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24226"/>
  <mc:AlternateContent xmlns:mc="http://schemas.openxmlformats.org/markup-compatibility/2006">
    <mc:Choice Requires="x15">
      <x15ac:absPath xmlns:x15ac="http://schemas.microsoft.com/office/spreadsheetml/2010/11/ac" url="https://statoilsrm.sharepoint.com/sites/CFOIRQuarterlyResults/Publication/1q24/"/>
    </mc:Choice>
  </mc:AlternateContent>
  <xr:revisionPtr revIDLastSave="2223" documentId="8_{D6CE5FB4-E020-4574-9A22-CA15F23D4DF7}" xr6:coauthVersionLast="47" xr6:coauthVersionMax="47" xr10:uidLastSave="{379BFC6C-F262-4117-8190-BDF90BDE8518}"/>
  <bookViews>
    <workbookView xWindow="5280" yWindow="2265" windowWidth="21600" windowHeight="11040" xr2:uid="{00000000-000D-0000-FFFF-FFFF00000000}"/>
  </bookViews>
  <sheets>
    <sheet name="1Q24" sheetId="86" r:id="rId1"/>
    <sheet name="4Q23" sheetId="85" r:id="rId2"/>
    <sheet name="3Q23" sheetId="83" r:id="rId3"/>
    <sheet name="2Q23" sheetId="84" r:id="rId4"/>
    <sheet name="1Q23" sheetId="82" r:id="rId5"/>
    <sheet name="4Q22" sheetId="81" r:id="rId6"/>
    <sheet name="3q2022" sheetId="80" r:id="rId7"/>
    <sheet name="2q2022" sheetId="79" r:id="rId8"/>
    <sheet name="1Q2022" sheetId="76" r:id="rId9"/>
    <sheet name="4q2021" sheetId="78" r:id="rId10"/>
    <sheet name="Equinor 3Q21" sheetId="77" r:id="rId11"/>
    <sheet name="Equinor 2Q21" sheetId="75" r:id="rId12"/>
    <sheet name="Equinor 1Q21" sheetId="74" r:id="rId13"/>
    <sheet name="Equinor 4Q20" sheetId="73" r:id="rId14"/>
    <sheet name="Equinor 3Q20" sheetId="72" r:id="rId15"/>
    <sheet name="Equinor 2Q20" sheetId="71" r:id="rId16"/>
    <sheet name="Equinor1Q20" sheetId="70" r:id="rId17"/>
    <sheet name="Equinor4q19" sheetId="69" r:id="rId18"/>
    <sheet name="Equinor3Q19" sheetId="68" r:id="rId19"/>
    <sheet name="Equinor 2Q19" sheetId="67" r:id="rId20"/>
    <sheet name="Equinor 1Q19" sheetId="66" r:id="rId21"/>
    <sheet name="Equinor4Q18" sheetId="65" r:id="rId22"/>
    <sheet name="Equinor3Q18" sheetId="64" r:id="rId23"/>
    <sheet name="Equinor2Q18" sheetId="63" r:id="rId24"/>
    <sheet name="Statoil1Q18" sheetId="62" r:id="rId25"/>
    <sheet name="Statoil 4Q17" sheetId="61" r:id="rId26"/>
    <sheet name="Statoil 3Q17" sheetId="60" r:id="rId27"/>
    <sheet name="Statoil 2Q 2017" sheetId="59" r:id="rId28"/>
    <sheet name="Statoil 1Q 2017" sheetId="58" r:id="rId29"/>
    <sheet name="Statoil 4Q 2016" sheetId="57" r:id="rId30"/>
    <sheet name="Statoil 3Q 2016" sheetId="56" r:id="rId31"/>
    <sheet name="StatoilQ2 2016" sheetId="55" r:id="rId32"/>
    <sheet name="StatoilQ1 2016" sheetId="54" r:id="rId33"/>
    <sheet name="StatoilQ4 2015" sheetId="53" r:id="rId34"/>
    <sheet name="Statoil Q3 2015" sheetId="52" r:id="rId35"/>
    <sheet name="Statoil Q2 2015" sheetId="50" r:id="rId36"/>
    <sheet name="Statoil Q1 2015" sheetId="51" r:id="rId37"/>
    <sheet name="Statoil Q4 2014" sheetId="48" r:id="rId38"/>
    <sheet name="Statoil Q3 2014" sheetId="47" r:id="rId39"/>
    <sheet name="Statoil Q2 2014" sheetId="46" r:id="rId40"/>
    <sheet name="Statoil Q1 2014" sheetId="45" r:id="rId41"/>
    <sheet name="Statoil Q4 2013" sheetId="44" r:id="rId42"/>
    <sheet name="Statoil 3Q13" sheetId="42" r:id="rId43"/>
    <sheet name="Statoil 2Q13" sheetId="41" r:id="rId44"/>
    <sheet name="Statoil 1Q13" sheetId="40" r:id="rId45"/>
    <sheet name="Statoil 4Q12" sheetId="39" r:id="rId46"/>
    <sheet name="Statoil 3Q12" sheetId="38" r:id="rId47"/>
    <sheet name="Statoil 2Q12" sheetId="37" r:id="rId48"/>
    <sheet name="Statoil1Q12" sheetId="36" r:id="rId49"/>
    <sheet name="Statoil 2011 " sheetId="34" r:id="rId50"/>
    <sheet name="Statoil 4Q11 " sheetId="33" r:id="rId51"/>
    <sheet name="Statoil 3Q11" sheetId="32" r:id="rId52"/>
    <sheet name="Statoil 2Q11" sheetId="31" r:id="rId53"/>
    <sheet name="Statoil 1Q11" sheetId="30" r:id="rId54"/>
    <sheet name="Statoil 2010" sheetId="29" r:id="rId55"/>
    <sheet name="Statoil 4Q2010" sheetId="28" r:id="rId56"/>
    <sheet name="Statoil 3Q2010" sheetId="27" r:id="rId57"/>
    <sheet name="Statoil 2Q2010" sheetId="26" r:id="rId58"/>
    <sheet name="Statoil 1Q2010" sheetId="24" r:id="rId59"/>
    <sheet name="Statoil 2009" sheetId="23" r:id="rId60"/>
    <sheet name="Statoil 4Q 2009" sheetId="22" r:id="rId61"/>
    <sheet name="Statoil 3Q 2009" sheetId="21" r:id="rId62"/>
    <sheet name="Statoil 2Q 2009" sheetId="20" r:id="rId63"/>
    <sheet name="Statoil 1Q 2009" sheetId="19" r:id="rId64"/>
    <sheet name="StatoilHydro 2008" sheetId="14" r:id="rId65"/>
    <sheet name="StatoilHydro 4Q 2008" sheetId="18" r:id="rId66"/>
    <sheet name="StatoilHydro 3Q 2008" sheetId="17" r:id="rId67"/>
    <sheet name="StatoilHydro 2Q 2008" sheetId="15" r:id="rId68"/>
    <sheet name="StatoilHydro 1Q 2008" sheetId="12" r:id="rId69"/>
    <sheet name="Int equity production 2007" sheetId="16" r:id="rId70"/>
    <sheet name="StatoilHydro 4Q 2007" sheetId="11" r:id="rId71"/>
  </sheets>
  <definedNames>
    <definedName name="_xlnm._FilterDatabase" localSheetId="34" hidden="1">'Statoil Q3 2015'!$B$69:$F$102</definedName>
    <definedName name="Avkastning_sysselsatt_kapital" localSheetId="36">#REF!</definedName>
    <definedName name="Avkastning_sysselsatt_kapital" localSheetId="35">#REF!</definedName>
    <definedName name="Avkastning_sysselsatt_kapital" localSheetId="41">#REF!</definedName>
    <definedName name="Avkastning_sysselsatt_kapital">#REF!</definedName>
    <definedName name="_xlnm.Print_Area" localSheetId="47">'Statoil 2Q12'!$A$1:$F$69</definedName>
    <definedName name="_xlnm.Print_Area" localSheetId="46">'Statoil 3Q12'!$A$1:$F$66</definedName>
    <definedName name="_xlnm.Print_Area" localSheetId="41">'Statoil Q4 2013'!$A$2:$G$122</definedName>
    <definedName name="Resultat_før_finansposter" localSheetId="36">#REF!</definedName>
    <definedName name="Resultat_før_finansposter" localSheetId="35">#REF!</definedName>
    <definedName name="Resultat_før_finansposter" localSheetId="41">#REF!</definedName>
    <definedName name="Resultat_før_finansposter">#REF!</definedName>
    <definedName name="SAPBEXdnldView" hidden="1">"D4AMJB16T398LJAXNHBC2Q5FB"</definedName>
    <definedName name="SAPBEXsysID" hidden="1">"P04"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86" l="1"/>
  <c r="L35" i="85"/>
  <c r="K12" i="85"/>
  <c r="J12" i="85"/>
  <c r="I12" i="85"/>
  <c r="E37" i="84" l="1"/>
  <c r="D37" i="84"/>
  <c r="C37" i="84"/>
  <c r="L34" i="84"/>
  <c r="K34" i="84"/>
  <c r="J34" i="84"/>
  <c r="J11" i="84"/>
  <c r="I11" i="84"/>
  <c r="K11" i="84" s="1"/>
  <c r="D37" i="83" l="1"/>
  <c r="J11" i="83"/>
  <c r="I11" i="83"/>
  <c r="E37" i="83"/>
  <c r="C37" i="83"/>
  <c r="L34" i="83"/>
  <c r="K34" i="83"/>
  <c r="J34" i="83"/>
  <c r="O13" i="82"/>
  <c r="K36" i="82"/>
  <c r="L36" i="82"/>
  <c r="J36" i="82"/>
  <c r="J13" i="82"/>
  <c r="I13" i="82"/>
  <c r="D38" i="82"/>
  <c r="C38" i="82"/>
  <c r="F88" i="81"/>
  <c r="K35" i="81"/>
  <c r="K11" i="83" l="1"/>
  <c r="K13" i="82"/>
  <c r="J14" i="82"/>
  <c r="E38" i="82"/>
  <c r="J15" i="81"/>
  <c r="I15" i="81"/>
  <c r="K15" i="81" s="1"/>
  <c r="D39" i="81"/>
  <c r="C39" i="81"/>
  <c r="J16" i="81" l="1"/>
  <c r="I16" i="81"/>
  <c r="E39" i="81"/>
  <c r="F87" i="81"/>
  <c r="F85" i="81"/>
  <c r="F84" i="81"/>
  <c r="F83" i="81"/>
  <c r="F82" i="81"/>
  <c r="F81" i="81"/>
  <c r="F80" i="81"/>
  <c r="F79" i="81"/>
  <c r="F78" i="81"/>
  <c r="F77" i="81"/>
  <c r="F76" i="81"/>
  <c r="F75" i="81"/>
  <c r="F74" i="81"/>
  <c r="F73" i="81"/>
  <c r="F72" i="81"/>
  <c r="F71" i="81"/>
  <c r="F70" i="81"/>
  <c r="F69" i="81"/>
  <c r="F68" i="81"/>
  <c r="F67" i="81"/>
  <c r="F66" i="81"/>
  <c r="F65" i="81"/>
  <c r="F64" i="81"/>
  <c r="F63" i="81"/>
  <c r="F62" i="81"/>
  <c r="F61" i="81"/>
  <c r="F60" i="81"/>
  <c r="F59" i="81"/>
  <c r="F67" i="80"/>
  <c r="F82" i="80"/>
  <c r="K35" i="80"/>
  <c r="J35" i="80"/>
  <c r="L24" i="80"/>
  <c r="L35" i="80" s="1"/>
  <c r="J15" i="80"/>
  <c r="I15" i="80"/>
  <c r="D38" i="80"/>
  <c r="C38" i="80"/>
  <c r="F83" i="80"/>
  <c r="F81" i="80"/>
  <c r="F80" i="80"/>
  <c r="F79" i="80"/>
  <c r="F78" i="80"/>
  <c r="F77" i="80"/>
  <c r="F76" i="80"/>
  <c r="F75" i="80"/>
  <c r="F74" i="80"/>
  <c r="F73" i="80"/>
  <c r="F72" i="80"/>
  <c r="F71" i="80"/>
  <c r="F70" i="80"/>
  <c r="F69" i="80"/>
  <c r="F68" i="80"/>
  <c r="F66" i="80"/>
  <c r="F65" i="80"/>
  <c r="F64" i="80"/>
  <c r="F63" i="80"/>
  <c r="F62" i="80"/>
  <c r="F61" i="80"/>
  <c r="F60" i="80"/>
  <c r="F59" i="80"/>
  <c r="F58" i="80"/>
  <c r="F57" i="80"/>
  <c r="F56" i="80"/>
  <c r="F55" i="80"/>
  <c r="F54" i="80"/>
  <c r="F53" i="80"/>
  <c r="K16" i="81" l="1"/>
  <c r="J16" i="80"/>
  <c r="I16" i="80"/>
  <c r="K15" i="80"/>
  <c r="E38" i="80"/>
  <c r="K16" i="80" l="1"/>
  <c r="F84" i="79" l="1"/>
  <c r="F82" i="79"/>
  <c r="F81" i="79"/>
  <c r="F80" i="79"/>
  <c r="F79" i="79"/>
  <c r="F78" i="79"/>
  <c r="F77" i="79"/>
  <c r="F76" i="79"/>
  <c r="F75" i="79"/>
  <c r="F74" i="79"/>
  <c r="F73" i="79"/>
  <c r="F72" i="79"/>
  <c r="F71" i="79"/>
  <c r="F70" i="79"/>
  <c r="F69" i="79"/>
  <c r="F68" i="79"/>
  <c r="F67" i="79"/>
  <c r="F66" i="79"/>
  <c r="F65" i="79"/>
  <c r="F64" i="79"/>
  <c r="F63" i="79"/>
  <c r="F62" i="79"/>
  <c r="F61" i="79"/>
  <c r="F60" i="79"/>
  <c r="F59" i="79"/>
  <c r="F58" i="79"/>
  <c r="F57" i="79"/>
  <c r="F56" i="79"/>
  <c r="F55" i="79"/>
  <c r="F54" i="79"/>
  <c r="F53" i="79"/>
  <c r="F52" i="79"/>
  <c r="K37" i="79"/>
  <c r="L36" i="79"/>
  <c r="L35" i="79"/>
  <c r="L34" i="79"/>
  <c r="L33" i="79"/>
  <c r="L32" i="79"/>
  <c r="L31" i="79"/>
  <c r="L30" i="79"/>
  <c r="L29" i="79"/>
  <c r="L28" i="79"/>
  <c r="L27" i="79"/>
  <c r="L26" i="79"/>
  <c r="L25" i="79"/>
  <c r="L24" i="79"/>
  <c r="K13" i="76"/>
  <c r="E13" i="76"/>
  <c r="L37" i="79" l="1"/>
  <c r="E84" i="78"/>
  <c r="D84" i="78"/>
  <c r="F83" i="78"/>
  <c r="F82" i="78"/>
  <c r="F81" i="78"/>
  <c r="F80" i="78"/>
  <c r="F79" i="78"/>
  <c r="F78" i="78"/>
  <c r="F77" i="78"/>
  <c r="F76" i="78"/>
  <c r="F75" i="78"/>
  <c r="F74" i="78"/>
  <c r="F73" i="78"/>
  <c r="F72" i="78"/>
  <c r="F71" i="78"/>
  <c r="F70" i="78"/>
  <c r="F69" i="78"/>
  <c r="F68" i="78"/>
  <c r="F67" i="78"/>
  <c r="F66" i="78"/>
  <c r="F65" i="78"/>
  <c r="F64" i="78"/>
  <c r="F63" i="78"/>
  <c r="F62" i="78"/>
  <c r="F61" i="78"/>
  <c r="F60" i="78"/>
  <c r="F59" i="78"/>
  <c r="F58" i="78"/>
  <c r="F57" i="78"/>
  <c r="F56" i="78"/>
  <c r="F55" i="78"/>
  <c r="F54" i="78"/>
  <c r="F53" i="78"/>
  <c r="D38" i="78"/>
  <c r="C38" i="78"/>
  <c r="E38" i="78" s="1"/>
  <c r="K37" i="78"/>
  <c r="J37" i="78"/>
  <c r="E37" i="78"/>
  <c r="E36" i="78"/>
  <c r="M35" i="78"/>
  <c r="E35" i="78"/>
  <c r="M34" i="78"/>
  <c r="E34" i="78"/>
  <c r="M33" i="78"/>
  <c r="E33" i="78"/>
  <c r="M32" i="78"/>
  <c r="E32" i="78"/>
  <c r="M31" i="78"/>
  <c r="E31" i="78"/>
  <c r="M30" i="78"/>
  <c r="E30" i="78"/>
  <c r="M29" i="78"/>
  <c r="E29" i="78"/>
  <c r="M28" i="78"/>
  <c r="E28" i="78"/>
  <c r="M27" i="78"/>
  <c r="E27" i="78"/>
  <c r="M26" i="78"/>
  <c r="E26" i="78"/>
  <c r="M25" i="78"/>
  <c r="E25" i="78"/>
  <c r="M24" i="78"/>
  <c r="M37" i="78" s="1"/>
  <c r="E24" i="78"/>
  <c r="E23" i="78"/>
  <c r="E22" i="78"/>
  <c r="E21" i="78"/>
  <c r="E20" i="78"/>
  <c r="E19" i="78"/>
  <c r="E18" i="78"/>
  <c r="E17" i="78"/>
  <c r="E16" i="78"/>
  <c r="J15" i="78"/>
  <c r="J16" i="78" s="1"/>
  <c r="I15" i="78"/>
  <c r="I16" i="78" s="1"/>
  <c r="E15" i="78"/>
  <c r="K14" i="78"/>
  <c r="E14" i="78"/>
  <c r="K13" i="78"/>
  <c r="E13" i="78"/>
  <c r="K12" i="78"/>
  <c r="E12" i="78"/>
  <c r="O11" i="78"/>
  <c r="K11" i="78"/>
  <c r="E11" i="78"/>
  <c r="K10" i="78"/>
  <c r="E10" i="78"/>
  <c r="K9" i="78"/>
  <c r="E9" i="78"/>
  <c r="K8" i="78"/>
  <c r="E8" i="78"/>
  <c r="K7" i="78"/>
  <c r="E7" i="78"/>
  <c r="K6" i="78"/>
  <c r="K15" i="78" s="1"/>
  <c r="E6" i="78"/>
  <c r="K16" i="78" l="1"/>
  <c r="F84" i="78"/>
  <c r="L36" i="76"/>
  <c r="L24" i="76"/>
  <c r="L25" i="76"/>
  <c r="L26" i="76"/>
  <c r="L27" i="76"/>
  <c r="L28" i="76"/>
  <c r="L29" i="76"/>
  <c r="L30" i="76"/>
  <c r="L31" i="76"/>
  <c r="L32" i="76"/>
  <c r="L33" i="76"/>
  <c r="L34" i="76"/>
  <c r="L35" i="76"/>
  <c r="J37" i="76"/>
  <c r="K37" i="76"/>
  <c r="L37" i="76" l="1"/>
  <c r="F53" i="76"/>
  <c r="F54" i="76"/>
  <c r="F55" i="76"/>
  <c r="F56" i="76"/>
  <c r="F57" i="76"/>
  <c r="F58" i="76"/>
  <c r="F59" i="76"/>
  <c r="F60" i="76"/>
  <c r="F61" i="76"/>
  <c r="F62" i="76"/>
  <c r="F63" i="76"/>
  <c r="D84" i="76" l="1"/>
  <c r="E84" i="76"/>
  <c r="F67" i="76"/>
  <c r="F68" i="76"/>
  <c r="F69" i="76"/>
  <c r="F70" i="76"/>
  <c r="F71" i="76"/>
  <c r="F72" i="76"/>
  <c r="F73" i="76"/>
  <c r="F74" i="76"/>
  <c r="F75" i="76"/>
  <c r="F76" i="76"/>
  <c r="F77" i="76"/>
  <c r="F78" i="76"/>
  <c r="F79" i="76"/>
  <c r="F80" i="76"/>
  <c r="F81" i="76"/>
  <c r="F82" i="76"/>
  <c r="F83" i="76"/>
  <c r="F64" i="76"/>
  <c r="F65" i="76"/>
  <c r="F66" i="76"/>
  <c r="F84" i="76" l="1"/>
  <c r="K37" i="77"/>
  <c r="L25" i="77"/>
  <c r="L26" i="77"/>
  <c r="L27" i="77"/>
  <c r="L28" i="77"/>
  <c r="L29" i="77"/>
  <c r="L30" i="77"/>
  <c r="L31" i="77"/>
  <c r="L32" i="77"/>
  <c r="L33" i="77"/>
  <c r="L34" i="77"/>
  <c r="L35" i="77"/>
  <c r="L36" i="77"/>
  <c r="L24" i="77"/>
  <c r="J15" i="77"/>
  <c r="J16" i="77" s="1"/>
  <c r="I15" i="77"/>
  <c r="I16" i="77" s="1"/>
  <c r="F85" i="77"/>
  <c r="E85" i="77"/>
  <c r="G84" i="77"/>
  <c r="G83" i="77"/>
  <c r="G82" i="77"/>
  <c r="G81" i="77"/>
  <c r="G80" i="77"/>
  <c r="G79" i="77"/>
  <c r="G78" i="77"/>
  <c r="G77" i="77"/>
  <c r="G76" i="77"/>
  <c r="G75" i="77"/>
  <c r="G74" i="77"/>
  <c r="G73" i="77"/>
  <c r="G72" i="77"/>
  <c r="G71" i="77"/>
  <c r="G70" i="77"/>
  <c r="G69" i="77"/>
  <c r="G68" i="77"/>
  <c r="G67" i="77"/>
  <c r="G66" i="77"/>
  <c r="G65" i="77"/>
  <c r="G64" i="77"/>
  <c r="G63" i="77"/>
  <c r="G62" i="77"/>
  <c r="G61" i="77"/>
  <c r="G60" i="77"/>
  <c r="G59" i="77"/>
  <c r="G58" i="77"/>
  <c r="G57" i="77"/>
  <c r="G56" i="77"/>
  <c r="G55" i="77"/>
  <c r="G54" i="77"/>
  <c r="J37" i="77"/>
  <c r="E27" i="77"/>
  <c r="E6" i="77"/>
  <c r="E39" i="77" l="1"/>
  <c r="G85" i="77"/>
  <c r="K35" i="75" l="1"/>
  <c r="J35" i="75"/>
  <c r="L34" i="75"/>
  <c r="L33" i="75"/>
  <c r="L32" i="75"/>
  <c r="L31" i="75"/>
  <c r="L30" i="75"/>
  <c r="L29" i="75"/>
  <c r="L28" i="75"/>
  <c r="L27" i="75"/>
  <c r="L26" i="75"/>
  <c r="L25" i="75"/>
  <c r="L24" i="75"/>
  <c r="L23" i="75"/>
  <c r="L22" i="75"/>
  <c r="L35" i="75" l="1"/>
  <c r="G83" i="75" l="1"/>
  <c r="G82" i="75"/>
  <c r="G81" i="75"/>
  <c r="G80" i="75"/>
  <c r="G79" i="75"/>
  <c r="G78" i="75"/>
  <c r="G77" i="75"/>
  <c r="G76" i="75"/>
  <c r="G75" i="75"/>
  <c r="G74" i="75"/>
  <c r="G73" i="75"/>
  <c r="G72" i="75"/>
  <c r="G71" i="75"/>
  <c r="G70" i="75"/>
  <c r="G69" i="75"/>
  <c r="G68" i="75"/>
  <c r="G67" i="75"/>
  <c r="G66" i="75"/>
  <c r="G65" i="75"/>
  <c r="G64" i="75"/>
  <c r="G63" i="75"/>
  <c r="G62" i="75"/>
  <c r="G61" i="75"/>
  <c r="F60" i="75"/>
  <c r="E60" i="75"/>
  <c r="G59" i="75"/>
  <c r="G58" i="75"/>
  <c r="G57" i="75"/>
  <c r="G56" i="75"/>
  <c r="F55" i="75"/>
  <c r="E55" i="75"/>
  <c r="G55" i="75" s="1"/>
  <c r="G54" i="75"/>
  <c r="G53" i="75"/>
  <c r="F84" i="75" l="1"/>
  <c r="G60" i="75"/>
  <c r="G84" i="75" s="1"/>
  <c r="E84" i="75"/>
  <c r="E6" i="75" l="1"/>
  <c r="E7" i="75"/>
  <c r="E8" i="75"/>
  <c r="E9" i="75"/>
  <c r="E10" i="75"/>
  <c r="E11" i="75"/>
  <c r="E12" i="75"/>
  <c r="E13" i="75"/>
  <c r="E14" i="75"/>
  <c r="I14" i="75"/>
  <c r="J14" i="75"/>
  <c r="E15" i="75"/>
  <c r="E16" i="75"/>
  <c r="E17" i="75"/>
  <c r="E18" i="75"/>
  <c r="E19" i="75"/>
  <c r="E20" i="75"/>
  <c r="E21" i="75"/>
  <c r="E22" i="75"/>
  <c r="E23" i="75"/>
  <c r="E24" i="75"/>
  <c r="E25" i="75"/>
  <c r="E26" i="75"/>
  <c r="E27" i="75"/>
  <c r="E28" i="75"/>
  <c r="E29" i="75"/>
  <c r="E30" i="75"/>
  <c r="E31" i="75"/>
  <c r="E32" i="75"/>
  <c r="E33" i="75"/>
  <c r="E34" i="75"/>
  <c r="E35" i="75"/>
  <c r="E36" i="75"/>
  <c r="E37" i="75" l="1"/>
  <c r="F94" i="74" l="1"/>
  <c r="E94" i="74"/>
  <c r="D94" i="74"/>
  <c r="D37" i="74" l="1"/>
  <c r="C37" i="74"/>
  <c r="E37" i="74" s="1"/>
  <c r="K14" i="74"/>
  <c r="J14" i="74"/>
  <c r="J15" i="74" s="1"/>
  <c r="I14" i="74"/>
  <c r="I15" i="74" l="1"/>
  <c r="K15" i="74" s="1"/>
  <c r="G98" i="73"/>
  <c r="F98" i="73"/>
  <c r="E98" i="73"/>
  <c r="G111" i="72"/>
  <c r="G110" i="72"/>
  <c r="F37" i="72"/>
  <c r="E37" i="72"/>
  <c r="D37" i="72"/>
  <c r="G111" i="71"/>
  <c r="G110" i="71"/>
  <c r="G123" i="70"/>
  <c r="F123" i="70"/>
  <c r="E123" i="70"/>
  <c r="G120" i="68"/>
  <c r="F120" i="68"/>
  <c r="E120" i="68"/>
  <c r="F114" i="66"/>
  <c r="E114" i="66"/>
  <c r="D114" i="66"/>
  <c r="G107" i="64"/>
  <c r="H107" i="64"/>
  <c r="G107" i="63"/>
  <c r="F107" i="63"/>
  <c r="H107" i="63" s="1"/>
  <c r="F50" i="62"/>
  <c r="F51" i="62"/>
  <c r="F52" i="62"/>
  <c r="F53" i="62"/>
  <c r="F54" i="62"/>
  <c r="F55" i="62"/>
  <c r="F56" i="62"/>
  <c r="F57" i="62"/>
  <c r="F58" i="62"/>
  <c r="F49" i="62"/>
  <c r="F7" i="62"/>
  <c r="F8" i="62"/>
  <c r="F9" i="62"/>
  <c r="F10" i="62"/>
  <c r="F11" i="62"/>
  <c r="F12" i="62"/>
  <c r="F13" i="62"/>
  <c r="F14" i="62"/>
  <c r="F15" i="62"/>
  <c r="F16" i="62"/>
  <c r="F17" i="62"/>
  <c r="F18" i="62"/>
  <c r="F19" i="62"/>
  <c r="F20" i="62"/>
  <c r="F21" i="62"/>
  <c r="F22" i="62"/>
  <c r="F23" i="62"/>
  <c r="F24" i="62"/>
  <c r="F25" i="62"/>
  <c r="F26" i="62"/>
  <c r="F27" i="62"/>
  <c r="F28" i="62"/>
  <c r="F29" i="62"/>
  <c r="F30" i="62"/>
  <c r="F31" i="62"/>
  <c r="F32" i="62"/>
  <c r="F33" i="62"/>
  <c r="F34" i="62"/>
  <c r="F35" i="62"/>
  <c r="F60" i="62"/>
  <c r="E48" i="62"/>
  <c r="E59" i="62" s="1"/>
  <c r="D48" i="62"/>
  <c r="D59" i="62" s="1"/>
  <c r="E36" i="62"/>
  <c r="D36" i="62"/>
  <c r="F36" i="62" s="1"/>
  <c r="F6" i="62"/>
  <c r="F48" i="62"/>
  <c r="E106" i="62"/>
  <c r="D106" i="62"/>
  <c r="E107" i="61"/>
  <c r="D107" i="61"/>
  <c r="F107" i="61"/>
  <c r="I33" i="60"/>
  <c r="K8" i="60"/>
  <c r="D106" i="60"/>
  <c r="F106" i="60"/>
  <c r="E106" i="60"/>
  <c r="F117" i="59"/>
  <c r="G117" i="59"/>
  <c r="E117" i="59"/>
  <c r="H73" i="58"/>
  <c r="H74" i="58"/>
  <c r="H75" i="58"/>
  <c r="H76" i="58"/>
  <c r="H77" i="58"/>
  <c r="H78" i="58"/>
  <c r="H79" i="58"/>
  <c r="H80" i="58"/>
  <c r="H81" i="58"/>
  <c r="H82" i="58"/>
  <c r="H83" i="58"/>
  <c r="H84" i="58"/>
  <c r="G110" i="58"/>
  <c r="F110" i="58"/>
  <c r="H109" i="58"/>
  <c r="H108" i="58"/>
  <c r="H107" i="58"/>
  <c r="H106" i="58"/>
  <c r="H105" i="58"/>
  <c r="H104" i="58"/>
  <c r="H103" i="58"/>
  <c r="H102" i="58"/>
  <c r="H101" i="58"/>
  <c r="H100" i="58"/>
  <c r="H99" i="58"/>
  <c r="H98" i="58"/>
  <c r="H97" i="58"/>
  <c r="H96" i="58"/>
  <c r="H95" i="58"/>
  <c r="H94" i="58"/>
  <c r="H93" i="58"/>
  <c r="H92" i="58"/>
  <c r="H91" i="58"/>
  <c r="H90" i="58"/>
  <c r="H89" i="58"/>
  <c r="H88" i="58"/>
  <c r="H87" i="58"/>
  <c r="H86" i="58"/>
  <c r="H85" i="58"/>
  <c r="H110" i="58"/>
  <c r="F111" i="57"/>
  <c r="E111" i="57"/>
  <c r="G111" i="57" s="1"/>
  <c r="G109" i="57"/>
  <c r="G108" i="57"/>
  <c r="G107" i="57"/>
  <c r="G106" i="57"/>
  <c r="G105" i="57"/>
  <c r="G104" i="57"/>
  <c r="G103" i="57"/>
  <c r="G102" i="57"/>
  <c r="G101" i="57"/>
  <c r="G100" i="57"/>
  <c r="G99" i="57"/>
  <c r="G98" i="57"/>
  <c r="G97" i="57"/>
  <c r="G96" i="57"/>
  <c r="G95" i="57"/>
  <c r="G94" i="57"/>
  <c r="G93" i="57"/>
  <c r="G92" i="57"/>
  <c r="G91" i="57"/>
  <c r="G90" i="57"/>
  <c r="G89" i="57"/>
  <c r="G88" i="57"/>
  <c r="G87" i="57"/>
  <c r="G86" i="57"/>
  <c r="G85" i="57"/>
  <c r="G84" i="57"/>
  <c r="G83" i="57"/>
  <c r="G82" i="57"/>
  <c r="G81" i="57"/>
  <c r="G80" i="57"/>
  <c r="G79" i="57"/>
  <c r="G78" i="57"/>
  <c r="G77" i="57"/>
  <c r="G76" i="57"/>
  <c r="G75" i="57"/>
  <c r="G74" i="57"/>
  <c r="F83" i="56"/>
  <c r="F110" i="56"/>
  <c r="F109" i="56"/>
  <c r="F108" i="56"/>
  <c r="F91" i="56"/>
  <c r="F90" i="56"/>
  <c r="F85" i="56"/>
  <c r="F100" i="56"/>
  <c r="F79" i="56"/>
  <c r="F78" i="56"/>
  <c r="E111" i="56"/>
  <c r="D111" i="56"/>
  <c r="F81" i="56"/>
  <c r="F107" i="56"/>
  <c r="F106" i="56"/>
  <c r="F105" i="56"/>
  <c r="F104" i="56"/>
  <c r="F103" i="56"/>
  <c r="F102" i="56"/>
  <c r="F101" i="56"/>
  <c r="F99" i="56"/>
  <c r="F98" i="56"/>
  <c r="F97" i="56"/>
  <c r="F96" i="56"/>
  <c r="F95" i="56"/>
  <c r="F94" i="56"/>
  <c r="F93" i="56"/>
  <c r="F92" i="56"/>
  <c r="F89" i="56"/>
  <c r="F88" i="56"/>
  <c r="F87" i="56"/>
  <c r="F86" i="56"/>
  <c r="F84" i="56"/>
  <c r="F82" i="56"/>
  <c r="F80" i="56"/>
  <c r="F77" i="56"/>
  <c r="F76" i="56"/>
  <c r="F75" i="56"/>
  <c r="F111" i="56"/>
  <c r="E66" i="56"/>
  <c r="D66" i="56"/>
  <c r="F65" i="56"/>
  <c r="F64" i="56"/>
  <c r="F63" i="56"/>
  <c r="F62" i="56"/>
  <c r="F61" i="56"/>
  <c r="F60" i="56"/>
  <c r="F59" i="56"/>
  <c r="F58" i="56"/>
  <c r="F57" i="56"/>
  <c r="F56" i="56"/>
  <c r="E37" i="56"/>
  <c r="E67" i="56"/>
  <c r="D37" i="56"/>
  <c r="F36" i="56"/>
  <c r="F35" i="56"/>
  <c r="F34" i="56"/>
  <c r="F33" i="56"/>
  <c r="F32" i="56"/>
  <c r="F31" i="56"/>
  <c r="F30" i="56"/>
  <c r="F29" i="56"/>
  <c r="F28" i="56"/>
  <c r="F27" i="56"/>
  <c r="F26" i="56"/>
  <c r="F25" i="56"/>
  <c r="F24" i="56"/>
  <c r="F23" i="56"/>
  <c r="F22" i="56"/>
  <c r="F21" i="56"/>
  <c r="F20" i="56"/>
  <c r="F19" i="56"/>
  <c r="F18" i="56"/>
  <c r="F17" i="56"/>
  <c r="F16" i="56"/>
  <c r="F15" i="56"/>
  <c r="F14" i="56"/>
  <c r="F13" i="56"/>
  <c r="F12" i="56"/>
  <c r="F11" i="56"/>
  <c r="F10" i="56"/>
  <c r="F9" i="56"/>
  <c r="F8" i="56"/>
  <c r="F7" i="56"/>
  <c r="F6" i="56"/>
  <c r="F109" i="55"/>
  <c r="F108" i="55"/>
  <c r="F91" i="55"/>
  <c r="F90" i="55"/>
  <c r="F85" i="55"/>
  <c r="F80" i="55"/>
  <c r="F83" i="55"/>
  <c r="F99" i="55"/>
  <c r="F79" i="55"/>
  <c r="E112" i="55"/>
  <c r="D112" i="55"/>
  <c r="F111" i="55"/>
  <c r="F110" i="55"/>
  <c r="F107" i="55"/>
  <c r="F106" i="55"/>
  <c r="F105" i="55"/>
  <c r="F104" i="55"/>
  <c r="F103" i="55"/>
  <c r="F102" i="55"/>
  <c r="F101" i="55"/>
  <c r="F100" i="55"/>
  <c r="F98" i="55"/>
  <c r="F97" i="55"/>
  <c r="F96" i="55"/>
  <c r="F95" i="55"/>
  <c r="F94" i="55"/>
  <c r="F93" i="55"/>
  <c r="F92" i="55"/>
  <c r="F89" i="55"/>
  <c r="F88" i="55"/>
  <c r="F87" i="55"/>
  <c r="F86" i="55"/>
  <c r="F84" i="55"/>
  <c r="F82" i="55"/>
  <c r="F81" i="55"/>
  <c r="F78" i="55"/>
  <c r="F77" i="55"/>
  <c r="F76" i="55"/>
  <c r="E66" i="55"/>
  <c r="D66" i="55"/>
  <c r="F65" i="55"/>
  <c r="F64" i="55"/>
  <c r="F63" i="55"/>
  <c r="F62" i="55"/>
  <c r="F61" i="55"/>
  <c r="F60" i="55"/>
  <c r="F59" i="55"/>
  <c r="F58" i="55"/>
  <c r="F57" i="55"/>
  <c r="F56" i="55"/>
  <c r="F66" i="55" s="1"/>
  <c r="E37" i="55"/>
  <c r="E67" i="55" s="1"/>
  <c r="D37" i="55"/>
  <c r="D67" i="55" s="1"/>
  <c r="F36" i="55"/>
  <c r="F35" i="55"/>
  <c r="F34" i="55"/>
  <c r="F33" i="55"/>
  <c r="F32" i="55"/>
  <c r="F31" i="55"/>
  <c r="F30" i="55"/>
  <c r="F29" i="55"/>
  <c r="F28" i="55"/>
  <c r="F27" i="55"/>
  <c r="F26" i="55"/>
  <c r="F25" i="55"/>
  <c r="F24" i="55"/>
  <c r="F23" i="55"/>
  <c r="F22" i="55"/>
  <c r="F21" i="55"/>
  <c r="F20" i="55"/>
  <c r="F19" i="55"/>
  <c r="F18" i="55"/>
  <c r="F17" i="55"/>
  <c r="F16" i="55"/>
  <c r="F15" i="55"/>
  <c r="F14" i="55"/>
  <c r="F13" i="55"/>
  <c r="F12" i="55"/>
  <c r="F11" i="55"/>
  <c r="F10" i="55"/>
  <c r="F9" i="55"/>
  <c r="F8" i="55"/>
  <c r="F7" i="55"/>
  <c r="F6" i="55"/>
  <c r="E80" i="54"/>
  <c r="D105" i="54"/>
  <c r="C105" i="54"/>
  <c r="E105" i="54"/>
  <c r="E104" i="54"/>
  <c r="E102" i="54"/>
  <c r="E85" i="54"/>
  <c r="E74" i="54"/>
  <c r="E94" i="54"/>
  <c r="E78" i="54"/>
  <c r="E73" i="54"/>
  <c r="E70" i="54"/>
  <c r="E71" i="54"/>
  <c r="E72" i="54"/>
  <c r="E75" i="54"/>
  <c r="E77" i="54"/>
  <c r="E79" i="54"/>
  <c r="E81" i="54"/>
  <c r="E82" i="54"/>
  <c r="E83" i="54"/>
  <c r="E84" i="54"/>
  <c r="E86" i="54"/>
  <c r="E87" i="54"/>
  <c r="E88" i="54"/>
  <c r="E89" i="54"/>
  <c r="E90" i="54"/>
  <c r="E91" i="54"/>
  <c r="E92" i="54"/>
  <c r="E93" i="54"/>
  <c r="E95" i="54"/>
  <c r="E96" i="54"/>
  <c r="E97" i="54"/>
  <c r="E98" i="54"/>
  <c r="E99" i="54"/>
  <c r="E100" i="54"/>
  <c r="E101" i="54"/>
  <c r="E103" i="54"/>
  <c r="E76" i="54"/>
  <c r="D63" i="54"/>
  <c r="C63" i="54"/>
  <c r="E62" i="54"/>
  <c r="E61" i="54"/>
  <c r="E60" i="54"/>
  <c r="E59" i="54"/>
  <c r="E58" i="54"/>
  <c r="E57" i="54"/>
  <c r="E56" i="54"/>
  <c r="E55" i="54"/>
  <c r="E54" i="54"/>
  <c r="E53" i="54"/>
  <c r="E63" i="54" s="1"/>
  <c r="D34" i="54"/>
  <c r="D64" i="54"/>
  <c r="C34" i="54"/>
  <c r="C64" i="54" s="1"/>
  <c r="E33" i="54"/>
  <c r="E32" i="54"/>
  <c r="E31" i="54"/>
  <c r="E30" i="54"/>
  <c r="E29" i="54"/>
  <c r="E28" i="54"/>
  <c r="E27" i="54"/>
  <c r="E26" i="54"/>
  <c r="E25" i="54"/>
  <c r="E24" i="54"/>
  <c r="E23" i="54"/>
  <c r="E22" i="54"/>
  <c r="E21" i="54"/>
  <c r="E20" i="54"/>
  <c r="E19" i="54"/>
  <c r="E18" i="54"/>
  <c r="E17" i="54"/>
  <c r="E16" i="54"/>
  <c r="E15" i="54"/>
  <c r="E14" i="54"/>
  <c r="E13" i="54"/>
  <c r="E12" i="54"/>
  <c r="E11" i="54"/>
  <c r="E10" i="54"/>
  <c r="E9" i="54"/>
  <c r="E8" i="54"/>
  <c r="E7" i="54"/>
  <c r="E6" i="54"/>
  <c r="E5" i="54"/>
  <c r="E4" i="54"/>
  <c r="E3" i="54"/>
  <c r="E34" i="54" s="1"/>
  <c r="E64" i="54" s="1"/>
  <c r="D99" i="53"/>
  <c r="E61" i="53"/>
  <c r="D61" i="53"/>
  <c r="C61" i="53"/>
  <c r="E34" i="53"/>
  <c r="E62" i="53"/>
  <c r="D34" i="53"/>
  <c r="D62" i="53" s="1"/>
  <c r="C34" i="53"/>
  <c r="C99" i="53"/>
  <c r="E99" i="53"/>
  <c r="F62" i="52"/>
  <c r="E62" i="52"/>
  <c r="D62" i="52"/>
  <c r="F36" i="52"/>
  <c r="E36" i="52"/>
  <c r="D36" i="52"/>
  <c r="D103" i="52"/>
  <c r="E103" i="52"/>
  <c r="F103" i="52"/>
  <c r="F111" i="51"/>
  <c r="E111" i="51"/>
  <c r="D111" i="51"/>
  <c r="F66" i="51"/>
  <c r="F69" i="51"/>
  <c r="E66" i="51"/>
  <c r="E69" i="51"/>
  <c r="D66" i="51"/>
  <c r="D69" i="51" s="1"/>
  <c r="F107" i="50"/>
  <c r="E107" i="50"/>
  <c r="D107" i="50"/>
  <c r="F64" i="50"/>
  <c r="F67" i="50" s="1"/>
  <c r="E64" i="50"/>
  <c r="E67" i="50" s="1"/>
  <c r="D64" i="50"/>
  <c r="D67" i="50"/>
  <c r="D110" i="48"/>
  <c r="E110" i="48"/>
  <c r="F110" i="48"/>
  <c r="F65" i="48"/>
  <c r="F68" i="48"/>
  <c r="E65" i="48"/>
  <c r="E68" i="48" s="1"/>
  <c r="D65" i="48"/>
  <c r="D68" i="48"/>
  <c r="E106" i="47"/>
  <c r="D106" i="47"/>
  <c r="F106" i="47"/>
  <c r="F63" i="47"/>
  <c r="F66" i="47" s="1"/>
  <c r="E63" i="47"/>
  <c r="E66" i="47"/>
  <c r="D63" i="47"/>
  <c r="D66" i="47" s="1"/>
  <c r="F37" i="46"/>
  <c r="E37" i="46"/>
  <c r="D37" i="46"/>
  <c r="F92" i="46"/>
  <c r="D104" i="46"/>
  <c r="E104" i="46"/>
  <c r="F99" i="46"/>
  <c r="F98" i="46"/>
  <c r="F97" i="46"/>
  <c r="F96" i="46"/>
  <c r="F95" i="46"/>
  <c r="F94" i="46"/>
  <c r="F93" i="46"/>
  <c r="F91" i="46"/>
  <c r="F90" i="46"/>
  <c r="F88" i="46"/>
  <c r="F86" i="46"/>
  <c r="F85" i="46"/>
  <c r="F84" i="46"/>
  <c r="F83" i="46"/>
  <c r="F82" i="46"/>
  <c r="F81" i="46"/>
  <c r="F80" i="46"/>
  <c r="F74" i="46"/>
  <c r="F59" i="46"/>
  <c r="F62" i="46" s="1"/>
  <c r="E59" i="46"/>
  <c r="E62" i="46" s="1"/>
  <c r="D59" i="46"/>
  <c r="D94" i="45"/>
  <c r="E94" i="45"/>
  <c r="E113" i="45"/>
  <c r="F113" i="45"/>
  <c r="D113" i="45"/>
  <c r="F93" i="45"/>
  <c r="F92" i="45"/>
  <c r="F91" i="45"/>
  <c r="F90" i="45"/>
  <c r="F89" i="45"/>
  <c r="F88" i="45"/>
  <c r="F87" i="45"/>
  <c r="F86" i="45"/>
  <c r="F85" i="45"/>
  <c r="F84" i="45"/>
  <c r="F83" i="45"/>
  <c r="F82" i="45"/>
  <c r="F81" i="45"/>
  <c r="F80" i="45"/>
  <c r="F79" i="45"/>
  <c r="F78" i="45"/>
  <c r="F77" i="45"/>
  <c r="F76" i="45"/>
  <c r="F75" i="45"/>
  <c r="F74" i="45"/>
  <c r="F73" i="45"/>
  <c r="F72" i="45"/>
  <c r="F71" i="45"/>
  <c r="F70" i="45"/>
  <c r="F60" i="45"/>
  <c r="E60" i="45"/>
  <c r="D60" i="45"/>
  <c r="F36" i="45"/>
  <c r="E36" i="45"/>
  <c r="E63" i="45" s="1"/>
  <c r="D36" i="45"/>
  <c r="D63" i="45" s="1"/>
  <c r="F124" i="44"/>
  <c r="E124" i="44"/>
  <c r="D124" i="44"/>
  <c r="F67" i="44"/>
  <c r="F65" i="44"/>
  <c r="F64" i="44"/>
  <c r="F63" i="44"/>
  <c r="F62" i="44"/>
  <c r="F60" i="44"/>
  <c r="F32" i="44"/>
  <c r="F28" i="44"/>
  <c r="F20" i="44"/>
  <c r="F16" i="44"/>
  <c r="F15" i="44"/>
  <c r="F13" i="44"/>
  <c r="F12" i="44"/>
  <c r="F10" i="44"/>
  <c r="F9" i="44"/>
  <c r="F120" i="42"/>
  <c r="E120" i="42"/>
  <c r="D120" i="42"/>
  <c r="F66" i="42"/>
  <c r="E66" i="42"/>
  <c r="D66" i="42"/>
  <c r="F119" i="41"/>
  <c r="E119" i="41"/>
  <c r="D113" i="41"/>
  <c r="D119" i="41" s="1"/>
  <c r="F64" i="41"/>
  <c r="E64" i="41"/>
  <c r="D64" i="41"/>
  <c r="F116" i="40"/>
  <c r="F122" i="40" s="1"/>
  <c r="E116" i="40"/>
  <c r="E122" i="40" s="1"/>
  <c r="D116" i="40"/>
  <c r="D122" i="40" s="1"/>
  <c r="F103" i="39"/>
  <c r="F127" i="39" s="1"/>
  <c r="E103" i="39"/>
  <c r="E127" i="39" s="1"/>
  <c r="D103" i="39"/>
  <c r="D127" i="39" s="1"/>
  <c r="E119" i="38"/>
  <c r="F119" i="38"/>
  <c r="D119" i="38"/>
  <c r="E99" i="38"/>
  <c r="F99" i="38"/>
  <c r="F123" i="38" s="1"/>
  <c r="D99" i="38"/>
  <c r="D64" i="38"/>
  <c r="E64" i="38"/>
  <c r="F64" i="38"/>
  <c r="D41" i="38"/>
  <c r="E41" i="38"/>
  <c r="F41" i="38"/>
  <c r="F125" i="37"/>
  <c r="E125" i="37"/>
  <c r="D125" i="37"/>
  <c r="D124" i="36"/>
  <c r="E124" i="36"/>
  <c r="C124" i="36"/>
  <c r="D83" i="34"/>
  <c r="C83" i="34"/>
  <c r="E82" i="34"/>
  <c r="E81" i="34"/>
  <c r="E80" i="34"/>
  <c r="E79" i="34"/>
  <c r="E78" i="34"/>
  <c r="E77" i="34"/>
  <c r="E76" i="34"/>
  <c r="E75" i="34"/>
  <c r="E74" i="34"/>
  <c r="E73" i="34"/>
  <c r="E72" i="34"/>
  <c r="E71" i="34"/>
  <c r="E82" i="33"/>
  <c r="D82" i="33"/>
  <c r="F81" i="33"/>
  <c r="F80" i="33"/>
  <c r="F79" i="33"/>
  <c r="F78" i="33"/>
  <c r="F77" i="33"/>
  <c r="F76" i="33"/>
  <c r="F75" i="33"/>
  <c r="F74" i="33"/>
  <c r="F73" i="33"/>
  <c r="F72" i="33"/>
  <c r="F71" i="33"/>
  <c r="F70" i="33"/>
  <c r="F82" i="33" s="1"/>
  <c r="E111" i="31"/>
  <c r="E112" i="31" s="1"/>
  <c r="D111" i="31"/>
  <c r="D112" i="31" s="1"/>
  <c r="C111" i="31"/>
  <c r="C112" i="31" s="1"/>
  <c r="E98" i="27"/>
  <c r="D98" i="27"/>
  <c r="C98" i="27"/>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D98" i="26"/>
  <c r="C98" i="26"/>
  <c r="E62" i="21"/>
  <c r="E63" i="21"/>
  <c r="E64" i="21"/>
  <c r="E65" i="21"/>
  <c r="E66" i="21"/>
  <c r="E67" i="21"/>
  <c r="E68" i="21"/>
  <c r="E69" i="21"/>
  <c r="E70" i="21"/>
  <c r="E71" i="21"/>
  <c r="E72" i="21"/>
  <c r="E73" i="21"/>
  <c r="E74" i="21"/>
  <c r="E75" i="21"/>
  <c r="E76" i="21"/>
  <c r="C77" i="21"/>
  <c r="E77" i="21"/>
  <c r="E78" i="21"/>
  <c r="E79" i="21"/>
  <c r="E80" i="21"/>
  <c r="E81" i="21"/>
  <c r="E82" i="21"/>
  <c r="E83" i="21"/>
  <c r="E84" i="21"/>
  <c r="E85" i="21"/>
  <c r="E86" i="21"/>
  <c r="E87" i="21"/>
  <c r="E88" i="21"/>
  <c r="E89" i="21"/>
  <c r="E90" i="21"/>
  <c r="E91" i="21"/>
  <c r="E92" i="21"/>
  <c r="E93" i="21"/>
  <c r="E94" i="21"/>
  <c r="C95" i="21"/>
  <c r="E95" i="21" s="1"/>
  <c r="E96" i="21"/>
  <c r="E97" i="21"/>
  <c r="E98" i="21"/>
  <c r="D99" i="21"/>
  <c r="E62" i="20"/>
  <c r="E63" i="20"/>
  <c r="E64" i="20"/>
  <c r="E65" i="20"/>
  <c r="E66" i="20"/>
  <c r="E67" i="20"/>
  <c r="C68" i="20"/>
  <c r="E68" i="20" s="1"/>
  <c r="E69" i="20"/>
  <c r="E70" i="20"/>
  <c r="E71" i="20"/>
  <c r="E72" i="20"/>
  <c r="E73" i="20"/>
  <c r="E74" i="20"/>
  <c r="E75" i="20"/>
  <c r="E76" i="20"/>
  <c r="C77" i="20"/>
  <c r="E77" i="20"/>
  <c r="E78" i="20"/>
  <c r="E79" i="20"/>
  <c r="E80" i="20"/>
  <c r="E81" i="20"/>
  <c r="E82" i="20"/>
  <c r="E83" i="20"/>
  <c r="E84" i="20"/>
  <c r="E85" i="20"/>
  <c r="E86" i="20"/>
  <c r="E87" i="20"/>
  <c r="E88" i="20"/>
  <c r="E89" i="20"/>
  <c r="E90" i="20"/>
  <c r="E91" i="20"/>
  <c r="E92" i="20"/>
  <c r="E93" i="20"/>
  <c r="E94" i="20"/>
  <c r="C95" i="20"/>
  <c r="E95" i="20" s="1"/>
  <c r="E96" i="20"/>
  <c r="E97" i="20"/>
  <c r="D98" i="20"/>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D99" i="22"/>
  <c r="C99" i="22"/>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D100" i="23"/>
  <c r="C100" i="23"/>
  <c r="E58" i="19"/>
  <c r="E59" i="19"/>
  <c r="E60" i="19"/>
  <c r="E61" i="19"/>
  <c r="E62" i="19"/>
  <c r="E63" i="19"/>
  <c r="E64" i="19"/>
  <c r="E65" i="19"/>
  <c r="E66" i="19"/>
  <c r="E67" i="19"/>
  <c r="E68" i="19"/>
  <c r="E69" i="19"/>
  <c r="E70" i="19"/>
  <c r="E71" i="19"/>
  <c r="E72" i="19"/>
  <c r="C73" i="19"/>
  <c r="E73" i="19" s="1"/>
  <c r="E74" i="19"/>
  <c r="E75" i="19"/>
  <c r="E76" i="19"/>
  <c r="E77" i="19"/>
  <c r="E78" i="19"/>
  <c r="E79" i="19"/>
  <c r="E80" i="19"/>
  <c r="E81" i="19"/>
  <c r="E82" i="19"/>
  <c r="E83" i="19"/>
  <c r="E84" i="19"/>
  <c r="E85" i="19"/>
  <c r="E86" i="19"/>
  <c r="E87" i="19"/>
  <c r="E88" i="19"/>
  <c r="E89" i="19"/>
  <c r="E90" i="19"/>
  <c r="C91" i="19"/>
  <c r="E91" i="19"/>
  <c r="D92" i="19"/>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D94" i="14"/>
  <c r="C94" i="14"/>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D94" i="18"/>
  <c r="C94" i="18"/>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D93" i="17"/>
  <c r="C93" i="17"/>
  <c r="E54" i="15"/>
  <c r="D54" i="15"/>
  <c r="C54" i="15"/>
  <c r="E35" i="15"/>
  <c r="D35" i="15"/>
  <c r="C35" i="15"/>
  <c r="E92" i="15"/>
  <c r="D92" i="15"/>
  <c r="C92" i="15"/>
  <c r="C92" i="12"/>
  <c r="D92" i="12"/>
  <c r="E92" i="12"/>
  <c r="C36" i="11"/>
  <c r="C51" i="11"/>
  <c r="D36" i="11"/>
  <c r="D51" i="11"/>
  <c r="E51" i="11"/>
  <c r="E91" i="11"/>
  <c r="D91" i="11"/>
  <c r="C91" i="11"/>
  <c r="D62" i="46"/>
  <c r="F66" i="38"/>
  <c r="E123" i="38"/>
  <c r="E119" i="45"/>
  <c r="C92" i="19"/>
  <c r="F112" i="55"/>
  <c r="D123" i="38"/>
  <c r="F6" i="44"/>
  <c r="F8" i="44"/>
  <c r="F35" i="44"/>
  <c r="D119" i="45"/>
  <c r="E38" i="44"/>
  <c r="F21" i="44"/>
  <c r="F23" i="44"/>
  <c r="F29" i="44"/>
  <c r="F31" i="44"/>
  <c r="F11" i="44"/>
  <c r="F24" i="44"/>
  <c r="D68" i="44"/>
  <c r="E68" i="44"/>
  <c r="D38" i="44"/>
  <c r="D71" i="44" s="1"/>
  <c r="F7" i="44"/>
  <c r="F37" i="44"/>
  <c r="F61" i="44"/>
  <c r="C98" i="20"/>
  <c r="F14" i="44"/>
  <c r="F18" i="44"/>
  <c r="F25" i="44"/>
  <c r="F27" i="44"/>
  <c r="F30" i="44"/>
  <c r="F34" i="44"/>
  <c r="F36" i="44"/>
  <c r="F66" i="44"/>
  <c r="E100" i="23"/>
  <c r="E71" i="44"/>
  <c r="F5" i="44"/>
  <c r="F17" i="44"/>
  <c r="F19" i="44"/>
  <c r="F22" i="44"/>
  <c r="F26" i="44"/>
  <c r="F33" i="44"/>
  <c r="F63" i="52"/>
  <c r="C99" i="21"/>
  <c r="F59" i="44"/>
  <c r="F38" i="44" l="1"/>
  <c r="D52" i="11"/>
  <c r="C52" i="11"/>
  <c r="E93" i="17"/>
  <c r="E94" i="18"/>
  <c r="E94" i="14"/>
  <c r="E92" i="19"/>
  <c r="E99" i="22"/>
  <c r="E98" i="20"/>
  <c r="E98" i="26"/>
  <c r="E83" i="34"/>
  <c r="E66" i="38"/>
  <c r="D66" i="38"/>
  <c r="F68" i="44"/>
  <c r="F94" i="45"/>
  <c r="F119" i="45" s="1"/>
  <c r="F104" i="46"/>
  <c r="D63" i="52"/>
  <c r="E63" i="52"/>
  <c r="C62" i="53"/>
  <c r="F37" i="55"/>
  <c r="F37" i="56"/>
  <c r="F66" i="56"/>
  <c r="D67" i="56"/>
  <c r="F67" i="55"/>
  <c r="E99" i="21"/>
  <c r="F59" i="62"/>
  <c r="E36" i="11"/>
  <c r="E52" i="11" s="1"/>
  <c r="F71" i="44" l="1"/>
  <c r="F84" i="80"/>
</calcChain>
</file>

<file path=xl/sharedStrings.xml><?xml version="1.0" encoding="utf-8"?>
<sst xmlns="http://schemas.openxmlformats.org/spreadsheetml/2006/main" count="10828" uniqueCount="870">
  <si>
    <t>E&amp;P Norway</t>
  </si>
  <si>
    <t xml:space="preserve">REN </t>
  </si>
  <si>
    <t xml:space="preserve"> Equinor-operated </t>
  </si>
  <si>
    <t xml:space="preserve"> Equinor share </t>
  </si>
  <si>
    <t xml:space="preserve"> Produced volumes  </t>
  </si>
  <si>
    <t xml:space="preserve"> Partner-operated  </t>
  </si>
  <si>
    <t xml:space="preserve"> Production</t>
  </si>
  <si>
    <t>Renewable generation</t>
  </si>
  <si>
    <t>Equinor %</t>
  </si>
  <si>
    <t>GWh</t>
  </si>
  <si>
    <t>Sheringham Shoal</t>
  </si>
  <si>
    <t xml:space="preserve"> 1000 boed </t>
  </si>
  <si>
    <t xml:space="preserve"> Liquid </t>
  </si>
  <si>
    <t xml:space="preserve"> Gas </t>
  </si>
  <si>
    <t xml:space="preserve"> Total </t>
  </si>
  <si>
    <t>Gas</t>
  </si>
  <si>
    <t>Total</t>
  </si>
  <si>
    <t>Dudgeon</t>
  </si>
  <si>
    <t>Aasta Hansteen</t>
  </si>
  <si>
    <t>Enoch</t>
  </si>
  <si>
    <t>Hywind Scotland</t>
  </si>
  <si>
    <t>Alve</t>
  </si>
  <si>
    <t>Goliat</t>
  </si>
  <si>
    <t>Arkona</t>
  </si>
  <si>
    <t>Breidablikk</t>
  </si>
  <si>
    <t>Ivar Aasen</t>
  </si>
  <si>
    <t>Apodi</t>
  </si>
  <si>
    <t>Brime</t>
  </si>
  <si>
    <t>Marulk</t>
  </si>
  <si>
    <t>Hywind Tampen*</t>
  </si>
  <si>
    <t>Byrding</t>
  </si>
  <si>
    <t>Ormen Lange</t>
  </si>
  <si>
    <t>Stępień</t>
  </si>
  <si>
    <t>Fram</t>
  </si>
  <si>
    <t>Skarv</t>
  </si>
  <si>
    <t>Wilko</t>
  </si>
  <si>
    <t>Fram H-Nord</t>
  </si>
  <si>
    <t>Ærfugl Nord (Snadd Outer)</t>
  </si>
  <si>
    <t>Zagorzyca</t>
  </si>
  <si>
    <t>Gina Krogh</t>
  </si>
  <si>
    <t xml:space="preserve">Total partner-operated </t>
  </si>
  <si>
    <t>DoggerBank A</t>
  </si>
  <si>
    <t>Grane</t>
  </si>
  <si>
    <t>Total production</t>
  </si>
  <si>
    <t>Serra da Babilonia</t>
  </si>
  <si>
    <t>Gudrun</t>
  </si>
  <si>
    <t>Mendubin</t>
  </si>
  <si>
    <t>Gullfaks</t>
  </si>
  <si>
    <t>Total REN</t>
  </si>
  <si>
    <t>Gungne</t>
  </si>
  <si>
    <t>Total Equinor ( incl. Hywind Tampen )</t>
  </si>
  <si>
    <t>Heidrun</t>
  </si>
  <si>
    <t>Hyme</t>
  </si>
  <si>
    <t>For  production  1q21-1q19 , please see "REN  power generation unil 1q21" on the website</t>
  </si>
  <si>
    <t>Johan Sverdrup</t>
  </si>
  <si>
    <t>* Hywind Tampen owned by Snorre and Gullfaks  licence parnters.reported here as Equinor's equity share</t>
  </si>
  <si>
    <t>Kristin</t>
  </si>
  <si>
    <t>Kvitebjørn</t>
  </si>
  <si>
    <t>E&amp;P USA</t>
  </si>
  <si>
    <t>Martin Linge</t>
  </si>
  <si>
    <t>Mikkel</t>
  </si>
  <si>
    <t>1000 boed</t>
  </si>
  <si>
    <t>Operator</t>
  </si>
  <si>
    <t>Equinor share</t>
  </si>
  <si>
    <t>Liquids</t>
  </si>
  <si>
    <t>Morvin</t>
  </si>
  <si>
    <t>Bakken</t>
  </si>
  <si>
    <t>Varies</t>
  </si>
  <si>
    <t>Njord</t>
  </si>
  <si>
    <t>Big Foot</t>
  </si>
  <si>
    <t>Chevron</t>
  </si>
  <si>
    <t>Norne</t>
  </si>
  <si>
    <t>Caesar Tonga</t>
  </si>
  <si>
    <t>Occidental</t>
  </si>
  <si>
    <t>Oseberg</t>
  </si>
  <si>
    <t>Heidelberg</t>
  </si>
  <si>
    <t>Sigyn</t>
  </si>
  <si>
    <t>Jack</t>
  </si>
  <si>
    <t>Sleipner Vest</t>
  </si>
  <si>
    <t>Julia</t>
  </si>
  <si>
    <t>Exxon</t>
  </si>
  <si>
    <t>Sleipner Øst</t>
  </si>
  <si>
    <t>Marcellus</t>
  </si>
  <si>
    <t>Snorre</t>
  </si>
  <si>
    <t>St. Malo</t>
  </si>
  <si>
    <t>Snøhvit</t>
  </si>
  <si>
    <t>Stampede</t>
  </si>
  <si>
    <t>Hess</t>
  </si>
  <si>
    <t>Statfjord</t>
  </si>
  <si>
    <t>* 40,17029%</t>
  </si>
  <si>
    <t>Tahiti</t>
  </si>
  <si>
    <t>Statfjord Nord</t>
  </si>
  <si>
    <t>* 17,00%</t>
  </si>
  <si>
    <t>Titan</t>
  </si>
  <si>
    <t>Equinor</t>
  </si>
  <si>
    <t>Statfjord Øst</t>
  </si>
  <si>
    <t>* 29,25%</t>
  </si>
  <si>
    <t>Vito</t>
  </si>
  <si>
    <t>Shell</t>
  </si>
  <si>
    <t>Svalin</t>
  </si>
  <si>
    <t xml:space="preserve">E&amp;P USA </t>
  </si>
  <si>
    <t>Sygna</t>
  </si>
  <si>
    <t>* 28,025%</t>
  </si>
  <si>
    <t>Tordis</t>
  </si>
  <si>
    <t>Trestakk</t>
  </si>
  <si>
    <t>Troll Gass</t>
  </si>
  <si>
    <t>Troll Olje</t>
  </si>
  <si>
    <t>Tune</t>
  </si>
  <si>
    <t>Tyrihans</t>
  </si>
  <si>
    <t>Urd/Skuld</t>
  </si>
  <si>
    <t>Utgard</t>
  </si>
  <si>
    <t>Valemon</t>
  </si>
  <si>
    <t>Vigdis</t>
  </si>
  <si>
    <t>Visund</t>
  </si>
  <si>
    <t>Åsgard</t>
  </si>
  <si>
    <t xml:space="preserve"> Total Equinor-operated </t>
  </si>
  <si>
    <t>* Reduced ownershares from 1 Jan'24 (OKEA transaction)</t>
  </si>
  <si>
    <t>E&amp;P INTERNATIONAL</t>
  </si>
  <si>
    <t xml:space="preserve">Equinor share </t>
  </si>
  <si>
    <t xml:space="preserve">Produced equity volumes </t>
  </si>
  <si>
    <t>Country</t>
  </si>
  <si>
    <t>ACG</t>
  </si>
  <si>
    <t>Azerbaijan</t>
  </si>
  <si>
    <t>Agbami</t>
  </si>
  <si>
    <t>Nigeria</t>
  </si>
  <si>
    <t>Angola Block 15</t>
  </si>
  <si>
    <t>Angola</t>
  </si>
  <si>
    <t xml:space="preserve">     Block 15 Kizomba A</t>
  </si>
  <si>
    <t xml:space="preserve">     Block 15 Kizomba B</t>
  </si>
  <si>
    <t xml:space="preserve">     Block 15 Marimba</t>
  </si>
  <si>
    <t xml:space="preserve">     Block 15 Mondo</t>
  </si>
  <si>
    <t xml:space="preserve">     Block 15 Saxi Batuque</t>
  </si>
  <si>
    <t>Angola Block 17</t>
  </si>
  <si>
    <t xml:space="preserve">     Block 17 CLOV</t>
  </si>
  <si>
    <t xml:space="preserve">     Block 17 Dalia</t>
  </si>
  <si>
    <t xml:space="preserve">     Block 17 Girassol</t>
  </si>
  <si>
    <t xml:space="preserve">     Block 17 Pazflor</t>
  </si>
  <si>
    <t xml:space="preserve">     Block 17 Rosa</t>
  </si>
  <si>
    <t>Angola Block 31 (PSVM)</t>
  </si>
  <si>
    <t>Bajo del Toro 3)</t>
  </si>
  <si>
    <t>Argentina</t>
  </si>
  <si>
    <t>Bandurria Sur</t>
  </si>
  <si>
    <t xml:space="preserve">Barnacle 1) </t>
  </si>
  <si>
    <t>UK</t>
  </si>
  <si>
    <t>Buzzard 6)</t>
  </si>
  <si>
    <t>29.89%</t>
  </si>
  <si>
    <t>Hebron</t>
  </si>
  <si>
    <t>Canada</t>
  </si>
  <si>
    <t>Hibernia</t>
  </si>
  <si>
    <t>Hibernia South</t>
  </si>
  <si>
    <t>In Amenas</t>
  </si>
  <si>
    <t>Algeria</t>
  </si>
  <si>
    <t>In Salah</t>
  </si>
  <si>
    <t>Mariner</t>
  </si>
  <si>
    <t>Murzuq</t>
  </si>
  <si>
    <t>Libya</t>
  </si>
  <si>
    <t>Peregrino 4)</t>
  </si>
  <si>
    <t>Brazil</t>
  </si>
  <si>
    <t>Roncador</t>
  </si>
  <si>
    <t>Statfjord Unit UK 2)</t>
  </si>
  <si>
    <t>Utgard UK</t>
  </si>
  <si>
    <t>EPI ex USA production</t>
  </si>
  <si>
    <t>*1</t>
  </si>
  <si>
    <t>Gimle</t>
  </si>
  <si>
    <t>*2</t>
  </si>
  <si>
    <t>Guañizuil IIA</t>
  </si>
  <si>
    <t>Gina Krog</t>
  </si>
  <si>
    <t>*3</t>
  </si>
  <si>
    <t>Ærfugl Nord</t>
  </si>
  <si>
    <t xml:space="preserve"> Total partner-operated </t>
  </si>
  <si>
    <t>Stępień**</t>
  </si>
  <si>
    <t>Total EPN equity  production</t>
  </si>
  <si>
    <t>Zagorzyca**</t>
  </si>
  <si>
    <t>Heimdal</t>
  </si>
  <si>
    <t>*4</t>
  </si>
  <si>
    <t>*5</t>
  </si>
  <si>
    <t>*6</t>
  </si>
  <si>
    <t>*7</t>
  </si>
  <si>
    <t>Sleipner</t>
  </si>
  <si>
    <t>*8</t>
  </si>
  <si>
    <t>*9</t>
  </si>
  <si>
    <t>*10</t>
  </si>
  <si>
    <t>*1 Fram 45%, Fram H- North 49,2%, Byrding 70%</t>
  </si>
  <si>
    <t>*2 Gimle 75,81%, Sindre 72,91%</t>
  </si>
  <si>
    <t>*3 Grane 36,61%, Svalin 57%</t>
  </si>
  <si>
    <t xml:space="preserve">*4 Equinor share of the reservoir and production at Heimdal is 19,87%. The ownershare of the topside facilities is 29,44%
      </t>
  </si>
  <si>
    <t>*5Hyme 42,5%, Bauge 42,5%,</t>
  </si>
  <si>
    <t>*6 Norne 39,10%, Urd 63,95%, Skuld 63,95%</t>
  </si>
  <si>
    <t>*7 Oseberg 49,3%, Tune 50,0%</t>
  </si>
  <si>
    <t>*8 Sleipner Vest 58,35%, Sleipner Øst 59,6%, Gungne 62%, Sigyn 60%, Utgard 38,44%</t>
  </si>
  <si>
    <t>*9 Statfjord Unit 64,10%; Statfjord Nord 45,00%; Statfjord Øst 43,25%; Sygna 43,43% (to change from 1 Jan 2024)</t>
  </si>
  <si>
    <t>*10 Åsgard changed ownership January 1st, 2023 from 34,57% to 35,01%</t>
  </si>
  <si>
    <t>13,33%</t>
  </si>
  <si>
    <r>
      <t xml:space="preserve">Corrib </t>
    </r>
    <r>
      <rPr>
        <vertAlign val="superscript"/>
        <sz val="9"/>
        <color theme="1"/>
        <rFont val="Arial"/>
        <family val="2"/>
      </rPr>
      <t xml:space="preserve"> </t>
    </r>
    <r>
      <rPr>
        <sz val="9"/>
        <color theme="1"/>
        <rFont val="Arial"/>
        <family val="2"/>
      </rPr>
      <t xml:space="preserve"> 5) </t>
    </r>
  </si>
  <si>
    <t>Ireland</t>
  </si>
  <si>
    <t>Wilko***</t>
  </si>
  <si>
    <t>** Test-production Stepién commercial production from mid-May 2023</t>
  </si>
  <si>
    <t xml:space="preserve">*** Power generation for one of 5 Wilko asstes is based on an estimate of total generation of September </t>
  </si>
  <si>
    <t>*9 Statfjord Unit 64,10%; Statfjord Nord 45,00%; Statfjord Øst 43,25%; Sygna 43,43%</t>
  </si>
  <si>
    <t>EPN</t>
  </si>
  <si>
    <t>Hywind Tampen</t>
  </si>
  <si>
    <t>*4 Hyme 42,5%, Bauge 42,5%,</t>
  </si>
  <si>
    <t xml:space="preserve">*5 Equinor share of the reservoir and production at Heimdal is 19,87%. The ownershare of the topside facilities is 29,44%
      </t>
  </si>
  <si>
    <t>Bajo del Toro</t>
  </si>
  <si>
    <t>Barnacle</t>
  </si>
  <si>
    <r>
      <t xml:space="preserve">Corrib </t>
    </r>
    <r>
      <rPr>
        <vertAlign val="superscript"/>
        <sz val="9"/>
        <color theme="1"/>
        <rFont val="Arial"/>
        <family val="2"/>
      </rPr>
      <t xml:space="preserve"> </t>
    </r>
  </si>
  <si>
    <t>Peregrino</t>
  </si>
  <si>
    <t>Statfjord Unit UK</t>
  </si>
  <si>
    <t xml:space="preserve">1Q 23 Euinor equity production </t>
  </si>
  <si>
    <t>Guañizuil IIA*</t>
  </si>
  <si>
    <t>Stępień. **</t>
  </si>
  <si>
    <t xml:space="preserve">**) test production ( Wento) </t>
  </si>
  <si>
    <t xml:space="preserve">E&amp;P International </t>
  </si>
  <si>
    <t xml:space="preserve">     Block 15 Kiz. Sat. Phase 1</t>
  </si>
  <si>
    <t xml:space="preserve">     Block 15 Kiz. Sat. Phase 2</t>
  </si>
  <si>
    <t>Bajo del Toro3</t>
  </si>
  <si>
    <t>Barnacle1</t>
  </si>
  <si>
    <t xml:space="preserve">Corrib </t>
  </si>
  <si>
    <t>Peregrino4</t>
  </si>
  <si>
    <t>Statfjord Unit UK2</t>
  </si>
  <si>
    <t>Terra Nova</t>
  </si>
  <si>
    <t>1Q23</t>
  </si>
  <si>
    <t>4q 2022 -Equinor equity production</t>
  </si>
  <si>
    <t>Ekofisk</t>
  </si>
  <si>
    <t>Tor II</t>
  </si>
  <si>
    <t>Veslefrikk</t>
  </si>
  <si>
    <t>Bajo del Toro 3</t>
  </si>
  <si>
    <t xml:space="preserve">Statfjord Unit  UK </t>
  </si>
  <si>
    <t>3q 2022 -Equinor equity production</t>
  </si>
  <si>
    <t xml:space="preserve">*4 Equinor share of the reservoir and production at Heimdal is 19,87%. 
      </t>
  </si>
  <si>
    <t>The ownershare of the topside facilities is 29,44%</t>
  </si>
  <si>
    <t>*5 Norne 39,10%, Urd 63,95%, Skuld 63,95%</t>
  </si>
  <si>
    <t>*6 Oseberg 49,3%, Tune 50,0%</t>
  </si>
  <si>
    <t>*7 Sleipner Vest 58,35%, Sleipner Øst 59,6%, Gungne 62%, Sigyn 60%, Utgard 38,44%</t>
  </si>
  <si>
    <t>*8 Statfjord changed ownership June 1st, 2022: Statfjord Unit from 44,34% to 64,10%; Statfjord Nord from 21,88% to 45,00%; Statfjord Øst from 31,69% to 43,25%; Sygna from 30,71% to 43,43%</t>
  </si>
  <si>
    <t>Kharyaga</t>
  </si>
  <si>
    <t>Russia</t>
  </si>
  <si>
    <t>Angara Oil LLC</t>
  </si>
  <si>
    <t>2q 2022 -Equinor equity production</t>
  </si>
  <si>
    <t>Equinor Operator</t>
  </si>
  <si>
    <t>Eagle Ford</t>
  </si>
  <si>
    <t>Odd Job</t>
  </si>
  <si>
    <t>ORRI**</t>
  </si>
  <si>
    <t xml:space="preserve">Total Equinor-operated </t>
  </si>
  <si>
    <t>*4 Equinor share of the reservoir and production at Heimdal is 19,87%. The ownershare of the topside facilities is 29,44%</t>
  </si>
  <si>
    <t xml:space="preserve">Angara Oil LLC2 </t>
  </si>
  <si>
    <t>Sevkomneftegaz (NK)</t>
  </si>
  <si>
    <t>Statfjord Unit  UK</t>
  </si>
  <si>
    <t>1q 2022 -Equinor equity production</t>
  </si>
  <si>
    <t>*8 Statfjord Unit 44,34%, Statfjord Nord 21,88%, Statfjord Øst 31,69%, Sygna 30,71%</t>
  </si>
  <si>
    <t>4q 2021 -Equinor equity production</t>
  </si>
  <si>
    <t>* Guañizuil IIA (Solar Argentina):  Production start mid July​ 2021</t>
  </si>
  <si>
    <t>*2 Gimle changed ownershare in 2Q 21 from 70,92% to 75.81%, Sindre changed ownershare in 2Q 21 from 67,96% to 72.91%</t>
  </si>
  <si>
    <t>*5 Kristin (Haltenbanken West Unit) changed ownershare in 3Q 21 from 55,30% to 54.82%</t>
  </si>
  <si>
    <t>*9 Statfjord Unit 44,34%, Statfjord Nord 21,88%, Statfjord Øst 31,69%, Sygna 30,71%</t>
  </si>
  <si>
    <t>3q 2021 -Equinor equity production</t>
  </si>
  <si>
    <t>53.00%</t>
  </si>
  <si>
    <t>70.00%</t>
  </si>
  <si>
    <t>66.78%</t>
  </si>
  <si>
    <t>X</t>
  </si>
  <si>
    <t>x</t>
  </si>
  <si>
    <t>North Danilovskoye</t>
  </si>
  <si>
    <t>2q 2021 -Equinor equity production</t>
  </si>
  <si>
    <t>25%*</t>
  </si>
  <si>
    <t>* Arkona, changed ownershare 1 July 2019 from 50% to 25%</t>
  </si>
  <si>
    <t xml:space="preserve"> E&amp;P Norway</t>
  </si>
  <si>
    <t>Total production E&amp;P Norway</t>
  </si>
  <si>
    <t>*2 Gimle 70,92%, Sindre, changed ownershare 2Q 20 from  55,23% to 67,96%</t>
  </si>
  <si>
    <r>
      <t>Angola Block 15</t>
    </r>
    <r>
      <rPr>
        <b/>
        <vertAlign val="superscript"/>
        <sz val="10"/>
        <color theme="1"/>
        <rFont val="Arial"/>
        <family val="2"/>
      </rPr>
      <t>2</t>
    </r>
  </si>
  <si>
    <r>
      <t>Angola Block 17</t>
    </r>
    <r>
      <rPr>
        <b/>
        <vertAlign val="superscript"/>
        <sz val="10"/>
        <color theme="1"/>
        <rFont val="Arial"/>
        <family val="2"/>
      </rPr>
      <t>3</t>
    </r>
  </si>
  <si>
    <r>
      <t>Bakken</t>
    </r>
    <r>
      <rPr>
        <b/>
        <vertAlign val="superscript"/>
        <sz val="10"/>
        <color theme="1"/>
        <rFont val="Arial"/>
        <family val="2"/>
      </rPr>
      <t>1</t>
    </r>
  </si>
  <si>
    <t>US</t>
  </si>
  <si>
    <r>
      <t>Bandurria Sur</t>
    </r>
    <r>
      <rPr>
        <b/>
        <vertAlign val="superscript"/>
        <sz val="10"/>
        <color theme="1"/>
        <rFont val="Arial"/>
        <family val="2"/>
      </rPr>
      <t>4</t>
    </r>
  </si>
  <si>
    <r>
      <t>Barnacle</t>
    </r>
    <r>
      <rPr>
        <b/>
        <vertAlign val="superscript"/>
        <sz val="10"/>
        <color theme="1"/>
        <rFont val="Arial"/>
        <family val="2"/>
      </rPr>
      <t>6</t>
    </r>
  </si>
  <si>
    <r>
      <t>North Danilovskoye</t>
    </r>
    <r>
      <rPr>
        <b/>
        <vertAlign val="superscript"/>
        <sz val="10"/>
        <color theme="1"/>
        <rFont val="Arial"/>
        <family val="2"/>
      </rPr>
      <t>5</t>
    </r>
    <r>
      <rPr>
        <b/>
        <sz val="10"/>
        <color theme="1"/>
        <rFont val="Arial"/>
        <family val="2"/>
      </rPr>
      <t xml:space="preserve"> </t>
    </r>
  </si>
  <si>
    <r>
      <t>Marcellus</t>
    </r>
    <r>
      <rPr>
        <b/>
        <vertAlign val="superscript"/>
        <sz val="10"/>
        <color theme="1"/>
        <rFont val="Arial"/>
        <family val="2"/>
      </rPr>
      <t>1</t>
    </r>
  </si>
  <si>
    <t xml:space="preserve">E&amp;P International  </t>
  </si>
  <si>
    <t>1Q21</t>
  </si>
  <si>
    <r>
      <t>1)</t>
    </r>
    <r>
      <rPr>
        <sz val="7"/>
        <color rgb="FF000000"/>
        <rFont val="Times New Roman"/>
        <family val="1"/>
      </rPr>
      <t xml:space="preserve">     </t>
    </r>
    <r>
      <rPr>
        <sz val="10"/>
        <color rgb="FF000000"/>
        <rFont val="Arial"/>
        <family val="2"/>
      </rPr>
      <t>Equinor’s actual working interest can vary depending on wells and area.</t>
    </r>
  </si>
  <si>
    <r>
      <t>2)</t>
    </r>
    <r>
      <rPr>
        <sz val="7"/>
        <color rgb="FF000000"/>
        <rFont val="Times New Roman"/>
        <family val="1"/>
      </rPr>
      <t xml:space="preserve">     </t>
    </r>
    <r>
      <rPr>
        <sz val="10"/>
        <color rgb="FF000000"/>
        <rFont val="Arial"/>
        <family val="2"/>
      </rPr>
      <t>Equinor’s working interest in block 15 reduced from 13.33% to 12% effective from 1 Feb 2020. Volumes from Marimba are included in Kizomba A and volumes from Kizomba satellites are included as part of Kizomba B.</t>
    </r>
  </si>
  <si>
    <r>
      <t>3)</t>
    </r>
    <r>
      <rPr>
        <sz val="7"/>
        <color rgb="FF000000"/>
        <rFont val="Times New Roman"/>
        <family val="1"/>
      </rPr>
      <t xml:space="preserve">     </t>
    </r>
    <r>
      <rPr>
        <sz val="10"/>
        <color rgb="FF000000"/>
        <rFont val="Arial"/>
        <family val="2"/>
      </rPr>
      <t>Equinor’s working interest in block 17 reduced from 23.33% to 22.15% effective from 1 Jun 2020.</t>
    </r>
  </si>
  <si>
    <r>
      <t>4)</t>
    </r>
    <r>
      <rPr>
        <sz val="7"/>
        <color rgb="FF000000"/>
        <rFont val="Times New Roman"/>
        <family val="1"/>
      </rPr>
      <t xml:space="preserve">     </t>
    </r>
    <r>
      <rPr>
        <sz val="10"/>
        <color rgb="FF000000"/>
        <rFont val="Arial"/>
        <family val="2"/>
      </rPr>
      <t>Equinor’s working interest increased from 24.5% to 30% effective from 1 May 2020</t>
    </r>
  </si>
  <si>
    <r>
      <t>5)</t>
    </r>
    <r>
      <rPr>
        <sz val="7"/>
        <color rgb="FF000000"/>
        <rFont val="Times New Roman"/>
        <family val="1"/>
      </rPr>
      <t xml:space="preserve">     </t>
    </r>
    <r>
      <rPr>
        <sz val="10"/>
        <color rgb="FF000000"/>
        <rFont val="Arial"/>
        <family val="2"/>
      </rPr>
      <t>Equinor acquired 49% interest in the AngaraOil (new name for KGN limited liability company which holds 12 licenses. One of the licenses, the North Danilovskoye field is producing. The effective date is 21 Dec2020.</t>
    </r>
  </si>
  <si>
    <r>
      <t>6)</t>
    </r>
    <r>
      <rPr>
        <sz val="7"/>
        <color rgb="FF000000"/>
        <rFont val="Times New Roman"/>
        <family val="1"/>
      </rPr>
      <t xml:space="preserve">     </t>
    </r>
    <r>
      <rPr>
        <sz val="10"/>
        <color rgb="FF000000"/>
        <rFont val="Arial"/>
        <family val="2"/>
      </rPr>
      <t>Equinor’s working interest in Barnacle increased from 44.33% to 65.70% effective from 19 Feb 2021</t>
    </r>
  </si>
  <si>
    <t>Edvard Grieg</t>
  </si>
  <si>
    <t>Vilje</t>
  </si>
  <si>
    <t>*11</t>
  </si>
  <si>
    <t>Flyndre</t>
  </si>
  <si>
    <t>Ringhorne Øst</t>
  </si>
  <si>
    <t>*12</t>
  </si>
  <si>
    <t>*13</t>
  </si>
  <si>
    <t>*11  Vilje, changed ownershare 1.05.2019 from 28,85% to 0%</t>
  </si>
  <si>
    <t>*12   Ringhorne Øst, changed ownershare 1.05.2019  from 14,85% to 0%</t>
  </si>
  <si>
    <t>*13  Marulk, changed ownershare from 1.05.2019 from 50% to 33%</t>
  </si>
  <si>
    <t>*1 Alve, changed ownershare 1.05.2019 from 85% to 53%</t>
  </si>
  <si>
    <t>*2 Fram 45%, Fram H- North 49,2%, Byrding 70%</t>
  </si>
  <si>
    <t>*3 Gimle, changed ownershare 1.06.2019 from 65,13 to 70,92%. Sindre, changed ownershare 1.06.2019 from  55,23% to 67,96%</t>
  </si>
  <si>
    <t xml:space="preserve">*4 Grane 36,613%, Svalin 57% 
      </t>
  </si>
  <si>
    <t>*5 Equinor share of the reservoir and production at Heimdal is 19,87 %.The ownershare of the topside facilities is equal to 29,443%</t>
  </si>
  <si>
    <t>*6 Norne 39.10%, Urd 63.95%,Skuld 63,95%</t>
  </si>
  <si>
    <t>*7 Oseberg 49.3%, Tune 50.0%</t>
  </si>
  <si>
    <t>*8 Sleipner Vest 58.35%, Sleipner Øst 59.60%, Gungne 62.00%, Sigyn 60%, Utgard 38,44%</t>
  </si>
  <si>
    <t>*9 Statfjord Unit 44.34%, Statfjord Nord 21.88%, Statfjord Øst 31.69%, Sygna 30.71%</t>
  </si>
  <si>
    <t>*10 Valemon, changed ownershare 29.11.2019 from 53,78% to 66,775%.</t>
  </si>
  <si>
    <t xml:space="preserve">International (EP Int and EP USA) </t>
  </si>
  <si>
    <t>Produced equity volumes - Equinor share</t>
  </si>
  <si>
    <r>
      <t>Angola Block 15</t>
    </r>
    <r>
      <rPr>
        <b/>
        <vertAlign val="superscript"/>
        <sz val="10"/>
        <color indexed="8"/>
        <rFont val="Arial"/>
        <family val="2"/>
      </rPr>
      <t>2</t>
    </r>
  </si>
  <si>
    <r>
      <t>Angola Block 17</t>
    </r>
    <r>
      <rPr>
        <b/>
        <vertAlign val="superscript"/>
        <sz val="10"/>
        <color indexed="8"/>
        <rFont val="Arial"/>
        <family val="2"/>
      </rPr>
      <t>3</t>
    </r>
  </si>
  <si>
    <r>
      <t>Bakken</t>
    </r>
    <r>
      <rPr>
        <b/>
        <vertAlign val="superscript"/>
        <sz val="10"/>
        <color indexed="8"/>
        <rFont val="Arial"/>
        <family val="2"/>
      </rPr>
      <t>1</t>
    </r>
  </si>
  <si>
    <r>
      <t>Bandurria Sur</t>
    </r>
    <r>
      <rPr>
        <b/>
        <vertAlign val="superscript"/>
        <sz val="10"/>
        <color indexed="8"/>
        <rFont val="Arial"/>
        <family val="2"/>
      </rPr>
      <t>4</t>
    </r>
  </si>
  <si>
    <r>
      <t>Eagle Ford</t>
    </r>
    <r>
      <rPr>
        <b/>
        <vertAlign val="superscript"/>
        <sz val="10"/>
        <color indexed="8"/>
        <rFont val="Arial"/>
        <family val="2"/>
      </rPr>
      <t>1</t>
    </r>
  </si>
  <si>
    <r>
      <t>North Danilovskoye</t>
    </r>
    <r>
      <rPr>
        <b/>
        <vertAlign val="superscript"/>
        <sz val="10"/>
        <color indexed="8"/>
        <rFont val="Arial"/>
        <family val="2"/>
      </rPr>
      <t xml:space="preserve">5 </t>
    </r>
  </si>
  <si>
    <r>
      <t>Marcellus</t>
    </r>
    <r>
      <rPr>
        <b/>
        <vertAlign val="superscript"/>
        <sz val="10"/>
        <color indexed="8"/>
        <rFont val="Arial"/>
        <family val="2"/>
      </rPr>
      <t>1</t>
    </r>
  </si>
  <si>
    <t xml:space="preserve">Roncador </t>
  </si>
  <si>
    <t>Sevkomneftegaz (NK)5</t>
  </si>
  <si>
    <t>DPI production</t>
  </si>
  <si>
    <t>4Q20</t>
  </si>
  <si>
    <r>
      <t>1)</t>
    </r>
    <r>
      <rPr>
        <sz val="7"/>
        <color indexed="8"/>
        <rFont val="Times New Roman"/>
        <family val="1"/>
      </rPr>
      <t xml:space="preserve">     </t>
    </r>
    <r>
      <rPr>
        <sz val="10"/>
        <color indexed="8"/>
        <rFont val="Arial"/>
        <family val="2"/>
      </rPr>
      <t>Equinor’s actual working interest can vary depending on wells and area.</t>
    </r>
  </si>
  <si>
    <r>
      <t>2)</t>
    </r>
    <r>
      <rPr>
        <sz val="7"/>
        <color indexed="8"/>
        <rFont val="Times New Roman"/>
        <family val="1"/>
      </rPr>
      <t xml:space="preserve">     </t>
    </r>
    <r>
      <rPr>
        <sz val="10"/>
        <color indexed="8"/>
        <rFont val="Arial"/>
        <family val="2"/>
      </rPr>
      <t>Equinor’s working interest in block 15 reduced from 13.33% to 12% effective from 1 Feb 2020. Volumes from Marimba are included in Kizomba A and volumes from Kizomba satellites are included as part of Kizomba B.</t>
    </r>
  </si>
  <si>
    <r>
      <t>3)</t>
    </r>
    <r>
      <rPr>
        <sz val="7"/>
        <color indexed="8"/>
        <rFont val="Times New Roman"/>
        <family val="1"/>
      </rPr>
      <t xml:space="preserve">     </t>
    </r>
    <r>
      <rPr>
        <sz val="10"/>
        <color indexed="8"/>
        <rFont val="Arial"/>
        <family val="2"/>
      </rPr>
      <t>Equinor’s working interest in block 17 reduced from 23.33% to 22.15% effective from 1 Jun 2020.</t>
    </r>
  </si>
  <si>
    <r>
      <t>4)</t>
    </r>
    <r>
      <rPr>
        <sz val="7"/>
        <color indexed="8"/>
        <rFont val="Times New Roman"/>
        <family val="1"/>
      </rPr>
      <t xml:space="preserve">     </t>
    </r>
    <r>
      <rPr>
        <sz val="10"/>
        <color indexed="8"/>
        <rFont val="Arial"/>
        <family val="2"/>
      </rPr>
      <t>Equinor’s working interest increased from 24.5% to 30% effective from 1 May 2020</t>
    </r>
  </si>
  <si>
    <t>5)     Equinor acquired 49% interest in the limited liability company KrasGeoNac(KGN) which holds 12 licenses. One of the licenses, the North Danilovskoye field is producing. The effective date is 21 Dec2020.</t>
  </si>
  <si>
    <t>Total Equinor-operated</t>
  </si>
  <si>
    <t>Angola Block 152</t>
  </si>
  <si>
    <t>Angola Block 173</t>
  </si>
  <si>
    <t>Bakken1</t>
  </si>
  <si>
    <t>Bandurria Sur4</t>
  </si>
  <si>
    <t>Eagle Ford1</t>
  </si>
  <si>
    <t>Marcellus1</t>
  </si>
  <si>
    <t>3Q20</t>
  </si>
  <si>
    <t>Equinor-operated</t>
  </si>
  <si>
    <t xml:space="preserve">Produced volumes </t>
  </si>
  <si>
    <t>Liquid</t>
  </si>
  <si>
    <t>*3 Gimle, changed ownershare 1.06.2019 from 65,13 to 70,92%. Sindre, changed ownershare 1.06.2019 from  52,34% to 55,23%</t>
  </si>
  <si>
    <t xml:space="preserve">Partner-operated </t>
  </si>
  <si>
    <t>Exploration and Production International (EPI)</t>
  </si>
  <si>
    <t>EPI production</t>
  </si>
  <si>
    <t>2Q20</t>
  </si>
  <si>
    <t>Total partner-operated</t>
  </si>
  <si>
    <t>Development and Production International (DPI)</t>
  </si>
  <si>
    <t>Angola Block 15**</t>
  </si>
  <si>
    <t xml:space="preserve">Angola Block 17 </t>
  </si>
  <si>
    <t>Bakken*</t>
  </si>
  <si>
    <t>Eagle Ford*</t>
  </si>
  <si>
    <t>Marcellus*</t>
  </si>
  <si>
    <t xml:space="preserve"> </t>
  </si>
  <si>
    <t xml:space="preserve">Peregrino </t>
  </si>
  <si>
    <t>0.0</t>
  </si>
  <si>
    <t>1Q20</t>
  </si>
  <si>
    <t>Associated Company*</t>
  </si>
  <si>
    <t>* Estimated</t>
  </si>
  <si>
    <t>E&amp;P  International</t>
  </si>
  <si>
    <t>Alba</t>
  </si>
  <si>
    <t xml:space="preserve">Angola Block 15 </t>
  </si>
  <si>
    <t>4Q19</t>
  </si>
  <si>
    <t>3q19</t>
  </si>
  <si>
    <t>*10  Vilje, changed ownershare 1.05.2019 from 28,85% to 0%</t>
  </si>
  <si>
    <t>*11   Ringhorne Øst, changed ownershare 1.05.2019  from 14,85% to 0%</t>
  </si>
  <si>
    <t>*12  Marulk, changed ownershare from 1.05.2019 from 50% to 33%</t>
  </si>
  <si>
    <t>E&amp;P International</t>
  </si>
  <si>
    <t>3Q19</t>
  </si>
  <si>
    <t>Equinor 2q 2019</t>
  </si>
  <si>
    <t>Produced equity  volumes -Equinor share</t>
  </si>
  <si>
    <t>*8 Sleipner Vest 58.35%, Sleipner Øst 59.60%, Gungne 62.00%, Sigyn 60%</t>
  </si>
  <si>
    <t>E&amp;P INT</t>
  </si>
  <si>
    <t>2Q19</t>
  </si>
  <si>
    <t>Equinor 1q 2019</t>
  </si>
  <si>
    <t>*2 Gimle 65,13%, Sindre 52,34%</t>
  </si>
  <si>
    <t xml:space="preserve">*3 Grane 36,613%, Svalin 57% 
      </t>
  </si>
  <si>
    <t>*4 Equinor share of the reservoir and production at Heimdal is 19,87 %.The ownershare of the topside facilities is equal to 29,443%</t>
  </si>
  <si>
    <t>*5 Norne 39.10%, Urd 63.95%,Skuld 63,95%</t>
  </si>
  <si>
    <t>*6 Oseberg 49.3%, Tune 50.0%</t>
  </si>
  <si>
    <t>*7 Sleipner Vest 58.35%, Sleipner Øst 59.60%, Gungne 62.00%, Sigyn 60%</t>
  </si>
  <si>
    <t>*8 Statfjord Unit 44.34%, Statfjord Nord 21.88%, Statfjord Øst 31.69%, Sygna 30.71%</t>
  </si>
  <si>
    <t>Corrib</t>
  </si>
  <si>
    <t>Sevkomneftegaz</t>
  </si>
  <si>
    <t>E&amp;P International production</t>
  </si>
  <si>
    <t>1Q19</t>
  </si>
  <si>
    <t>Equinor 4q 2918</t>
  </si>
  <si>
    <t>EQNR 3q18</t>
  </si>
  <si>
    <t>EQNR-operated</t>
  </si>
  <si>
    <t>EQNR share</t>
  </si>
  <si>
    <t>Total Statoil-operated</t>
  </si>
  <si>
    <t xml:space="preserve">*2 Grane 36,613%, Svalin 57% 
      </t>
  </si>
  <si>
    <t>*3 Equinor share of the reservoir and production at Heimdal is 19,87 %.The ownershare of the topside facilities is equal to 29,443%</t>
  </si>
  <si>
    <t>*4 Norne 39.10%, Urd 63.95%,Skuld 63,95%</t>
  </si>
  <si>
    <t>*5 Oseberg 49.3%, Tune 50.0%</t>
  </si>
  <si>
    <t>*6 Sleipner Vest 58.35%, Sleipner Øst 59.60%, Gungne 62.00%, Sigyn 60%</t>
  </si>
  <si>
    <t>*7 Statfjord Unit 44.34%, Statfjord Nord 21.88%, Statfjord Øst 31.69%, Sygna 30.71%</t>
  </si>
  <si>
    <t>International  EQNR</t>
  </si>
  <si>
    <t>International  production</t>
  </si>
  <si>
    <t>3Q18</t>
  </si>
  <si>
    <t>* Equinor’s actual working interest can vary depending on wells and area.</t>
  </si>
  <si>
    <t>** ORRI - Overriding royalty interest</t>
  </si>
  <si>
    <t>EQNR 2q18</t>
  </si>
  <si>
    <t>*3 Statoil share of the reservoir and production at Heimdal is 19,87 %.The ownershare of the topside facilities is equal to 29,443%</t>
  </si>
  <si>
    <t>2Q18</t>
  </si>
  <si>
    <t>E&amp;P NORWAY</t>
  </si>
  <si>
    <t>Statoil-operated</t>
  </si>
  <si>
    <t>Statoil share'</t>
  </si>
  <si>
    <t>*4 Statoil share of the reservoir and production at Heimdal is 19,87 %.The ownershare of the topside facilities is equal to 29,443%</t>
  </si>
  <si>
    <t>Statoil share</t>
  </si>
  <si>
    <t>Total partner operated production</t>
  </si>
  <si>
    <t>Total equity production E &amp; P Norway</t>
  </si>
  <si>
    <t>Field</t>
  </si>
  <si>
    <t>USA</t>
  </si>
  <si>
    <t>Varies*</t>
  </si>
  <si>
    <t>Odd Jobb</t>
  </si>
  <si>
    <t>St.Malo</t>
  </si>
  <si>
    <t>* Statoil’s actual working interest can vary depending on wells and area.</t>
  </si>
  <si>
    <t>*4 Statoil share of the reservoir and production at Heimdal is 19,87 %.</t>
  </si>
  <si>
    <t>The ownershare of the topside facilities is equal to 29,443%</t>
  </si>
  <si>
    <t>Assoicated Company*</t>
  </si>
  <si>
    <t>*1 Fram 45%, Fram H- North 49,2%,Byrding  70%</t>
  </si>
  <si>
    <t>Produced equity volumes - Statoil share</t>
  </si>
  <si>
    <t>this line has been deducted in the sum  in line 107</t>
  </si>
  <si>
    <t xml:space="preserve">USA </t>
  </si>
  <si>
    <t>Caesar  Tonga</t>
  </si>
  <si>
    <t>SUM</t>
  </si>
  <si>
    <t>Huldra</t>
  </si>
  <si>
    <t>*1 Fram 45%, Fram H- North 49,2%</t>
  </si>
  <si>
    <t xml:space="preserve">*3 Grane 20.January: Changed ownershare from 36,66% to 36,613%, Svalin 57% 
     Make-up period: From 1 February 2015 36,0311% </t>
  </si>
  <si>
    <t>*7 Sleipner Vest 58.35%, Sleipner Øst 59.60%, Gungne 62.00%, Gudrun change ownershare 1.1.2016  from 56% to 36%</t>
  </si>
  <si>
    <t>Total DPN  production 2Q17</t>
  </si>
  <si>
    <t xml:space="preserve"> International  production</t>
  </si>
  <si>
    <t>Leismer Demo</t>
  </si>
  <si>
    <t>ORRI **</t>
  </si>
  <si>
    <t>Venezuela</t>
  </si>
  <si>
    <t>Petrocedeño***</t>
  </si>
  <si>
    <t>***Petrocedeño is an associated company</t>
  </si>
  <si>
    <t>Total international  production 2Q17</t>
  </si>
  <si>
    <t xml:space="preserve">*2 Grane 20.January: Changed ownershare from 36,66% to 36,613%, Svalin 57% 
     Make-up period: From 1 February 2015 36,0311% </t>
  </si>
  <si>
    <t>*6 Sleipner Vest 58.35%, Sleipner Øst 59.60%, Gungne 62.00%, Gudrun change ownershare 1.1.2016  from 56% to 36%</t>
  </si>
  <si>
    <t xml:space="preserve">*7 Snorre changed ownershare 01.01.2014 from 33,33% to 33,28%
    From 01.07.2015 32,860% until 01.12.2015 33,276% </t>
  </si>
  <si>
    <t xml:space="preserve"> From 02.11 2014: Oil change from 32,23%  to 32,72%. From 1 July 2015 32,860%</t>
  </si>
  <si>
    <t>*9 Ormen Lange changed ownershare 01.07.2013 from 28,9169% to 25,342%</t>
  </si>
  <si>
    <t xml:space="preserve">    Make up period finalized 15.02.16</t>
  </si>
  <si>
    <t xml:space="preserve">   01.07.2013: Dry gas: 19,0089%      01.09.2013: Condensate 12,6726%</t>
  </si>
  <si>
    <t xml:space="preserve">  01.07.2015: Dry gas 12,68% and from 1 August 2015: Condensat 25,35% </t>
  </si>
  <si>
    <t>15.02.2016:Dry gas 12,68 to 25,342</t>
  </si>
  <si>
    <t xml:space="preserve"> International</t>
  </si>
  <si>
    <t>CLOV</t>
  </si>
  <si>
    <t>Dalia</t>
  </si>
  <si>
    <t>Girassol</t>
  </si>
  <si>
    <t>Kizomba A</t>
  </si>
  <si>
    <t>Kizomba B</t>
  </si>
  <si>
    <t>Kiz. Sat. Phase 1</t>
  </si>
  <si>
    <t>Kiz. Sat. Phase 2</t>
  </si>
  <si>
    <t xml:space="preserve">Leismer Demo </t>
  </si>
  <si>
    <t>Marimba</t>
  </si>
  <si>
    <t>Mondo</t>
  </si>
  <si>
    <t>Pazflor</t>
  </si>
  <si>
    <t>Petrocedeño*</t>
  </si>
  <si>
    <t>PSVM</t>
  </si>
  <si>
    <t>Rosa</t>
  </si>
  <si>
    <t>Saxi Batuque</t>
  </si>
  <si>
    <t xml:space="preserve">Saint Malo </t>
  </si>
  <si>
    <t>International  production 1Q17</t>
  </si>
  <si>
    <t>*  Petrocedeño is an associated company</t>
  </si>
  <si>
    <t>** ORRI-Overriding royalty interest</t>
  </si>
  <si>
    <t>Volve</t>
  </si>
  <si>
    <t xml:space="preserve">Associated company* </t>
  </si>
  <si>
    <t xml:space="preserve">*Estimated </t>
  </si>
  <si>
    <t xml:space="preserve">Varies </t>
  </si>
  <si>
    <t>Jupiter</t>
  </si>
  <si>
    <t>International  production 4Q16</t>
  </si>
  <si>
    <t xml:space="preserve">Tordis </t>
  </si>
  <si>
    <t xml:space="preserve">Valemon </t>
  </si>
  <si>
    <t>*6 Sleipner Vest 58.35%, Sleipner Øst 59.60%, Gungne 62.00%, Gudrun change ownershare 1.1.2016  from 51% to 36%</t>
  </si>
  <si>
    <t>15.02.2016:Dry gas 12,68% to 25,342%</t>
  </si>
  <si>
    <t xml:space="preserve">Edvard Grieg </t>
  </si>
  <si>
    <t xml:space="preserve">Vilje </t>
  </si>
  <si>
    <t>Total production*</t>
  </si>
  <si>
    <t xml:space="preserve">*Excluding. Associated Company </t>
  </si>
  <si>
    <t>International (DPI)</t>
  </si>
  <si>
    <t xml:space="preserve">Jack </t>
  </si>
  <si>
    <t>Petrocedeño**</t>
  </si>
  <si>
    <t>International  production 3Q16</t>
  </si>
  <si>
    <t>**  Petrocedeño is an associated company</t>
  </si>
  <si>
    <t>International production</t>
  </si>
  <si>
    <t xml:space="preserve">Sum </t>
  </si>
  <si>
    <t xml:space="preserve">Produced  equity volumes </t>
  </si>
  <si>
    <t xml:space="preserve">International </t>
  </si>
  <si>
    <t>Produced equity volumes</t>
  </si>
  <si>
    <t xml:space="preserve">Eagle Ford </t>
  </si>
  <si>
    <t xml:space="preserve">Hibernia </t>
  </si>
  <si>
    <t>International  production 1Q16</t>
  </si>
  <si>
    <t xml:space="preserve">*3 Heidrun 13,04% Make-up period gas from 1.10. 201413,04% to 58,29% until 04. January 2015. </t>
  </si>
  <si>
    <t>*7 Sleipner Vest 58.35%, Sleipner Øst 59.60%, Gungne 62.00%, Gudrun 51%</t>
  </si>
  <si>
    <t xml:space="preserve">*8 Snorre changed ownershare 01.01.2014 from 33,33% to 33,28%
    From 01.07.2015 32,860% until 01.12.2015 33,276% </t>
  </si>
  <si>
    <t>*10 Ormen Lange changed ownershare 01.07.2013 from 28,9169% to 25,342%</t>
  </si>
  <si>
    <t>Varies**</t>
  </si>
  <si>
    <t>St,Malo</t>
  </si>
  <si>
    <t>DPI production 4Q15</t>
  </si>
  <si>
    <t>** Statoil’s actual working interest can vary depending on wells and area.</t>
  </si>
  <si>
    <t>Yttergryta</t>
  </si>
  <si>
    <t>*2 Grane 20 January 2015 changed ownershare from 36,66% to 36,613%, Svalin 57% 
  Make-up period: From 1 February 2015 36,0311%</t>
  </si>
  <si>
    <t>*8 Snorre changed ownershare 01.01.2014 from 33,33% to 33,28%</t>
  </si>
  <si>
    <t xml:space="preserve"> From 02.11 2014: Oil change from 32,23%  to 32,72%. From 1 July 2015</t>
  </si>
  <si>
    <t xml:space="preserve">01.07.2015: Dry gas 12,68% and from 1 August 2015: Condensat 25,35% </t>
  </si>
  <si>
    <t>3Q 2015  Equity production DPI</t>
  </si>
  <si>
    <t>Gimboa</t>
  </si>
  <si>
    <t>Hibernia **</t>
  </si>
  <si>
    <t>Leismer Demo **</t>
  </si>
  <si>
    <t>Terra Nova **</t>
  </si>
  <si>
    <t>DPI production 3Q15</t>
  </si>
  <si>
    <r>
      <t>2Q 2015  Equity production DPN</t>
    </r>
    <r>
      <rPr>
        <b/>
        <sz val="14"/>
        <color indexed="10"/>
        <rFont val="Arial"/>
        <family val="2"/>
      </rPr>
      <t xml:space="preserve"> </t>
    </r>
  </si>
  <si>
    <t>DPN - Statoil operated</t>
  </si>
  <si>
    <t xml:space="preserve">Produced volumes - Statoil share </t>
  </si>
  <si>
    <t>*2 Grane change ownershare from 36,66 to 36,613%, Svalin 36,66%</t>
  </si>
  <si>
    <t xml:space="preserve"> From 02.11: Oil change from 32,23%  to 32,72% </t>
  </si>
  <si>
    <t xml:space="preserve">DPN - Partner-operated </t>
  </si>
  <si>
    <t>Produced volumes - Statoil share</t>
  </si>
  <si>
    <t>DPN - Statoil share</t>
  </si>
  <si>
    <t>Total DPN production operated &amp; non-operated</t>
  </si>
  <si>
    <t>2Q 2015  Equity production DPI</t>
  </si>
  <si>
    <t>Shah Deniz</t>
  </si>
  <si>
    <t>15.5%/ 0%**</t>
  </si>
  <si>
    <t>Marcellus***</t>
  </si>
  <si>
    <t>Bakken***</t>
  </si>
  <si>
    <t>Eagle Ford***</t>
  </si>
  <si>
    <t>** Statoil completed the divestment of its 15.5% holding in Shah Deniz on 30 April 2015</t>
  </si>
  <si>
    <t>*** Statoil’s actual working interest can vary depending on wells and area.</t>
  </si>
  <si>
    <r>
      <t>1Q 2015  Equity production DPN</t>
    </r>
    <r>
      <rPr>
        <b/>
        <sz val="14"/>
        <color indexed="10"/>
        <rFont val="Arial"/>
        <family val="2"/>
      </rPr>
      <t xml:space="preserve"> </t>
    </r>
  </si>
  <si>
    <t>Vega</t>
  </si>
  <si>
    <t>*10 Vega changed ownershare from 01.12.2014: From 24,5% to 0%</t>
  </si>
  <si>
    <t xml:space="preserve">*11Gjøa changed ownershare from from 01.12.2014: From 5% to 0%  </t>
  </si>
  <si>
    <t>*12 Ormen Lange changed ownershare 01.07.2013 from 28,9169% to 25,342%</t>
  </si>
  <si>
    <t>Gjøa</t>
  </si>
  <si>
    <t>1Q 2015  Equity production DPI</t>
  </si>
  <si>
    <t>Kizomba Satellites</t>
  </si>
  <si>
    <t>Mabruk</t>
  </si>
  <si>
    <t>Shah Deniz**</t>
  </si>
  <si>
    <t>*  Petrocedeño is a non-consolidated company</t>
  </si>
  <si>
    <t>** Statoil has signed an agreement to divest its holding in Shah Deniz</t>
  </si>
  <si>
    <r>
      <t>4Q 2014  Equity production DPN</t>
    </r>
    <r>
      <rPr>
        <b/>
        <sz val="14"/>
        <color indexed="10"/>
        <rFont val="Arial"/>
        <family val="2"/>
      </rPr>
      <t xml:space="preserve"> </t>
    </r>
  </si>
  <si>
    <t>*2 Grane 36,66% Svalin 36,66%</t>
  </si>
  <si>
    <t xml:space="preserve">*3 Heidrun 13,04% Make-up period gas from 01.10. 2014  from 13,04% to 58,29% </t>
  </si>
  <si>
    <t>*8 Snorre changed ownershare 01.01.2014 from 33,32% to 33,28%</t>
  </si>
  <si>
    <t xml:space="preserve"> From 01.01.2014: Oil 32,23% </t>
  </si>
  <si>
    <t xml:space="preserve">*11 Gjøa changed ownershare from from 01.12.2014: From 5% to 0%  </t>
  </si>
  <si>
    <t>4Q 2014  Equity production DPI</t>
  </si>
  <si>
    <t>-</t>
  </si>
  <si>
    <r>
      <t>3Q 2014  Equity production DPN</t>
    </r>
    <r>
      <rPr>
        <b/>
        <sz val="14"/>
        <color indexed="10"/>
        <rFont val="Arial"/>
        <family val="2"/>
      </rPr>
      <t xml:space="preserve"> </t>
    </r>
  </si>
  <si>
    <t>*6 Sleipner Vest 58.35%, Sleipner Øst 59.60%, Gungne 62.00%, Gudrun 51%</t>
  </si>
  <si>
    <t>*7 Snorre changed ownershare 01.01.2014 from 33,32% to 33,28%</t>
  </si>
  <si>
    <t>3Q 2014  Equity production DPI</t>
  </si>
  <si>
    <r>
      <t>Petrocedeño</t>
    </r>
    <r>
      <rPr>
        <vertAlign val="superscript"/>
        <sz val="10"/>
        <rFont val="Arial"/>
        <family val="2"/>
      </rPr>
      <t>1)</t>
    </r>
  </si>
  <si>
    <r>
      <t>Marcellus</t>
    </r>
    <r>
      <rPr>
        <vertAlign val="superscript"/>
        <sz val="10"/>
        <rFont val="Arial"/>
        <family val="2"/>
      </rPr>
      <t>2)</t>
    </r>
  </si>
  <si>
    <r>
      <t>Bakken</t>
    </r>
    <r>
      <rPr>
        <vertAlign val="superscript"/>
        <sz val="10"/>
        <rFont val="Arial"/>
        <family val="2"/>
      </rPr>
      <t>2)</t>
    </r>
  </si>
  <si>
    <r>
      <t>Eagle Ford</t>
    </r>
    <r>
      <rPr>
        <vertAlign val="superscript"/>
        <sz val="10"/>
        <rFont val="Arial"/>
        <family val="2"/>
      </rPr>
      <t>2)</t>
    </r>
  </si>
  <si>
    <t>1)  Petrocedeño is a non-consolidated company</t>
  </si>
  <si>
    <t>2) Statoil’s actual working interest can vary depending on wells and area</t>
  </si>
  <si>
    <r>
      <t>2Q 2014  Equity production DPN</t>
    </r>
    <r>
      <rPr>
        <b/>
        <sz val="14"/>
        <color indexed="10"/>
        <rFont val="Arial"/>
        <family val="2"/>
      </rPr>
      <t xml:space="preserve"> </t>
    </r>
  </si>
  <si>
    <t>*1 Grane 36,66% Svalin 36,66%</t>
  </si>
  <si>
    <t>*2 Statoil share of the reservoir and production at Heimdal is 19,87 %.The ownershare of the topside facilities is equal to 29,443%</t>
  </si>
  <si>
    <t>*3 Norne 39.10%, Urd 63.95%,Skuld 63,95%</t>
  </si>
  <si>
    <t>*4 Oseberg 49.3%, Tune 50.0%</t>
  </si>
  <si>
    <t xml:space="preserve">*5 Sleipner Vest 58.35%, Sleipner Øst 59.60%, Gungne 62.00%, </t>
  </si>
  <si>
    <t xml:space="preserve">*6 Snorre changed ownershare 01.01.2014 from 33,32% to 33,28% from 01.01.2014: Oil 32,23% </t>
  </si>
  <si>
    <t>*8 Ormen Lange changed ownershare 01.07.2013 from 28,9169% to 25,342%    01.07.2013: Dry gas: 19,0089%      01.09.2013: Condensate 12,6726%</t>
  </si>
  <si>
    <t>2Q 2014  Equity production DPI</t>
  </si>
  <si>
    <r>
      <t>Bakken</t>
    </r>
    <r>
      <rPr>
        <vertAlign val="superscript"/>
        <sz val="10"/>
        <rFont val="Arial"/>
        <family val="2"/>
      </rPr>
      <t>1)</t>
    </r>
  </si>
  <si>
    <r>
      <t>Eagle Ford</t>
    </r>
    <r>
      <rPr>
        <vertAlign val="superscript"/>
        <sz val="10"/>
        <color indexed="8"/>
        <rFont val="Arial"/>
        <family val="2"/>
      </rPr>
      <t>1)</t>
    </r>
  </si>
  <si>
    <r>
      <t>Leismer Demo</t>
    </r>
    <r>
      <rPr>
        <vertAlign val="superscript"/>
        <sz val="10"/>
        <color indexed="8"/>
        <rFont val="Arial"/>
        <family val="2"/>
      </rPr>
      <t>2)</t>
    </r>
  </si>
  <si>
    <r>
      <t>Marcellus</t>
    </r>
    <r>
      <rPr>
        <vertAlign val="superscript"/>
        <sz val="10"/>
        <color indexed="8"/>
        <rFont val="Arial"/>
        <family val="2"/>
      </rPr>
      <t>1)</t>
    </r>
  </si>
  <si>
    <r>
      <t>Petrocedeño</t>
    </r>
    <r>
      <rPr>
        <vertAlign val="superscript"/>
        <sz val="10"/>
        <rFont val="Arial"/>
        <family val="2"/>
      </rPr>
      <t>3)</t>
    </r>
  </si>
  <si>
    <r>
      <t>Shah Deniz</t>
    </r>
    <r>
      <rPr>
        <vertAlign val="superscript"/>
        <sz val="10"/>
        <rFont val="Arial"/>
        <family val="2"/>
      </rPr>
      <t>4)</t>
    </r>
  </si>
  <si>
    <t>15.50%</t>
  </si>
  <si>
    <t>Spiderman</t>
  </si>
  <si>
    <r>
      <t>Zia</t>
    </r>
    <r>
      <rPr>
        <vertAlign val="superscript"/>
        <sz val="10"/>
        <color indexed="8"/>
        <rFont val="Arial"/>
        <family val="2"/>
      </rPr>
      <t>5)</t>
    </r>
  </si>
  <si>
    <t>1) Statoil’s actual working interest can vary depending on wells and area</t>
  </si>
  <si>
    <t>2) Statoil's working interest increased from 60 to 100 % post 28 May 2014 close of transaction with PTTEP</t>
  </si>
  <si>
    <t>3) Petrocedeño is a non-consolidated company</t>
  </si>
  <si>
    <t xml:space="preserve">4) On 1 May 2014 Statoil completed the farm down in Shah Deniz. Following the transaction, Statoil's owner share is 15.50%. </t>
  </si>
  <si>
    <t>5) Currently shut-in due to flowline issues</t>
  </si>
  <si>
    <t>1Q 2014  Equity production DPN</t>
  </si>
  <si>
    <t>*1 Grane 36,66% Svalin 57,0%</t>
  </si>
  <si>
    <t>*5 Sleipner Vest 58.35%, Sleipner Øst 59.60%, Gungne 62.00%</t>
  </si>
  <si>
    <t>*6 Snorre changed ownershare 01.01.2014 from 33,32% to 33,28%</t>
  </si>
  <si>
    <t xml:space="preserve">  01.01.2014: Oil: 32,23%</t>
  </si>
  <si>
    <t>*8 Ormen Lange changed ownershare 01.07.2013 from 28,9169% to 25,342%</t>
  </si>
  <si>
    <t>1Q 2014  Equity production DPI</t>
  </si>
  <si>
    <t>** Statoil has signed an agreement to divest a 10% share of its holding in Shah Deniz</t>
  </si>
  <si>
    <t>1Q 2014  Equity production DPNA</t>
  </si>
  <si>
    <t xml:space="preserve">DPNA equity production </t>
  </si>
  <si>
    <t>Zia**</t>
  </si>
  <si>
    <t xml:space="preserve">DPNA production </t>
  </si>
  <si>
    <t>** Currently shut-in due to flowline issues.</t>
  </si>
  <si>
    <t>INT - Statoil share</t>
  </si>
  <si>
    <t xml:space="preserve">Total equity production DPI &amp; DPNA </t>
  </si>
  <si>
    <t>4Q 2013  Equity production DPN</t>
  </si>
  <si>
    <t>DPN Statoil-operated</t>
  </si>
  <si>
    <t>Brage</t>
  </si>
  <si>
    <t>Glitne</t>
  </si>
  <si>
    <t>*1 Brage changed ownershare from 01.08 32,7% to 0%</t>
  </si>
  <si>
    <t>*2 Gullfaks changed ownershare 01.11.2013 from 70% to 51%</t>
  </si>
  <si>
    <t xml:space="preserve">*3 Statoil share in Heidrun 13,04 %. Make-up period finished 28 February. </t>
  </si>
  <si>
    <t>*7 Sleipner Vest 58.35%, Sleipner Øst 59.60%, Gungne 62.00%</t>
  </si>
  <si>
    <t xml:space="preserve">*9 Vega changed ownershare 01.08 54% to 24%. </t>
  </si>
  <si>
    <t>*10 Gjøa changed ownershare 01.08 from 20% to 5%. Oil and NGL volumes an error were incorrectly stated at 10.2 kboe/d in 3Q, while actual figure was 6.9 kboe/d. To correct the total, 4Q has been stated at minus 0.1 kboe/d, while actual figure for produced oil and NGL in 4Q was 3,2 kboe/d. This had no impact on earnings for 3Q or 4Q.</t>
  </si>
  <si>
    <t>*11 Ormen Lange changed ownershare 01.07.2013 from 28,9169% to 25,342%</t>
  </si>
  <si>
    <t xml:space="preserve">DPN Partner-operated </t>
  </si>
  <si>
    <t>4Q 2013  Equity production DPI</t>
  </si>
  <si>
    <t xml:space="preserve">DPI equity production </t>
  </si>
  <si>
    <t>DPI production 4Q13</t>
  </si>
  <si>
    <t>4Q 2013  Equity production DPNA</t>
  </si>
  <si>
    <t>DPNA production</t>
  </si>
  <si>
    <t>3Q 2013  Equity production DPN</t>
  </si>
  <si>
    <t xml:space="preserve">*2 Statoil share in Heidrun 13,04 %. Make-up period finished 28 February. </t>
  </si>
  <si>
    <t>6 Sleipner Vest 58.35%, Sleipner Øst 59.60%, Gungne 62.00%</t>
  </si>
  <si>
    <t>*8 Vega changed ownershare 01.08 54% to 24%</t>
  </si>
  <si>
    <t>*9: Gjøa changed ownershare 01.08 from 20% to 5%</t>
  </si>
  <si>
    <t xml:space="preserve">*10 Ormen Lange changed ownershare 01.07.2013 from 28,92% 
</t>
  </si>
  <si>
    <t>01.07.2013: Dry gas: 19,0089%</t>
  </si>
  <si>
    <t xml:space="preserve">01.09.2013: Condensat 12,6726% </t>
  </si>
  <si>
    <t>3Q 2013  Equity production DPI</t>
  </si>
  <si>
    <t>In Amenas**</t>
  </si>
  <si>
    <t>Mabruk**</t>
  </si>
  <si>
    <t>Murzuq**</t>
  </si>
  <si>
    <t xml:space="preserve">DPI production </t>
  </si>
  <si>
    <t>** Statoil share adjusted to reflect Statoil share of investments in the fields. Change made in 4Q11.</t>
  </si>
  <si>
    <t>3Q 2013  Equity production DPNA</t>
  </si>
  <si>
    <t>2Q 2013  Equity production DPN</t>
  </si>
  <si>
    <t xml:space="preserve">*1 Statoil share in Heidrun 13,04 %. Make-up period finished 28 February. </t>
  </si>
  <si>
    <t>*6 Statfjord Unit 44.34%, Statfjord Nord 21.88%, Statfjord Øst 31.69%, Sygna 30.71%</t>
  </si>
  <si>
    <t>2Q 2013  Equity production DPI</t>
  </si>
  <si>
    <t>2Q 2013  Equity production DPNA</t>
  </si>
  <si>
    <t>1Q 2013  Equity production DPN</t>
  </si>
  <si>
    <t>Total equity Statoil-operated production</t>
  </si>
  <si>
    <t>1Q 2013  Equity production DPI</t>
  </si>
  <si>
    <t>Schiehallion</t>
  </si>
  <si>
    <t>DPI equity production 1Q13</t>
  </si>
  <si>
    <t>1Q 2013  Equity production DPNA</t>
  </si>
  <si>
    <t>DPNA equity production 1Q2013</t>
  </si>
  <si>
    <t>4Q 2012  Equity production DPN</t>
  </si>
  <si>
    <t>Vale</t>
  </si>
  <si>
    <t xml:space="preserve">*1 Statoil share in Heidrun 38.56% in January. 13.27% share for oil production in period February. New owner share from 01 June 13,11%. Make-up period start 01 july with ownershare 0%, no Statoil production rest of the year. </t>
  </si>
  <si>
    <t>*2. Statoil share of the reservoir and production at Heimdal is reduced 01 May from 29,87% to 19,87 %. The ownershare of the topside facilities is equal to 39.44% and are reduced to 29,443%</t>
  </si>
  <si>
    <t>*3. Statoil share reduced in Kvitebjørn 01 May 2012 from 58,55 - 39,55%</t>
  </si>
  <si>
    <t>*4 Norne 39.10%, Urd 63.95%</t>
  </si>
  <si>
    <t>*6 Sleipner Vest 58.35%, Sleipner Øst 59.60%, Gungne 62.00%</t>
  </si>
  <si>
    <t>*7 Snøhvit ownershare 33,31% to 31 January 2012. New ownershare from 01 February 36,79%</t>
  </si>
  <si>
    <t>*9. Statoil share in Vale is reduced 01 May from 28,85% to 0%</t>
  </si>
  <si>
    <t>*10 Exit of Skirne from 10% to 0%</t>
  </si>
  <si>
    <t>*11 Partneroperated from 1 October 2012</t>
  </si>
  <si>
    <t>Skirne</t>
  </si>
  <si>
    <t>4Q 2012  Equity production DPI</t>
  </si>
  <si>
    <t>DPI equity production 4Q12</t>
  </si>
  <si>
    <t>South Pars</t>
  </si>
  <si>
    <t>4Q 2012  Equity production DPNA</t>
  </si>
  <si>
    <t>DPNA equity production 4Q2012</t>
  </si>
  <si>
    <t>varies*</t>
  </si>
  <si>
    <t>* Statoil’s actual working interest (WI) can vary depending on wells and area.</t>
  </si>
  <si>
    <t>3Q12 Production DPN</t>
  </si>
  <si>
    <t>Total Statoil-operated Equity Production</t>
  </si>
  <si>
    <t>Partner-operated</t>
  </si>
  <si>
    <t>Total Equity Production DPN</t>
  </si>
  <si>
    <t>3Q12 Production DPI</t>
  </si>
  <si>
    <t>Total Equity Production</t>
  </si>
  <si>
    <t>* Petrocedeño is a non-consolidated company</t>
  </si>
  <si>
    <t>3Q12 Production DPNA</t>
  </si>
  <si>
    <t>Front Runner</t>
  </si>
  <si>
    <t>Thunder Hawk</t>
  </si>
  <si>
    <t>Terra Nova**</t>
  </si>
  <si>
    <t>* Statoil's average working interest (WI) for the asset. Actual WI can vary depending on wells.</t>
  </si>
  <si>
    <t>** Ongoing planned turnaround during 3Q 2012</t>
  </si>
  <si>
    <t>Total Equity Production DPI &amp; DPNA</t>
  </si>
  <si>
    <t>2Q12 Production DPN</t>
  </si>
  <si>
    <t xml:space="preserve">*1 Statoil share in Heidrun 38.56% in January. 13.27% share for oil production in period February. New owner share </t>
  </si>
  <si>
    <t xml:space="preserve">  from  01 June 13,11%. Make-up period start 01 july with ownershare 0%, no Statoil production rest of the year. </t>
  </si>
  <si>
    <t>*2. Statoil share of the reservoir and production at Heimdal is reduced 01 May from 29,87% to 19,87 %.</t>
  </si>
  <si>
    <t>The ownershare of the topside facilities is equal to 39.44% and are reduced to 29,443%</t>
  </si>
  <si>
    <t>*10 Vega  - ownershare 60% and Vegas Sør ownershare 60%</t>
  </si>
  <si>
    <t>*11 Exit of Skirne from 10% to 0%</t>
  </si>
  <si>
    <t>See Partner operated and total on next page</t>
  </si>
  <si>
    <t>2Q12 Production DPI</t>
  </si>
  <si>
    <t>Kizomba Satellites Phase 1</t>
  </si>
  <si>
    <t>** Statoil share adjusted in Q4'11 to reflect Statoil share of investments in the fields.</t>
  </si>
  <si>
    <t>2Q12 Production DPNA</t>
  </si>
  <si>
    <t>Thunderhawk</t>
  </si>
  <si>
    <t>Lorien</t>
  </si>
  <si>
    <t>Zia</t>
  </si>
  <si>
    <t>1Q12 Production DPN</t>
  </si>
  <si>
    <t xml:space="preserve">* 1Statoil share in Heidrun 38,56% in January. 13,27% share for oil production in period February - August 2012 and 6,60% in period September - December </t>
  </si>
  <si>
    <t>*2 Statoil’s share of the reservoir and production at Heimdal is equal to 29.87%. The ownershare of the topside facilities is equal to 39.44%.</t>
  </si>
  <si>
    <t>*3 Norne 39.10%, Urd 63.95%</t>
  </si>
  <si>
    <t>Total equity production</t>
  </si>
  <si>
    <t>1Q12 Production DPI</t>
  </si>
  <si>
    <t>Produced volumes</t>
  </si>
  <si>
    <t>Azeri Chiraq (ACG EOP)</t>
  </si>
  <si>
    <t>Girassol/Jasmin</t>
  </si>
  <si>
    <t>Xikomba</t>
  </si>
  <si>
    <t>In Amenas **</t>
  </si>
  <si>
    <t>Murzuq **</t>
  </si>
  <si>
    <t>Mabruk **</t>
  </si>
  <si>
    <t>Saxi-Batuque</t>
  </si>
  <si>
    <t>** Statoil share adjusted in 4Q to reflect Statoil share of investments in the fields</t>
  </si>
  <si>
    <t>1Q12 Production DPNA</t>
  </si>
  <si>
    <t>Bakken Admin</t>
  </si>
  <si>
    <t>Total equity production DPI + DPNA</t>
  </si>
  <si>
    <t>2011 Production DPN</t>
  </si>
  <si>
    <t>Oil</t>
  </si>
  <si>
    <t xml:space="preserve">*1 Statoil share in Heidrun 12.41% in January and February. 49.17% share for oil production in period March - </t>
  </si>
  <si>
    <t xml:space="preserve"> September 2011 and 38.56% in period October - December</t>
  </si>
  <si>
    <t>*2 Statoil’s share of the reservoir and production at Heimdal is equal to 29.87%. The ownershare of the topside</t>
  </si>
  <si>
    <t>facilities is equal to 39.44%</t>
  </si>
  <si>
    <t>*7 Vega 60%, Vega Sør 45%</t>
  </si>
  <si>
    <t>Total production DPN</t>
  </si>
  <si>
    <t>2011 Production DPNA</t>
  </si>
  <si>
    <t>DPNA</t>
  </si>
  <si>
    <t>Prod 2Q 08</t>
  </si>
  <si>
    <t>Prod 3Q 8</t>
  </si>
  <si>
    <t>Prod 4Q 08</t>
  </si>
  <si>
    <t>Væske</t>
  </si>
  <si>
    <t>Gass</t>
  </si>
  <si>
    <t>Total Equity production from fields in DPNA</t>
  </si>
  <si>
    <t>2011 Production DPI</t>
  </si>
  <si>
    <t>DPI production 2011</t>
  </si>
  <si>
    <t>** Statoil share adjusted to reflect Statoil share of investments in the fields</t>
  </si>
  <si>
    <t>Total production DPNA and DPI</t>
  </si>
  <si>
    <t>4Q11 production DPN</t>
  </si>
  <si>
    <t>*1 Statoil share in Heidrun 12.41% in January and February. 49.17% share for oil production in period March -</t>
  </si>
  <si>
    <t xml:space="preserve">*2 Statoil’s share of the reservoir and production at Heimdal is equal to 29.87%. The ownershare of the </t>
  </si>
  <si>
    <t>topside facilities is equal to 39.44%.</t>
  </si>
  <si>
    <t>4Q11 production DPNA</t>
  </si>
  <si>
    <t>4Q11 production DPI</t>
  </si>
  <si>
    <t>DPI production 4Q2011</t>
  </si>
  <si>
    <t>Total International</t>
  </si>
  <si>
    <t>3Q11 production DPN</t>
  </si>
  <si>
    <t>*1 Statoil share in Heidrun 12.41% in January and February. 49.17% share for oil production in period March - October 2011.</t>
  </si>
  <si>
    <t xml:space="preserve">    The interest share for 4Q 2011 is expected to be 38.56440%, still a result of the make-up period.</t>
  </si>
  <si>
    <t>3Q11 production DPNA</t>
  </si>
  <si>
    <t>Total Equity production DPNA</t>
  </si>
  <si>
    <t>3Q11 production DPI</t>
  </si>
  <si>
    <t>DPI</t>
  </si>
  <si>
    <t xml:space="preserve"> Produced volumes</t>
  </si>
  <si>
    <t>Murzuk</t>
  </si>
  <si>
    <t>Total Equity production DPI</t>
  </si>
  <si>
    <t>2Q11 production DPN</t>
  </si>
  <si>
    <t>*1 Statoil share in Heidrun 12.41% in January and February. 49.17% share in period March - October 2011.</t>
  </si>
  <si>
    <t>2Q11 production DPNA</t>
  </si>
  <si>
    <t>17 hands</t>
  </si>
  <si>
    <t>Q</t>
  </si>
  <si>
    <t>San Jacinto</t>
  </si>
  <si>
    <t>Leismer</t>
  </si>
  <si>
    <t>2Q11 production DPI</t>
  </si>
  <si>
    <t>Total equity production DPI</t>
  </si>
  <si>
    <t>Total equity production DPI &amp; DPNA</t>
  </si>
  <si>
    <t>1Q11 production DPN</t>
  </si>
  <si>
    <t>*7 Vega 60%, Vega Sør 45%. A unitisation is concluded in 1Q 2011- Statoil share is 54%.</t>
  </si>
  <si>
    <t>1Q11 production DPNA</t>
  </si>
  <si>
    <t>Seventeen Hands</t>
  </si>
  <si>
    <t>1Q11 production DPI</t>
  </si>
  <si>
    <t xml:space="preserve"> 2010 production EPN</t>
  </si>
  <si>
    <t>*1 Statoil’s share of the reservoir and production at Heimdal is equal to 29.87%. The ownershare of the topside facilities is equal to 39.44%.</t>
  </si>
  <si>
    <t>*2 Norne 39.10%, Urd 63.95%</t>
  </si>
  <si>
    <t>*3 Oseberg 49.3%, Tune 50.0%</t>
  </si>
  <si>
    <t>*4 Sleipner Vest 58.35%, Sleipner Øst 59.60%, Gungne 62.00%</t>
  </si>
  <si>
    <t>*5 Statfjord Unit 44.34%, Statfjord Nord 21.88%, Statfjord Øst 31.69%, Sygna 30.71%</t>
  </si>
  <si>
    <t>*6 Vega 60%, Vega Sør 45%</t>
  </si>
  <si>
    <t>Spiderman Gas</t>
  </si>
  <si>
    <t>Seventeen hands</t>
  </si>
  <si>
    <t>Q Gas</t>
  </si>
  <si>
    <t>San Jacinto Gas</t>
  </si>
  <si>
    <t>Marcellus shale gas</t>
  </si>
  <si>
    <t>Total equity production from fields outside NCS</t>
  </si>
  <si>
    <t>4Q production EPN</t>
  </si>
  <si>
    <t>Statoil equity production per field, 3Q 2010</t>
  </si>
  <si>
    <t>*1 StatoilHydro’s share of the reservoir and production at Heimdal is equal to 29.87%. The ownershare of the topside facilities is equal to 39.44%.</t>
  </si>
  <si>
    <t xml:space="preserve">*5 StatoilHydro’s share at Snorre is 33.3169%. However there is an ongoing make- up period at Snorre where the lifting share for oil for the moment is 33.7876%. The make-up period started May 1st 2006, and lasts until April 30th 2008 for oil. The lifting </t>
  </si>
  <si>
    <t>Statoil equity production per field, 2Q 2010</t>
  </si>
  <si>
    <t>17.00%</t>
  </si>
  <si>
    <t>30.00%</t>
  </si>
  <si>
    <t>5.88%</t>
  </si>
  <si>
    <t>8.56%</t>
  </si>
  <si>
    <t>25.5%</t>
  </si>
  <si>
    <t>9.67%</t>
  </si>
  <si>
    <t>23.33%</t>
  </si>
  <si>
    <t>13.33%</t>
  </si>
  <si>
    <t>31.85%</t>
  </si>
  <si>
    <t>50.00%</t>
  </si>
  <si>
    <t>40.00%</t>
  </si>
  <si>
    <t>5.00%</t>
  </si>
  <si>
    <t>15.00%</t>
  </si>
  <si>
    <t>8.00%</t>
  </si>
  <si>
    <t>2.4%</t>
  </si>
  <si>
    <t>25.00%</t>
  </si>
  <si>
    <t>18.33%</t>
  </si>
  <si>
    <t>26.67%</t>
  </si>
  <si>
    <t>35.00%</t>
  </si>
  <si>
    <t>18.85%</t>
  </si>
  <si>
    <t>37.00%</t>
  </si>
  <si>
    <t>20.00%</t>
  </si>
  <si>
    <t>Statoil equity production per field, 1Q 2010</t>
  </si>
  <si>
    <t>Caledonia</t>
  </si>
  <si>
    <t>Lufeng</t>
  </si>
  <si>
    <t>Statoil equity production per field, ytd 2009</t>
  </si>
  <si>
    <t>Statoil equity production per field, 4Q 2009</t>
  </si>
  <si>
    <t>StatoilHydro share</t>
  </si>
  <si>
    <t>Statoil equity production per field, 3Q 2009</t>
  </si>
  <si>
    <t>Statoil equity production per field, 2nd quarter 2009</t>
  </si>
  <si>
    <t>StatoilHydro-operated</t>
  </si>
  <si>
    <t>Total StatoilHydro-operated</t>
  </si>
  <si>
    <t>Produced equity volumes - StatoilHydro share</t>
  </si>
  <si>
    <t>Marbruk</t>
  </si>
  <si>
    <t>Statoil equity production per field, 1st quarter 2009</t>
  </si>
  <si>
    <t xml:space="preserve">*5 StatoilHydro’s share at Snorre is 33.3169%. However there is an ongoing make- up period at Snorre where the lifting share for oil for the moment is 33.7876%. The make-up period started May 1st 2006, and lasts until April 30th 2008 for oil. The lifting share of gas is expected to be different from the owner share for several years to come </t>
  </si>
  <si>
    <t>StatoilHydro equity production per field, full year 2008</t>
  </si>
  <si>
    <t xml:space="preserve">*5 StatoilHydro’s share at Snorre is 33.3169%. However there is an ongoing make- up period at Snorre where the lifting share for oil for the moment is 33.7876%. The lifting share of gas has varied duering 2007 between 27.3485% - 34.0025%. </t>
  </si>
  <si>
    <t>Murchison</t>
  </si>
  <si>
    <t>StatoilHydroHydro share</t>
  </si>
  <si>
    <t>Azeri Chiraq Gunasli</t>
  </si>
  <si>
    <t>Sincor</t>
  </si>
  <si>
    <t>StatoilHydro equity production per field, 4th quarter 2008</t>
  </si>
  <si>
    <t>StatoilHydro equity production per field, 3rd quarter 2008</t>
  </si>
  <si>
    <t>1000 boepd</t>
  </si>
  <si>
    <t xml:space="preserve">StatoilHydro-operated </t>
  </si>
  <si>
    <t xml:space="preserve">*1 StatoilHydro’s share of the reservoir and production at Heimdal is equal to 29.87%. The ownershare of the topside facilities is equal to 39.44%.
</t>
  </si>
  <si>
    <t xml:space="preserve">*5 StatoilHydro’s share at Snorre is 33.3169%. However there is an ongoing make- up period at Snorre where the lifting share for oil for the moment is 33.7876%. The lifting share of gas has varied duering 2007 between 27.3485% - 34.0025%. The make-up period started May 1st 2006, and lasts until April 30th 2008 for oil. The lifting share of gas is expected to be different from the owner share for several years to come.
</t>
  </si>
  <si>
    <t>Total partner-operated, NCS</t>
  </si>
  <si>
    <t>Total NCS production</t>
  </si>
  <si>
    <t>StatoilHydro equity production per field, 2nd quarter 2008</t>
  </si>
  <si>
    <t>Total StatoilHydro-operated (NCS)</t>
  </si>
  <si>
    <t>Total partner-operated (NCS)</t>
  </si>
  <si>
    <t>Starting 1 January 2008, volumes reported under E&amp;P International are equity volumes</t>
  </si>
  <si>
    <t>StatoilHydro equity production per field, 1st quarter 2008</t>
  </si>
  <si>
    <t>INT 2007 equity production, boepd</t>
  </si>
  <si>
    <t>Project</t>
  </si>
  <si>
    <t>Region</t>
  </si>
  <si>
    <t>Type</t>
  </si>
  <si>
    <t>Azeri-Chirag-Gunashli</t>
  </si>
  <si>
    <t>EMEA</t>
  </si>
  <si>
    <t>oil</t>
  </si>
  <si>
    <t xml:space="preserve">Shah Deniz </t>
  </si>
  <si>
    <t>gas/condensate</t>
  </si>
  <si>
    <t>AZERBAIJAN TOTAL</t>
  </si>
  <si>
    <t>ANGOLA TOTAL</t>
  </si>
  <si>
    <t>China</t>
  </si>
  <si>
    <t>CHINA TOTAL</t>
  </si>
  <si>
    <t>SA</t>
  </si>
  <si>
    <t>VENEZUELA TOTAL</t>
  </si>
  <si>
    <t>ALGERIA TOTAL</t>
  </si>
  <si>
    <t>GoM Shallow water (Shelf)</t>
  </si>
  <si>
    <t>US GoM</t>
  </si>
  <si>
    <t>NA</t>
  </si>
  <si>
    <t>gas</t>
  </si>
  <si>
    <t>Frontrunner</t>
  </si>
  <si>
    <t>17 Hands</t>
  </si>
  <si>
    <t>USA TOTAL</t>
  </si>
  <si>
    <t xml:space="preserve">Alba </t>
  </si>
  <si>
    <t>ENA</t>
  </si>
  <si>
    <t>Dunlin</t>
  </si>
  <si>
    <t>Merlin</t>
  </si>
  <si>
    <t>UK TOTAL</t>
  </si>
  <si>
    <t>CANADA TOTAL</t>
  </si>
  <si>
    <t>LIBYA TOTAL</t>
  </si>
  <si>
    <t>RUSSIA TOTAL</t>
  </si>
  <si>
    <t>INT total</t>
  </si>
  <si>
    <t>StatoilHydro production per field, 4th quarter 2007</t>
  </si>
  <si>
    <t>* 1</t>
  </si>
  <si>
    <t>Norne/Urd</t>
  </si>
  <si>
    <t>*1 Statfjord Unit 44.34%, Statfjord Nord 21.88%, Statfjord Øst 31.69%, Sygna 30.71%</t>
  </si>
  <si>
    <t>*2 Sleipner Vest 58.35%, Sleipner Øst 59.60%, Gungne 62.00%</t>
  </si>
  <si>
    <t xml:space="preserve">Total production </t>
  </si>
  <si>
    <t>Volumes reported under E&amp;P International are entitlement volumes</t>
  </si>
  <si>
    <t>Produced volumes - StatoilHydro entitlement</t>
  </si>
  <si>
    <t>Shelf</t>
  </si>
  <si>
    <t>Other</t>
  </si>
  <si>
    <t>Total entitlement production from fields outside NCS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</si>
</sst>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3" formatCode="_(* #,##0.00_);_(* \(#,##0.00\);_(* &quot;-&quot;??_);_(@_)"/>
    <numFmt numFmtId="164" formatCode="_-* #,##0.00_-;\-* #,##0.00_-;_-* &quot;-&quot;??_-;_-@_-"/>
    <numFmt numFmtId="165" formatCode="&quot;kr&quot;\ #,##0;[Red]&quot;kr&quot;\ \-#,##0"/>
    <numFmt numFmtId="166" formatCode="&quot;kr&quot;\ #,##0.00;[Red]&quot;kr&quot;\ \-#,##0.00"/>
    <numFmt numFmtId="167" formatCode="_ * #,##0.00_ ;_ * \-#,##0.00_ ;_ * &quot;-&quot;??_ ;_ @_ "/>
    <numFmt numFmtId="168" formatCode="0.0_);\(0.0\)"/>
    <numFmt numFmtId="169" formatCode="0_);\(0\)"/>
    <numFmt numFmtId="170" formatCode="_(* #,##0.0_);_(* \(#,##0.0\);_(* &quot;-&quot;??_);_(@_)"/>
    <numFmt numFmtId="171" formatCode="0.0"/>
    <numFmt numFmtId="172" formatCode="_-* #,##0.0_-;\-* #,##0.0_-;_-* &quot;-&quot;??_-;_-@_-"/>
    <numFmt numFmtId="173" formatCode="_-* #,##0_-;\-* #,##0_-;_-* &quot;-&quot;??_-;_-@_-"/>
    <numFmt numFmtId="174" formatCode="#,##0.0"/>
    <numFmt numFmtId="175" formatCode="#,##0.000"/>
    <numFmt numFmtId="176" formatCode="#,##0.0000"/>
    <numFmt numFmtId="177" formatCode="0;0;0;\ \ \ General"/>
    <numFmt numFmtId="178" formatCode="_([$€-2]\ * #,##0.00_);_([$€-2]\ * \(#,##0.00\);_([$€-2]\ * &quot;-&quot;??_)"/>
    <numFmt numFmtId="179" formatCode="0;0;0;\ \ \ \ General"/>
    <numFmt numFmtId="180" formatCode="General_);[Red]\(General\)"/>
    <numFmt numFmtId="181" formatCode="###0.0;[Red]\-###0.0"/>
    <numFmt numFmtId="182" formatCode="0.0\ %;0.0\ %;&quot;0 %&quot;"/>
    <numFmt numFmtId="183" formatCode="0;0;&quot;0&quot;"/>
    <numFmt numFmtId="184" formatCode="#,##0;[Red]\(#,##0\)"/>
    <numFmt numFmtId="185" formatCode="#,##0;[Red]\-#,##0;;"/>
    <numFmt numFmtId="186" formatCode="0.0000"/>
    <numFmt numFmtId="187" formatCode="_(* #,##0_);_(* \(#,##0\);_(* &quot;-&quot;??_);_(@_)"/>
    <numFmt numFmtId="188" formatCode="_(* #,##0.00000_);_(* \(#,##0.00000\);_(* &quot;-&quot;??_);_(@_)"/>
    <numFmt numFmtId="189" formatCode="0.0\ %"/>
    <numFmt numFmtId="190" formatCode="#,##0.0_ ;\-#,##0.0\ "/>
    <numFmt numFmtId="191" formatCode="#,##0.0;\-#,##0.0;#,##0.0;@"/>
  </numFmts>
  <fonts count="96">
    <font>
      <sz val="10"/>
      <name val="Arial"/>
    </font>
    <font>
      <sz val="11"/>
      <color theme="1"/>
      <name val="Calibri"/>
      <family val="2"/>
      <scheme val="minor"/>
    </font>
    <font>
      <sz val="10"/>
      <name val="Arial"/>
      <family val="2"/>
    </font>
    <font>
      <sz val="8"/>
      <name val="Arial"/>
      <family val="2"/>
    </font>
    <font>
      <sz val="10"/>
      <name val="Arial"/>
      <family val="2"/>
    </font>
    <font>
      <sz val="8"/>
      <name val="Arial"/>
      <family val="2"/>
    </font>
    <font>
      <b/>
      <sz val="10"/>
      <name val="Arial"/>
      <family val="2"/>
    </font>
    <font>
      <b/>
      <sz val="14"/>
      <name val="Arial"/>
      <family val="2"/>
    </font>
    <font>
      <b/>
      <sz val="10"/>
      <name val="Times New Roman"/>
      <family val="1"/>
    </font>
    <font>
      <i/>
      <sz val="10"/>
      <name val="Arial"/>
      <family val="2"/>
    </font>
    <font>
      <b/>
      <sz val="8"/>
      <name val="Arial"/>
      <family val="2"/>
    </font>
    <font>
      <b/>
      <sz val="8"/>
      <name val="Times New Roman"/>
      <family val="1"/>
    </font>
    <font>
      <i/>
      <sz val="8"/>
      <name val="Arial"/>
      <family val="2"/>
    </font>
    <font>
      <sz val="7"/>
      <name val="Tms Rmn"/>
    </font>
    <font>
      <b/>
      <sz val="7"/>
      <name val="Times New Roman"/>
      <family val="1"/>
    </font>
    <font>
      <b/>
      <sz val="7"/>
      <name val="Arial"/>
      <family val="2"/>
    </font>
    <font>
      <b/>
      <i/>
      <sz val="10"/>
      <name val="Tms Rmn"/>
    </font>
    <font>
      <sz val="7"/>
      <name val="Times New Roman"/>
      <family val="1"/>
    </font>
    <font>
      <b/>
      <sz val="12"/>
      <name val="Tms Rmn"/>
    </font>
    <font>
      <sz val="10"/>
      <name val="MS Sans Serif"/>
      <family val="2"/>
    </font>
    <font>
      <sz val="10"/>
      <name val="Arial"/>
      <family val="2"/>
    </font>
    <font>
      <b/>
      <sz val="7"/>
      <color indexed="12"/>
      <name val="Arial"/>
      <family val="2"/>
    </font>
    <font>
      <sz val="7"/>
      <color indexed="12"/>
      <name val="Arial"/>
      <family val="2"/>
    </font>
    <font>
      <b/>
      <sz val="12"/>
      <name val="Geneva"/>
    </font>
    <font>
      <sz val="7"/>
      <color indexed="12"/>
      <name val="Times New Roman"/>
      <family val="1"/>
    </font>
    <font>
      <b/>
      <i/>
      <sz val="14"/>
      <name val="Tms Rmn"/>
    </font>
    <font>
      <b/>
      <i/>
      <sz val="12"/>
      <name val="Tms Rmn"/>
    </font>
    <font>
      <b/>
      <i/>
      <sz val="7"/>
      <name val="Times New Roman"/>
      <family val="1"/>
    </font>
    <font>
      <sz val="7"/>
      <name val="Arial Narrow"/>
      <family val="2"/>
    </font>
    <font>
      <sz val="8"/>
      <name val="Tms Rmn"/>
    </font>
    <font>
      <sz val="7"/>
      <name val="Times New Roman"/>
      <family val="1"/>
    </font>
    <font>
      <b/>
      <sz val="9"/>
      <name val="Arial"/>
      <family val="2"/>
    </font>
    <font>
      <sz val="7"/>
      <name val="Arial"/>
      <family val="2"/>
    </font>
    <font>
      <sz val="7"/>
      <name val="Arial"/>
      <family val="2"/>
    </font>
    <font>
      <sz val="6"/>
      <name val="Tms Rmn"/>
    </font>
    <font>
      <sz val="8"/>
      <color indexed="8"/>
      <name val="Arial"/>
      <family val="2"/>
    </font>
    <font>
      <sz val="14"/>
      <name val="Arial"/>
      <family val="2"/>
    </font>
    <font>
      <sz val="8"/>
      <name val="Times New Roman"/>
      <family val="1"/>
    </font>
    <font>
      <b/>
      <sz val="12"/>
      <name val="Arial"/>
      <family val="2"/>
    </font>
    <font>
      <b/>
      <sz val="10"/>
      <color indexed="8"/>
      <name val="Arial"/>
      <family val="2"/>
    </font>
    <font>
      <b/>
      <sz val="8"/>
      <color indexed="8"/>
      <name val="Arial"/>
      <family val="2"/>
    </font>
    <font>
      <sz val="12"/>
      <name val="Arial"/>
      <family val="2"/>
    </font>
    <font>
      <sz val="10"/>
      <name val="Times New Roman"/>
      <family val="1"/>
    </font>
    <font>
      <vertAlign val="superscript"/>
      <sz val="10"/>
      <name val="Arial"/>
      <family val="2"/>
    </font>
    <font>
      <vertAlign val="superscript"/>
      <sz val="10"/>
      <color indexed="8"/>
      <name val="Arial"/>
      <family val="2"/>
    </font>
    <font>
      <b/>
      <sz val="14"/>
      <color indexed="10"/>
      <name val="Arial"/>
      <family val="2"/>
    </font>
    <font>
      <sz val="9"/>
      <name val="Arial"/>
      <family val="2"/>
    </font>
    <font>
      <b/>
      <sz val="9"/>
      <name val="Times New Roman"/>
      <family val="1"/>
    </font>
    <font>
      <b/>
      <sz val="16"/>
      <name val="Arial"/>
      <family val="2"/>
    </font>
    <font>
      <sz val="10"/>
      <color indexed="8"/>
      <name val="Arial"/>
      <family val="2"/>
    </font>
    <font>
      <b/>
      <vertAlign val="superscript"/>
      <sz val="10"/>
      <color indexed="8"/>
      <name val="Arial"/>
      <family val="2"/>
    </font>
    <font>
      <sz val="7"/>
      <color indexed="8"/>
      <name val="Times New Roman"/>
      <family val="1"/>
    </font>
    <font>
      <sz val="10"/>
      <color theme="1"/>
      <name val="Arial"/>
      <family val="2"/>
    </font>
    <font>
      <sz val="8"/>
      <color theme="1"/>
      <name val="Arial"/>
      <family val="2"/>
    </font>
    <font>
      <b/>
      <sz val="10"/>
      <color theme="1"/>
      <name val="Arial"/>
      <family val="2"/>
    </font>
    <font>
      <i/>
      <sz val="8"/>
      <color theme="1"/>
      <name val="Arial"/>
      <family val="2"/>
    </font>
    <font>
      <b/>
      <sz val="8"/>
      <color rgb="FF00B050"/>
      <name val="Arial"/>
      <family val="2"/>
    </font>
    <font>
      <b/>
      <sz val="8"/>
      <color theme="1"/>
      <name val="Arial"/>
      <family val="2"/>
    </font>
    <font>
      <b/>
      <sz val="8"/>
      <color rgb="FFFF0000"/>
      <name val="Arial"/>
      <family val="2"/>
    </font>
    <font>
      <sz val="10"/>
      <color rgb="FFFF0000"/>
      <name val="Arial"/>
      <family val="2"/>
    </font>
    <font>
      <b/>
      <sz val="11"/>
      <name val="Calibri"/>
      <family val="2"/>
      <scheme val="minor"/>
    </font>
    <font>
      <sz val="1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9"/>
      <color theme="1"/>
      <name val="Arial"/>
      <family val="2"/>
    </font>
    <font>
      <sz val="11"/>
      <color theme="1"/>
      <name val="Arial"/>
      <family val="2"/>
    </font>
    <font>
      <b/>
      <sz val="9"/>
      <color theme="1"/>
      <name val="Arial"/>
      <family val="2"/>
    </font>
    <font>
      <b/>
      <sz val="11"/>
      <color theme="1"/>
      <name val="Arial"/>
      <family val="2"/>
    </font>
    <font>
      <b/>
      <sz val="10"/>
      <color rgb="FFFF0000"/>
      <name val="Arial"/>
      <family val="2"/>
    </font>
    <font>
      <b/>
      <sz val="16"/>
      <color theme="1"/>
      <name val="Arial"/>
      <family val="2"/>
    </font>
    <font>
      <b/>
      <sz val="12"/>
      <color theme="1"/>
      <name val="Arial"/>
      <family val="2"/>
    </font>
    <font>
      <b/>
      <sz val="10"/>
      <color rgb="FF000000"/>
      <name val="Arial"/>
      <family val="2"/>
    </font>
    <font>
      <b/>
      <sz val="11"/>
      <color rgb="FF000000"/>
      <name val="Arial"/>
      <family val="2"/>
    </font>
    <font>
      <sz val="10"/>
      <color rgb="FF000000"/>
      <name val="Arial"/>
      <family val="2"/>
    </font>
    <font>
      <sz val="11"/>
      <color rgb="FF000000"/>
      <name val="Arial"/>
      <family val="2"/>
    </font>
    <font>
      <b/>
      <sz val="9"/>
      <color rgb="FF000000"/>
      <name val="Arial"/>
      <family val="2"/>
    </font>
    <font>
      <sz val="9"/>
      <color rgb="FF000000"/>
      <name val="Arial"/>
      <family val="2"/>
    </font>
    <font>
      <sz val="8"/>
      <color rgb="FF000000"/>
      <name val="Arial"/>
      <family val="2"/>
    </font>
    <font>
      <b/>
      <sz val="8"/>
      <color rgb="FF000000"/>
      <name val="Arial"/>
      <family val="2"/>
    </font>
    <font>
      <b/>
      <sz val="14"/>
      <color theme="1"/>
      <name val="Arial"/>
      <family val="2"/>
    </font>
    <font>
      <b/>
      <vertAlign val="superscript"/>
      <sz val="10"/>
      <color theme="1"/>
      <name val="Arial"/>
      <family val="2"/>
    </font>
    <font>
      <sz val="7"/>
      <color rgb="FF000000"/>
      <name val="Times New Roman"/>
      <family val="1"/>
    </font>
    <font>
      <b/>
      <i/>
      <sz val="9"/>
      <color theme="1"/>
      <name val="Arial"/>
      <family val="2"/>
    </font>
    <font>
      <i/>
      <sz val="9"/>
      <color theme="1"/>
      <name val="Arial"/>
      <family val="2"/>
    </font>
    <font>
      <i/>
      <sz val="9"/>
      <name val="Arial"/>
      <family val="2"/>
    </font>
    <font>
      <b/>
      <sz val="9"/>
      <color rgb="FFFF0000"/>
      <name val="Arial"/>
      <family val="2"/>
    </font>
    <font>
      <b/>
      <u/>
      <sz val="8"/>
      <color theme="1"/>
      <name val="Arial"/>
      <family val="2"/>
    </font>
    <font>
      <sz val="14"/>
      <color rgb="FF000000"/>
      <name val="Times New Roman"/>
      <family val="1"/>
    </font>
    <font>
      <vertAlign val="superscript"/>
      <sz val="9"/>
      <color theme="1"/>
      <name val="Arial"/>
      <family val="2"/>
    </font>
    <font>
      <b/>
      <i/>
      <sz val="10"/>
      <color rgb="FF000000"/>
      <name val="Arial"/>
      <family val="2"/>
    </font>
    <font>
      <b/>
      <i/>
      <sz val="10"/>
      <name val="Arial"/>
      <family val="2"/>
    </font>
    <font>
      <b/>
      <sz val="11"/>
      <color rgb="FF000000"/>
      <name val="Calibri"/>
      <family val="2"/>
    </font>
    <font>
      <sz val="9"/>
      <color theme="1"/>
      <name val="Calibri"/>
      <family val="2"/>
      <scheme val="minor"/>
    </font>
    <font>
      <b/>
      <sz val="9"/>
      <color theme="1"/>
      <name val="Calibri"/>
      <family val="2"/>
      <scheme val="minor"/>
    </font>
    <font>
      <b/>
      <u/>
      <sz val="9"/>
      <color theme="1"/>
      <name val="Arial"/>
      <family val="2"/>
    </font>
  </fonts>
  <fills count="42">
    <fill>
      <patternFill patternType="none"/>
    </fill>
    <fill>
      <patternFill patternType="gray125"/>
    </fill>
    <fill>
      <patternFill patternType="solid">
        <fgColor indexed="22"/>
      </patternFill>
    </fill>
    <fill>
      <patternFill patternType="solid">
        <fgColor indexed="17"/>
        <bgColor indexed="64"/>
      </patternFill>
    </fill>
    <fill>
      <patternFill patternType="solid">
        <fgColor indexed="61"/>
        <bgColor indexed="64"/>
      </patternFill>
    </fill>
    <fill>
      <patternFill patternType="solid">
        <fgColor indexed="17"/>
      </patternFill>
    </fill>
    <fill>
      <patternFill patternType="solid">
        <fgColor indexed="43"/>
        <bgColor indexed="64"/>
      </patternFill>
    </fill>
    <fill>
      <patternFill patternType="solid">
        <fgColor indexed="22"/>
        <bgColor indexed="64"/>
      </patternFill>
    </fill>
    <fill>
      <patternFill patternType="solid">
        <fgColor indexed="21"/>
        <bgColor indexed="64"/>
      </patternFill>
    </fill>
    <fill>
      <patternFill patternType="solid">
        <fgColor indexed="9"/>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theme="0"/>
        <bgColor theme="0"/>
      </patternFill>
    </fill>
    <fill>
      <patternFill patternType="solid">
        <fgColor theme="0" tint="-0.14999847407452621"/>
        <bgColor indexed="64"/>
      </patternFill>
    </fill>
    <fill>
      <patternFill patternType="solid">
        <fgColor theme="0" tint="-0.14996795556505021"/>
        <bgColor theme="0"/>
      </patternFill>
    </fill>
    <fill>
      <patternFill patternType="solid">
        <fgColor theme="0" tint="-0.149967955565050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rgb="FFE6FAEC"/>
        <bgColor indexed="64"/>
      </patternFill>
    </fill>
    <fill>
      <patternFill patternType="solid">
        <fgColor rgb="FF92D050"/>
        <bgColor indexed="64"/>
      </patternFill>
    </fill>
    <fill>
      <patternFill patternType="solid">
        <fgColor rgb="FFE6FAEC"/>
        <bgColor rgb="FF000000"/>
      </patternFill>
    </fill>
    <fill>
      <patternFill patternType="solid">
        <fgColor rgb="FFFFFFFF"/>
        <bgColor rgb="FF000000"/>
      </patternFill>
    </fill>
    <fill>
      <patternFill patternType="solid">
        <fgColor rgb="FFFFFFFF"/>
        <bgColor indexed="64"/>
      </patternFill>
    </fill>
    <fill>
      <patternFill patternType="solid">
        <fgColor rgb="FFD9D9D9"/>
        <bgColor rgb="FF000000"/>
      </patternFill>
    </fill>
    <fill>
      <patternFill patternType="solid">
        <fgColor theme="6" tint="0.79998168889431442"/>
        <bgColor indexed="64"/>
      </patternFill>
    </fill>
    <fill>
      <patternFill patternType="solid">
        <fgColor rgb="FFFFFF00"/>
        <bgColor indexed="64"/>
      </patternFill>
    </fill>
    <fill>
      <patternFill patternType="solid">
        <fgColor rgb="FFACB9CA"/>
        <bgColor indexed="64"/>
      </patternFill>
    </fill>
  </fills>
  <borders count="96">
    <border>
      <left/>
      <right/>
      <top/>
      <bottom/>
      <diagonal/>
    </border>
    <border>
      <left style="thin">
        <color indexed="64"/>
      </left>
      <right/>
      <top/>
      <bottom style="thin">
        <color indexed="64"/>
      </bottom>
      <diagonal/>
    </border>
    <border>
      <left/>
      <right/>
      <top/>
      <bottom style="thin">
        <color indexed="64"/>
      </bottom>
      <diagonal/>
    </border>
    <border>
      <left style="thin">
        <color indexed="61"/>
      </left>
      <right style="thin">
        <color indexed="61"/>
      </right>
      <top/>
      <bottom/>
      <diagonal/>
    </border>
    <border>
      <left style="medium">
        <color indexed="64"/>
      </left>
      <right/>
      <top style="medium">
        <color indexed="64"/>
      </top>
      <bottom/>
      <diagonal/>
    </border>
    <border>
      <left style="thin">
        <color indexed="64"/>
      </left>
      <right/>
      <top/>
      <bottom/>
      <diagonal/>
    </border>
    <border>
      <left/>
      <right/>
      <top style="thin">
        <color indexed="20"/>
      </top>
      <bottom style="thin">
        <color indexed="20"/>
      </bottom>
      <diagonal/>
    </border>
    <border>
      <left/>
      <right style="thin">
        <color indexed="64"/>
      </right>
      <top/>
      <bottom/>
      <diagonal/>
    </border>
    <border>
      <left/>
      <right/>
      <top style="thin">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
      <left style="thin">
        <color rgb="FF000000"/>
      </left>
      <right/>
      <top/>
      <bottom style="thin">
        <color rgb="FF000000"/>
      </bottom>
      <diagonal/>
    </border>
    <border>
      <left style="thin">
        <color indexed="64"/>
      </left>
      <right/>
      <top/>
      <bottom style="thin">
        <color rgb="FF000000"/>
      </bottom>
      <diagonal/>
    </border>
    <border>
      <left style="thin">
        <color indexed="64"/>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style="thin">
        <color indexed="64"/>
      </top>
      <bottom/>
      <diagonal/>
    </border>
    <border>
      <left/>
      <right style="thin">
        <color rgb="FF000000"/>
      </right>
      <top/>
      <bottom style="thin">
        <color indexed="64"/>
      </bottom>
      <diagonal/>
    </border>
    <border>
      <left/>
      <right style="thin">
        <color indexed="64"/>
      </right>
      <top style="thin">
        <color rgb="FF000000"/>
      </top>
      <bottom/>
      <diagonal/>
    </border>
    <border>
      <left/>
      <right/>
      <top style="thin">
        <color auto="1"/>
      </top>
      <bottom style="thin">
        <color auto="1"/>
      </bottom>
      <diagonal/>
    </border>
    <border>
      <left/>
      <right style="thin">
        <color indexed="64"/>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top style="thin">
        <color auto="1"/>
      </top>
      <bottom style="thin">
        <color auto="1"/>
      </bottom>
      <diagonal/>
    </border>
    <border>
      <left/>
      <right style="medium">
        <color rgb="FF000000"/>
      </right>
      <top style="thin">
        <color auto="1"/>
      </top>
      <bottom style="thin">
        <color auto="1"/>
      </bottom>
      <diagonal/>
    </border>
    <border>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s>
  <cellStyleXfs count="302">
    <xf numFmtId="0" fontId="0" fillId="0" borderId="0"/>
    <xf numFmtId="0" fontId="20" fillId="0" borderId="0"/>
    <xf numFmtId="0" fontId="2" fillId="0" borderId="0"/>
    <xf numFmtId="0" fontId="2" fillId="0" borderId="0"/>
    <xf numFmtId="0" fontId="2" fillId="0" borderId="0"/>
    <xf numFmtId="0" fontId="2" fillId="0" borderId="0"/>
    <xf numFmtId="0" fontId="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177" fontId="13" fillId="0" borderId="0"/>
    <xf numFmtId="164" fontId="2" fillId="0" borderId="0" applyFont="0" applyFill="0" applyBorder="0" applyAlignment="0" applyProtection="0"/>
    <xf numFmtId="167"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4" fillId="3" borderId="0">
      <alignment horizontal="left"/>
    </xf>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5" fillId="0" borderId="0">
      <alignment horizontal="left" indent="1"/>
    </xf>
    <xf numFmtId="0" fontId="11" fillId="4" borderId="0">
      <alignment horizontal="left"/>
    </xf>
    <xf numFmtId="0" fontId="11" fillId="0" borderId="0">
      <alignment horizontal="left"/>
    </xf>
    <xf numFmtId="0" fontId="16" fillId="0" borderId="1">
      <alignment horizontal="centerContinuous"/>
    </xf>
    <xf numFmtId="0" fontId="16" fillId="0" borderId="1">
      <alignment horizontal="centerContinuous"/>
    </xf>
    <xf numFmtId="0" fontId="16" fillId="0" borderId="1">
      <alignment horizontal="centerContinuous"/>
    </xf>
    <xf numFmtId="0" fontId="16" fillId="0" borderId="1">
      <alignment horizontal="centerContinuous"/>
    </xf>
    <xf numFmtId="0" fontId="16" fillId="0" borderId="1">
      <alignment horizontal="centerContinuous"/>
    </xf>
    <xf numFmtId="0" fontId="13" fillId="0" borderId="2">
      <alignment horizontal="centerContinuous"/>
    </xf>
    <xf numFmtId="0" fontId="13" fillId="0" borderId="2">
      <alignment horizontal="centerContinuous"/>
    </xf>
    <xf numFmtId="0" fontId="13" fillId="0" borderId="2">
      <alignment horizontal="centerContinuous"/>
    </xf>
    <xf numFmtId="0" fontId="13" fillId="0" borderId="2">
      <alignment horizontal="centerContinuous"/>
    </xf>
    <xf numFmtId="38" fontId="17" fillId="0" borderId="0">
      <alignment horizontal="right"/>
    </xf>
    <xf numFmtId="0" fontId="18" fillId="0" borderId="0"/>
    <xf numFmtId="10" fontId="19" fillId="0" borderId="0" applyFont="0" applyFill="0" applyBorder="0"/>
    <xf numFmtId="179" fontId="20" fillId="0" borderId="0">
      <alignment horizontal="left"/>
    </xf>
    <xf numFmtId="179" fontId="2" fillId="0" borderId="0">
      <alignment horizontal="left"/>
    </xf>
    <xf numFmtId="179" fontId="2" fillId="0" borderId="0">
      <alignment horizontal="left"/>
    </xf>
    <xf numFmtId="179" fontId="2" fillId="0" borderId="0">
      <alignment horizontal="left"/>
    </xf>
    <xf numFmtId="180" fontId="13" fillId="0" borderId="0" applyFont="0" applyFill="0" applyBorder="0" applyAlignment="0" applyProtection="0">
      <alignment horizontal="center"/>
    </xf>
    <xf numFmtId="0" fontId="21" fillId="0" borderId="0" applyBorder="0">
      <alignment horizontal="left" indent="2"/>
    </xf>
    <xf numFmtId="0" fontId="22" fillId="0" borderId="0">
      <alignment horizontal="left" indent="2"/>
    </xf>
    <xf numFmtId="181" fontId="23" fillId="5" borderId="0" applyNumberFormat="0" applyFont="0" applyBorder="0" applyAlignment="0" applyProtection="0">
      <alignment horizontal="left"/>
    </xf>
    <xf numFmtId="180" fontId="13" fillId="0" borderId="0" applyFont="0" applyFill="0" applyBorder="0" applyAlignment="0" applyProtection="0">
      <alignment horizontal="center"/>
    </xf>
    <xf numFmtId="180" fontId="13" fillId="0" borderId="0" applyFont="0" applyFill="0" applyBorder="0" applyAlignment="0" applyProtection="0">
      <alignment horizontal="center"/>
    </xf>
    <xf numFmtId="2" fontId="17" fillId="0" borderId="0">
      <alignment horizontal="right"/>
    </xf>
    <xf numFmtId="180" fontId="13" fillId="0" borderId="0" applyFont="0" applyFill="0" applyBorder="0" applyAlignment="0" applyProtection="0">
      <alignment horizont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0" fontId="52" fillId="23" borderId="48" applyNumberFormat="0" applyFont="0" applyAlignment="0" applyProtection="0"/>
    <xf numFmtId="182" fontId="24" fillId="0" borderId="0">
      <alignment horizontal="center"/>
      <protection locked="0"/>
    </xf>
    <xf numFmtId="183" fontId="24" fillId="0" borderId="0">
      <alignment horizontal="center"/>
      <protection locked="0"/>
    </xf>
    <xf numFmtId="0" fontId="25" fillId="2" borderId="0" applyFill="0"/>
    <xf numFmtId="0" fontId="26" fillId="2" borderId="0" applyFill="0"/>
    <xf numFmtId="184" fontId="27" fillId="0" borderId="0">
      <protection locked="0"/>
    </xf>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9" fontId="28" fillId="0" borderId="3" applyFont="0" applyFill="0" applyBorder="0">
      <alignment horizontal="center" vertical="center"/>
    </xf>
    <xf numFmtId="9" fontId="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75" fontId="29" fillId="0" borderId="0" applyFont="0" applyFill="0" applyBorder="0"/>
    <xf numFmtId="180" fontId="13" fillId="0" borderId="0" applyFont="0" applyFill="0" applyBorder="0" applyAlignment="0" applyProtection="0">
      <alignment horizontal="center"/>
    </xf>
    <xf numFmtId="40" fontId="13" fillId="0" borderId="4" applyBorder="0"/>
    <xf numFmtId="171" fontId="30" fillId="0" borderId="5" applyBorder="0"/>
    <xf numFmtId="171" fontId="17" fillId="0" borderId="5" applyBorder="0"/>
    <xf numFmtId="0" fontId="31" fillId="0" borderId="0" applyNumberFormat="0" applyFill="0" applyBorder="0" applyProtection="0">
      <alignment horizontal="left"/>
    </xf>
    <xf numFmtId="0" fontId="32" fillId="0" borderId="0">
      <alignment horizontal="left" indent="2"/>
    </xf>
    <xf numFmtId="185" fontId="28" fillId="0" borderId="3" applyFont="0" applyFill="0" applyBorder="0">
      <alignment horizontal="center" vertical="center"/>
    </xf>
    <xf numFmtId="0" fontId="15" fillId="7" borderId="6">
      <alignment horizontal="left"/>
    </xf>
    <xf numFmtId="0" fontId="15" fillId="0" borderId="0">
      <alignment horizontal="left"/>
    </xf>
    <xf numFmtId="0" fontId="33" fillId="8" borderId="6" applyNumberFormat="0" applyFont="0" applyAlignment="0">
      <alignment horizontal="left"/>
    </xf>
    <xf numFmtId="0" fontId="32" fillId="8" borderId="6" applyNumberFormat="0" applyFont="0" applyAlignment="0">
      <alignment horizontal="left"/>
    </xf>
    <xf numFmtId="0" fontId="15" fillId="0" borderId="0">
      <alignment horizontal="left" indent="2"/>
    </xf>
    <xf numFmtId="38" fontId="19" fillId="0" borderId="0" applyFont="0" applyFill="0" applyBorder="0" applyAlignment="0" applyProtection="0"/>
    <xf numFmtId="40" fontId="19" fillId="0" borderId="0" applyFont="0" applyFill="0" applyBorder="0" applyAlignment="0" applyProtection="0"/>
    <xf numFmtId="177" fontId="24" fillId="0" borderId="7">
      <protection locked="0"/>
    </xf>
    <xf numFmtId="176" fontId="19" fillId="0" borderId="0" applyFont="0" applyFill="0" applyBorder="0"/>
    <xf numFmtId="165" fontId="19" fillId="0" borderId="0" applyFont="0" applyFill="0" applyBorder="0" applyAlignment="0" applyProtection="0"/>
    <xf numFmtId="166" fontId="19" fillId="0" borderId="0" applyFont="0" applyFill="0" applyBorder="0" applyAlignment="0" applyProtection="0"/>
    <xf numFmtId="1" fontId="28" fillId="0" borderId="0">
      <alignment horizontal="center"/>
    </xf>
    <xf numFmtId="0" fontId="34" fillId="0" borderId="8" applyFont="0" applyBorder="0">
      <alignment horizontal="center"/>
    </xf>
    <xf numFmtId="0" fontId="1" fillId="0" borderId="0"/>
    <xf numFmtId="0" fontId="52" fillId="0" borderId="0"/>
  </cellStyleXfs>
  <cellXfs count="2189">
    <xf numFmtId="0" fontId="0" fillId="0" borderId="0" xfId="0"/>
    <xf numFmtId="0" fontId="4" fillId="0" borderId="0" xfId="1" applyFont="1"/>
    <xf numFmtId="0" fontId="5" fillId="0" borderId="0" xfId="1" applyFont="1"/>
    <xf numFmtId="10" fontId="2" fillId="0" borderId="0" xfId="1" applyNumberFormat="1" applyFont="1"/>
    <xf numFmtId="170" fontId="0" fillId="0" borderId="0" xfId="1" applyNumberFormat="1" applyFont="1"/>
    <xf numFmtId="0" fontId="0" fillId="0" borderId="2" xfId="1" applyFont="1" applyBorder="1"/>
    <xf numFmtId="172" fontId="0" fillId="0" borderId="2" xfId="164" applyNumberFormat="1" applyFont="1" applyBorder="1"/>
    <xf numFmtId="172" fontId="0" fillId="0" borderId="0" xfId="164" applyNumberFormat="1" applyFont="1"/>
    <xf numFmtId="0" fontId="0" fillId="0" borderId="2" xfId="1" applyFont="1" applyBorder="1" applyAlignment="1">
      <alignment horizontal="right"/>
    </xf>
    <xf numFmtId="170" fontId="0" fillId="0" borderId="0" xfId="1" applyNumberFormat="1" applyFont="1" applyAlignment="1">
      <alignment horizontal="right"/>
    </xf>
    <xf numFmtId="0" fontId="0" fillId="0" borderId="0" xfId="1" applyFont="1" applyAlignment="1">
      <alignment horizontal="right"/>
    </xf>
    <xf numFmtId="170" fontId="0" fillId="0" borderId="2" xfId="1" applyNumberFormat="1" applyFont="1" applyBorder="1"/>
    <xf numFmtId="170" fontId="0" fillId="0" borderId="2" xfId="1" applyNumberFormat="1" applyFont="1" applyBorder="1" applyAlignment="1">
      <alignment horizontal="right"/>
    </xf>
    <xf numFmtId="168" fontId="6" fillId="7" borderId="0" xfId="1" applyNumberFormat="1" applyFont="1" applyFill="1"/>
    <xf numFmtId="0" fontId="6" fillId="0" borderId="0" xfId="1" applyFont="1"/>
    <xf numFmtId="170" fontId="6" fillId="0" borderId="0" xfId="1" applyNumberFormat="1" applyFont="1"/>
    <xf numFmtId="171" fontId="6" fillId="0" borderId="0" xfId="1" applyNumberFormat="1" applyFont="1"/>
    <xf numFmtId="10" fontId="6" fillId="7" borderId="0" xfId="1" applyNumberFormat="1" applyFont="1" applyFill="1"/>
    <xf numFmtId="0" fontId="2" fillId="9" borderId="0" xfId="247" applyFill="1"/>
    <xf numFmtId="171" fontId="2" fillId="9" borderId="0" xfId="247" applyNumberFormat="1" applyFill="1"/>
    <xf numFmtId="10" fontId="2" fillId="9" borderId="0" xfId="1" applyNumberFormat="1" applyFont="1" applyFill="1"/>
    <xf numFmtId="0" fontId="7" fillId="0" borderId="0" xfId="1" applyFont="1"/>
    <xf numFmtId="0" fontId="7" fillId="0" borderId="0" xfId="1" applyFont="1" applyAlignment="1">
      <alignment horizontal="right"/>
    </xf>
    <xf numFmtId="172" fontId="7" fillId="0" borderId="0" xfId="164" applyNumberFormat="1" applyFont="1"/>
    <xf numFmtId="0" fontId="2" fillId="0" borderId="0" xfId="1" applyFont="1"/>
    <xf numFmtId="0" fontId="2" fillId="0" borderId="0" xfId="1" applyFont="1" applyAlignment="1">
      <alignment horizontal="center"/>
    </xf>
    <xf numFmtId="0" fontId="6" fillId="0" borderId="0" xfId="1" applyFont="1" applyAlignment="1">
      <alignment horizontal="center"/>
    </xf>
    <xf numFmtId="0" fontId="2" fillId="0" borderId="9" xfId="1" applyFont="1" applyBorder="1"/>
    <xf numFmtId="0" fontId="6" fillId="0" borderId="9" xfId="1" applyFont="1" applyBorder="1"/>
    <xf numFmtId="0" fontId="2" fillId="0" borderId="2" xfId="1" applyFont="1" applyBorder="1"/>
    <xf numFmtId="173" fontId="2" fillId="0" borderId="0" xfId="164" applyNumberFormat="1"/>
    <xf numFmtId="173" fontId="6" fillId="0" borderId="0" xfId="164" applyNumberFormat="1" applyFont="1"/>
    <xf numFmtId="0" fontId="7" fillId="0" borderId="0" xfId="1" applyFont="1" applyAlignment="1">
      <alignment horizontal="left"/>
    </xf>
    <xf numFmtId="173" fontId="0" fillId="0" borderId="0" xfId="164" applyNumberFormat="1" applyFont="1" applyFill="1" applyBorder="1"/>
    <xf numFmtId="173" fontId="2" fillId="0" borderId="0" xfId="164" applyNumberFormat="1" applyFill="1" applyBorder="1"/>
    <xf numFmtId="173" fontId="6" fillId="0" borderId="0" xfId="164" applyNumberFormat="1" applyFont="1" applyFill="1" applyBorder="1"/>
    <xf numFmtId="0" fontId="0" fillId="7" borderId="0" xfId="1" applyFont="1" applyFill="1"/>
    <xf numFmtId="0" fontId="0" fillId="0" borderId="0" xfId="1" applyFont="1"/>
    <xf numFmtId="171" fontId="2" fillId="0" borderId="0" xfId="247" applyNumberFormat="1"/>
    <xf numFmtId="172" fontId="2" fillId="0" borderId="0" xfId="164" applyNumberFormat="1"/>
    <xf numFmtId="170" fontId="6" fillId="7" borderId="0" xfId="164" applyNumberFormat="1" applyFont="1" applyFill="1" applyBorder="1" applyAlignment="1">
      <alignment vertical="center"/>
    </xf>
    <xf numFmtId="170" fontId="6" fillId="9" borderId="0" xfId="164" applyNumberFormat="1" applyFont="1" applyFill="1" applyBorder="1"/>
    <xf numFmtId="171" fontId="6" fillId="9" borderId="0" xfId="164" applyNumberFormat="1" applyFont="1" applyFill="1" applyBorder="1"/>
    <xf numFmtId="0" fontId="3" fillId="9" borderId="0" xfId="1" applyFont="1" applyFill="1"/>
    <xf numFmtId="0" fontId="0" fillId="9" borderId="0" xfId="1" applyFont="1" applyFill="1"/>
    <xf numFmtId="170" fontId="8" fillId="9" borderId="0" xfId="164" applyNumberFormat="1" applyFont="1" applyFill="1" applyBorder="1"/>
    <xf numFmtId="171" fontId="8" fillId="9" borderId="0" xfId="164" applyNumberFormat="1" applyFont="1" applyFill="1" applyBorder="1"/>
    <xf numFmtId="0" fontId="9" fillId="0" borderId="0" xfId="1" applyFont="1"/>
    <xf numFmtId="170" fontId="10" fillId="7" borderId="0" xfId="164" applyNumberFormat="1" applyFont="1" applyFill="1" applyBorder="1" applyAlignment="1">
      <alignment vertical="center"/>
    </xf>
    <xf numFmtId="171" fontId="3" fillId="9" borderId="0" xfId="247" applyNumberFormat="1" applyFont="1" applyFill="1"/>
    <xf numFmtId="0" fontId="3" fillId="9" borderId="0" xfId="247" applyFont="1" applyFill="1"/>
    <xf numFmtId="170" fontId="11" fillId="9" borderId="0" xfId="164" applyNumberFormat="1" applyFont="1" applyFill="1" applyBorder="1"/>
    <xf numFmtId="171" fontId="11" fillId="9" borderId="0" xfId="164" applyNumberFormat="1" applyFont="1" applyFill="1" applyBorder="1"/>
    <xf numFmtId="10" fontId="3" fillId="9" borderId="0" xfId="1" applyNumberFormat="1" applyFont="1" applyFill="1"/>
    <xf numFmtId="171" fontId="6" fillId="9" borderId="0" xfId="164" applyNumberFormat="1" applyFont="1" applyFill="1" applyBorder="1" applyAlignment="1">
      <alignment wrapText="1"/>
    </xf>
    <xf numFmtId="0" fontId="3" fillId="0" borderId="0" xfId="1" applyFont="1"/>
    <xf numFmtId="170" fontId="10" fillId="7" borderId="0" xfId="164" applyNumberFormat="1" applyFont="1" applyFill="1" applyBorder="1" applyAlignment="1">
      <alignment horizontal="right" vertical="center"/>
    </xf>
    <xf numFmtId="0" fontId="10" fillId="9" borderId="0" xfId="1" applyFont="1" applyFill="1"/>
    <xf numFmtId="0" fontId="10" fillId="0" borderId="0" xfId="1" applyFont="1"/>
    <xf numFmtId="0" fontId="3" fillId="0" borderId="0" xfId="247" applyFont="1"/>
    <xf numFmtId="171" fontId="10" fillId="9" borderId="0" xfId="164" applyNumberFormat="1" applyFont="1" applyFill="1" applyBorder="1"/>
    <xf numFmtId="170" fontId="10" fillId="9" borderId="0" xfId="164" applyNumberFormat="1" applyFont="1" applyFill="1" applyBorder="1"/>
    <xf numFmtId="171" fontId="10" fillId="9" borderId="0" xfId="164" applyNumberFormat="1" applyFont="1" applyFill="1" applyBorder="1" applyAlignment="1">
      <alignment wrapText="1"/>
    </xf>
    <xf numFmtId="0" fontId="3" fillId="0" borderId="0" xfId="1" applyFont="1" applyAlignment="1">
      <alignment wrapText="1"/>
    </xf>
    <xf numFmtId="170" fontId="10" fillId="7" borderId="0" xfId="164" applyNumberFormat="1" applyFont="1" applyFill="1" applyBorder="1" applyAlignment="1">
      <alignment horizontal="left" vertical="center"/>
    </xf>
    <xf numFmtId="168" fontId="10" fillId="7" borderId="0" xfId="1" applyNumberFormat="1" applyFont="1" applyFill="1"/>
    <xf numFmtId="0" fontId="12" fillId="0" borderId="0" xfId="1" applyFont="1"/>
    <xf numFmtId="171" fontId="0" fillId="0" borderId="0" xfId="1" applyNumberFormat="1" applyFont="1"/>
    <xf numFmtId="168" fontId="10" fillId="7" borderId="2" xfId="1" applyNumberFormat="1" applyFont="1" applyFill="1" applyBorder="1" applyAlignment="1">
      <alignment horizontal="right"/>
    </xf>
    <xf numFmtId="170" fontId="10" fillId="7" borderId="2" xfId="1" applyNumberFormat="1" applyFont="1" applyFill="1" applyBorder="1" applyAlignment="1">
      <alignment horizontal="right" vertical="center"/>
    </xf>
    <xf numFmtId="170" fontId="10" fillId="7" borderId="0" xfId="178" applyNumberFormat="1" applyFont="1" applyFill="1" applyBorder="1" applyAlignment="1">
      <alignment vertical="center"/>
    </xf>
    <xf numFmtId="170" fontId="10" fillId="7" borderId="0" xfId="176" applyNumberFormat="1" applyFont="1" applyFill="1" applyBorder="1" applyAlignment="1">
      <alignment vertical="center"/>
    </xf>
    <xf numFmtId="170" fontId="10" fillId="7" borderId="0" xfId="176" applyNumberFormat="1" applyFont="1" applyFill="1" applyBorder="1" applyAlignment="1">
      <alignment horizontal="right" vertical="center"/>
    </xf>
    <xf numFmtId="170" fontId="10" fillId="10" borderId="10" xfId="176" applyNumberFormat="1" applyFont="1" applyFill="1" applyBorder="1" applyAlignment="1">
      <alignment vertical="center"/>
    </xf>
    <xf numFmtId="170" fontId="10" fillId="10" borderId="11" xfId="176" applyNumberFormat="1" applyFont="1" applyFill="1" applyBorder="1" applyAlignment="1">
      <alignment vertical="center"/>
    </xf>
    <xf numFmtId="170" fontId="10" fillId="10" borderId="4" xfId="176" applyNumberFormat="1" applyFont="1" applyFill="1" applyBorder="1" applyAlignment="1">
      <alignment vertical="center"/>
    </xf>
    <xf numFmtId="170" fontId="10" fillId="10" borderId="0" xfId="176" applyNumberFormat="1" applyFont="1" applyFill="1" applyBorder="1" applyAlignment="1">
      <alignment vertical="center"/>
    </xf>
    <xf numFmtId="171" fontId="10" fillId="9" borderId="0" xfId="176" applyNumberFormat="1" applyFont="1" applyFill="1" applyBorder="1"/>
    <xf numFmtId="170" fontId="10" fillId="9" borderId="0" xfId="176" applyNumberFormat="1" applyFont="1" applyFill="1" applyBorder="1"/>
    <xf numFmtId="170" fontId="11" fillId="9" borderId="0" xfId="176" applyNumberFormat="1" applyFont="1" applyFill="1" applyBorder="1"/>
    <xf numFmtId="171" fontId="11" fillId="9" borderId="0" xfId="176" applyNumberFormat="1" applyFont="1" applyFill="1" applyBorder="1"/>
    <xf numFmtId="171" fontId="10" fillId="0" borderId="12" xfId="247" applyNumberFormat="1" applyFont="1" applyBorder="1"/>
    <xf numFmtId="171" fontId="10" fillId="0" borderId="13" xfId="247" applyNumberFormat="1" applyFont="1" applyBorder="1"/>
    <xf numFmtId="171" fontId="3" fillId="0" borderId="13" xfId="247" applyNumberFormat="1" applyFont="1" applyBorder="1"/>
    <xf numFmtId="170" fontId="10" fillId="7" borderId="14" xfId="176" applyNumberFormat="1" applyFont="1" applyFill="1" applyBorder="1"/>
    <xf numFmtId="170" fontId="10" fillId="7" borderId="15" xfId="176" applyNumberFormat="1" applyFont="1" applyFill="1" applyBorder="1"/>
    <xf numFmtId="171" fontId="35" fillId="9" borderId="0" xfId="1" applyNumberFormat="1" applyFont="1" applyFill="1" applyAlignment="1">
      <alignment horizontal="right" vertical="center"/>
    </xf>
    <xf numFmtId="174" fontId="35" fillId="9" borderId="0" xfId="1" applyNumberFormat="1" applyFont="1" applyFill="1" applyAlignment="1">
      <alignment horizontal="right" vertical="center"/>
    </xf>
    <xf numFmtId="3" fontId="35" fillId="9" borderId="0" xfId="1" applyNumberFormat="1" applyFont="1" applyFill="1" applyAlignment="1">
      <alignment horizontal="right" vertical="center"/>
    </xf>
    <xf numFmtId="174" fontId="35" fillId="9" borderId="0" xfId="1" applyNumberFormat="1" applyFont="1" applyFill="1"/>
    <xf numFmtId="170" fontId="10" fillId="7" borderId="0" xfId="175" applyNumberFormat="1" applyFont="1" applyFill="1" applyBorder="1" applyAlignment="1">
      <alignment vertical="center"/>
    </xf>
    <xf numFmtId="170" fontId="10" fillId="7" borderId="0" xfId="175" applyNumberFormat="1" applyFont="1" applyFill="1" applyBorder="1" applyAlignment="1">
      <alignment horizontal="right" vertical="center"/>
    </xf>
    <xf numFmtId="170" fontId="10" fillId="10" borderId="10" xfId="175" applyNumberFormat="1" applyFont="1" applyFill="1" applyBorder="1" applyAlignment="1">
      <alignment vertical="center"/>
    </xf>
    <xf numFmtId="170" fontId="10" fillId="10" borderId="11" xfId="175" applyNumberFormat="1" applyFont="1" applyFill="1" applyBorder="1" applyAlignment="1">
      <alignment vertical="center"/>
    </xf>
    <xf numFmtId="170" fontId="10" fillId="10" borderId="4" xfId="175" applyNumberFormat="1" applyFont="1" applyFill="1" applyBorder="1" applyAlignment="1">
      <alignment vertical="center"/>
    </xf>
    <xf numFmtId="170" fontId="10" fillId="10" borderId="0" xfId="175" applyNumberFormat="1" applyFont="1" applyFill="1" applyBorder="1" applyAlignment="1">
      <alignment vertical="center"/>
    </xf>
    <xf numFmtId="171" fontId="10" fillId="9" borderId="0" xfId="175" applyNumberFormat="1" applyFont="1" applyFill="1" applyBorder="1"/>
    <xf numFmtId="170" fontId="10" fillId="9" borderId="0" xfId="175" applyNumberFormat="1" applyFont="1" applyFill="1" applyBorder="1"/>
    <xf numFmtId="170" fontId="11" fillId="9" borderId="0" xfId="175" applyNumberFormat="1" applyFont="1" applyFill="1" applyBorder="1"/>
    <xf numFmtId="171" fontId="11" fillId="9" borderId="0" xfId="175" applyNumberFormat="1" applyFont="1" applyFill="1" applyBorder="1"/>
    <xf numFmtId="170" fontId="10" fillId="7" borderId="0" xfId="175" applyNumberFormat="1" applyFont="1" applyFill="1" applyBorder="1" applyAlignment="1">
      <alignment horizontal="left" vertical="center"/>
    </xf>
    <xf numFmtId="170" fontId="10" fillId="7" borderId="14" xfId="175" applyNumberFormat="1" applyFont="1" applyFill="1" applyBorder="1"/>
    <xf numFmtId="170" fontId="10" fillId="7" borderId="15" xfId="175" applyNumberFormat="1" applyFont="1" applyFill="1" applyBorder="1"/>
    <xf numFmtId="0" fontId="36" fillId="0" borderId="0" xfId="1" applyFont="1"/>
    <xf numFmtId="170" fontId="10" fillId="7" borderId="0" xfId="177" applyNumberFormat="1" applyFont="1" applyFill="1" applyBorder="1" applyAlignment="1">
      <alignment vertical="center"/>
    </xf>
    <xf numFmtId="170" fontId="10" fillId="7" borderId="0" xfId="177" applyNumberFormat="1" applyFont="1" applyFill="1" applyBorder="1" applyAlignment="1">
      <alignment horizontal="right" vertical="center"/>
    </xf>
    <xf numFmtId="170" fontId="10" fillId="9" borderId="0" xfId="177" applyNumberFormat="1" applyFont="1" applyFill="1" applyBorder="1"/>
    <xf numFmtId="171" fontId="10" fillId="9" borderId="0" xfId="177" applyNumberFormat="1" applyFont="1" applyFill="1" applyBorder="1"/>
    <xf numFmtId="170" fontId="11" fillId="9" borderId="0" xfId="177" applyNumberFormat="1" applyFont="1" applyFill="1" applyBorder="1"/>
    <xf numFmtId="171" fontId="11" fillId="9" borderId="0" xfId="177" applyNumberFormat="1" applyFont="1" applyFill="1" applyBorder="1"/>
    <xf numFmtId="170" fontId="10" fillId="7" borderId="0" xfId="177" applyNumberFormat="1" applyFont="1" applyFill="1" applyBorder="1" applyAlignment="1">
      <alignment horizontal="left" vertical="center"/>
    </xf>
    <xf numFmtId="170" fontId="10" fillId="10" borderId="10" xfId="177" applyNumberFormat="1" applyFont="1" applyFill="1" applyBorder="1" applyAlignment="1">
      <alignment vertical="center"/>
    </xf>
    <xf numFmtId="170" fontId="10" fillId="10" borderId="11" xfId="177" applyNumberFormat="1" applyFont="1" applyFill="1" applyBorder="1" applyAlignment="1">
      <alignment vertical="center"/>
    </xf>
    <xf numFmtId="170" fontId="10" fillId="10" borderId="4" xfId="177" applyNumberFormat="1" applyFont="1" applyFill="1" applyBorder="1" applyAlignment="1">
      <alignment vertical="center"/>
    </xf>
    <xf numFmtId="170" fontId="10" fillId="10" borderId="0" xfId="177" applyNumberFormat="1" applyFont="1" applyFill="1" applyBorder="1" applyAlignment="1">
      <alignment vertical="center"/>
    </xf>
    <xf numFmtId="0" fontId="3" fillId="7" borderId="0" xfId="1" applyFont="1" applyFill="1"/>
    <xf numFmtId="171" fontId="3" fillId="9" borderId="0" xfId="1" applyNumberFormat="1" applyFont="1" applyFill="1"/>
    <xf numFmtId="170" fontId="37" fillId="9" borderId="0" xfId="177" applyNumberFormat="1" applyFont="1" applyFill="1" applyBorder="1"/>
    <xf numFmtId="10" fontId="37" fillId="9" borderId="0" xfId="177" applyNumberFormat="1" applyFont="1" applyFill="1" applyBorder="1"/>
    <xf numFmtId="171" fontId="37" fillId="9" borderId="0" xfId="177" applyNumberFormat="1" applyFont="1" applyFill="1" applyBorder="1"/>
    <xf numFmtId="0" fontId="3" fillId="0" borderId="16" xfId="1" applyFont="1" applyBorder="1"/>
    <xf numFmtId="171" fontId="3" fillId="0" borderId="1" xfId="247" applyNumberFormat="1" applyFont="1" applyBorder="1"/>
    <xf numFmtId="170" fontId="10" fillId="7" borderId="14" xfId="177" applyNumberFormat="1" applyFont="1" applyFill="1" applyBorder="1"/>
    <xf numFmtId="170" fontId="10" fillId="7" borderId="9" xfId="177" applyNumberFormat="1" applyFont="1" applyFill="1" applyBorder="1"/>
    <xf numFmtId="170" fontId="10" fillId="7" borderId="15" xfId="177" applyNumberFormat="1" applyFont="1" applyFill="1" applyBorder="1"/>
    <xf numFmtId="171" fontId="3" fillId="0" borderId="0" xfId="1" applyNumberFormat="1" applyFont="1"/>
    <xf numFmtId="0" fontId="38" fillId="9" borderId="0" xfId="1" applyFont="1" applyFill="1"/>
    <xf numFmtId="10" fontId="3" fillId="9" borderId="0" xfId="1" applyNumberFormat="1" applyFont="1" applyFill="1" applyAlignment="1">
      <alignment horizontal="right"/>
    </xf>
    <xf numFmtId="10" fontId="3" fillId="9" borderId="2" xfId="1" applyNumberFormat="1" applyFont="1" applyFill="1" applyBorder="1" applyAlignment="1">
      <alignment horizontal="right"/>
    </xf>
    <xf numFmtId="171" fontId="3" fillId="9" borderId="2" xfId="247" applyNumberFormat="1" applyFont="1" applyFill="1" applyBorder="1"/>
    <xf numFmtId="170" fontId="3" fillId="9" borderId="0" xfId="164" applyNumberFormat="1" applyFont="1" applyFill="1" applyBorder="1" applyAlignment="1">
      <alignment horizontal="left"/>
    </xf>
    <xf numFmtId="169" fontId="3" fillId="9" borderId="0" xfId="1" applyNumberFormat="1" applyFont="1" applyFill="1"/>
    <xf numFmtId="169" fontId="3" fillId="24" borderId="0" xfId="1" applyNumberFormat="1" applyFont="1" applyFill="1"/>
    <xf numFmtId="168" fontId="3" fillId="24" borderId="0" xfId="1" applyNumberFormat="1" applyFont="1" applyFill="1"/>
    <xf numFmtId="170" fontId="11" fillId="9" borderId="2" xfId="164" applyNumberFormat="1" applyFont="1" applyFill="1" applyBorder="1"/>
    <xf numFmtId="0" fontId="3" fillId="25" borderId="0" xfId="247" applyFont="1" applyFill="1"/>
    <xf numFmtId="0" fontId="3" fillId="25" borderId="0" xfId="1" applyFont="1" applyFill="1"/>
    <xf numFmtId="171" fontId="3" fillId="25" borderId="0" xfId="247" applyNumberFormat="1" applyFont="1" applyFill="1"/>
    <xf numFmtId="0" fontId="36" fillId="25" borderId="0" xfId="1" applyFont="1" applyFill="1"/>
    <xf numFmtId="0" fontId="53" fillId="9" borderId="9" xfId="0" applyFont="1" applyFill="1" applyBorder="1"/>
    <xf numFmtId="10" fontId="53" fillId="9" borderId="0" xfId="0" applyNumberFormat="1" applyFont="1" applyFill="1"/>
    <xf numFmtId="171" fontId="53" fillId="9" borderId="17" xfId="0" applyNumberFormat="1" applyFont="1" applyFill="1" applyBorder="1"/>
    <xf numFmtId="10" fontId="53" fillId="9" borderId="0" xfId="0" applyNumberFormat="1" applyFont="1" applyFill="1" applyAlignment="1">
      <alignment horizontal="right"/>
    </xf>
    <xf numFmtId="0" fontId="53" fillId="9" borderId="0" xfId="0" applyFont="1" applyFill="1"/>
    <xf numFmtId="0" fontId="53" fillId="0" borderId="0" xfId="0" applyFont="1"/>
    <xf numFmtId="0" fontId="40" fillId="26" borderId="4" xfId="0" applyFont="1" applyFill="1" applyBorder="1"/>
    <xf numFmtId="0" fontId="53" fillId="26" borderId="10" xfId="0" applyFont="1" applyFill="1" applyBorder="1" applyAlignment="1">
      <alignment wrapText="1"/>
    </xf>
    <xf numFmtId="0" fontId="53" fillId="26" borderId="18" xfId="0" applyFont="1" applyFill="1" applyBorder="1"/>
    <xf numFmtId="0" fontId="53" fillId="26" borderId="2" xfId="0" applyFont="1" applyFill="1" applyBorder="1" applyAlignment="1">
      <alignment wrapText="1"/>
    </xf>
    <xf numFmtId="0" fontId="53" fillId="26" borderId="2" xfId="0" applyFont="1" applyFill="1" applyBorder="1" applyAlignment="1">
      <alignment horizontal="center"/>
    </xf>
    <xf numFmtId="0" fontId="53" fillId="26" borderId="19" xfId="0" applyFont="1" applyFill="1" applyBorder="1" applyAlignment="1">
      <alignment horizontal="center"/>
    </xf>
    <xf numFmtId="171" fontId="41" fillId="9" borderId="0" xfId="247" applyNumberFormat="1" applyFont="1" applyFill="1"/>
    <xf numFmtId="0" fontId="38" fillId="0" borderId="0" xfId="1" applyFont="1"/>
    <xf numFmtId="171" fontId="3" fillId="25" borderId="0" xfId="1" applyNumberFormat="1" applyFont="1" applyFill="1"/>
    <xf numFmtId="0" fontId="53" fillId="24" borderId="0" xfId="0" applyFont="1" applyFill="1"/>
    <xf numFmtId="171" fontId="3" fillId="0" borderId="12" xfId="247" applyNumberFormat="1" applyFont="1" applyBorder="1"/>
    <xf numFmtId="170" fontId="10" fillId="7" borderId="20" xfId="177" applyNumberFormat="1" applyFont="1" applyFill="1" applyBorder="1" applyAlignment="1">
      <alignment vertical="center"/>
    </xf>
    <xf numFmtId="170" fontId="10" fillId="7" borderId="21" xfId="177" applyNumberFormat="1" applyFont="1" applyFill="1" applyBorder="1" applyAlignment="1">
      <alignment vertical="center"/>
    </xf>
    <xf numFmtId="170" fontId="10" fillId="7" borderId="22" xfId="177" applyNumberFormat="1" applyFont="1" applyFill="1" applyBorder="1" applyAlignment="1">
      <alignment vertical="center"/>
    </xf>
    <xf numFmtId="170" fontId="10" fillId="7" borderId="23" xfId="177" applyNumberFormat="1" applyFont="1" applyFill="1" applyBorder="1" applyAlignment="1">
      <alignment vertical="center"/>
    </xf>
    <xf numFmtId="170" fontId="10" fillId="7" borderId="24" xfId="177" applyNumberFormat="1" applyFont="1" applyFill="1" applyBorder="1" applyAlignment="1">
      <alignment horizontal="right" vertical="center"/>
    </xf>
    <xf numFmtId="0" fontId="3" fillId="0" borderId="23" xfId="247" applyFont="1" applyBorder="1"/>
    <xf numFmtId="171" fontId="3" fillId="9" borderId="24" xfId="247" applyNumberFormat="1" applyFont="1" applyFill="1" applyBorder="1"/>
    <xf numFmtId="0" fontId="3" fillId="9" borderId="23" xfId="247" applyFont="1" applyFill="1" applyBorder="1"/>
    <xf numFmtId="171" fontId="3" fillId="9" borderId="24" xfId="1" applyNumberFormat="1" applyFont="1" applyFill="1" applyBorder="1"/>
    <xf numFmtId="171" fontId="37" fillId="9" borderId="24" xfId="177" applyNumberFormat="1" applyFont="1" applyFill="1" applyBorder="1"/>
    <xf numFmtId="0" fontId="3" fillId="0" borderId="23" xfId="1" applyFont="1" applyBorder="1"/>
    <xf numFmtId="171" fontId="3" fillId="25" borderId="24" xfId="1" applyNumberFormat="1" applyFont="1" applyFill="1" applyBorder="1"/>
    <xf numFmtId="0" fontId="3" fillId="9" borderId="25" xfId="1" applyFont="1" applyFill="1" applyBorder="1"/>
    <xf numFmtId="1" fontId="3" fillId="9" borderId="25" xfId="247" applyNumberFormat="1" applyFont="1" applyFill="1" applyBorder="1"/>
    <xf numFmtId="1" fontId="3" fillId="9" borderId="26" xfId="247" applyNumberFormat="1" applyFont="1" applyFill="1" applyBorder="1"/>
    <xf numFmtId="170" fontId="3" fillId="9" borderId="27" xfId="164" applyNumberFormat="1" applyFont="1" applyFill="1" applyBorder="1" applyAlignment="1">
      <alignment horizontal="left"/>
    </xf>
    <xf numFmtId="171" fontId="3" fillId="9" borderId="28" xfId="247" applyNumberFormat="1" applyFont="1" applyFill="1" applyBorder="1"/>
    <xf numFmtId="0" fontId="3" fillId="9" borderId="29" xfId="247" applyFont="1" applyFill="1" applyBorder="1"/>
    <xf numFmtId="171" fontId="3" fillId="9" borderId="25" xfId="247" applyNumberFormat="1" applyFont="1" applyFill="1" applyBorder="1"/>
    <xf numFmtId="171" fontId="3" fillId="9" borderId="26" xfId="247" applyNumberFormat="1" applyFont="1" applyFill="1" applyBorder="1"/>
    <xf numFmtId="0" fontId="3" fillId="25" borderId="23" xfId="1" applyFont="1" applyFill="1" applyBorder="1"/>
    <xf numFmtId="0" fontId="3" fillId="25" borderId="24" xfId="1" applyFont="1" applyFill="1" applyBorder="1"/>
    <xf numFmtId="0" fontId="38" fillId="25" borderId="0" xfId="1" applyFont="1" applyFill="1"/>
    <xf numFmtId="0" fontId="10" fillId="25" borderId="0" xfId="1" applyFont="1" applyFill="1"/>
    <xf numFmtId="0" fontId="3" fillId="25" borderId="9" xfId="247" applyFont="1" applyFill="1" applyBorder="1"/>
    <xf numFmtId="10" fontId="3" fillId="25" borderId="0" xfId="1" applyNumberFormat="1" applyFont="1" applyFill="1"/>
    <xf numFmtId="171" fontId="3" fillId="25" borderId="17" xfId="247" applyNumberFormat="1" applyFont="1" applyFill="1" applyBorder="1"/>
    <xf numFmtId="10" fontId="3" fillId="25" borderId="0" xfId="1" applyNumberFormat="1" applyFont="1" applyFill="1" applyAlignment="1">
      <alignment horizontal="right"/>
    </xf>
    <xf numFmtId="0" fontId="3" fillId="25" borderId="18" xfId="247" applyFont="1" applyFill="1" applyBorder="1"/>
    <xf numFmtId="10" fontId="3" fillId="25" borderId="2" xfId="1" applyNumberFormat="1" applyFont="1" applyFill="1" applyBorder="1" applyAlignment="1">
      <alignment horizontal="right"/>
    </xf>
    <xf numFmtId="171" fontId="3" fillId="25" borderId="2" xfId="247" applyNumberFormat="1" applyFont="1" applyFill="1" applyBorder="1"/>
    <xf numFmtId="171" fontId="3" fillId="25" borderId="19" xfId="247" applyNumberFormat="1" applyFont="1" applyFill="1" applyBorder="1"/>
    <xf numFmtId="170" fontId="3" fillId="25" borderId="0" xfId="164" applyNumberFormat="1" applyFont="1" applyFill="1" applyBorder="1" applyAlignment="1">
      <alignment horizontal="left"/>
    </xf>
    <xf numFmtId="170" fontId="10" fillId="25" borderId="0" xfId="164" applyNumberFormat="1" applyFont="1" applyFill="1" applyBorder="1"/>
    <xf numFmtId="171" fontId="10" fillId="25" borderId="0" xfId="164" applyNumberFormat="1" applyFont="1" applyFill="1" applyBorder="1"/>
    <xf numFmtId="169" fontId="3" fillId="25" borderId="0" xfId="1" applyNumberFormat="1" applyFont="1" applyFill="1"/>
    <xf numFmtId="168" fontId="3" fillId="25" borderId="0" xfId="1" applyNumberFormat="1" applyFont="1" applyFill="1"/>
    <xf numFmtId="170" fontId="11" fillId="25" borderId="0" xfId="164" applyNumberFormat="1" applyFont="1" applyFill="1" applyBorder="1"/>
    <xf numFmtId="171" fontId="11" fillId="25" borderId="0" xfId="164" applyNumberFormat="1" applyFont="1" applyFill="1" applyBorder="1"/>
    <xf numFmtId="0" fontId="0" fillId="25" borderId="0" xfId="0" applyFill="1"/>
    <xf numFmtId="170" fontId="3" fillId="25" borderId="18" xfId="164" applyNumberFormat="1" applyFont="1" applyFill="1" applyBorder="1" applyAlignment="1">
      <alignment horizontal="left"/>
    </xf>
    <xf numFmtId="170" fontId="11" fillId="25" borderId="2" xfId="164" applyNumberFormat="1" applyFont="1" applyFill="1" applyBorder="1"/>
    <xf numFmtId="170" fontId="10" fillId="25" borderId="10" xfId="177" applyNumberFormat="1" applyFont="1" applyFill="1" applyBorder="1" applyAlignment="1">
      <alignment vertical="center"/>
    </xf>
    <xf numFmtId="170" fontId="10" fillId="25" borderId="11" xfId="177" applyNumberFormat="1" applyFont="1" applyFill="1" applyBorder="1" applyAlignment="1">
      <alignment vertical="center"/>
    </xf>
    <xf numFmtId="170" fontId="10" fillId="25" borderId="4" xfId="177" applyNumberFormat="1" applyFont="1" applyFill="1" applyBorder="1" applyAlignment="1">
      <alignment vertical="center"/>
    </xf>
    <xf numFmtId="0" fontId="53" fillId="25" borderId="9" xfId="0" applyFont="1" applyFill="1" applyBorder="1"/>
    <xf numFmtId="10" fontId="53" fillId="25" borderId="0" xfId="0" applyNumberFormat="1" applyFont="1" applyFill="1"/>
    <xf numFmtId="171" fontId="53" fillId="25" borderId="0" xfId="0" applyNumberFormat="1" applyFont="1" applyFill="1"/>
    <xf numFmtId="171" fontId="53" fillId="25" borderId="17" xfId="0" applyNumberFormat="1" applyFont="1" applyFill="1" applyBorder="1"/>
    <xf numFmtId="170" fontId="10" fillId="25" borderId="0" xfId="177" applyNumberFormat="1" applyFont="1" applyFill="1" applyBorder="1" applyAlignment="1">
      <alignment vertical="center"/>
    </xf>
    <xf numFmtId="10" fontId="53" fillId="25" borderId="0" xfId="0" applyNumberFormat="1" applyFont="1" applyFill="1" applyAlignment="1">
      <alignment horizontal="right"/>
    </xf>
    <xf numFmtId="171" fontId="10" fillId="25" borderId="0" xfId="177" applyNumberFormat="1" applyFont="1" applyFill="1" applyBorder="1"/>
    <xf numFmtId="0" fontId="53" fillId="25" borderId="0" xfId="0" applyFont="1" applyFill="1"/>
    <xf numFmtId="171" fontId="3" fillId="25" borderId="0" xfId="0" applyNumberFormat="1" applyFont="1" applyFill="1"/>
    <xf numFmtId="171" fontId="3" fillId="25" borderId="24" xfId="0" applyNumberFormat="1" applyFont="1" applyFill="1" applyBorder="1"/>
    <xf numFmtId="168" fontId="3" fillId="25" borderId="23" xfId="0" applyNumberFormat="1" applyFont="1" applyFill="1" applyBorder="1"/>
    <xf numFmtId="10" fontId="3" fillId="25" borderId="0" xfId="0" applyNumberFormat="1" applyFont="1" applyFill="1"/>
    <xf numFmtId="171" fontId="3" fillId="25" borderId="12" xfId="247" applyNumberFormat="1" applyFont="1" applyFill="1" applyBorder="1"/>
    <xf numFmtId="171" fontId="3" fillId="25" borderId="13" xfId="247" applyNumberFormat="1" applyFont="1" applyFill="1" applyBorder="1"/>
    <xf numFmtId="171" fontId="3" fillId="25" borderId="1" xfId="247" applyNumberFormat="1" applyFont="1" applyFill="1" applyBorder="1"/>
    <xf numFmtId="0" fontId="3" fillId="25" borderId="0" xfId="0" applyFont="1" applyFill="1"/>
    <xf numFmtId="0" fontId="3" fillId="25" borderId="24" xfId="0" applyFont="1" applyFill="1" applyBorder="1"/>
    <xf numFmtId="0" fontId="3" fillId="25" borderId="29" xfId="1" applyFont="1" applyFill="1" applyBorder="1" applyAlignment="1">
      <alignment horizontal="left"/>
    </xf>
    <xf numFmtId="0" fontId="3" fillId="25" borderId="25" xfId="1" applyFont="1" applyFill="1" applyBorder="1"/>
    <xf numFmtId="1" fontId="3" fillId="25" borderId="25" xfId="1" applyNumberFormat="1" applyFont="1" applyFill="1" applyBorder="1"/>
    <xf numFmtId="1" fontId="3" fillId="25" borderId="26" xfId="1" applyNumberFormat="1" applyFont="1" applyFill="1" applyBorder="1"/>
    <xf numFmtId="0" fontId="39" fillId="27" borderId="4" xfId="0" applyFont="1" applyFill="1" applyBorder="1"/>
    <xf numFmtId="170" fontId="10" fillId="27" borderId="4" xfId="164" applyNumberFormat="1" applyFont="1" applyFill="1" applyBorder="1" applyAlignment="1">
      <alignment vertical="center"/>
    </xf>
    <xf numFmtId="170" fontId="10" fillId="27" borderId="10" xfId="164" applyNumberFormat="1" applyFont="1" applyFill="1" applyBorder="1" applyAlignment="1">
      <alignment horizontal="right" vertical="center"/>
    </xf>
    <xf numFmtId="170" fontId="10" fillId="27" borderId="10" xfId="164" applyNumberFormat="1" applyFont="1" applyFill="1" applyBorder="1" applyAlignment="1">
      <alignment horizontal="left" vertical="center"/>
    </xf>
    <xf numFmtId="170" fontId="10" fillId="27" borderId="11" xfId="164" applyNumberFormat="1" applyFont="1" applyFill="1" applyBorder="1" applyAlignment="1">
      <alignment vertical="center"/>
    </xf>
    <xf numFmtId="170" fontId="10" fillId="27" borderId="9" xfId="164" applyNumberFormat="1" applyFont="1" applyFill="1" applyBorder="1" applyAlignment="1">
      <alignment vertical="center"/>
    </xf>
    <xf numFmtId="170" fontId="10" fillId="27" borderId="0" xfId="164" applyNumberFormat="1" applyFont="1" applyFill="1" applyBorder="1" applyAlignment="1">
      <alignment vertical="center"/>
    </xf>
    <xf numFmtId="170" fontId="10" fillId="27" borderId="0" xfId="164" applyNumberFormat="1" applyFont="1" applyFill="1" applyBorder="1" applyAlignment="1">
      <alignment horizontal="right" vertical="center"/>
    </xf>
    <xf numFmtId="170" fontId="10" fillId="27" borderId="17" xfId="164" applyNumberFormat="1" applyFont="1" applyFill="1" applyBorder="1" applyAlignment="1">
      <alignment horizontal="right" vertical="center"/>
    </xf>
    <xf numFmtId="170" fontId="10" fillId="27" borderId="10" xfId="164" applyNumberFormat="1" applyFont="1" applyFill="1" applyBorder="1" applyAlignment="1">
      <alignment vertical="center"/>
    </xf>
    <xf numFmtId="0" fontId="54" fillId="27" borderId="10" xfId="0" applyFont="1" applyFill="1" applyBorder="1" applyAlignment="1">
      <alignment wrapText="1"/>
    </xf>
    <xf numFmtId="0" fontId="54" fillId="27" borderId="18" xfId="0" applyFont="1" applyFill="1" applyBorder="1"/>
    <xf numFmtId="0" fontId="54" fillId="27" borderId="2" xfId="0" applyFont="1" applyFill="1" applyBorder="1" applyAlignment="1">
      <alignment wrapText="1"/>
    </xf>
    <xf numFmtId="0" fontId="54" fillId="27" borderId="2" xfId="0" applyFont="1" applyFill="1" applyBorder="1" applyAlignment="1">
      <alignment horizontal="center"/>
    </xf>
    <xf numFmtId="0" fontId="54" fillId="27" borderId="19" xfId="0" applyFont="1" applyFill="1" applyBorder="1" applyAlignment="1">
      <alignment horizontal="center"/>
    </xf>
    <xf numFmtId="168" fontId="10" fillId="27" borderId="20" xfId="0" applyNumberFormat="1" applyFont="1" applyFill="1" applyBorder="1"/>
    <xf numFmtId="168" fontId="10" fillId="27" borderId="21" xfId="0" applyNumberFormat="1" applyFont="1" applyFill="1" applyBorder="1"/>
    <xf numFmtId="168" fontId="3" fillId="27" borderId="27" xfId="0" applyNumberFormat="1" applyFont="1" applyFill="1" applyBorder="1"/>
    <xf numFmtId="168" fontId="3" fillId="27" borderId="2" xfId="0" applyNumberFormat="1" applyFont="1" applyFill="1" applyBorder="1" applyAlignment="1">
      <alignment horizontal="right"/>
    </xf>
    <xf numFmtId="170" fontId="3" fillId="27" borderId="2" xfId="0" applyNumberFormat="1" applyFont="1" applyFill="1" applyBorder="1" applyAlignment="1">
      <alignment horizontal="right" vertical="center"/>
    </xf>
    <xf numFmtId="168" fontId="3" fillId="27" borderId="28" xfId="0" applyNumberFormat="1" applyFont="1" applyFill="1" applyBorder="1" applyAlignment="1">
      <alignment horizontal="right"/>
    </xf>
    <xf numFmtId="170" fontId="10" fillId="28" borderId="20" xfId="164" applyNumberFormat="1" applyFont="1" applyFill="1" applyBorder="1" applyAlignment="1">
      <alignment vertical="center"/>
    </xf>
    <xf numFmtId="170" fontId="10" fillId="28" borderId="21" xfId="164" applyNumberFormat="1" applyFont="1" applyFill="1" applyBorder="1" applyAlignment="1">
      <alignment horizontal="right" vertical="center"/>
    </xf>
    <xf numFmtId="170" fontId="10" fillId="28" borderId="21" xfId="164" applyNumberFormat="1" applyFont="1" applyFill="1" applyBorder="1" applyAlignment="1">
      <alignment horizontal="left" vertical="center"/>
    </xf>
    <xf numFmtId="170" fontId="10" fillId="28" borderId="22" xfId="164" applyNumberFormat="1" applyFont="1" applyFill="1" applyBorder="1" applyAlignment="1">
      <alignment vertical="center"/>
    </xf>
    <xf numFmtId="170" fontId="10" fillId="28" borderId="23" xfId="164" applyNumberFormat="1" applyFont="1" applyFill="1" applyBorder="1" applyAlignment="1">
      <alignment vertical="center"/>
    </xf>
    <xf numFmtId="170" fontId="10" fillId="28" borderId="0" xfId="164" applyNumberFormat="1" applyFont="1" applyFill="1" applyBorder="1" applyAlignment="1">
      <alignment vertical="center"/>
    </xf>
    <xf numFmtId="170" fontId="10" fillId="28" borderId="0" xfId="164" applyNumberFormat="1" applyFont="1" applyFill="1" applyBorder="1" applyAlignment="1">
      <alignment horizontal="right" vertical="center"/>
    </xf>
    <xf numFmtId="170" fontId="10" fillId="28" borderId="24" xfId="164" applyNumberFormat="1" applyFont="1" applyFill="1" applyBorder="1" applyAlignment="1">
      <alignment horizontal="right" vertical="center"/>
    </xf>
    <xf numFmtId="170" fontId="10" fillId="28" borderId="21" xfId="164" applyNumberFormat="1" applyFont="1" applyFill="1" applyBorder="1" applyAlignment="1">
      <alignment vertical="center"/>
    </xf>
    <xf numFmtId="0" fontId="3" fillId="9" borderId="27" xfId="247" applyFont="1" applyFill="1" applyBorder="1"/>
    <xf numFmtId="170" fontId="3" fillId="9" borderId="29" xfId="164" applyNumberFormat="1" applyFont="1" applyFill="1" applyBorder="1" applyAlignment="1">
      <alignment horizontal="left"/>
    </xf>
    <xf numFmtId="170" fontId="10" fillId="9" borderId="25" xfId="164" applyNumberFormat="1" applyFont="1" applyFill="1" applyBorder="1"/>
    <xf numFmtId="169" fontId="53" fillId="9" borderId="0" xfId="1" applyNumberFormat="1" applyFont="1" applyFill="1"/>
    <xf numFmtId="170" fontId="6" fillId="7" borderId="2" xfId="0" applyNumberFormat="1" applyFont="1" applyFill="1" applyBorder="1" applyAlignment="1">
      <alignment horizontal="right" vertical="center"/>
    </xf>
    <xf numFmtId="168" fontId="6" fillId="7" borderId="2" xfId="0" applyNumberFormat="1" applyFont="1" applyFill="1" applyBorder="1" applyAlignment="1">
      <alignment horizontal="right"/>
    </xf>
    <xf numFmtId="170" fontId="6" fillId="7" borderId="2" xfId="164" applyNumberFormat="1" applyFont="1" applyFill="1" applyBorder="1" applyAlignment="1">
      <alignment horizontal="right" vertical="center"/>
    </xf>
    <xf numFmtId="10" fontId="3" fillId="9" borderId="0" xfId="1" applyNumberFormat="1" applyFont="1" applyFill="1" applyAlignment="1">
      <alignment horizontal="center"/>
    </xf>
    <xf numFmtId="10" fontId="3" fillId="0" borderId="0" xfId="1" applyNumberFormat="1" applyFont="1" applyAlignment="1">
      <alignment horizontal="center"/>
    </xf>
    <xf numFmtId="170" fontId="10" fillId="9" borderId="0" xfId="164" applyNumberFormat="1" applyFont="1" applyFill="1" applyBorder="1" applyAlignment="1">
      <alignment horizontal="center"/>
    </xf>
    <xf numFmtId="169" fontId="3" fillId="9" borderId="0" xfId="1" applyNumberFormat="1" applyFont="1" applyFill="1" applyAlignment="1">
      <alignment horizontal="center"/>
    </xf>
    <xf numFmtId="0" fontId="3" fillId="9" borderId="0" xfId="1" applyFont="1" applyFill="1" applyAlignment="1">
      <alignment horizontal="center"/>
    </xf>
    <xf numFmtId="170" fontId="11" fillId="9" borderId="0" xfId="164" applyNumberFormat="1" applyFont="1" applyFill="1" applyBorder="1" applyAlignment="1">
      <alignment horizontal="center"/>
    </xf>
    <xf numFmtId="0" fontId="0" fillId="0" borderId="0" xfId="0" applyAlignment="1">
      <alignment horizontal="center"/>
    </xf>
    <xf numFmtId="171" fontId="3" fillId="9" borderId="0" xfId="0" applyNumberFormat="1" applyFont="1" applyFill="1"/>
    <xf numFmtId="10" fontId="3" fillId="9" borderId="0" xfId="0" applyNumberFormat="1" applyFont="1" applyFill="1" applyAlignment="1">
      <alignment horizontal="center"/>
    </xf>
    <xf numFmtId="0" fontId="3" fillId="9" borderId="0" xfId="0" applyFont="1" applyFill="1"/>
    <xf numFmtId="0" fontId="3" fillId="0" borderId="0" xfId="0" applyFont="1"/>
    <xf numFmtId="10" fontId="3" fillId="9" borderId="0" xfId="0" applyNumberFormat="1" applyFont="1" applyFill="1"/>
    <xf numFmtId="0" fontId="3" fillId="9" borderId="0" xfId="0" applyFont="1" applyFill="1" applyAlignment="1">
      <alignment horizontal="left"/>
    </xf>
    <xf numFmtId="0" fontId="3" fillId="0" borderId="0" xfId="0" applyFont="1" applyAlignment="1">
      <alignment horizontal="left"/>
    </xf>
    <xf numFmtId="0" fontId="9" fillId="9" borderId="0" xfId="0" applyFont="1" applyFill="1" applyAlignment="1">
      <alignment horizontal="left"/>
    </xf>
    <xf numFmtId="0" fontId="0" fillId="9" borderId="0" xfId="0" applyFill="1" applyAlignment="1">
      <alignment horizontal="left"/>
    </xf>
    <xf numFmtId="170" fontId="6" fillId="7" borderId="4" xfId="164" applyNumberFormat="1" applyFont="1" applyFill="1" applyBorder="1" applyAlignment="1">
      <alignment vertical="center"/>
    </xf>
    <xf numFmtId="170" fontId="6" fillId="7" borderId="18" xfId="164" applyNumberFormat="1" applyFont="1" applyFill="1" applyBorder="1" applyAlignment="1">
      <alignment vertical="center"/>
    </xf>
    <xf numFmtId="170" fontId="6" fillId="7" borderId="19" xfId="164" applyNumberFormat="1" applyFont="1" applyFill="1" applyBorder="1" applyAlignment="1">
      <alignment horizontal="right" vertical="center"/>
    </xf>
    <xf numFmtId="0" fontId="3" fillId="0" borderId="9" xfId="247" applyFont="1" applyBorder="1"/>
    <xf numFmtId="171" fontId="3" fillId="9" borderId="17" xfId="247" applyNumberFormat="1" applyFont="1" applyFill="1" applyBorder="1"/>
    <xf numFmtId="0" fontId="3" fillId="9" borderId="9" xfId="247" applyFont="1" applyFill="1" applyBorder="1"/>
    <xf numFmtId="168" fontId="6" fillId="7" borderId="4" xfId="0" applyNumberFormat="1" applyFont="1" applyFill="1" applyBorder="1"/>
    <xf numFmtId="168" fontId="6" fillId="7" borderId="18" xfId="0" applyNumberFormat="1" applyFont="1" applyFill="1" applyBorder="1"/>
    <xf numFmtId="168" fontId="6" fillId="7" borderId="19" xfId="0" applyNumberFormat="1" applyFont="1" applyFill="1" applyBorder="1" applyAlignment="1">
      <alignment horizontal="right"/>
    </xf>
    <xf numFmtId="171" fontId="3" fillId="9" borderId="17" xfId="0" applyNumberFormat="1" applyFont="1" applyFill="1" applyBorder="1"/>
    <xf numFmtId="168" fontId="3" fillId="9" borderId="9" xfId="0" applyNumberFormat="1" applyFont="1" applyFill="1" applyBorder="1"/>
    <xf numFmtId="0" fontId="12" fillId="9" borderId="0" xfId="0" applyFont="1" applyFill="1" applyAlignment="1">
      <alignment horizontal="left"/>
    </xf>
    <xf numFmtId="0" fontId="10" fillId="9" borderId="30" xfId="247" applyFont="1" applyFill="1" applyBorder="1"/>
    <xf numFmtId="10" fontId="10" fillId="9" borderId="31" xfId="1" applyNumberFormat="1" applyFont="1" applyFill="1" applyBorder="1"/>
    <xf numFmtId="171" fontId="10" fillId="9" borderId="31" xfId="247" applyNumberFormat="1" applyFont="1" applyFill="1" applyBorder="1"/>
    <xf numFmtId="171" fontId="10" fillId="9" borderId="32" xfId="247" applyNumberFormat="1" applyFont="1" applyFill="1" applyBorder="1"/>
    <xf numFmtId="0" fontId="38" fillId="24" borderId="0" xfId="1" applyFont="1" applyFill="1"/>
    <xf numFmtId="0" fontId="3" fillId="24" borderId="0" xfId="1" applyFont="1" applyFill="1"/>
    <xf numFmtId="10" fontId="3" fillId="24" borderId="0" xfId="1" applyNumberFormat="1" applyFont="1" applyFill="1" applyAlignment="1">
      <alignment horizontal="center"/>
    </xf>
    <xf numFmtId="171" fontId="3" fillId="24" borderId="0" xfId="247" applyNumberFormat="1" applyFont="1" applyFill="1"/>
    <xf numFmtId="169" fontId="3" fillId="24" borderId="0" xfId="1" applyNumberFormat="1" applyFont="1" applyFill="1" applyAlignment="1">
      <alignment horizontal="center"/>
    </xf>
    <xf numFmtId="0" fontId="3" fillId="24" borderId="0" xfId="1" applyFont="1" applyFill="1" applyAlignment="1">
      <alignment horizontal="center"/>
    </xf>
    <xf numFmtId="10" fontId="3" fillId="24" borderId="0" xfId="0" applyNumberFormat="1" applyFont="1" applyFill="1"/>
    <xf numFmtId="171" fontId="3" fillId="24" borderId="0" xfId="0" applyNumberFormat="1" applyFont="1" applyFill="1"/>
    <xf numFmtId="0" fontId="12" fillId="24" borderId="0" xfId="0" applyFont="1" applyFill="1" applyAlignment="1">
      <alignment horizontal="left"/>
    </xf>
    <xf numFmtId="0" fontId="3" fillId="24" borderId="0" xfId="0" applyFont="1" applyFill="1" applyAlignment="1">
      <alignment horizontal="left"/>
    </xf>
    <xf numFmtId="0" fontId="9" fillId="24" borderId="0" xfId="0" applyFont="1" applyFill="1" applyAlignment="1">
      <alignment horizontal="left"/>
    </xf>
    <xf numFmtId="10" fontId="53" fillId="24" borderId="0" xfId="273" applyNumberFormat="1" applyFont="1" applyFill="1" applyBorder="1"/>
    <xf numFmtId="174" fontId="3" fillId="24" borderId="0" xfId="0" applyNumberFormat="1" applyFont="1" applyFill="1"/>
    <xf numFmtId="0" fontId="4" fillId="24" borderId="0" xfId="0" applyFont="1" applyFill="1"/>
    <xf numFmtId="170" fontId="3" fillId="24" borderId="0" xfId="164" applyNumberFormat="1" applyFont="1" applyFill="1" applyBorder="1" applyAlignment="1">
      <alignment horizontal="center"/>
    </xf>
    <xf numFmtId="171" fontId="3" fillId="24" borderId="0" xfId="164" applyNumberFormat="1" applyFont="1" applyFill="1" applyBorder="1"/>
    <xf numFmtId="170" fontId="37" fillId="24" borderId="0" xfId="164" applyNumberFormat="1" applyFont="1" applyFill="1" applyBorder="1"/>
    <xf numFmtId="170" fontId="37" fillId="24" borderId="0" xfId="164" applyNumberFormat="1" applyFont="1" applyFill="1" applyBorder="1" applyAlignment="1">
      <alignment horizontal="center"/>
    </xf>
    <xf numFmtId="171" fontId="37" fillId="24" borderId="0" xfId="164" applyNumberFormat="1" applyFont="1" applyFill="1" applyBorder="1"/>
    <xf numFmtId="171" fontId="3" fillId="24" borderId="7" xfId="247" applyNumberFormat="1" applyFont="1" applyFill="1" applyBorder="1"/>
    <xf numFmtId="174" fontId="3" fillId="24" borderId="7" xfId="0" applyNumberFormat="1" applyFont="1" applyFill="1" applyBorder="1"/>
    <xf numFmtId="171" fontId="3" fillId="24" borderId="7" xfId="0" applyNumberFormat="1" applyFont="1" applyFill="1" applyBorder="1"/>
    <xf numFmtId="170" fontId="42" fillId="24" borderId="0" xfId="164" applyNumberFormat="1" applyFont="1" applyFill="1" applyBorder="1" applyAlignment="1">
      <alignment horizontal="center"/>
    </xf>
    <xf numFmtId="170" fontId="6" fillId="7" borderId="10" xfId="164" applyNumberFormat="1" applyFont="1" applyFill="1" applyBorder="1" applyAlignment="1">
      <alignment horizontal="right" vertical="center"/>
    </xf>
    <xf numFmtId="170" fontId="6" fillId="24" borderId="0" xfId="164" applyNumberFormat="1" applyFont="1" applyFill="1" applyBorder="1" applyAlignment="1">
      <alignment horizontal="left"/>
    </xf>
    <xf numFmtId="170" fontId="8" fillId="24" borderId="0" xfId="164" applyNumberFormat="1" applyFont="1" applyFill="1" applyBorder="1"/>
    <xf numFmtId="171" fontId="6" fillId="24" borderId="0" xfId="247" applyNumberFormat="1" applyFont="1" applyFill="1"/>
    <xf numFmtId="0" fontId="0" fillId="29" borderId="33" xfId="0" applyFill="1" applyBorder="1"/>
    <xf numFmtId="0" fontId="0" fillId="29" borderId="34" xfId="0" applyFill="1" applyBorder="1" applyAlignment="1">
      <alignment horizontal="right"/>
    </xf>
    <xf numFmtId="0" fontId="0" fillId="29" borderId="35" xfId="0" applyFill="1" applyBorder="1" applyAlignment="1">
      <alignment horizontal="right"/>
    </xf>
    <xf numFmtId="0" fontId="6" fillId="29" borderId="36" xfId="247" applyFont="1" applyFill="1" applyBorder="1"/>
    <xf numFmtId="0" fontId="6" fillId="29" borderId="37" xfId="1" applyFont="1" applyFill="1" applyBorder="1"/>
    <xf numFmtId="171" fontId="6" fillId="29" borderId="37" xfId="247" applyNumberFormat="1" applyFont="1" applyFill="1" applyBorder="1"/>
    <xf numFmtId="171" fontId="6" fillId="29" borderId="38" xfId="247" applyNumberFormat="1" applyFont="1" applyFill="1" applyBorder="1"/>
    <xf numFmtId="174" fontId="0" fillId="24" borderId="0" xfId="0" applyNumberFormat="1" applyFill="1"/>
    <xf numFmtId="0" fontId="0" fillId="24" borderId="0" xfId="0" applyFill="1"/>
    <xf numFmtId="0" fontId="0" fillId="29" borderId="4" xfId="0" applyFill="1" applyBorder="1"/>
    <xf numFmtId="0" fontId="0" fillId="29" borderId="10" xfId="0" applyFill="1" applyBorder="1" applyAlignment="1">
      <alignment horizontal="right"/>
    </xf>
    <xf numFmtId="0" fontId="0" fillId="29" borderId="11" xfId="0" applyFill="1" applyBorder="1" applyAlignment="1">
      <alignment horizontal="right"/>
    </xf>
    <xf numFmtId="10" fontId="3" fillId="0" borderId="0" xfId="1" applyNumberFormat="1" applyFont="1"/>
    <xf numFmtId="10" fontId="53" fillId="9" borderId="0" xfId="1" applyNumberFormat="1" applyFont="1" applyFill="1" applyAlignment="1">
      <alignment horizontal="right"/>
    </xf>
    <xf numFmtId="0" fontId="10" fillId="24" borderId="0" xfId="1" applyFont="1" applyFill="1"/>
    <xf numFmtId="171" fontId="3" fillId="24" borderId="0" xfId="1" applyNumberFormat="1" applyFont="1" applyFill="1"/>
    <xf numFmtId="0" fontId="6" fillId="24" borderId="0" xfId="247" applyFont="1" applyFill="1"/>
    <xf numFmtId="0" fontId="6" fillId="24" borderId="0" xfId="1" applyFont="1" applyFill="1"/>
    <xf numFmtId="171" fontId="10" fillId="24" borderId="0" xfId="164" applyNumberFormat="1" applyFont="1" applyFill="1" applyBorder="1"/>
    <xf numFmtId="170" fontId="10" fillId="24" borderId="0" xfId="164" applyNumberFormat="1" applyFont="1" applyFill="1" applyBorder="1"/>
    <xf numFmtId="0" fontId="3" fillId="9" borderId="9" xfId="0" applyFont="1" applyFill="1" applyBorder="1"/>
    <xf numFmtId="10" fontId="55" fillId="9" borderId="0" xfId="0" applyNumberFormat="1" applyFont="1" applyFill="1" applyAlignment="1">
      <alignment horizontal="right"/>
    </xf>
    <xf numFmtId="171" fontId="3" fillId="9" borderId="0" xfId="0" applyNumberFormat="1" applyFont="1" applyFill="1" applyAlignment="1">
      <alignment horizontal="right"/>
    </xf>
    <xf numFmtId="0" fontId="3" fillId="24" borderId="9" xfId="0" applyFont="1" applyFill="1" applyBorder="1"/>
    <xf numFmtId="10" fontId="3" fillId="24" borderId="0" xfId="273" applyNumberFormat="1" applyFont="1" applyFill="1" applyBorder="1"/>
    <xf numFmtId="174" fontId="3" fillId="24" borderId="17" xfId="0" applyNumberFormat="1" applyFont="1" applyFill="1" applyBorder="1"/>
    <xf numFmtId="169" fontId="53" fillId="24" borderId="0" xfId="1" applyNumberFormat="1" applyFont="1" applyFill="1"/>
    <xf numFmtId="171" fontId="10" fillId="0" borderId="0" xfId="164" applyNumberFormat="1" applyFont="1" applyFill="1" applyBorder="1"/>
    <xf numFmtId="169" fontId="53" fillId="0" borderId="0" xfId="1" applyNumberFormat="1" applyFont="1"/>
    <xf numFmtId="169" fontId="3" fillId="0" borderId="0" xfId="1" applyNumberFormat="1" applyFont="1"/>
    <xf numFmtId="0" fontId="0" fillId="29" borderId="34" xfId="0" applyFill="1" applyBorder="1" applyAlignment="1">
      <alignment horizontal="center" vertical="center"/>
    </xf>
    <xf numFmtId="0" fontId="0" fillId="29" borderId="35" xfId="0" applyFill="1" applyBorder="1" applyAlignment="1">
      <alignment horizontal="center" vertical="center"/>
    </xf>
    <xf numFmtId="171" fontId="6" fillId="29" borderId="37" xfId="247" applyNumberFormat="1" applyFont="1" applyFill="1" applyBorder="1" applyAlignment="1">
      <alignment horizontal="center" vertical="center"/>
    </xf>
    <xf numFmtId="171" fontId="6" fillId="29" borderId="38" xfId="247" applyNumberFormat="1" applyFont="1" applyFill="1" applyBorder="1" applyAlignment="1">
      <alignment horizontal="center" vertical="center"/>
    </xf>
    <xf numFmtId="0" fontId="54" fillId="29" borderId="4" xfId="0" applyFont="1" applyFill="1" applyBorder="1"/>
    <xf numFmtId="0" fontId="54" fillId="29" borderId="10" xfId="0" applyFont="1" applyFill="1" applyBorder="1"/>
    <xf numFmtId="0" fontId="0" fillId="29" borderId="18" xfId="0" applyFill="1" applyBorder="1"/>
    <xf numFmtId="0" fontId="0" fillId="29" borderId="2" xfId="0" applyFill="1" applyBorder="1" applyAlignment="1">
      <alignment horizontal="right"/>
    </xf>
    <xf numFmtId="0" fontId="0" fillId="29" borderId="2" xfId="0" applyFill="1" applyBorder="1" applyAlignment="1">
      <alignment horizontal="center" vertical="center"/>
    </xf>
    <xf numFmtId="0" fontId="0" fillId="29" borderId="19" xfId="0" applyFill="1" applyBorder="1" applyAlignment="1">
      <alignment horizontal="center" vertical="center"/>
    </xf>
    <xf numFmtId="0" fontId="0" fillId="24" borderId="9" xfId="0" applyFill="1" applyBorder="1"/>
    <xf numFmtId="174" fontId="0" fillId="24" borderId="0" xfId="0" applyNumberFormat="1" applyFill="1" applyAlignment="1">
      <alignment horizontal="center" vertical="center"/>
    </xf>
    <xf numFmtId="174" fontId="0" fillId="24" borderId="17" xfId="0" applyNumberFormat="1" applyFill="1" applyBorder="1" applyAlignment="1">
      <alignment horizontal="center" vertical="center"/>
    </xf>
    <xf numFmtId="0" fontId="0" fillId="29" borderId="18" xfId="0" applyFill="1" applyBorder="1" applyAlignment="1">
      <alignment horizontal="left"/>
    </xf>
    <xf numFmtId="0" fontId="0" fillId="9" borderId="9" xfId="0" applyFill="1" applyBorder="1" applyAlignment="1">
      <alignment horizontal="left" vertical="top"/>
    </xf>
    <xf numFmtId="10" fontId="0" fillId="9" borderId="0" xfId="0" applyNumberFormat="1" applyFill="1" applyAlignment="1">
      <alignment horizontal="left" vertical="top"/>
    </xf>
    <xf numFmtId="171" fontId="0" fillId="9" borderId="0" xfId="0" applyNumberFormat="1" applyFill="1" applyAlignment="1">
      <alignment horizontal="center" vertical="top"/>
    </xf>
    <xf numFmtId="171" fontId="0" fillId="9" borderId="17" xfId="0" applyNumberFormat="1" applyFill="1" applyBorder="1" applyAlignment="1">
      <alignment horizontal="center" vertical="top"/>
    </xf>
    <xf numFmtId="10" fontId="0" fillId="9" borderId="0" xfId="0" applyNumberFormat="1" applyFill="1" applyAlignment="1">
      <alignment horizontal="center"/>
    </xf>
    <xf numFmtId="171" fontId="0" fillId="9" borderId="0" xfId="0" applyNumberFormat="1" applyFill="1" applyAlignment="1">
      <alignment horizontal="center"/>
    </xf>
    <xf numFmtId="171" fontId="0" fillId="9" borderId="17" xfId="0" applyNumberFormat="1" applyFill="1" applyBorder="1" applyAlignment="1">
      <alignment horizontal="center"/>
    </xf>
    <xf numFmtId="0" fontId="0" fillId="9" borderId="9" xfId="0" applyFill="1" applyBorder="1" applyAlignment="1">
      <alignment vertical="top"/>
    </xf>
    <xf numFmtId="10" fontId="0" fillId="9" borderId="0" xfId="0" applyNumberFormat="1" applyFill="1" applyAlignment="1">
      <alignment horizontal="center" vertical="top"/>
    </xf>
    <xf numFmtId="0" fontId="0" fillId="29" borderId="10" xfId="0" applyFill="1" applyBorder="1" applyAlignment="1">
      <alignment horizontal="center" vertical="center"/>
    </xf>
    <xf numFmtId="0" fontId="0" fillId="29" borderId="11" xfId="0" applyFill="1" applyBorder="1" applyAlignment="1">
      <alignment horizontal="center" vertical="center"/>
    </xf>
    <xf numFmtId="0" fontId="56" fillId="24" borderId="0" xfId="1" applyFont="1" applyFill="1"/>
    <xf numFmtId="0" fontId="52" fillId="24" borderId="0" xfId="218" applyFill="1"/>
    <xf numFmtId="170" fontId="6" fillId="7" borderId="4" xfId="165" applyNumberFormat="1" applyFont="1" applyFill="1" applyBorder="1" applyAlignment="1">
      <alignment vertical="center"/>
    </xf>
    <xf numFmtId="170" fontId="6" fillId="7" borderId="10" xfId="165" applyNumberFormat="1" applyFont="1" applyFill="1" applyBorder="1" applyAlignment="1">
      <alignment horizontal="right" vertical="center"/>
    </xf>
    <xf numFmtId="0" fontId="10" fillId="24" borderId="0" xfId="2" applyFont="1" applyFill="1"/>
    <xf numFmtId="0" fontId="56" fillId="24" borderId="0" xfId="2" applyFont="1" applyFill="1"/>
    <xf numFmtId="170" fontId="2" fillId="7" borderId="9" xfId="165" applyNumberFormat="1" applyFont="1" applyFill="1" applyBorder="1" applyAlignment="1">
      <alignment vertical="center"/>
    </xf>
    <xf numFmtId="170" fontId="2" fillId="7" borderId="0" xfId="165" applyNumberFormat="1" applyFont="1" applyFill="1" applyBorder="1" applyAlignment="1">
      <alignment horizontal="right" vertical="center"/>
    </xf>
    <xf numFmtId="170" fontId="2" fillId="7" borderId="0" xfId="165" applyNumberFormat="1" applyFont="1" applyFill="1" applyBorder="1" applyAlignment="1">
      <alignment horizontal="center" vertical="center"/>
    </xf>
    <xf numFmtId="170" fontId="2" fillId="7" borderId="17" xfId="165" applyNumberFormat="1" applyFont="1" applyFill="1" applyBorder="1" applyAlignment="1">
      <alignment horizontal="center" vertical="center"/>
    </xf>
    <xf numFmtId="0" fontId="2" fillId="0" borderId="9" xfId="247" applyBorder="1"/>
    <xf numFmtId="10" fontId="2" fillId="9" borderId="0" xfId="2" applyNumberFormat="1" applyFill="1"/>
    <xf numFmtId="171" fontId="2" fillId="9" borderId="0" xfId="247" applyNumberFormat="1" applyFill="1" applyAlignment="1">
      <alignment horizontal="center" vertical="center"/>
    </xf>
    <xf numFmtId="171" fontId="2" fillId="9" borderId="17" xfId="247" applyNumberFormat="1" applyFill="1" applyBorder="1" applyAlignment="1">
      <alignment horizontal="center" vertical="center"/>
    </xf>
    <xf numFmtId="171" fontId="3" fillId="24" borderId="0" xfId="2" applyNumberFormat="1" applyFont="1" applyFill="1"/>
    <xf numFmtId="0" fontId="3" fillId="24" borderId="0" xfId="2" applyFont="1" applyFill="1"/>
    <xf numFmtId="0" fontId="2" fillId="9" borderId="9" xfId="247" applyFill="1" applyBorder="1"/>
    <xf numFmtId="10" fontId="2" fillId="0" borderId="0" xfId="2" applyNumberFormat="1"/>
    <xf numFmtId="10" fontId="2" fillId="9" borderId="0" xfId="2" applyNumberFormat="1" applyFill="1" applyAlignment="1">
      <alignment horizontal="right"/>
    </xf>
    <xf numFmtId="169" fontId="53" fillId="24" borderId="0" xfId="2" applyNumberFormat="1" applyFont="1" applyFill="1"/>
    <xf numFmtId="169" fontId="3" fillId="24" borderId="0" xfId="2" applyNumberFormat="1" applyFont="1" applyFill="1"/>
    <xf numFmtId="171" fontId="10" fillId="24" borderId="0" xfId="165" applyNumberFormat="1" applyFont="1" applyFill="1" applyBorder="1"/>
    <xf numFmtId="169" fontId="53" fillId="0" borderId="0" xfId="2" applyNumberFormat="1" applyFont="1"/>
    <xf numFmtId="169" fontId="3" fillId="0" borderId="0" xfId="2" applyNumberFormat="1" applyFont="1"/>
    <xf numFmtId="171" fontId="3" fillId="0" borderId="0" xfId="2" applyNumberFormat="1" applyFont="1"/>
    <xf numFmtId="171" fontId="10" fillId="0" borderId="0" xfId="165" applyNumberFormat="1" applyFont="1" applyFill="1" applyBorder="1"/>
    <xf numFmtId="169" fontId="3" fillId="9" borderId="0" xfId="2" applyNumberFormat="1" applyFont="1" applyFill="1"/>
    <xf numFmtId="170" fontId="10" fillId="9" borderId="0" xfId="165" applyNumberFormat="1" applyFont="1" applyFill="1" applyBorder="1"/>
    <xf numFmtId="170" fontId="6" fillId="7" borderId="0" xfId="165" applyNumberFormat="1" applyFont="1" applyFill="1" applyBorder="1" applyAlignment="1">
      <alignment vertical="center"/>
    </xf>
    <xf numFmtId="171" fontId="2" fillId="7" borderId="0" xfId="165" applyNumberFormat="1" applyFont="1" applyFill="1" applyBorder="1" applyAlignment="1">
      <alignment horizontal="center" vertical="center"/>
    </xf>
    <xf numFmtId="171" fontId="2" fillId="9" borderId="0" xfId="247" applyNumberFormat="1" applyFill="1" applyAlignment="1">
      <alignment horizontal="center"/>
    </xf>
    <xf numFmtId="171" fontId="2" fillId="9" borderId="17" xfId="247" applyNumberFormat="1" applyFill="1" applyBorder="1" applyAlignment="1">
      <alignment horizontal="center"/>
    </xf>
    <xf numFmtId="170" fontId="6" fillId="24" borderId="0" xfId="165" applyNumberFormat="1" applyFont="1" applyFill="1" applyBorder="1" applyAlignment="1">
      <alignment horizontal="left"/>
    </xf>
    <xf numFmtId="170" fontId="8" fillId="24" borderId="0" xfId="165" applyNumberFormat="1" applyFont="1" applyFill="1" applyBorder="1"/>
    <xf numFmtId="170" fontId="2" fillId="9" borderId="0" xfId="165" applyNumberFormat="1" applyFont="1" applyFill="1" applyBorder="1" applyAlignment="1">
      <alignment horizontal="left"/>
    </xf>
    <xf numFmtId="0" fontId="6" fillId="29" borderId="37" xfId="2" applyFont="1" applyFill="1" applyBorder="1"/>
    <xf numFmtId="0" fontId="54" fillId="29" borderId="4" xfId="218" applyFont="1" applyFill="1" applyBorder="1"/>
    <xf numFmtId="0" fontId="54" fillId="29" borderId="10" xfId="218" applyFont="1" applyFill="1" applyBorder="1"/>
    <xf numFmtId="0" fontId="52" fillId="24" borderId="9" xfId="218" applyFill="1" applyBorder="1"/>
    <xf numFmtId="174" fontId="52" fillId="24" borderId="0" xfId="218" applyNumberFormat="1" applyFill="1" applyAlignment="1">
      <alignment horizontal="center" vertical="center"/>
    </xf>
    <xf numFmtId="174" fontId="52" fillId="24" borderId="17" xfId="218" applyNumberFormat="1" applyFill="1" applyBorder="1" applyAlignment="1">
      <alignment horizontal="center" vertical="center"/>
    </xf>
    <xf numFmtId="0" fontId="52" fillId="9" borderId="9" xfId="218" applyFill="1" applyBorder="1" applyAlignment="1">
      <alignment horizontal="left" vertical="top"/>
    </xf>
    <xf numFmtId="10" fontId="52" fillId="9" borderId="0" xfId="218" applyNumberFormat="1" applyFill="1" applyAlignment="1">
      <alignment horizontal="left" vertical="top"/>
    </xf>
    <xf numFmtId="171" fontId="52" fillId="9" borderId="0" xfId="218" applyNumberFormat="1" applyFill="1" applyAlignment="1">
      <alignment horizontal="center" vertical="top"/>
    </xf>
    <xf numFmtId="171" fontId="52" fillId="9" borderId="17" xfId="218" applyNumberFormat="1" applyFill="1" applyBorder="1" applyAlignment="1">
      <alignment horizontal="center" vertical="top"/>
    </xf>
    <xf numFmtId="0" fontId="52" fillId="9" borderId="9" xfId="218" applyFill="1" applyBorder="1"/>
    <xf numFmtId="10" fontId="52" fillId="9" borderId="0" xfId="218" applyNumberFormat="1" applyFill="1" applyAlignment="1">
      <alignment horizontal="center"/>
    </xf>
    <xf numFmtId="171" fontId="52" fillId="9" borderId="0" xfId="218" applyNumberFormat="1" applyFill="1" applyAlignment="1">
      <alignment horizontal="center"/>
    </xf>
    <xf numFmtId="171" fontId="52" fillId="9" borderId="17" xfId="218" applyNumberFormat="1" applyFill="1" applyBorder="1" applyAlignment="1">
      <alignment horizontal="center"/>
    </xf>
    <xf numFmtId="0" fontId="52" fillId="9" borderId="9" xfId="218" applyFill="1" applyBorder="1" applyAlignment="1">
      <alignment vertical="top"/>
    </xf>
    <xf numFmtId="10" fontId="52" fillId="9" borderId="0" xfId="218" applyNumberFormat="1" applyFill="1" applyAlignment="1">
      <alignment horizontal="center" vertical="top"/>
    </xf>
    <xf numFmtId="174" fontId="52" fillId="24" borderId="0" xfId="218" applyNumberFormat="1" applyFill="1"/>
    <xf numFmtId="170" fontId="2" fillId="7" borderId="9" xfId="164" applyNumberFormat="1" applyFont="1" applyFill="1" applyBorder="1" applyAlignment="1">
      <alignment vertical="center"/>
    </xf>
    <xf numFmtId="170" fontId="2" fillId="7" borderId="0" xfId="164" applyNumberFormat="1" applyFont="1" applyFill="1" applyBorder="1" applyAlignment="1">
      <alignment horizontal="center" vertical="center"/>
    </xf>
    <xf numFmtId="170" fontId="2" fillId="7" borderId="17" xfId="164" applyNumberFormat="1" applyFont="1" applyFill="1" applyBorder="1" applyAlignment="1">
      <alignment horizontal="center" vertical="center"/>
    </xf>
    <xf numFmtId="171" fontId="2" fillId="7" borderId="0" xfId="164" applyNumberFormat="1" applyFont="1" applyFill="1" applyBorder="1" applyAlignment="1">
      <alignment horizontal="center" vertical="center"/>
    </xf>
    <xf numFmtId="170" fontId="2" fillId="9" borderId="0" xfId="164" applyNumberFormat="1" applyFont="1" applyFill="1" applyBorder="1" applyAlignment="1">
      <alignment horizontal="left"/>
    </xf>
    <xf numFmtId="1" fontId="6" fillId="29" borderId="37" xfId="247" applyNumberFormat="1" applyFont="1" applyFill="1" applyBorder="1" applyAlignment="1">
      <alignment horizontal="center" vertical="center"/>
    </xf>
    <xf numFmtId="1" fontId="6" fillId="29" borderId="38" xfId="247" applyNumberFormat="1" applyFont="1" applyFill="1" applyBorder="1" applyAlignment="1">
      <alignment horizontal="center" vertical="center"/>
    </xf>
    <xf numFmtId="169" fontId="2" fillId="9" borderId="0" xfId="2" applyNumberFormat="1" applyFill="1"/>
    <xf numFmtId="169" fontId="2" fillId="9" borderId="0" xfId="3" applyNumberFormat="1" applyFill="1"/>
    <xf numFmtId="171" fontId="2" fillId="24" borderId="0" xfId="247" applyNumberFormat="1" applyFill="1" applyAlignment="1">
      <alignment horizontal="center" vertical="center"/>
    </xf>
    <xf numFmtId="169" fontId="2" fillId="24" borderId="0" xfId="2" applyNumberFormat="1" applyFill="1"/>
    <xf numFmtId="0" fontId="3" fillId="0" borderId="0" xfId="2" applyFont="1"/>
    <xf numFmtId="0" fontId="10" fillId="0" borderId="0" xfId="2" applyFont="1"/>
    <xf numFmtId="170" fontId="6" fillId="7" borderId="4" xfId="166" applyNumberFormat="1" applyFont="1" applyFill="1" applyBorder="1" applyAlignment="1">
      <alignment vertical="center"/>
    </xf>
    <xf numFmtId="170" fontId="6" fillId="7" borderId="10" xfId="166" applyNumberFormat="1" applyFont="1" applyFill="1" applyBorder="1" applyAlignment="1">
      <alignment horizontal="right" vertical="center"/>
    </xf>
    <xf numFmtId="170" fontId="10" fillId="0" borderId="0" xfId="166" applyNumberFormat="1" applyFont="1" applyFill="1" applyBorder="1" applyAlignment="1">
      <alignment vertical="center"/>
    </xf>
    <xf numFmtId="170" fontId="2" fillId="7" borderId="9" xfId="166" applyNumberFormat="1" applyFont="1" applyFill="1" applyBorder="1" applyAlignment="1">
      <alignment vertical="center"/>
    </xf>
    <xf numFmtId="170" fontId="2" fillId="7" borderId="0" xfId="166" applyNumberFormat="1" applyFont="1" applyFill="1" applyBorder="1" applyAlignment="1">
      <alignment horizontal="right" vertical="center"/>
    </xf>
    <xf numFmtId="170" fontId="2" fillId="7" borderId="17" xfId="166" applyNumberFormat="1" applyFont="1" applyFill="1" applyBorder="1" applyAlignment="1">
      <alignment horizontal="right" vertical="center"/>
    </xf>
    <xf numFmtId="171" fontId="2" fillId="9" borderId="17" xfId="247" applyNumberFormat="1" applyFill="1" applyBorder="1"/>
    <xf numFmtId="171" fontId="10" fillId="0" borderId="0" xfId="2" applyNumberFormat="1" applyFont="1"/>
    <xf numFmtId="171" fontId="3" fillId="0" borderId="0" xfId="247" applyNumberFormat="1" applyFont="1"/>
    <xf numFmtId="2" fontId="3" fillId="0" borderId="0" xfId="2" applyNumberFormat="1" applyFont="1"/>
    <xf numFmtId="171" fontId="10" fillId="0" borderId="0" xfId="166" applyNumberFormat="1" applyFont="1" applyFill="1" applyBorder="1"/>
    <xf numFmtId="2" fontId="10" fillId="0" borderId="0" xfId="2" applyNumberFormat="1" applyFont="1"/>
    <xf numFmtId="170" fontId="6" fillId="9" borderId="0" xfId="166" applyNumberFormat="1" applyFont="1" applyFill="1" applyBorder="1"/>
    <xf numFmtId="171" fontId="6" fillId="9" borderId="0" xfId="166" applyNumberFormat="1" applyFont="1" applyFill="1" applyBorder="1"/>
    <xf numFmtId="0" fontId="3" fillId="0" borderId="0" xfId="3" applyFont="1"/>
    <xf numFmtId="169" fontId="2" fillId="24" borderId="0" xfId="3" applyNumberFormat="1" applyFill="1"/>
    <xf numFmtId="171" fontId="2" fillId="24" borderId="0" xfId="3" applyNumberFormat="1" applyFill="1"/>
    <xf numFmtId="171" fontId="6" fillId="0" borderId="0" xfId="166" applyNumberFormat="1" applyFont="1" applyFill="1" applyBorder="1"/>
    <xf numFmtId="169" fontId="3" fillId="0" borderId="0" xfId="3" applyNumberFormat="1" applyFont="1"/>
    <xf numFmtId="0" fontId="3" fillId="9" borderId="0" xfId="3" applyFont="1" applyFill="1"/>
    <xf numFmtId="169" fontId="3" fillId="9" borderId="0" xfId="3" applyNumberFormat="1" applyFont="1" applyFill="1"/>
    <xf numFmtId="170" fontId="6" fillId="7" borderId="10" xfId="166" applyNumberFormat="1" applyFont="1" applyFill="1" applyBorder="1" applyAlignment="1">
      <alignment horizontal="left" vertical="center"/>
    </xf>
    <xf numFmtId="171" fontId="6" fillId="7" borderId="10" xfId="166" applyNumberFormat="1" applyFont="1" applyFill="1" applyBorder="1" applyAlignment="1">
      <alignment horizontal="left" vertical="center"/>
    </xf>
    <xf numFmtId="170" fontId="6" fillId="7" borderId="11" xfId="166" applyNumberFormat="1" applyFont="1" applyFill="1" applyBorder="1" applyAlignment="1">
      <alignment vertical="center"/>
    </xf>
    <xf numFmtId="171" fontId="10" fillId="0" borderId="0" xfId="247" applyNumberFormat="1" applyFont="1"/>
    <xf numFmtId="170" fontId="2" fillId="7" borderId="0" xfId="166" applyNumberFormat="1" applyFont="1" applyFill="1" applyBorder="1" applyAlignment="1">
      <alignment vertical="center"/>
    </xf>
    <xf numFmtId="171" fontId="2" fillId="7" borderId="0" xfId="166" applyNumberFormat="1" applyFont="1" applyFill="1" applyBorder="1" applyAlignment="1">
      <alignment horizontal="right" vertical="center"/>
    </xf>
    <xf numFmtId="171" fontId="11" fillId="0" borderId="0" xfId="166" applyNumberFormat="1" applyFont="1" applyFill="1" applyBorder="1"/>
    <xf numFmtId="170" fontId="11" fillId="0" borderId="0" xfId="166" applyNumberFormat="1" applyFont="1" applyFill="1" applyBorder="1"/>
    <xf numFmtId="0" fontId="2" fillId="9" borderId="0" xfId="2" applyFill="1"/>
    <xf numFmtId="174" fontId="2" fillId="9" borderId="0" xfId="2" applyNumberFormat="1" applyFill="1"/>
    <xf numFmtId="0" fontId="54" fillId="29" borderId="4" xfId="220" applyFont="1" applyFill="1" applyBorder="1"/>
    <xf numFmtId="0" fontId="54" fillId="29" borderId="10" xfId="220" applyFont="1" applyFill="1" applyBorder="1"/>
    <xf numFmtId="0" fontId="54" fillId="29" borderId="11" xfId="220" applyFont="1" applyFill="1" applyBorder="1"/>
    <xf numFmtId="170" fontId="10" fillId="0" borderId="0" xfId="166" applyNumberFormat="1" applyFont="1" applyFill="1" applyBorder="1"/>
    <xf numFmtId="171" fontId="10" fillId="9" borderId="0" xfId="166" applyNumberFormat="1" applyFont="1" applyFill="1" applyBorder="1"/>
    <xf numFmtId="0" fontId="2" fillId="0" borderId="0" xfId="2"/>
    <xf numFmtId="0" fontId="52" fillId="0" borderId="0" xfId="220"/>
    <xf numFmtId="171" fontId="52" fillId="0" borderId="0" xfId="220" applyNumberFormat="1" applyAlignment="1">
      <alignment horizontal="center" vertical="top"/>
    </xf>
    <xf numFmtId="170" fontId="6" fillId="7" borderId="0" xfId="166" applyNumberFormat="1" applyFont="1" applyFill="1" applyBorder="1" applyAlignment="1">
      <alignment vertical="center"/>
    </xf>
    <xf numFmtId="170" fontId="6" fillId="7" borderId="0" xfId="166" applyNumberFormat="1" applyFont="1" applyFill="1" applyBorder="1" applyAlignment="1">
      <alignment horizontal="right" vertical="center"/>
    </xf>
    <xf numFmtId="10" fontId="2" fillId="0" borderId="0" xfId="2" applyNumberFormat="1" applyAlignment="1">
      <alignment horizontal="right"/>
    </xf>
    <xf numFmtId="171" fontId="2" fillId="9" borderId="0" xfId="247" applyNumberFormat="1" applyFill="1" applyAlignment="1">
      <alignment horizontal="right"/>
    </xf>
    <xf numFmtId="171" fontId="2" fillId="24" borderId="0" xfId="247" applyNumberFormat="1" applyFill="1" applyAlignment="1">
      <alignment horizontal="right"/>
    </xf>
    <xf numFmtId="170" fontId="6" fillId="7" borderId="9" xfId="166" applyNumberFormat="1" applyFont="1" applyFill="1" applyBorder="1" applyAlignment="1">
      <alignment vertical="center"/>
    </xf>
    <xf numFmtId="170" fontId="6" fillId="7" borderId="17" xfId="166" applyNumberFormat="1" applyFont="1" applyFill="1" applyBorder="1" applyAlignment="1">
      <alignment horizontal="right" vertical="center"/>
    </xf>
    <xf numFmtId="171" fontId="2" fillId="9" borderId="17" xfId="247" applyNumberFormat="1" applyFill="1" applyBorder="1" applyAlignment="1">
      <alignment horizontal="right"/>
    </xf>
    <xf numFmtId="170" fontId="6" fillId="7" borderId="36" xfId="166" applyNumberFormat="1" applyFont="1" applyFill="1" applyBorder="1" applyAlignment="1">
      <alignment vertical="center"/>
    </xf>
    <xf numFmtId="170" fontId="6" fillId="7" borderId="37" xfId="166" applyNumberFormat="1" applyFont="1" applyFill="1" applyBorder="1" applyAlignment="1">
      <alignment vertical="center"/>
    </xf>
    <xf numFmtId="170" fontId="6" fillId="7" borderId="38" xfId="166" applyNumberFormat="1" applyFont="1" applyFill="1" applyBorder="1" applyAlignment="1">
      <alignment vertical="center"/>
    </xf>
    <xf numFmtId="171" fontId="6" fillId="7" borderId="0" xfId="166" applyNumberFormat="1" applyFont="1" applyFill="1" applyBorder="1" applyAlignment="1">
      <alignment horizontal="right" vertical="center"/>
    </xf>
    <xf numFmtId="0" fontId="6" fillId="29" borderId="37" xfId="247" applyFont="1" applyFill="1" applyBorder="1"/>
    <xf numFmtId="174" fontId="0" fillId="24" borderId="0" xfId="0" applyNumberFormat="1" applyFill="1" applyAlignment="1">
      <alignment horizontal="right"/>
    </xf>
    <xf numFmtId="0" fontId="0" fillId="29" borderId="19" xfId="0" applyFill="1" applyBorder="1" applyAlignment="1">
      <alignment horizontal="right"/>
    </xf>
    <xf numFmtId="174" fontId="0" fillId="24" borderId="17" xfId="0" applyNumberFormat="1" applyFill="1" applyBorder="1" applyAlignment="1">
      <alignment horizontal="right"/>
    </xf>
    <xf numFmtId="0" fontId="54" fillId="29" borderId="36" xfId="0" applyFont="1" applyFill="1" applyBorder="1"/>
    <xf numFmtId="0" fontId="54" fillId="29" borderId="37" xfId="0" applyFont="1" applyFill="1" applyBorder="1"/>
    <xf numFmtId="171" fontId="54" fillId="29" borderId="37" xfId="0" applyNumberFormat="1" applyFont="1" applyFill="1" applyBorder="1"/>
    <xf numFmtId="171" fontId="54" fillId="29" borderId="38" xfId="0" applyNumberFormat="1" applyFont="1" applyFill="1" applyBorder="1"/>
    <xf numFmtId="170" fontId="3" fillId="24" borderId="0" xfId="166" applyNumberFormat="1" applyFont="1" applyFill="1" applyBorder="1" applyAlignment="1">
      <alignment horizontal="left"/>
    </xf>
    <xf numFmtId="170" fontId="10" fillId="24" borderId="0" xfId="166" applyNumberFormat="1" applyFont="1" applyFill="1" applyBorder="1"/>
    <xf numFmtId="169" fontId="53" fillId="24" borderId="0" xfId="3" applyNumberFormat="1" applyFont="1" applyFill="1"/>
    <xf numFmtId="171" fontId="10" fillId="24" borderId="0" xfId="166" applyNumberFormat="1" applyFont="1" applyFill="1" applyBorder="1"/>
    <xf numFmtId="169" fontId="3" fillId="24" borderId="0" xfId="3" applyNumberFormat="1" applyFont="1" applyFill="1"/>
    <xf numFmtId="171" fontId="3" fillId="24" borderId="0" xfId="3" applyNumberFormat="1" applyFont="1" applyFill="1"/>
    <xf numFmtId="0" fontId="2" fillId="24" borderId="0" xfId="2" applyFill="1"/>
    <xf numFmtId="0" fontId="54" fillId="29" borderId="36" xfId="220" applyFont="1" applyFill="1" applyBorder="1"/>
    <xf numFmtId="0" fontId="54" fillId="29" borderId="37" xfId="220" applyFont="1" applyFill="1" applyBorder="1" applyAlignment="1">
      <alignment vertical="top"/>
    </xf>
    <xf numFmtId="171" fontId="54" fillId="29" borderId="37" xfId="220" applyNumberFormat="1" applyFont="1" applyFill="1" applyBorder="1" applyAlignment="1">
      <alignment horizontal="center" vertical="top"/>
    </xf>
    <xf numFmtId="171" fontId="54" fillId="29" borderId="38" xfId="220" applyNumberFormat="1" applyFont="1" applyFill="1" applyBorder="1" applyAlignment="1">
      <alignment horizontal="center" vertical="top"/>
    </xf>
    <xf numFmtId="174" fontId="0" fillId="24" borderId="0" xfId="0" applyNumberFormat="1" applyFill="1" applyAlignment="1">
      <alignment horizontal="right" vertical="center"/>
    </xf>
    <xf numFmtId="174" fontId="0" fillId="24" borderId="17" xfId="0" applyNumberFormat="1" applyFill="1" applyBorder="1" applyAlignment="1">
      <alignment horizontal="right" vertical="center"/>
    </xf>
    <xf numFmtId="174" fontId="0" fillId="24" borderId="7" xfId="0" applyNumberFormat="1" applyFill="1" applyBorder="1" applyAlignment="1">
      <alignment horizontal="right"/>
    </xf>
    <xf numFmtId="0" fontId="2" fillId="24" borderId="0" xfId="0" applyFont="1" applyFill="1"/>
    <xf numFmtId="0" fontId="2" fillId="24" borderId="9" xfId="0" applyFont="1" applyFill="1" applyBorder="1" applyAlignment="1">
      <alignment horizontal="left" vertical="center"/>
    </xf>
    <xf numFmtId="0" fontId="2" fillId="24" borderId="9" xfId="0" applyFont="1" applyFill="1" applyBorder="1"/>
    <xf numFmtId="10" fontId="2" fillId="24" borderId="0" xfId="273" applyNumberFormat="1" applyFont="1" applyFill="1" applyBorder="1" applyAlignment="1">
      <alignment horizontal="right"/>
    </xf>
    <xf numFmtId="169" fontId="53" fillId="0" borderId="0" xfId="3" applyNumberFormat="1" applyFont="1"/>
    <xf numFmtId="170" fontId="6" fillId="7" borderId="30" xfId="166" applyNumberFormat="1" applyFont="1" applyFill="1" applyBorder="1" applyAlignment="1">
      <alignment vertical="center"/>
    </xf>
    <xf numFmtId="170" fontId="6" fillId="7" borderId="31" xfId="166" applyNumberFormat="1" applyFont="1" applyFill="1" applyBorder="1" applyAlignment="1">
      <alignment vertical="center"/>
    </xf>
    <xf numFmtId="170" fontId="6" fillId="7" borderId="32" xfId="166" applyNumberFormat="1" applyFont="1" applyFill="1" applyBorder="1" applyAlignment="1">
      <alignment vertical="center"/>
    </xf>
    <xf numFmtId="0" fontId="6" fillId="29" borderId="30" xfId="247" applyFont="1" applyFill="1" applyBorder="1"/>
    <xf numFmtId="0" fontId="6" fillId="29" borderId="31" xfId="247" applyFont="1" applyFill="1" applyBorder="1"/>
    <xf numFmtId="171" fontId="6" fillId="29" borderId="31" xfId="247" applyNumberFormat="1" applyFont="1" applyFill="1" applyBorder="1"/>
    <xf numFmtId="171" fontId="6" fillId="29" borderId="32" xfId="247" applyNumberFormat="1" applyFont="1" applyFill="1" applyBorder="1"/>
    <xf numFmtId="0" fontId="54" fillId="29" borderId="30" xfId="0" applyFont="1" applyFill="1" applyBorder="1"/>
    <xf numFmtId="0" fontId="54" fillId="29" borderId="31" xfId="0" applyFont="1" applyFill="1" applyBorder="1"/>
    <xf numFmtId="171" fontId="54" fillId="29" borderId="31" xfId="0" applyNumberFormat="1" applyFont="1" applyFill="1" applyBorder="1"/>
    <xf numFmtId="171" fontId="54" fillId="29" borderId="32" xfId="0" applyNumberFormat="1" applyFont="1" applyFill="1" applyBorder="1"/>
    <xf numFmtId="10" fontId="0" fillId="9" borderId="0" xfId="0" applyNumberFormat="1" applyFill="1" applyAlignment="1">
      <alignment horizontal="right" vertical="top"/>
    </xf>
    <xf numFmtId="171" fontId="0" fillId="9" borderId="0" xfId="0" applyNumberFormat="1" applyFill="1" applyAlignment="1">
      <alignment horizontal="right" vertical="top"/>
    </xf>
    <xf numFmtId="171" fontId="0" fillId="9" borderId="17" xfId="0" applyNumberFormat="1" applyFill="1" applyBorder="1" applyAlignment="1">
      <alignment horizontal="right" vertical="top"/>
    </xf>
    <xf numFmtId="0" fontId="2" fillId="9" borderId="9" xfId="0" applyFont="1" applyFill="1" applyBorder="1" applyAlignment="1">
      <alignment horizontal="left" vertical="top"/>
    </xf>
    <xf numFmtId="0" fontId="2" fillId="9" borderId="9" xfId="0" applyFont="1" applyFill="1" applyBorder="1" applyAlignment="1">
      <alignment vertical="top"/>
    </xf>
    <xf numFmtId="170" fontId="57" fillId="9" borderId="0" xfId="166" applyNumberFormat="1" applyFont="1" applyFill="1" applyBorder="1"/>
    <xf numFmtId="171" fontId="57" fillId="9" borderId="0" xfId="166" applyNumberFormat="1" applyFont="1" applyFill="1" applyBorder="1"/>
    <xf numFmtId="171" fontId="58" fillId="9" borderId="0" xfId="166" applyNumberFormat="1" applyFont="1" applyFill="1" applyBorder="1"/>
    <xf numFmtId="171" fontId="53" fillId="0" borderId="0" xfId="3" applyNumberFormat="1" applyFont="1"/>
    <xf numFmtId="171" fontId="57" fillId="0" borderId="0" xfId="166" applyNumberFormat="1" applyFont="1" applyFill="1" applyBorder="1"/>
    <xf numFmtId="171" fontId="58" fillId="0" borderId="0" xfId="166" applyNumberFormat="1" applyFont="1" applyFill="1" applyBorder="1"/>
    <xf numFmtId="169" fontId="53" fillId="9" borderId="0" xfId="3" applyNumberFormat="1" applyFont="1" applyFill="1"/>
    <xf numFmtId="171" fontId="53" fillId="9" borderId="0" xfId="3" applyNumberFormat="1" applyFont="1" applyFill="1"/>
    <xf numFmtId="169" fontId="53" fillId="9" borderId="0" xfId="2" applyNumberFormat="1" applyFont="1" applyFill="1"/>
    <xf numFmtId="0" fontId="59" fillId="0" borderId="0" xfId="0" applyFont="1"/>
    <xf numFmtId="0" fontId="52" fillId="24" borderId="0" xfId="216" applyFill="1"/>
    <xf numFmtId="0" fontId="2" fillId="24" borderId="0" xfId="0" applyFont="1" applyFill="1" applyAlignment="1">
      <alignment horizontal="right"/>
    </xf>
    <xf numFmtId="0" fontId="2" fillId="0" borderId="0" xfId="0" applyFont="1"/>
    <xf numFmtId="0" fontId="2" fillId="0" borderId="0" xfId="0" applyFont="1" applyAlignment="1">
      <alignment horizontal="right"/>
    </xf>
    <xf numFmtId="10" fontId="2" fillId="24" borderId="0" xfId="0" applyNumberFormat="1" applyFont="1" applyFill="1" applyAlignment="1">
      <alignment horizontal="right"/>
    </xf>
    <xf numFmtId="171" fontId="2" fillId="24" borderId="0" xfId="0" applyNumberFormat="1" applyFont="1" applyFill="1" applyAlignment="1">
      <alignment horizontal="right"/>
    </xf>
    <xf numFmtId="171" fontId="2" fillId="24" borderId="7" xfId="0" applyNumberFormat="1" applyFont="1" applyFill="1" applyBorder="1" applyAlignment="1">
      <alignment horizontal="right"/>
    </xf>
    <xf numFmtId="174" fontId="2" fillId="24" borderId="0" xfId="0" applyNumberFormat="1" applyFont="1" applyFill="1"/>
    <xf numFmtId="171" fontId="2" fillId="24" borderId="0" xfId="0" applyNumberFormat="1" applyFont="1" applyFill="1"/>
    <xf numFmtId="10" fontId="3" fillId="9" borderId="0" xfId="2" applyNumberFormat="1" applyFont="1" applyFill="1"/>
    <xf numFmtId="10" fontId="3" fillId="9" borderId="0" xfId="2" applyNumberFormat="1" applyFont="1" applyFill="1" applyAlignment="1">
      <alignment horizontal="right"/>
    </xf>
    <xf numFmtId="0" fontId="3" fillId="24" borderId="0" xfId="247" applyFont="1" applyFill="1"/>
    <xf numFmtId="10" fontId="3" fillId="24" borderId="0" xfId="2" applyNumberFormat="1" applyFont="1" applyFill="1" applyAlignment="1">
      <alignment horizontal="right"/>
    </xf>
    <xf numFmtId="171" fontId="0" fillId="24" borderId="0" xfId="0" applyNumberFormat="1" applyFill="1"/>
    <xf numFmtId="0" fontId="54" fillId="24" borderId="0" xfId="0" applyFont="1" applyFill="1"/>
    <xf numFmtId="171" fontId="57" fillId="24" borderId="0" xfId="166" applyNumberFormat="1" applyFont="1" applyFill="1" applyBorder="1"/>
    <xf numFmtId="171" fontId="58" fillId="24" borderId="0" xfId="166" applyNumberFormat="1" applyFont="1" applyFill="1" applyBorder="1"/>
    <xf numFmtId="0" fontId="59" fillId="24" borderId="0" xfId="0" applyFont="1" applyFill="1"/>
    <xf numFmtId="170" fontId="57" fillId="24" borderId="0" xfId="166" applyNumberFormat="1" applyFont="1" applyFill="1" applyBorder="1"/>
    <xf numFmtId="170" fontId="10" fillId="30" borderId="1" xfId="166" applyNumberFormat="1" applyFont="1" applyFill="1" applyBorder="1" applyAlignment="1">
      <alignment vertical="center"/>
    </xf>
    <xf numFmtId="170" fontId="10" fillId="30" borderId="2" xfId="166" applyNumberFormat="1" applyFont="1" applyFill="1" applyBorder="1" applyAlignment="1">
      <alignment vertical="center"/>
    </xf>
    <xf numFmtId="170" fontId="10" fillId="30" borderId="2" xfId="166" applyNumberFormat="1" applyFont="1" applyFill="1" applyBorder="1" applyAlignment="1">
      <alignment horizontal="right" vertical="center"/>
    </xf>
    <xf numFmtId="171" fontId="10" fillId="30" borderId="2" xfId="166" applyNumberFormat="1" applyFont="1" applyFill="1" applyBorder="1" applyAlignment="1">
      <alignment horizontal="right" vertical="center"/>
    </xf>
    <xf numFmtId="170" fontId="10" fillId="30" borderId="12" xfId="166" applyNumberFormat="1" applyFont="1" applyFill="1" applyBorder="1" applyAlignment="1">
      <alignment horizontal="right" vertical="center"/>
    </xf>
    <xf numFmtId="171" fontId="53" fillId="24" borderId="0" xfId="3" applyNumberFormat="1" applyFont="1" applyFill="1"/>
    <xf numFmtId="171" fontId="0" fillId="0" borderId="0" xfId="0" applyNumberFormat="1"/>
    <xf numFmtId="0" fontId="54" fillId="0" borderId="0" xfId="0" applyFont="1"/>
    <xf numFmtId="0" fontId="52" fillId="29" borderId="1" xfId="217" applyFill="1" applyBorder="1"/>
    <xf numFmtId="0" fontId="52" fillId="29" borderId="2" xfId="217" applyFill="1" applyBorder="1" applyAlignment="1">
      <alignment horizontal="right"/>
    </xf>
    <xf numFmtId="0" fontId="52" fillId="29" borderId="12" xfId="217" applyFill="1" applyBorder="1" applyAlignment="1">
      <alignment horizontal="right"/>
    </xf>
    <xf numFmtId="174" fontId="52" fillId="24" borderId="0" xfId="217" applyNumberFormat="1" applyFill="1" applyAlignment="1">
      <alignment horizontal="right"/>
    </xf>
    <xf numFmtId="174" fontId="52" fillId="24" borderId="7" xfId="217" applyNumberFormat="1" applyFill="1" applyBorder="1" applyAlignment="1">
      <alignment horizontal="right"/>
    </xf>
    <xf numFmtId="0" fontId="52" fillId="24" borderId="0" xfId="217" applyFill="1"/>
    <xf numFmtId="10" fontId="0" fillId="0" borderId="0" xfId="0" applyNumberFormat="1"/>
    <xf numFmtId="170" fontId="10" fillId="7" borderId="0" xfId="167" applyNumberFormat="1" applyFont="1" applyFill="1" applyBorder="1" applyAlignment="1">
      <alignment vertical="center"/>
    </xf>
    <xf numFmtId="170" fontId="10" fillId="7" borderId="0" xfId="167" applyNumberFormat="1" applyFont="1" applyFill="1" applyBorder="1" applyAlignment="1">
      <alignment horizontal="right" vertical="center"/>
    </xf>
    <xf numFmtId="169" fontId="53" fillId="0" borderId="0" xfId="4" applyNumberFormat="1" applyFont="1"/>
    <xf numFmtId="170" fontId="57" fillId="9" borderId="0" xfId="167" applyNumberFormat="1" applyFont="1" applyFill="1" applyBorder="1"/>
    <xf numFmtId="171" fontId="57" fillId="9" borderId="0" xfId="167" applyNumberFormat="1" applyFont="1" applyFill="1" applyBorder="1"/>
    <xf numFmtId="171" fontId="58" fillId="9" borderId="0" xfId="167" applyNumberFormat="1" applyFont="1" applyFill="1" applyBorder="1"/>
    <xf numFmtId="171" fontId="53" fillId="0" borderId="0" xfId="4" applyNumberFormat="1" applyFont="1"/>
    <xf numFmtId="171" fontId="57" fillId="0" borderId="0" xfId="167" applyNumberFormat="1" applyFont="1" applyFill="1" applyBorder="1"/>
    <xf numFmtId="171" fontId="58" fillId="0" borderId="0" xfId="167" applyNumberFormat="1" applyFont="1" applyFill="1" applyBorder="1"/>
    <xf numFmtId="169" fontId="53" fillId="9" borderId="0" xfId="4" applyNumberFormat="1" applyFont="1" applyFill="1"/>
    <xf numFmtId="171" fontId="53" fillId="9" borderId="0" xfId="4" applyNumberFormat="1" applyFont="1" applyFill="1"/>
    <xf numFmtId="169" fontId="53" fillId="9" borderId="0" xfId="6" applyNumberFormat="1" applyFont="1" applyFill="1"/>
    <xf numFmtId="169" fontId="3" fillId="9" borderId="0" xfId="6" applyNumberFormat="1" applyFont="1" applyFill="1"/>
    <xf numFmtId="170" fontId="10" fillId="7" borderId="0" xfId="167" applyNumberFormat="1" applyFont="1" applyFill="1" applyBorder="1" applyAlignment="1">
      <alignment horizontal="left" vertical="center"/>
    </xf>
    <xf numFmtId="171" fontId="10" fillId="7" borderId="0" xfId="167" applyNumberFormat="1" applyFont="1" applyFill="1" applyBorder="1" applyAlignment="1">
      <alignment horizontal="left" vertical="center"/>
    </xf>
    <xf numFmtId="171" fontId="10" fillId="7" borderId="0" xfId="167" applyNumberFormat="1" applyFont="1" applyFill="1" applyBorder="1" applyAlignment="1">
      <alignment horizontal="right" vertical="center"/>
    </xf>
    <xf numFmtId="174" fontId="52" fillId="24" borderId="0" xfId="217" applyNumberFormat="1" applyFill="1"/>
    <xf numFmtId="0" fontId="2" fillId="0" borderId="0" xfId="248"/>
    <xf numFmtId="10" fontId="2" fillId="9" borderId="0" xfId="6" applyNumberFormat="1" applyFill="1"/>
    <xf numFmtId="171" fontId="2" fillId="9" borderId="0" xfId="248" applyNumberFormat="1" applyFill="1"/>
    <xf numFmtId="171" fontId="2" fillId="24" borderId="0" xfId="248" applyNumberFormat="1" applyFill="1"/>
    <xf numFmtId="0" fontId="2" fillId="9" borderId="0" xfId="248" applyFill="1"/>
    <xf numFmtId="10" fontId="2" fillId="9" borderId="0" xfId="6" applyNumberFormat="1" applyFill="1" applyAlignment="1">
      <alignment horizontal="right"/>
    </xf>
    <xf numFmtId="0" fontId="2" fillId="24" borderId="0" xfId="248" applyFill="1"/>
    <xf numFmtId="10" fontId="2" fillId="24" borderId="0" xfId="6" applyNumberFormat="1" applyFill="1" applyAlignment="1">
      <alignment horizontal="right"/>
    </xf>
    <xf numFmtId="0" fontId="3" fillId="0" borderId="0" xfId="248" applyFont="1"/>
    <xf numFmtId="10" fontId="3" fillId="9" borderId="0" xfId="6" applyNumberFormat="1" applyFont="1" applyFill="1"/>
    <xf numFmtId="171" fontId="3" fillId="9" borderId="0" xfId="248" applyNumberFormat="1" applyFont="1" applyFill="1"/>
    <xf numFmtId="171" fontId="3" fillId="24" borderId="0" xfId="248" applyNumberFormat="1" applyFont="1" applyFill="1"/>
    <xf numFmtId="0" fontId="3" fillId="9" borderId="0" xfId="248" applyFont="1" applyFill="1"/>
    <xf numFmtId="10" fontId="3" fillId="9" borderId="0" xfId="6" applyNumberFormat="1" applyFont="1" applyFill="1" applyAlignment="1">
      <alignment horizontal="right"/>
    </xf>
    <xf numFmtId="0" fontId="3" fillId="24" borderId="0" xfId="248" applyFont="1" applyFill="1"/>
    <xf numFmtId="10" fontId="3" fillId="24" borderId="0" xfId="6" applyNumberFormat="1" applyFont="1" applyFill="1" applyAlignment="1">
      <alignment horizontal="right"/>
    </xf>
    <xf numFmtId="171" fontId="53" fillId="9" borderId="0" xfId="248" applyNumberFormat="1" applyFont="1" applyFill="1"/>
    <xf numFmtId="0" fontId="0" fillId="29" borderId="12" xfId="0" applyFill="1" applyBorder="1" applyAlignment="1">
      <alignment horizontal="right"/>
    </xf>
    <xf numFmtId="0" fontId="0" fillId="29" borderId="1" xfId="0" applyFill="1" applyBorder="1"/>
    <xf numFmtId="174" fontId="0" fillId="0" borderId="0" xfId="0" applyNumberFormat="1"/>
    <xf numFmtId="174" fontId="0" fillId="0" borderId="0" xfId="0" applyNumberFormat="1" applyAlignment="1">
      <alignment horizontal="right"/>
    </xf>
    <xf numFmtId="174" fontId="0" fillId="0" borderId="7" xfId="0" applyNumberFormat="1" applyBorder="1" applyAlignment="1">
      <alignment horizontal="right"/>
    </xf>
    <xf numFmtId="174" fontId="0" fillId="24" borderId="2" xfId="0" applyNumberFormat="1" applyFill="1" applyBorder="1" applyAlignment="1">
      <alignment horizontal="right"/>
    </xf>
    <xf numFmtId="174" fontId="2" fillId="24" borderId="2" xfId="0" applyNumberFormat="1" applyFont="1" applyFill="1" applyBorder="1" applyAlignment="1">
      <alignment horizontal="right"/>
    </xf>
    <xf numFmtId="174" fontId="2" fillId="0" borderId="12" xfId="0" applyNumberFormat="1" applyFont="1" applyBorder="1" applyAlignment="1">
      <alignment horizontal="right"/>
    </xf>
    <xf numFmtId="10" fontId="2" fillId="24" borderId="0" xfId="273" quotePrefix="1" applyNumberFormat="1" applyFont="1" applyFill="1" applyBorder="1" applyAlignment="1">
      <alignment horizontal="right"/>
    </xf>
    <xf numFmtId="174" fontId="0" fillId="24" borderId="12" xfId="0" applyNumberFormat="1" applyFill="1" applyBorder="1" applyAlignment="1">
      <alignment horizontal="right"/>
    </xf>
    <xf numFmtId="171" fontId="53" fillId="24" borderId="0" xfId="248" applyNumberFormat="1" applyFont="1" applyFill="1"/>
    <xf numFmtId="0" fontId="2" fillId="29" borderId="1" xfId="0" applyFont="1" applyFill="1" applyBorder="1"/>
    <xf numFmtId="171" fontId="10" fillId="9" borderId="0" xfId="167" applyNumberFormat="1" applyFont="1" applyFill="1" applyBorder="1"/>
    <xf numFmtId="171" fontId="10" fillId="0" borderId="0" xfId="167" applyNumberFormat="1" applyFont="1" applyFill="1" applyBorder="1"/>
    <xf numFmtId="0" fontId="52" fillId="0" borderId="0" xfId="0" applyFont="1"/>
    <xf numFmtId="10" fontId="52" fillId="24" borderId="0" xfId="273" applyNumberFormat="1" applyFont="1" applyFill="1" applyBorder="1"/>
    <xf numFmtId="3" fontId="0" fillId="0" borderId="0" xfId="0" applyNumberFormat="1"/>
    <xf numFmtId="174" fontId="0" fillId="24" borderId="0" xfId="0" quotePrefix="1" applyNumberFormat="1" applyFill="1" applyAlignment="1">
      <alignment horizontal="right"/>
    </xf>
    <xf numFmtId="10" fontId="52" fillId="0" borderId="0" xfId="273" applyNumberFormat="1" applyFont="1" applyFill="1" applyBorder="1" applyAlignment="1">
      <alignment horizontal="right"/>
    </xf>
    <xf numFmtId="10" fontId="52" fillId="0" borderId="0" xfId="273" applyNumberFormat="1" applyFont="1" applyFill="1" applyBorder="1"/>
    <xf numFmtId="10" fontId="0" fillId="0" borderId="0" xfId="273" quotePrefix="1" applyNumberFormat="1" applyFont="1" applyFill="1" applyBorder="1" applyAlignment="1">
      <alignment horizontal="right"/>
    </xf>
    <xf numFmtId="170" fontId="60" fillId="7" borderId="0" xfId="167" applyNumberFormat="1" applyFont="1" applyFill="1" applyBorder="1" applyAlignment="1">
      <alignment vertical="center"/>
    </xf>
    <xf numFmtId="170" fontId="60" fillId="7" borderId="0" xfId="167" applyNumberFormat="1" applyFont="1" applyFill="1" applyBorder="1" applyAlignment="1">
      <alignment horizontal="right" vertical="center"/>
    </xf>
    <xf numFmtId="0" fontId="61" fillId="0" borderId="0" xfId="232" applyFont="1"/>
    <xf numFmtId="10" fontId="61" fillId="9" borderId="0" xfId="6" applyNumberFormat="1" applyFont="1" applyFill="1"/>
    <xf numFmtId="171" fontId="61" fillId="9" borderId="0" xfId="232" applyNumberFormat="1" applyFont="1" applyFill="1"/>
    <xf numFmtId="171" fontId="61" fillId="24" borderId="0" xfId="232" applyNumberFormat="1" applyFont="1" applyFill="1"/>
    <xf numFmtId="0" fontId="61" fillId="9" borderId="0" xfId="232" applyFont="1" applyFill="1"/>
    <xf numFmtId="10" fontId="61" fillId="9" borderId="0" xfId="6" applyNumberFormat="1" applyFont="1" applyFill="1" applyAlignment="1">
      <alignment horizontal="right"/>
    </xf>
    <xf numFmtId="0" fontId="61" fillId="24" borderId="0" xfId="232" applyFont="1" applyFill="1"/>
    <xf numFmtId="10" fontId="61" fillId="24" borderId="0" xfId="6" applyNumberFormat="1" applyFont="1" applyFill="1" applyAlignment="1">
      <alignment horizontal="right"/>
    </xf>
    <xf numFmtId="0" fontId="62" fillId="0" borderId="0" xfId="232" applyFont="1"/>
    <xf numFmtId="170" fontId="62" fillId="9" borderId="0" xfId="167" applyNumberFormat="1" applyFont="1" applyFill="1" applyBorder="1"/>
    <xf numFmtId="171" fontId="62" fillId="9" borderId="0" xfId="167" applyNumberFormat="1" applyFont="1" applyFill="1" applyBorder="1"/>
    <xf numFmtId="171" fontId="63" fillId="9" borderId="0" xfId="167" applyNumberFormat="1" applyFont="1" applyFill="1" applyBorder="1"/>
    <xf numFmtId="171" fontId="62" fillId="0" borderId="0" xfId="167" applyNumberFormat="1" applyFont="1" applyFill="1" applyBorder="1"/>
    <xf numFmtId="171" fontId="63" fillId="0" borderId="0" xfId="167" applyNumberFormat="1" applyFont="1" applyFill="1" applyBorder="1"/>
    <xf numFmtId="0" fontId="64" fillId="0" borderId="0" xfId="232" applyFont="1"/>
    <xf numFmtId="169" fontId="61" fillId="9" borderId="0" xfId="6" applyNumberFormat="1" applyFont="1" applyFill="1"/>
    <xf numFmtId="170" fontId="60" fillId="7" borderId="0" xfId="167" applyNumberFormat="1" applyFont="1" applyFill="1" applyBorder="1" applyAlignment="1">
      <alignment horizontal="left" vertical="center"/>
    </xf>
    <xf numFmtId="171" fontId="60" fillId="7" borderId="0" xfId="167" applyNumberFormat="1" applyFont="1" applyFill="1" applyBorder="1" applyAlignment="1">
      <alignment horizontal="left" vertical="center"/>
    </xf>
    <xf numFmtId="171" fontId="60" fillId="7" borderId="0" xfId="167" applyNumberFormat="1" applyFont="1" applyFill="1" applyBorder="1" applyAlignment="1">
      <alignment horizontal="right" vertical="center"/>
    </xf>
    <xf numFmtId="10" fontId="52" fillId="24" borderId="0" xfId="274" applyNumberFormat="1" applyFont="1" applyFill="1" applyBorder="1"/>
    <xf numFmtId="10" fontId="52" fillId="24" borderId="0" xfId="274" applyNumberFormat="1" applyFont="1" applyFill="1" applyBorder="1" applyAlignment="1">
      <alignment horizontal="right"/>
    </xf>
    <xf numFmtId="0" fontId="52" fillId="0" borderId="0" xfId="233"/>
    <xf numFmtId="0" fontId="3" fillId="0" borderId="0" xfId="233" applyFont="1"/>
    <xf numFmtId="171" fontId="3" fillId="9" borderId="0" xfId="233" applyNumberFormat="1" applyFont="1" applyFill="1"/>
    <xf numFmtId="171" fontId="3" fillId="24" borderId="0" xfId="233" applyNumberFormat="1" applyFont="1" applyFill="1"/>
    <xf numFmtId="171" fontId="52" fillId="0" borderId="0" xfId="233" applyNumberFormat="1"/>
    <xf numFmtId="0" fontId="3" fillId="9" borderId="0" xfId="233" applyFont="1" applyFill="1"/>
    <xf numFmtId="0" fontId="3" fillId="24" borderId="0" xfId="233" applyFont="1" applyFill="1"/>
    <xf numFmtId="174" fontId="52" fillId="24" borderId="0" xfId="233" applyNumberFormat="1" applyFill="1"/>
    <xf numFmtId="0" fontId="53" fillId="0" borderId="0" xfId="233" applyFont="1"/>
    <xf numFmtId="187" fontId="53" fillId="0" borderId="0" xfId="168" applyNumberFormat="1" applyFont="1"/>
    <xf numFmtId="187" fontId="53" fillId="0" borderId="0" xfId="233" applyNumberFormat="1" applyFont="1"/>
    <xf numFmtId="187" fontId="52" fillId="0" borderId="0" xfId="233" applyNumberFormat="1"/>
    <xf numFmtId="0" fontId="52" fillId="0" borderId="0" xfId="234"/>
    <xf numFmtId="0" fontId="3" fillId="0" borderId="0" xfId="234" applyFont="1"/>
    <xf numFmtId="171" fontId="3" fillId="24" borderId="0" xfId="234" applyNumberFormat="1" applyFont="1" applyFill="1"/>
    <xf numFmtId="171" fontId="52" fillId="0" borderId="0" xfId="234" applyNumberFormat="1"/>
    <xf numFmtId="0" fontId="3" fillId="9" borderId="0" xfId="234" applyFont="1" applyFill="1"/>
    <xf numFmtId="0" fontId="3" fillId="24" borderId="0" xfId="234" applyFont="1" applyFill="1"/>
    <xf numFmtId="174" fontId="52" fillId="24" borderId="0" xfId="234" applyNumberFormat="1" applyFill="1"/>
    <xf numFmtId="0" fontId="53" fillId="0" borderId="0" xfId="234" applyFont="1"/>
    <xf numFmtId="187" fontId="53" fillId="0" borderId="0" xfId="169" applyNumberFormat="1" applyFont="1"/>
    <xf numFmtId="187" fontId="53" fillId="0" borderId="0" xfId="234" applyNumberFormat="1" applyFont="1"/>
    <xf numFmtId="187" fontId="52" fillId="0" borderId="0" xfId="234" applyNumberFormat="1"/>
    <xf numFmtId="171" fontId="53" fillId="0" borderId="0" xfId="234" applyNumberFormat="1" applyFont="1"/>
    <xf numFmtId="3" fontId="52" fillId="0" borderId="0" xfId="234" applyNumberFormat="1"/>
    <xf numFmtId="10" fontId="3" fillId="0" borderId="0" xfId="0" applyNumberFormat="1" applyFont="1"/>
    <xf numFmtId="171" fontId="3" fillId="0" borderId="0" xfId="0" applyNumberFormat="1" applyFont="1"/>
    <xf numFmtId="171" fontId="3" fillId="31" borderId="0" xfId="0" applyNumberFormat="1" applyFont="1" applyFill="1"/>
    <xf numFmtId="10" fontId="3" fillId="0" borderId="0" xfId="0" applyNumberFormat="1" applyFont="1" applyAlignment="1">
      <alignment horizontal="right"/>
    </xf>
    <xf numFmtId="0" fontId="10" fillId="0" borderId="0" xfId="0" applyFont="1"/>
    <xf numFmtId="171" fontId="10" fillId="0" borderId="0" xfId="0" applyNumberFormat="1" applyFont="1"/>
    <xf numFmtId="0" fontId="3" fillId="31" borderId="0" xfId="0" applyFont="1" applyFill="1"/>
    <xf numFmtId="10" fontId="3" fillId="31" borderId="0" xfId="0" applyNumberFormat="1" applyFont="1" applyFill="1"/>
    <xf numFmtId="0" fontId="6" fillId="0" borderId="0" xfId="0" applyFont="1"/>
    <xf numFmtId="170" fontId="10" fillId="7" borderId="4" xfId="167" applyNumberFormat="1" applyFont="1" applyFill="1" applyBorder="1" applyAlignment="1">
      <alignment vertical="center"/>
    </xf>
    <xf numFmtId="170" fontId="10" fillId="7" borderId="10" xfId="167" applyNumberFormat="1" applyFont="1" applyFill="1" applyBorder="1" applyAlignment="1">
      <alignment vertical="center"/>
    </xf>
    <xf numFmtId="0" fontId="52" fillId="0" borderId="10" xfId="233" applyBorder="1"/>
    <xf numFmtId="0" fontId="0" fillId="0" borderId="11" xfId="0" applyBorder="1"/>
    <xf numFmtId="170" fontId="10" fillId="7" borderId="9" xfId="167" applyNumberFormat="1" applyFont="1" applyFill="1" applyBorder="1" applyAlignment="1">
      <alignment vertical="center"/>
    </xf>
    <xf numFmtId="0" fontId="0" fillId="0" borderId="17" xfId="0" applyBorder="1"/>
    <xf numFmtId="0" fontId="3" fillId="0" borderId="9" xfId="233" applyFont="1" applyBorder="1"/>
    <xf numFmtId="0" fontId="3" fillId="9" borderId="9" xfId="233" applyFont="1" applyFill="1" applyBorder="1"/>
    <xf numFmtId="0" fontId="3" fillId="24" borderId="9" xfId="233" applyFont="1" applyFill="1" applyBorder="1"/>
    <xf numFmtId="0" fontId="52" fillId="0" borderId="9" xfId="233" applyBorder="1"/>
    <xf numFmtId="169" fontId="53" fillId="0" borderId="9" xfId="4" applyNumberFormat="1" applyFont="1" applyBorder="1"/>
    <xf numFmtId="169" fontId="53" fillId="9" borderId="9" xfId="4" applyNumberFormat="1" applyFont="1" applyFill="1" applyBorder="1"/>
    <xf numFmtId="0" fontId="0" fillId="0" borderId="9" xfId="0" applyBorder="1"/>
    <xf numFmtId="0" fontId="3" fillId="9" borderId="9" xfId="234" applyFont="1" applyFill="1" applyBorder="1"/>
    <xf numFmtId="0" fontId="3" fillId="9" borderId="36" xfId="234" applyFont="1" applyFill="1" applyBorder="1"/>
    <xf numFmtId="0" fontId="53" fillId="0" borderId="37" xfId="234" applyFont="1" applyBorder="1"/>
    <xf numFmtId="187" fontId="53" fillId="0" borderId="37" xfId="169" applyNumberFormat="1" applyFont="1" applyBorder="1"/>
    <xf numFmtId="187" fontId="53" fillId="0" borderId="37" xfId="234" applyNumberFormat="1" applyFont="1" applyBorder="1"/>
    <xf numFmtId="0" fontId="0" fillId="0" borderId="37" xfId="0" applyBorder="1"/>
    <xf numFmtId="0" fontId="0" fillId="0" borderId="38" xfId="0" applyBorder="1"/>
    <xf numFmtId="171" fontId="10" fillId="0" borderId="0" xfId="167" applyNumberFormat="1" applyFont="1" applyFill="1" applyBorder="1" applyAlignment="1">
      <alignment horizontal="left" vertical="center"/>
    </xf>
    <xf numFmtId="0" fontId="0" fillId="0" borderId="4" xfId="0" applyBorder="1"/>
    <xf numFmtId="0" fontId="6" fillId="0" borderId="10" xfId="0" applyFont="1" applyBorder="1"/>
    <xf numFmtId="171" fontId="10" fillId="7" borderId="9" xfId="167" applyNumberFormat="1" applyFont="1" applyFill="1" applyBorder="1" applyAlignment="1">
      <alignment horizontal="left" vertical="center"/>
    </xf>
    <xf numFmtId="10" fontId="3" fillId="9" borderId="9" xfId="6" applyNumberFormat="1" applyFont="1" applyFill="1" applyBorder="1" applyAlignment="1">
      <alignment horizontal="center"/>
    </xf>
    <xf numFmtId="0" fontId="0" fillId="0" borderId="37" xfId="0" applyBorder="1" applyAlignment="1">
      <alignment horizontal="center"/>
    </xf>
    <xf numFmtId="174" fontId="53" fillId="24" borderId="0" xfId="235" applyNumberFormat="1" applyFont="1" applyFill="1" applyAlignment="1">
      <alignment horizontal="right"/>
    </xf>
    <xf numFmtId="0" fontId="52" fillId="0" borderId="11" xfId="233" applyBorder="1"/>
    <xf numFmtId="0" fontId="52" fillId="0" borderId="17" xfId="233" applyBorder="1"/>
    <xf numFmtId="171" fontId="52" fillId="0" borderId="17" xfId="233" applyNumberFormat="1" applyBorder="1"/>
    <xf numFmtId="171" fontId="58" fillId="9" borderId="17" xfId="167" applyNumberFormat="1" applyFont="1" applyFill="1" applyBorder="1"/>
    <xf numFmtId="171" fontId="58" fillId="0" borderId="17" xfId="167" applyNumberFormat="1" applyFont="1" applyFill="1" applyBorder="1"/>
    <xf numFmtId="10" fontId="3" fillId="30" borderId="0" xfId="6" applyNumberFormat="1" applyFont="1" applyFill="1" applyAlignment="1">
      <alignment horizontal="right"/>
    </xf>
    <xf numFmtId="174" fontId="53" fillId="30" borderId="0" xfId="235" applyNumberFormat="1" applyFont="1" applyFill="1" applyAlignment="1">
      <alignment horizontal="right"/>
    </xf>
    <xf numFmtId="10" fontId="3" fillId="24" borderId="0" xfId="6" applyNumberFormat="1" applyFont="1" applyFill="1" applyAlignment="1">
      <alignment horizontal="center"/>
    </xf>
    <xf numFmtId="10" fontId="3" fillId="32" borderId="0" xfId="6" applyNumberFormat="1" applyFont="1" applyFill="1" applyAlignment="1">
      <alignment horizontal="right"/>
    </xf>
    <xf numFmtId="174" fontId="53" fillId="32" borderId="0" xfId="235" applyNumberFormat="1" applyFont="1" applyFill="1" applyAlignment="1">
      <alignment horizontal="right"/>
    </xf>
    <xf numFmtId="0" fontId="9" fillId="0" borderId="0" xfId="0" applyFont="1"/>
    <xf numFmtId="0" fontId="0" fillId="0" borderId="10" xfId="0" applyBorder="1"/>
    <xf numFmtId="10" fontId="3" fillId="32" borderId="9" xfId="6" applyNumberFormat="1" applyFont="1" applyFill="1" applyBorder="1" applyAlignment="1">
      <alignment horizontal="center"/>
    </xf>
    <xf numFmtId="0" fontId="9" fillId="0" borderId="17" xfId="0" applyFont="1" applyBorder="1"/>
    <xf numFmtId="10" fontId="3" fillId="24" borderId="9" xfId="6" applyNumberFormat="1" applyFont="1" applyFill="1" applyBorder="1" applyAlignment="1">
      <alignment horizontal="center"/>
    </xf>
    <xf numFmtId="10" fontId="3" fillId="30" borderId="9" xfId="6" applyNumberFormat="1" applyFont="1" applyFill="1" applyBorder="1" applyAlignment="1">
      <alignment horizontal="center"/>
    </xf>
    <xf numFmtId="10" fontId="10" fillId="9" borderId="36" xfId="6" applyNumberFormat="1" applyFont="1" applyFill="1" applyBorder="1" applyAlignment="1">
      <alignment horizontal="center"/>
    </xf>
    <xf numFmtId="3" fontId="57" fillId="24" borderId="37" xfId="235" applyNumberFormat="1" applyFont="1" applyFill="1" applyBorder="1" applyAlignment="1">
      <alignment horizontal="right"/>
    </xf>
    <xf numFmtId="171" fontId="53" fillId="0" borderId="0" xfId="233" applyNumberFormat="1" applyFont="1"/>
    <xf numFmtId="171" fontId="12" fillId="24" borderId="0" xfId="233" applyNumberFormat="1" applyFont="1" applyFill="1"/>
    <xf numFmtId="1" fontId="12" fillId="24" borderId="0" xfId="233" applyNumberFormat="1" applyFont="1" applyFill="1"/>
    <xf numFmtId="1" fontId="3" fillId="24" borderId="0" xfId="233" applyNumberFormat="1" applyFont="1" applyFill="1"/>
    <xf numFmtId="0" fontId="6" fillId="0" borderId="4" xfId="0" applyFont="1" applyBorder="1"/>
    <xf numFmtId="171" fontId="3" fillId="24" borderId="9" xfId="233" applyNumberFormat="1" applyFont="1" applyFill="1" applyBorder="1"/>
    <xf numFmtId="171" fontId="12" fillId="24" borderId="9" xfId="233" applyNumberFormat="1" applyFont="1" applyFill="1" applyBorder="1"/>
    <xf numFmtId="171" fontId="57" fillId="0" borderId="17" xfId="167" applyNumberFormat="1" applyFont="1" applyFill="1" applyBorder="1"/>
    <xf numFmtId="171" fontId="57" fillId="9" borderId="17" xfId="167" applyNumberFormat="1" applyFont="1" applyFill="1" applyBorder="1"/>
    <xf numFmtId="169" fontId="3" fillId="9" borderId="9" xfId="6" applyNumberFormat="1" applyFont="1" applyFill="1" applyBorder="1"/>
    <xf numFmtId="0" fontId="52" fillId="0" borderId="38" xfId="233" applyBorder="1"/>
    <xf numFmtId="10" fontId="65" fillId="24" borderId="0" xfId="274" applyNumberFormat="1" applyFont="1" applyFill="1" applyBorder="1"/>
    <xf numFmtId="174" fontId="65" fillId="24" borderId="0" xfId="0" applyNumberFormat="1" applyFont="1" applyFill="1" applyAlignment="1">
      <alignment horizontal="right"/>
    </xf>
    <xf numFmtId="10" fontId="65" fillId="24" borderId="0" xfId="274" quotePrefix="1" applyNumberFormat="1" applyFont="1" applyFill="1" applyBorder="1" applyAlignment="1">
      <alignment horizontal="right"/>
    </xf>
    <xf numFmtId="174" fontId="46" fillId="24" borderId="0" xfId="0" applyNumberFormat="1" applyFont="1" applyFill="1" applyAlignment="1">
      <alignment horizontal="right"/>
    </xf>
    <xf numFmtId="0" fontId="65" fillId="24" borderId="9" xfId="0" applyFont="1" applyFill="1" applyBorder="1"/>
    <xf numFmtId="174" fontId="65" fillId="24" borderId="17" xfId="0" applyNumberFormat="1" applyFont="1" applyFill="1" applyBorder="1" applyAlignment="1">
      <alignment horizontal="right"/>
    </xf>
    <xf numFmtId="0" fontId="46" fillId="24" borderId="9" xfId="0" applyFont="1" applyFill="1" applyBorder="1"/>
    <xf numFmtId="0" fontId="0" fillId="0" borderId="36" xfId="0" applyBorder="1"/>
    <xf numFmtId="171" fontId="10" fillId="7" borderId="2" xfId="167" applyNumberFormat="1" applyFont="1" applyFill="1" applyBorder="1" applyAlignment="1">
      <alignment horizontal="left" vertical="center"/>
    </xf>
    <xf numFmtId="171" fontId="10" fillId="7" borderId="2" xfId="167" applyNumberFormat="1" applyFont="1" applyFill="1" applyBorder="1" applyAlignment="1">
      <alignment horizontal="right" vertical="center"/>
    </xf>
    <xf numFmtId="0" fontId="6" fillId="29" borderId="4" xfId="0" applyFont="1" applyFill="1" applyBorder="1"/>
    <xf numFmtId="0" fontId="0" fillId="29" borderId="10" xfId="0" applyFill="1" applyBorder="1"/>
    <xf numFmtId="0" fontId="0" fillId="29" borderId="11" xfId="0" applyFill="1" applyBorder="1"/>
    <xf numFmtId="171" fontId="10" fillId="7" borderId="18" xfId="167" applyNumberFormat="1" applyFont="1" applyFill="1" applyBorder="1" applyAlignment="1">
      <alignment horizontal="left" vertical="center"/>
    </xf>
    <xf numFmtId="171" fontId="10" fillId="7" borderId="19" xfId="167" applyNumberFormat="1" applyFont="1" applyFill="1" applyBorder="1" applyAlignment="1">
      <alignment horizontal="left" vertical="center"/>
    </xf>
    <xf numFmtId="10" fontId="65" fillId="24" borderId="0" xfId="274" applyNumberFormat="1" applyFont="1" applyFill="1" applyBorder="1" applyAlignment="1">
      <alignment horizontal="right"/>
    </xf>
    <xf numFmtId="171" fontId="53" fillId="9" borderId="0" xfId="167" applyNumberFormat="1" applyFont="1" applyFill="1" applyBorder="1"/>
    <xf numFmtId="187" fontId="53" fillId="0" borderId="0" xfId="167" applyNumberFormat="1" applyFont="1"/>
    <xf numFmtId="187" fontId="53" fillId="0" borderId="0" xfId="0" applyNumberFormat="1" applyFont="1"/>
    <xf numFmtId="0" fontId="3" fillId="9" borderId="0" xfId="6" applyFont="1" applyFill="1"/>
    <xf numFmtId="3" fontId="3" fillId="9" borderId="0" xfId="0" applyNumberFormat="1" applyFont="1" applyFill="1"/>
    <xf numFmtId="1" fontId="3" fillId="9" borderId="0" xfId="0" applyNumberFormat="1" applyFont="1" applyFill="1"/>
    <xf numFmtId="1" fontId="0" fillId="0" borderId="0" xfId="0" applyNumberFormat="1"/>
    <xf numFmtId="0" fontId="3" fillId="0" borderId="9" xfId="0" applyFont="1" applyBorder="1"/>
    <xf numFmtId="170" fontId="10" fillId="7" borderId="10" xfId="167" applyNumberFormat="1" applyFont="1" applyFill="1" applyBorder="1" applyAlignment="1">
      <alignment horizontal="right" vertical="center"/>
    </xf>
    <xf numFmtId="170" fontId="10" fillId="7" borderId="10" xfId="167" applyNumberFormat="1" applyFont="1" applyFill="1" applyBorder="1" applyAlignment="1">
      <alignment horizontal="left" vertical="center"/>
    </xf>
    <xf numFmtId="171" fontId="10" fillId="7" borderId="10" xfId="167" applyNumberFormat="1" applyFont="1" applyFill="1" applyBorder="1" applyAlignment="1">
      <alignment horizontal="left" vertical="center"/>
    </xf>
    <xf numFmtId="170" fontId="10" fillId="7" borderId="11" xfId="167" applyNumberFormat="1" applyFont="1" applyFill="1" applyBorder="1" applyAlignment="1">
      <alignment vertical="center"/>
    </xf>
    <xf numFmtId="170" fontId="10" fillId="7" borderId="17" xfId="167" applyNumberFormat="1" applyFont="1" applyFill="1" applyBorder="1" applyAlignment="1">
      <alignment horizontal="right" vertical="center"/>
    </xf>
    <xf numFmtId="1" fontId="3" fillId="9" borderId="17" xfId="0" applyNumberFormat="1" applyFont="1" applyFill="1" applyBorder="1"/>
    <xf numFmtId="0" fontId="3" fillId="9" borderId="4" xfId="0" applyFont="1" applyFill="1" applyBorder="1"/>
    <xf numFmtId="0" fontId="10" fillId="9" borderId="30" xfId="233" applyFont="1" applyFill="1" applyBorder="1"/>
    <xf numFmtId="0" fontId="3" fillId="9" borderId="31" xfId="6" applyFont="1" applyFill="1" applyBorder="1"/>
    <xf numFmtId="3" fontId="10" fillId="9" borderId="31" xfId="0" applyNumberFormat="1" applyFont="1" applyFill="1" applyBorder="1"/>
    <xf numFmtId="1" fontId="10" fillId="9" borderId="31" xfId="0" applyNumberFormat="1" applyFont="1" applyFill="1" applyBorder="1"/>
    <xf numFmtId="1" fontId="10" fillId="9" borderId="32" xfId="0" applyNumberFormat="1" applyFont="1" applyFill="1" applyBorder="1"/>
    <xf numFmtId="174" fontId="52" fillId="24" borderId="0" xfId="0" applyNumberFormat="1" applyFont="1" applyFill="1" applyAlignment="1">
      <alignment horizontal="right"/>
    </xf>
    <xf numFmtId="174" fontId="46" fillId="24" borderId="17" xfId="0" applyNumberFormat="1" applyFont="1" applyFill="1" applyBorder="1" applyAlignment="1">
      <alignment horizontal="right"/>
    </xf>
    <xf numFmtId="170" fontId="10" fillId="33" borderId="0" xfId="167" applyNumberFormat="1" applyFont="1" applyFill="1" applyBorder="1" applyAlignment="1">
      <alignment vertical="center"/>
    </xf>
    <xf numFmtId="170" fontId="10" fillId="33" borderId="0" xfId="167" applyNumberFormat="1" applyFont="1" applyFill="1" applyBorder="1" applyAlignment="1">
      <alignment horizontal="right" vertical="center"/>
    </xf>
    <xf numFmtId="171" fontId="10" fillId="33" borderId="0" xfId="167" applyNumberFormat="1" applyFont="1" applyFill="1" applyBorder="1" applyAlignment="1">
      <alignment horizontal="right" vertical="center"/>
    </xf>
    <xf numFmtId="0" fontId="0" fillId="33" borderId="1" xfId="0" applyFill="1" applyBorder="1"/>
    <xf numFmtId="0" fontId="0" fillId="33" borderId="2" xfId="0" applyFill="1" applyBorder="1"/>
    <xf numFmtId="0" fontId="0" fillId="33" borderId="2" xfId="0" applyFill="1" applyBorder="1" applyAlignment="1">
      <alignment horizontal="right"/>
    </xf>
    <xf numFmtId="0" fontId="66" fillId="33" borderId="2" xfId="0" applyFont="1" applyFill="1" applyBorder="1" applyAlignment="1">
      <alignment horizontal="right"/>
    </xf>
    <xf numFmtId="0" fontId="66" fillId="33" borderId="12" xfId="0" applyFont="1" applyFill="1" applyBorder="1" applyAlignment="1">
      <alignment horizontal="right"/>
    </xf>
    <xf numFmtId="10" fontId="54" fillId="24" borderId="0" xfId="274" applyNumberFormat="1" applyFont="1" applyFill="1" applyBorder="1"/>
    <xf numFmtId="0" fontId="54" fillId="24" borderId="1" xfId="0" applyFont="1" applyFill="1" applyBorder="1"/>
    <xf numFmtId="0" fontId="0" fillId="24" borderId="2" xfId="0" applyFill="1" applyBorder="1"/>
    <xf numFmtId="10" fontId="54" fillId="24" borderId="2" xfId="274" applyNumberFormat="1" applyFont="1" applyFill="1" applyBorder="1"/>
    <xf numFmtId="0" fontId="65" fillId="24" borderId="0" xfId="0" applyFont="1" applyFill="1"/>
    <xf numFmtId="174" fontId="65" fillId="24" borderId="7" xfId="0" applyNumberFormat="1" applyFont="1" applyFill="1" applyBorder="1" applyAlignment="1">
      <alignment horizontal="right"/>
    </xf>
    <xf numFmtId="10" fontId="54" fillId="24" borderId="0" xfId="274" quotePrefix="1" applyNumberFormat="1" applyFont="1" applyFill="1" applyBorder="1" applyAlignment="1">
      <alignment horizontal="right"/>
    </xf>
    <xf numFmtId="170" fontId="10" fillId="33" borderId="9" xfId="167" applyNumberFormat="1" applyFont="1" applyFill="1" applyBorder="1" applyAlignment="1">
      <alignment vertical="center"/>
    </xf>
    <xf numFmtId="170" fontId="10" fillId="33" borderId="17" xfId="167" applyNumberFormat="1" applyFont="1" applyFill="1" applyBorder="1" applyAlignment="1">
      <alignment horizontal="right" vertical="center"/>
    </xf>
    <xf numFmtId="171" fontId="0" fillId="0" borderId="0" xfId="0" applyNumberFormat="1" applyAlignment="1">
      <alignment horizontal="center" vertical="top"/>
    </xf>
    <xf numFmtId="170" fontId="0" fillId="0" borderId="0" xfId="164" applyNumberFormat="1" applyFont="1" applyFill="1"/>
    <xf numFmtId="188" fontId="0" fillId="0" borderId="0" xfId="164" applyNumberFormat="1" applyFont="1" applyFill="1"/>
    <xf numFmtId="10" fontId="54" fillId="24" borderId="0" xfId="274" quotePrefix="1" applyNumberFormat="1" applyFont="1" applyFill="1" applyBorder="1" applyAlignment="1">
      <alignment horizontal="center"/>
    </xf>
    <xf numFmtId="10" fontId="54" fillId="24" borderId="0" xfId="274" applyNumberFormat="1" applyFont="1" applyFill="1" applyBorder="1" applyAlignment="1">
      <alignment horizontal="center"/>
    </xf>
    <xf numFmtId="174" fontId="2" fillId="24" borderId="0" xfId="0" applyNumberFormat="1" applyFont="1" applyFill="1" applyAlignment="1">
      <alignment horizontal="right"/>
    </xf>
    <xf numFmtId="174" fontId="52" fillId="24" borderId="7" xfId="0" applyNumberFormat="1" applyFont="1" applyFill="1" applyBorder="1" applyAlignment="1">
      <alignment horizontal="right"/>
    </xf>
    <xf numFmtId="174" fontId="54" fillId="24" borderId="12" xfId="0" applyNumberFormat="1" applyFont="1" applyFill="1" applyBorder="1" applyAlignment="1">
      <alignment horizontal="right"/>
    </xf>
    <xf numFmtId="174" fontId="54" fillId="24" borderId="2" xfId="0" applyNumberFormat="1" applyFont="1" applyFill="1" applyBorder="1" applyAlignment="1">
      <alignment horizontal="right"/>
    </xf>
    <xf numFmtId="171" fontId="2" fillId="0" borderId="7" xfId="0" applyNumberFormat="1" applyFont="1" applyBorder="1" applyAlignment="1">
      <alignment horizontal="right" vertical="top"/>
    </xf>
    <xf numFmtId="0" fontId="0" fillId="24" borderId="7" xfId="0" applyFill="1" applyBorder="1" applyAlignment="1">
      <alignment horizontal="right"/>
    </xf>
    <xf numFmtId="0" fontId="54" fillId="33" borderId="4" xfId="0" applyFont="1" applyFill="1" applyBorder="1"/>
    <xf numFmtId="0" fontId="54" fillId="33" borderId="10" xfId="0" applyFont="1" applyFill="1" applyBorder="1"/>
    <xf numFmtId="0" fontId="54" fillId="33" borderId="11" xfId="0" applyFont="1" applyFill="1" applyBorder="1"/>
    <xf numFmtId="170" fontId="6" fillId="33" borderId="0" xfId="167" applyNumberFormat="1" applyFont="1" applyFill="1" applyBorder="1" applyAlignment="1">
      <alignment vertical="center"/>
    </xf>
    <xf numFmtId="170" fontId="6" fillId="33" borderId="0" xfId="167" applyNumberFormat="1" applyFont="1" applyFill="1" applyBorder="1" applyAlignment="1">
      <alignment horizontal="right" vertical="center"/>
    </xf>
    <xf numFmtId="170" fontId="6" fillId="33" borderId="0" xfId="167" applyNumberFormat="1" applyFont="1" applyFill="1" applyBorder="1" applyAlignment="1">
      <alignment horizontal="left" vertical="center"/>
    </xf>
    <xf numFmtId="171" fontId="6" fillId="33" borderId="0" xfId="167" applyNumberFormat="1" applyFont="1" applyFill="1" applyBorder="1" applyAlignment="1">
      <alignment horizontal="left" vertical="center"/>
    </xf>
    <xf numFmtId="0" fontId="46" fillId="9" borderId="0" xfId="234" applyFont="1" applyFill="1"/>
    <xf numFmtId="10" fontId="46" fillId="9" borderId="0" xfId="6" applyNumberFormat="1" applyFont="1" applyFill="1" applyAlignment="1">
      <alignment horizontal="right"/>
    </xf>
    <xf numFmtId="171" fontId="46" fillId="9" borderId="0" xfId="234" applyNumberFormat="1" applyFont="1" applyFill="1"/>
    <xf numFmtId="171" fontId="46" fillId="24" borderId="0" xfId="234" applyNumberFormat="1" applyFont="1" applyFill="1"/>
    <xf numFmtId="10" fontId="46" fillId="9" borderId="0" xfId="6" applyNumberFormat="1" applyFont="1" applyFill="1"/>
    <xf numFmtId="0" fontId="65" fillId="0" borderId="0" xfId="234" applyFont="1"/>
    <xf numFmtId="187" fontId="65" fillId="0" borderId="0" xfId="169" applyNumberFormat="1" applyFont="1"/>
    <xf numFmtId="187" fontId="65" fillId="0" borderId="0" xfId="234" applyNumberFormat="1" applyFont="1"/>
    <xf numFmtId="0" fontId="46" fillId="0" borderId="9" xfId="234" applyFont="1" applyBorder="1"/>
    <xf numFmtId="171" fontId="46" fillId="9" borderId="17" xfId="234" applyNumberFormat="1" applyFont="1" applyFill="1" applyBorder="1"/>
    <xf numFmtId="0" fontId="46" fillId="9" borderId="9" xfId="234" applyFont="1" applyFill="1" applyBorder="1"/>
    <xf numFmtId="0" fontId="46" fillId="24" borderId="9" xfId="234" applyFont="1" applyFill="1" applyBorder="1"/>
    <xf numFmtId="10" fontId="46" fillId="24" borderId="0" xfId="6" applyNumberFormat="1" applyFont="1" applyFill="1" applyAlignment="1">
      <alignment horizontal="right"/>
    </xf>
    <xf numFmtId="174" fontId="52" fillId="0" borderId="7" xfId="0" applyNumberFormat="1" applyFont="1" applyBorder="1" applyAlignment="1">
      <alignment horizontal="right"/>
    </xf>
    <xf numFmtId="0" fontId="0" fillId="0" borderId="0" xfId="0" applyAlignment="1">
      <alignment horizontal="left"/>
    </xf>
    <xf numFmtId="171" fontId="3" fillId="24" borderId="0" xfId="242" applyNumberFormat="1" applyFont="1" applyFill="1"/>
    <xf numFmtId="0" fontId="3" fillId="0" borderId="9" xfId="242" applyFont="1" applyBorder="1"/>
    <xf numFmtId="171" fontId="3" fillId="9" borderId="17" xfId="242" applyNumberFormat="1" applyFont="1" applyFill="1" applyBorder="1"/>
    <xf numFmtId="0" fontId="3" fillId="9" borderId="9" xfId="242" applyFont="1" applyFill="1" applyBorder="1"/>
    <xf numFmtId="0" fontId="3" fillId="24" borderId="9" xfId="242" applyFont="1" applyFill="1" applyBorder="1"/>
    <xf numFmtId="170" fontId="6" fillId="33" borderId="4" xfId="167" applyNumberFormat="1" applyFont="1" applyFill="1" applyBorder="1" applyAlignment="1">
      <alignment vertical="center"/>
    </xf>
    <xf numFmtId="170" fontId="6" fillId="33" borderId="10" xfId="167" applyNumberFormat="1" applyFont="1" applyFill="1" applyBorder="1" applyAlignment="1">
      <alignment horizontal="right" vertical="center"/>
    </xf>
    <xf numFmtId="170" fontId="6" fillId="33" borderId="10" xfId="167" applyNumberFormat="1" applyFont="1" applyFill="1" applyBorder="1" applyAlignment="1">
      <alignment horizontal="left" vertical="center"/>
    </xf>
    <xf numFmtId="171" fontId="6" fillId="33" borderId="10" xfId="167" applyNumberFormat="1" applyFont="1" applyFill="1" applyBorder="1" applyAlignment="1">
      <alignment horizontal="left" vertical="center"/>
    </xf>
    <xf numFmtId="170" fontId="10" fillId="33" borderId="11" xfId="167" applyNumberFormat="1" applyFont="1" applyFill="1" applyBorder="1" applyAlignment="1">
      <alignment vertical="center"/>
    </xf>
    <xf numFmtId="171" fontId="3" fillId="9" borderId="2" xfId="242" applyNumberFormat="1" applyFont="1" applyFill="1" applyBorder="1"/>
    <xf numFmtId="171" fontId="3" fillId="24" borderId="2" xfId="242" applyNumberFormat="1" applyFont="1" applyFill="1" applyBorder="1"/>
    <xf numFmtId="171" fontId="3" fillId="9" borderId="19" xfId="242" applyNumberFormat="1" applyFont="1" applyFill="1" applyBorder="1"/>
    <xf numFmtId="3" fontId="3" fillId="9" borderId="37" xfId="242" applyNumberFormat="1" applyFont="1" applyFill="1" applyBorder="1"/>
    <xf numFmtId="1" fontId="3" fillId="9" borderId="37" xfId="242" applyNumberFormat="1" applyFont="1" applyFill="1" applyBorder="1"/>
    <xf numFmtId="1" fontId="3" fillId="9" borderId="38" xfId="242" applyNumberFormat="1" applyFont="1" applyFill="1" applyBorder="1"/>
    <xf numFmtId="174" fontId="67" fillId="24" borderId="0" xfId="218" applyNumberFormat="1" applyFont="1" applyFill="1" applyAlignment="1">
      <alignment horizontal="right"/>
    </xf>
    <xf numFmtId="174" fontId="52" fillId="24" borderId="0" xfId="218" applyNumberFormat="1" applyFill="1" applyAlignment="1">
      <alignment horizontal="right"/>
    </xf>
    <xf numFmtId="174" fontId="54" fillId="24" borderId="2" xfId="218" applyNumberFormat="1" applyFont="1" applyFill="1" applyBorder="1" applyAlignment="1">
      <alignment horizontal="right"/>
    </xf>
    <xf numFmtId="174" fontId="54" fillId="24" borderId="0" xfId="0" applyNumberFormat="1" applyFont="1" applyFill="1" applyAlignment="1">
      <alignment horizontal="right"/>
    </xf>
    <xf numFmtId="10" fontId="54" fillId="0" borderId="0" xfId="274" applyNumberFormat="1" applyFont="1" applyFill="1" applyBorder="1" applyAlignment="1">
      <alignment horizontal="center"/>
    </xf>
    <xf numFmtId="10" fontId="54" fillId="0" borderId="0" xfId="274" quotePrefix="1" applyNumberFormat="1" applyFont="1" applyFill="1" applyBorder="1" applyAlignment="1">
      <alignment horizontal="right"/>
    </xf>
    <xf numFmtId="174" fontId="65" fillId="24" borderId="0" xfId="0" applyNumberFormat="1" applyFont="1" applyFill="1" applyAlignment="1">
      <alignment horizontal="left"/>
    </xf>
    <xf numFmtId="10" fontId="54" fillId="0" borderId="0" xfId="274" quotePrefix="1" applyNumberFormat="1" applyFont="1" applyFill="1" applyBorder="1" applyAlignment="1">
      <alignment horizontal="center"/>
    </xf>
    <xf numFmtId="0" fontId="68" fillId="33" borderId="10" xfId="0" applyFont="1" applyFill="1" applyBorder="1"/>
    <xf numFmtId="0" fontId="54" fillId="33" borderId="10" xfId="0" applyFont="1" applyFill="1" applyBorder="1" applyAlignment="1">
      <alignment horizontal="left"/>
    </xf>
    <xf numFmtId="0" fontId="68" fillId="33" borderId="10" xfId="0" applyFont="1" applyFill="1" applyBorder="1" applyAlignment="1">
      <alignment horizontal="left"/>
    </xf>
    <xf numFmtId="0" fontId="68" fillId="33" borderId="11" xfId="0" applyFont="1" applyFill="1" applyBorder="1" applyAlignment="1">
      <alignment horizontal="left"/>
    </xf>
    <xf numFmtId="0" fontId="0" fillId="33" borderId="18" xfId="0" applyFill="1" applyBorder="1"/>
    <xf numFmtId="0" fontId="66" fillId="33" borderId="19" xfId="0" applyFont="1" applyFill="1" applyBorder="1" applyAlignment="1">
      <alignment horizontal="right"/>
    </xf>
    <xf numFmtId="0" fontId="54" fillId="24" borderId="9" xfId="0" applyFont="1" applyFill="1" applyBorder="1"/>
    <xf numFmtId="174" fontId="54" fillId="24" borderId="17" xfId="218" applyNumberFormat="1" applyFont="1" applyFill="1" applyBorder="1" applyAlignment="1">
      <alignment horizontal="right"/>
    </xf>
    <xf numFmtId="0" fontId="54" fillId="24" borderId="18" xfId="0" applyFont="1" applyFill="1" applyBorder="1"/>
    <xf numFmtId="174" fontId="54" fillId="24" borderId="19" xfId="218" applyNumberFormat="1" applyFont="1" applyFill="1" applyBorder="1" applyAlignment="1">
      <alignment horizontal="right"/>
    </xf>
    <xf numFmtId="174" fontId="54" fillId="24" borderId="17" xfId="0" applyNumberFormat="1" applyFont="1" applyFill="1" applyBorder="1" applyAlignment="1">
      <alignment horizontal="right"/>
    </xf>
    <xf numFmtId="174" fontId="52" fillId="0" borderId="17" xfId="0" applyNumberFormat="1" applyFont="1" applyBorder="1" applyAlignment="1">
      <alignment horizontal="right"/>
    </xf>
    <xf numFmtId="0" fontId="52" fillId="0" borderId="0" xfId="243"/>
    <xf numFmtId="0" fontId="54" fillId="24" borderId="5" xfId="0" applyFont="1" applyFill="1" applyBorder="1"/>
    <xf numFmtId="174" fontId="67" fillId="24" borderId="0" xfId="0" applyNumberFormat="1" applyFont="1" applyFill="1" applyAlignment="1">
      <alignment horizontal="right"/>
    </xf>
    <xf numFmtId="174" fontId="54" fillId="24" borderId="7" xfId="0" applyNumberFormat="1" applyFont="1" applyFill="1" applyBorder="1" applyAlignment="1">
      <alignment horizontal="right"/>
    </xf>
    <xf numFmtId="0" fontId="65" fillId="24" borderId="5" xfId="0" applyFont="1" applyFill="1" applyBorder="1"/>
    <xf numFmtId="10" fontId="54" fillId="24" borderId="0" xfId="274" applyNumberFormat="1" applyFont="1" applyFill="1" applyBorder="1" applyAlignment="1">
      <alignment horizontal="right"/>
    </xf>
    <xf numFmtId="0" fontId="6" fillId="33" borderId="1" xfId="0" applyFont="1" applyFill="1" applyBorder="1"/>
    <xf numFmtId="0" fontId="54" fillId="33" borderId="0" xfId="0" applyFont="1" applyFill="1"/>
    <xf numFmtId="171" fontId="2" fillId="24" borderId="0" xfId="243" applyNumberFormat="1" applyFont="1" applyFill="1"/>
    <xf numFmtId="171" fontId="52" fillId="0" borderId="0" xfId="243" applyNumberFormat="1"/>
    <xf numFmtId="174" fontId="52" fillId="24" borderId="0" xfId="243" applyNumberFormat="1" applyFill="1"/>
    <xf numFmtId="169" fontId="52" fillId="0" borderId="0" xfId="4" applyNumberFormat="1" applyFont="1"/>
    <xf numFmtId="170" fontId="54" fillId="9" borderId="0" xfId="167" applyNumberFormat="1" applyFont="1" applyFill="1" applyBorder="1"/>
    <xf numFmtId="171" fontId="54" fillId="9" borderId="0" xfId="167" applyNumberFormat="1" applyFont="1" applyFill="1" applyBorder="1"/>
    <xf numFmtId="171" fontId="69" fillId="9" borderId="0" xfId="167" applyNumberFormat="1" applyFont="1" applyFill="1" applyBorder="1"/>
    <xf numFmtId="171" fontId="52" fillId="0" borderId="0" xfId="4" applyNumberFormat="1" applyFont="1"/>
    <xf numFmtId="171" fontId="54" fillId="0" borderId="0" xfId="167" applyNumberFormat="1" applyFont="1" applyFill="1" applyBorder="1"/>
    <xf numFmtId="171" fontId="69" fillId="0" borderId="0" xfId="167" applyNumberFormat="1" applyFont="1" applyFill="1" applyBorder="1"/>
    <xf numFmtId="169" fontId="52" fillId="9" borderId="0" xfId="4" applyNumberFormat="1" applyFont="1" applyFill="1"/>
    <xf numFmtId="171" fontId="52" fillId="9" borderId="0" xfId="4" applyNumberFormat="1" applyFont="1" applyFill="1"/>
    <xf numFmtId="169" fontId="2" fillId="9" borderId="0" xfId="6" applyNumberFormat="1" applyFill="1"/>
    <xf numFmtId="171" fontId="6" fillId="33" borderId="0" xfId="167" applyNumberFormat="1" applyFont="1" applyFill="1" applyBorder="1" applyAlignment="1">
      <alignment horizontal="right" vertical="center"/>
    </xf>
    <xf numFmtId="10" fontId="6" fillId="9" borderId="0" xfId="6" applyNumberFormat="1" applyFont="1" applyFill="1" applyAlignment="1">
      <alignment horizontal="left"/>
    </xf>
    <xf numFmtId="0" fontId="6" fillId="0" borderId="0" xfId="243" applyFont="1"/>
    <xf numFmtId="0" fontId="6" fillId="9" borderId="0" xfId="243" applyFont="1" applyFill="1"/>
    <xf numFmtId="0" fontId="6" fillId="24" borderId="0" xfId="243" applyFont="1" applyFill="1"/>
    <xf numFmtId="0" fontId="6" fillId="33" borderId="2" xfId="0" applyFont="1" applyFill="1" applyBorder="1"/>
    <xf numFmtId="0" fontId="6" fillId="33" borderId="2" xfId="0" applyFont="1" applyFill="1" applyBorder="1" applyAlignment="1">
      <alignment horizontal="right"/>
    </xf>
    <xf numFmtId="0" fontId="68" fillId="33" borderId="2" xfId="0" applyFont="1" applyFill="1" applyBorder="1" applyAlignment="1">
      <alignment horizontal="right"/>
    </xf>
    <xf numFmtId="0" fontId="68" fillId="33" borderId="12" xfId="0" applyFont="1" applyFill="1" applyBorder="1" applyAlignment="1">
      <alignment horizontal="right"/>
    </xf>
    <xf numFmtId="171" fontId="3" fillId="24" borderId="0" xfId="241" applyNumberFormat="1" applyFont="1" applyFill="1"/>
    <xf numFmtId="171" fontId="46" fillId="9" borderId="0" xfId="241" applyNumberFormat="1" applyFont="1" applyFill="1"/>
    <xf numFmtId="171" fontId="46" fillId="24" borderId="0" xfId="241" applyNumberFormat="1" applyFont="1" applyFill="1"/>
    <xf numFmtId="10" fontId="67" fillId="24" borderId="0" xfId="274" applyNumberFormat="1" applyFont="1" applyFill="1" applyBorder="1"/>
    <xf numFmtId="10" fontId="67" fillId="24" borderId="2" xfId="274" applyNumberFormat="1" applyFont="1" applyFill="1" applyBorder="1"/>
    <xf numFmtId="10" fontId="67" fillId="24" borderId="0" xfId="274" applyNumberFormat="1" applyFont="1" applyFill="1" applyBorder="1" applyAlignment="1">
      <alignment horizontal="right"/>
    </xf>
    <xf numFmtId="10" fontId="67" fillId="24" borderId="0" xfId="274" quotePrefix="1" applyNumberFormat="1" applyFont="1" applyFill="1" applyBorder="1" applyAlignment="1">
      <alignment horizontal="right"/>
    </xf>
    <xf numFmtId="10" fontId="31" fillId="9" borderId="0" xfId="6" applyNumberFormat="1" applyFont="1" applyFill="1" applyAlignment="1">
      <alignment horizontal="right"/>
    </xf>
    <xf numFmtId="10" fontId="31" fillId="9" borderId="0" xfId="6" applyNumberFormat="1" applyFont="1" applyFill="1"/>
    <xf numFmtId="170" fontId="10" fillId="33" borderId="0" xfId="167" applyNumberFormat="1" applyFont="1" applyFill="1" applyBorder="1" applyAlignment="1">
      <alignment horizontal="left" vertical="center"/>
    </xf>
    <xf numFmtId="171" fontId="10" fillId="33" borderId="0" xfId="167" applyNumberFormat="1" applyFont="1" applyFill="1" applyBorder="1" applyAlignment="1">
      <alignment horizontal="left" vertical="center"/>
    </xf>
    <xf numFmtId="0" fontId="70" fillId="33" borderId="5" xfId="0" applyFont="1" applyFill="1" applyBorder="1"/>
    <xf numFmtId="0" fontId="52" fillId="0" borderId="0" xfId="245"/>
    <xf numFmtId="171" fontId="52" fillId="0" borderId="0" xfId="245" applyNumberFormat="1"/>
    <xf numFmtId="0" fontId="53" fillId="0" borderId="0" xfId="245" applyFont="1"/>
    <xf numFmtId="187" fontId="53" fillId="0" borderId="0" xfId="171" applyNumberFormat="1" applyFont="1" applyBorder="1"/>
    <xf numFmtId="187" fontId="53" fillId="0" borderId="0" xfId="245" applyNumberFormat="1" applyFont="1"/>
    <xf numFmtId="187" fontId="52" fillId="0" borderId="0" xfId="245" applyNumberFormat="1"/>
    <xf numFmtId="171" fontId="53" fillId="0" borderId="0" xfId="245" applyNumberFormat="1" applyFont="1"/>
    <xf numFmtId="0" fontId="2" fillId="0" borderId="5" xfId="0" applyFont="1" applyBorder="1"/>
    <xf numFmtId="0" fontId="0" fillId="0" borderId="7" xfId="0" applyBorder="1"/>
    <xf numFmtId="170" fontId="6" fillId="33" borderId="5" xfId="167" applyNumberFormat="1" applyFont="1" applyFill="1" applyBorder="1" applyAlignment="1">
      <alignment vertical="center"/>
    </xf>
    <xf numFmtId="171" fontId="52" fillId="0" borderId="7" xfId="245" applyNumberFormat="1" applyBorder="1"/>
    <xf numFmtId="0" fontId="3" fillId="9" borderId="5" xfId="245" applyFont="1" applyFill="1" applyBorder="1"/>
    <xf numFmtId="0" fontId="52" fillId="0" borderId="7" xfId="245" applyBorder="1"/>
    <xf numFmtId="174" fontId="52" fillId="24" borderId="7" xfId="245" applyNumberFormat="1" applyFill="1" applyBorder="1"/>
    <xf numFmtId="0" fontId="52" fillId="0" borderId="5" xfId="245" applyBorder="1"/>
    <xf numFmtId="169" fontId="53" fillId="0" borderId="5" xfId="4" applyNumberFormat="1" applyFont="1" applyBorder="1"/>
    <xf numFmtId="171" fontId="58" fillId="9" borderId="7" xfId="167" applyNumberFormat="1" applyFont="1" applyFill="1" applyBorder="1"/>
    <xf numFmtId="171" fontId="58" fillId="0" borderId="7" xfId="167" applyNumberFormat="1" applyFont="1" applyFill="1" applyBorder="1"/>
    <xf numFmtId="169" fontId="53" fillId="9" borderId="5" xfId="4" applyNumberFormat="1" applyFont="1" applyFill="1" applyBorder="1"/>
    <xf numFmtId="169" fontId="3" fillId="9" borderId="5" xfId="6" applyNumberFormat="1" applyFont="1" applyFill="1" applyBorder="1"/>
    <xf numFmtId="170" fontId="10" fillId="33" borderId="5" xfId="167" applyNumberFormat="1" applyFont="1" applyFill="1" applyBorder="1" applyAlignment="1">
      <alignment vertical="center"/>
    </xf>
    <xf numFmtId="169" fontId="53" fillId="0" borderId="1" xfId="4" applyNumberFormat="1" applyFont="1" applyBorder="1"/>
    <xf numFmtId="170" fontId="57" fillId="9" borderId="2" xfId="167" applyNumberFormat="1" applyFont="1" applyFill="1" applyBorder="1"/>
    <xf numFmtId="171" fontId="57" fillId="9" borderId="2" xfId="167" applyNumberFormat="1" applyFont="1" applyFill="1" applyBorder="1"/>
    <xf numFmtId="171" fontId="58" fillId="9" borderId="2" xfId="167" applyNumberFormat="1" applyFont="1" applyFill="1" applyBorder="1"/>
    <xf numFmtId="171" fontId="58" fillId="9" borderId="12" xfId="167" applyNumberFormat="1" applyFont="1" applyFill="1" applyBorder="1"/>
    <xf numFmtId="0" fontId="46" fillId="0" borderId="5" xfId="245" applyFont="1" applyBorder="1"/>
    <xf numFmtId="171" fontId="46" fillId="24" borderId="0" xfId="245" applyNumberFormat="1" applyFont="1" applyFill="1"/>
    <xf numFmtId="0" fontId="46" fillId="9" borderId="5" xfId="245" applyFont="1" applyFill="1" applyBorder="1"/>
    <xf numFmtId="0" fontId="46" fillId="24" borderId="5" xfId="245" applyFont="1" applyFill="1" applyBorder="1"/>
    <xf numFmtId="170" fontId="46" fillId="9" borderId="5" xfId="167" applyNumberFormat="1" applyFont="1" applyFill="1" applyBorder="1" applyAlignment="1">
      <alignment horizontal="left"/>
    </xf>
    <xf numFmtId="170" fontId="31" fillId="9" borderId="0" xfId="167" applyNumberFormat="1" applyFont="1" applyFill="1" applyBorder="1"/>
    <xf numFmtId="1" fontId="46" fillId="9" borderId="0" xfId="245" applyNumberFormat="1" applyFont="1" applyFill="1"/>
    <xf numFmtId="3" fontId="46" fillId="9" borderId="0" xfId="245" applyNumberFormat="1" applyFont="1" applyFill="1"/>
    <xf numFmtId="170" fontId="47" fillId="9" borderId="0" xfId="167" applyNumberFormat="1" applyFont="1" applyFill="1" applyBorder="1"/>
    <xf numFmtId="0" fontId="31" fillId="9" borderId="5" xfId="245" applyFont="1" applyFill="1" applyBorder="1"/>
    <xf numFmtId="0" fontId="46" fillId="9" borderId="0" xfId="6" applyFont="1" applyFill="1"/>
    <xf numFmtId="3" fontId="31" fillId="9" borderId="0" xfId="245" applyNumberFormat="1" applyFont="1" applyFill="1"/>
    <xf numFmtId="1" fontId="31" fillId="9" borderId="0" xfId="245" applyNumberFormat="1" applyFont="1" applyFill="1"/>
    <xf numFmtId="0" fontId="52" fillId="0" borderId="0" xfId="246"/>
    <xf numFmtId="171" fontId="3" fillId="24" borderId="0" xfId="246" applyNumberFormat="1" applyFont="1" applyFill="1"/>
    <xf numFmtId="171" fontId="52" fillId="0" borderId="0" xfId="246" applyNumberFormat="1"/>
    <xf numFmtId="0" fontId="3" fillId="9" borderId="0" xfId="246" applyFont="1" applyFill="1"/>
    <xf numFmtId="174" fontId="52" fillId="24" borderId="0" xfId="246" applyNumberFormat="1" applyFill="1"/>
    <xf numFmtId="0" fontId="53" fillId="0" borderId="0" xfId="246" applyFont="1"/>
    <xf numFmtId="187" fontId="53" fillId="0" borderId="0" xfId="172" applyNumberFormat="1" applyFont="1"/>
    <xf numFmtId="187" fontId="53" fillId="0" borderId="0" xfId="246" applyNumberFormat="1" applyFont="1"/>
    <xf numFmtId="187" fontId="52" fillId="0" borderId="0" xfId="246" applyNumberFormat="1"/>
    <xf numFmtId="171" fontId="53" fillId="0" borderId="0" xfId="246" applyNumberFormat="1" applyFont="1"/>
    <xf numFmtId="0" fontId="3" fillId="0" borderId="9" xfId="246" applyFont="1" applyBorder="1"/>
    <xf numFmtId="171" fontId="3" fillId="9" borderId="17" xfId="246" applyNumberFormat="1" applyFont="1" applyFill="1" applyBorder="1"/>
    <xf numFmtId="0" fontId="3" fillId="9" borderId="9" xfId="246" applyFont="1" applyFill="1" applyBorder="1"/>
    <xf numFmtId="0" fontId="3" fillId="24" borderId="9" xfId="246" applyFont="1" applyFill="1" applyBorder="1"/>
    <xf numFmtId="170" fontId="10" fillId="33" borderId="4" xfId="167" applyNumberFormat="1" applyFont="1" applyFill="1" applyBorder="1" applyAlignment="1">
      <alignment vertical="center"/>
    </xf>
    <xf numFmtId="170" fontId="10" fillId="33" borderId="10" xfId="167" applyNumberFormat="1" applyFont="1" applyFill="1" applyBorder="1" applyAlignment="1">
      <alignment horizontal="right" vertical="center"/>
    </xf>
    <xf numFmtId="170" fontId="10" fillId="33" borderId="10" xfId="167" applyNumberFormat="1" applyFont="1" applyFill="1" applyBorder="1" applyAlignment="1">
      <alignment horizontal="left" vertical="center"/>
    </xf>
    <xf numFmtId="171" fontId="10" fillId="33" borderId="10" xfId="167" applyNumberFormat="1" applyFont="1" applyFill="1" applyBorder="1" applyAlignment="1">
      <alignment horizontal="left" vertical="center"/>
    </xf>
    <xf numFmtId="0" fontId="3" fillId="0" borderId="0" xfId="246" applyFont="1"/>
    <xf numFmtId="0" fontId="3" fillId="24" borderId="0" xfId="246" applyFont="1" applyFill="1"/>
    <xf numFmtId="187" fontId="53" fillId="0" borderId="0" xfId="173" applyNumberFormat="1" applyFont="1"/>
    <xf numFmtId="189" fontId="0" fillId="0" borderId="0" xfId="273" applyNumberFormat="1" applyFont="1"/>
    <xf numFmtId="10" fontId="0" fillId="0" borderId="0" xfId="273" applyNumberFormat="1" applyFont="1"/>
    <xf numFmtId="187" fontId="10" fillId="33" borderId="0" xfId="167" applyNumberFormat="1" applyFont="1" applyFill="1" applyBorder="1" applyAlignment="1">
      <alignment horizontal="right" vertical="center"/>
    </xf>
    <xf numFmtId="170" fontId="10" fillId="9" borderId="39" xfId="167" applyNumberFormat="1" applyFont="1" applyFill="1" applyBorder="1" applyAlignment="1">
      <alignment horizontal="left"/>
    </xf>
    <xf numFmtId="170" fontId="10" fillId="9" borderId="40" xfId="167" applyNumberFormat="1" applyFont="1" applyFill="1" applyBorder="1"/>
    <xf numFmtId="1" fontId="3" fillId="9" borderId="40" xfId="246" applyNumberFormat="1" applyFont="1" applyFill="1" applyBorder="1"/>
    <xf numFmtId="3" fontId="3" fillId="9" borderId="41" xfId="246" applyNumberFormat="1" applyFont="1" applyFill="1" applyBorder="1"/>
    <xf numFmtId="170" fontId="3" fillId="9" borderId="42" xfId="167" applyNumberFormat="1" applyFont="1" applyFill="1" applyBorder="1" applyAlignment="1">
      <alignment horizontal="left"/>
    </xf>
    <xf numFmtId="0" fontId="10" fillId="9" borderId="39" xfId="246" applyFont="1" applyFill="1" applyBorder="1"/>
    <xf numFmtId="0" fontId="10" fillId="9" borderId="40" xfId="6" applyFont="1" applyFill="1" applyBorder="1"/>
    <xf numFmtId="3" fontId="10" fillId="9" borderId="40" xfId="246" applyNumberFormat="1" applyFont="1" applyFill="1" applyBorder="1"/>
    <xf numFmtId="1" fontId="10" fillId="9" borderId="40" xfId="246" applyNumberFormat="1" applyFont="1" applyFill="1" applyBorder="1"/>
    <xf numFmtId="1" fontId="10" fillId="9" borderId="41" xfId="246" applyNumberFormat="1" applyFont="1" applyFill="1" applyBorder="1"/>
    <xf numFmtId="170" fontId="46" fillId="9" borderId="39" xfId="167" applyNumberFormat="1" applyFont="1" applyFill="1" applyBorder="1" applyAlignment="1">
      <alignment horizontal="left"/>
    </xf>
    <xf numFmtId="170" fontId="31" fillId="9" borderId="40" xfId="167" applyNumberFormat="1" applyFont="1" applyFill="1" applyBorder="1"/>
    <xf numFmtId="1" fontId="46" fillId="9" borderId="40" xfId="234" applyNumberFormat="1" applyFont="1" applyFill="1" applyBorder="1"/>
    <xf numFmtId="3" fontId="46" fillId="9" borderId="41" xfId="234" applyNumberFormat="1" applyFont="1" applyFill="1" applyBorder="1"/>
    <xf numFmtId="170" fontId="46" fillId="9" borderId="42" xfId="167" applyNumberFormat="1" applyFont="1" applyFill="1" applyBorder="1" applyAlignment="1">
      <alignment horizontal="left"/>
    </xf>
    <xf numFmtId="0" fontId="31" fillId="9" borderId="42" xfId="234" applyFont="1" applyFill="1" applyBorder="1"/>
    <xf numFmtId="0" fontId="46" fillId="9" borderId="39" xfId="234" applyFont="1" applyFill="1" applyBorder="1"/>
    <xf numFmtId="0" fontId="65" fillId="0" borderId="40" xfId="234" applyFont="1" applyBorder="1"/>
    <xf numFmtId="0" fontId="54" fillId="24" borderId="42" xfId="0" applyFont="1" applyFill="1" applyBorder="1"/>
    <xf numFmtId="0" fontId="54" fillId="24" borderId="39" xfId="0" applyFont="1" applyFill="1" applyBorder="1"/>
    <xf numFmtId="0" fontId="54" fillId="24" borderId="40" xfId="0" applyFont="1" applyFill="1" applyBorder="1"/>
    <xf numFmtId="3" fontId="54" fillId="24" borderId="40" xfId="0" applyNumberFormat="1" applyFont="1" applyFill="1" applyBorder="1" applyAlignment="1">
      <alignment horizontal="right"/>
    </xf>
    <xf numFmtId="3" fontId="54" fillId="24" borderId="41" xfId="0" applyNumberFormat="1" applyFont="1" applyFill="1" applyBorder="1" applyAlignment="1">
      <alignment horizontal="right"/>
    </xf>
    <xf numFmtId="170" fontId="3" fillId="9" borderId="39" xfId="167" applyNumberFormat="1" applyFont="1" applyFill="1" applyBorder="1" applyAlignment="1">
      <alignment horizontal="left"/>
    </xf>
    <xf numFmtId="1" fontId="3" fillId="9" borderId="40" xfId="0" applyNumberFormat="1" applyFont="1" applyFill="1" applyBorder="1"/>
    <xf numFmtId="3" fontId="3" fillId="9" borderId="40" xfId="0" applyNumberFormat="1" applyFont="1" applyFill="1" applyBorder="1"/>
    <xf numFmtId="0" fontId="3" fillId="9" borderId="39" xfId="0" applyFont="1" applyFill="1" applyBorder="1"/>
    <xf numFmtId="0" fontId="3" fillId="9" borderId="40" xfId="6" applyFont="1" applyFill="1" applyBorder="1"/>
    <xf numFmtId="1" fontId="3" fillId="9" borderId="41" xfId="0" applyNumberFormat="1" applyFont="1" applyFill="1" applyBorder="1"/>
    <xf numFmtId="0" fontId="54" fillId="24" borderId="43" xfId="0" applyFont="1" applyFill="1" applyBorder="1"/>
    <xf numFmtId="0" fontId="10" fillId="9" borderId="39" xfId="233" applyFont="1" applyFill="1" applyBorder="1"/>
    <xf numFmtId="0" fontId="10" fillId="9" borderId="40" xfId="233" applyFont="1" applyFill="1" applyBorder="1"/>
    <xf numFmtId="3" fontId="10" fillId="9" borderId="40" xfId="233" applyNumberFormat="1" applyFont="1" applyFill="1" applyBorder="1"/>
    <xf numFmtId="1" fontId="10" fillId="9" borderId="40" xfId="233" applyNumberFormat="1" applyFont="1" applyFill="1" applyBorder="1"/>
    <xf numFmtId="0" fontId="10" fillId="9" borderId="42" xfId="234" applyFont="1" applyFill="1" applyBorder="1"/>
    <xf numFmtId="0" fontId="0" fillId="24" borderId="5" xfId="0" applyFill="1" applyBorder="1"/>
    <xf numFmtId="0" fontId="0" fillId="0" borderId="5" xfId="0" applyBorder="1"/>
    <xf numFmtId="0" fontId="2" fillId="24" borderId="5" xfId="0" applyFont="1" applyFill="1" applyBorder="1"/>
    <xf numFmtId="10" fontId="52" fillId="24" borderId="0" xfId="273" applyNumberFormat="1" applyFont="1" applyFill="1" applyBorder="1" applyAlignment="1">
      <alignment horizontal="right"/>
    </xf>
    <xf numFmtId="171" fontId="52" fillId="9" borderId="0" xfId="248" applyNumberFormat="1" applyFont="1" applyFill="1"/>
    <xf numFmtId="170" fontId="52" fillId="29" borderId="2" xfId="166" applyNumberFormat="1" applyFont="1" applyFill="1" applyBorder="1" applyAlignment="1">
      <alignment horizontal="right"/>
    </xf>
    <xf numFmtId="0" fontId="52" fillId="24" borderId="5" xfId="217" applyFill="1" applyBorder="1"/>
    <xf numFmtId="10" fontId="52" fillId="24" borderId="0" xfId="277" applyNumberFormat="1" applyFont="1" applyFill="1" applyBorder="1"/>
    <xf numFmtId="170" fontId="52" fillId="24" borderId="0" xfId="166" applyNumberFormat="1" applyFont="1" applyFill="1" applyBorder="1" applyAlignment="1">
      <alignment horizontal="right"/>
    </xf>
    <xf numFmtId="10" fontId="52" fillId="24" borderId="0" xfId="277" applyNumberFormat="1" applyFont="1" applyFill="1" applyBorder="1" applyAlignment="1">
      <alignment horizontal="right"/>
    </xf>
    <xf numFmtId="170" fontId="52" fillId="24" borderId="0" xfId="166" applyNumberFormat="1" applyFont="1" applyFill="1" applyBorder="1" applyAlignment="1"/>
    <xf numFmtId="10" fontId="52" fillId="24" borderId="0" xfId="277" quotePrefix="1" applyNumberFormat="1" applyFont="1" applyFill="1" applyBorder="1" applyAlignment="1">
      <alignment horizontal="right"/>
    </xf>
    <xf numFmtId="170" fontId="52" fillId="24" borderId="0" xfId="166" applyNumberFormat="1" applyFont="1" applyFill="1"/>
    <xf numFmtId="0" fontId="52" fillId="24" borderId="0" xfId="0" applyFont="1" applyFill="1"/>
    <xf numFmtId="0" fontId="52" fillId="26" borderId="1" xfId="216" applyFill="1" applyBorder="1"/>
    <xf numFmtId="0" fontId="52" fillId="26" borderId="2" xfId="216" applyFill="1" applyBorder="1"/>
    <xf numFmtId="0" fontId="52" fillId="26" borderId="12" xfId="216" applyFill="1" applyBorder="1"/>
    <xf numFmtId="0" fontId="52" fillId="24" borderId="5" xfId="216" applyFill="1" applyBorder="1"/>
    <xf numFmtId="10" fontId="52" fillId="24" borderId="0" xfId="216" applyNumberFormat="1" applyFill="1"/>
    <xf numFmtId="174" fontId="52" fillId="24" borderId="0" xfId="216" applyNumberFormat="1" applyFill="1"/>
    <xf numFmtId="174" fontId="52" fillId="24" borderId="7" xfId="216" applyNumberFormat="1" applyFill="1" applyBorder="1"/>
    <xf numFmtId="0" fontId="52" fillId="24" borderId="1" xfId="216" applyFill="1" applyBorder="1"/>
    <xf numFmtId="10" fontId="52" fillId="24" borderId="2" xfId="216" applyNumberFormat="1" applyFill="1" applyBorder="1"/>
    <xf numFmtId="174" fontId="52" fillId="24" borderId="2" xfId="216" applyNumberFormat="1" applyFill="1" applyBorder="1"/>
    <xf numFmtId="174" fontId="52" fillId="24" borderId="12" xfId="216" applyNumberFormat="1" applyFill="1" applyBorder="1"/>
    <xf numFmtId="0" fontId="52" fillId="0" borderId="0" xfId="216"/>
    <xf numFmtId="10" fontId="52" fillId="9" borderId="0" xfId="2" applyNumberFormat="1" applyFont="1" applyFill="1" applyAlignment="1">
      <alignment horizontal="right"/>
    </xf>
    <xf numFmtId="0" fontId="52" fillId="29" borderId="33" xfId="220" applyFill="1" applyBorder="1"/>
    <xf numFmtId="10" fontId="52" fillId="29" borderId="34" xfId="276" applyNumberFormat="1" applyFont="1" applyFill="1" applyBorder="1"/>
    <xf numFmtId="0" fontId="52" fillId="29" borderId="34" xfId="220" applyFill="1" applyBorder="1" applyAlignment="1">
      <alignment horizontal="right" vertical="center"/>
    </xf>
    <xf numFmtId="0" fontId="52" fillId="29" borderId="35" xfId="220" applyFill="1" applyBorder="1" applyAlignment="1">
      <alignment horizontal="right" vertical="center"/>
    </xf>
    <xf numFmtId="0" fontId="52" fillId="29" borderId="33" xfId="226" applyFill="1" applyBorder="1"/>
    <xf numFmtId="0" fontId="52" fillId="29" borderId="34" xfId="226" applyFill="1" applyBorder="1" applyAlignment="1">
      <alignment horizontal="right" vertical="center"/>
    </xf>
    <xf numFmtId="0" fontId="52" fillId="29" borderId="35" xfId="226" applyFill="1" applyBorder="1" applyAlignment="1">
      <alignment horizontal="right" vertical="center"/>
    </xf>
    <xf numFmtId="10" fontId="52" fillId="24" borderId="0" xfId="273" applyNumberFormat="1" applyFont="1" applyFill="1" applyBorder="1" applyAlignment="1">
      <alignment horizontal="right" vertical="center"/>
    </xf>
    <xf numFmtId="0" fontId="52" fillId="9" borderId="9" xfId="220" applyFill="1" applyBorder="1" applyAlignment="1">
      <alignment vertical="top"/>
    </xf>
    <xf numFmtId="10" fontId="52" fillId="9" borderId="0" xfId="220" applyNumberFormat="1" applyFill="1" applyAlignment="1">
      <alignment horizontal="right" vertical="top"/>
    </xf>
    <xf numFmtId="171" fontId="52" fillId="9" borderId="0" xfId="220" applyNumberFormat="1" applyFill="1" applyAlignment="1">
      <alignment horizontal="right" vertical="top"/>
    </xf>
    <xf numFmtId="171" fontId="52" fillId="9" borderId="17" xfId="220" applyNumberFormat="1" applyFill="1" applyBorder="1" applyAlignment="1">
      <alignment horizontal="right" vertical="top"/>
    </xf>
    <xf numFmtId="0" fontId="52" fillId="9" borderId="9" xfId="220" applyFill="1" applyBorder="1" applyAlignment="1">
      <alignment horizontal="left" vertical="top"/>
    </xf>
    <xf numFmtId="2" fontId="52" fillId="24" borderId="0" xfId="273" applyNumberFormat="1" applyFont="1" applyFill="1" applyBorder="1" applyAlignment="1">
      <alignment horizontal="center" vertical="center"/>
    </xf>
    <xf numFmtId="0" fontId="52" fillId="29" borderId="10" xfId="220" applyFill="1" applyBorder="1"/>
    <xf numFmtId="0" fontId="52" fillId="29" borderId="18" xfId="220" applyFill="1" applyBorder="1"/>
    <xf numFmtId="0" fontId="52" fillId="29" borderId="2" xfId="220" applyFill="1" applyBorder="1"/>
    <xf numFmtId="0" fontId="52" fillId="29" borderId="2" xfId="220" applyFill="1" applyBorder="1" applyAlignment="1">
      <alignment horizontal="center"/>
    </xf>
    <xf numFmtId="0" fontId="52" fillId="29" borderId="19" xfId="220" applyFill="1" applyBorder="1" applyAlignment="1">
      <alignment horizontal="center"/>
    </xf>
    <xf numFmtId="10" fontId="52" fillId="9" borderId="0" xfId="220" applyNumberFormat="1" applyFill="1" applyAlignment="1">
      <alignment horizontal="center" vertical="top"/>
    </xf>
    <xf numFmtId="171" fontId="52" fillId="9" borderId="0" xfId="220" applyNumberFormat="1" applyFill="1" applyAlignment="1">
      <alignment horizontal="center" vertical="top"/>
    </xf>
    <xf numFmtId="171" fontId="52" fillId="9" borderId="17" xfId="220" applyNumberFormat="1" applyFill="1" applyBorder="1" applyAlignment="1">
      <alignment horizontal="center" vertical="top"/>
    </xf>
    <xf numFmtId="0" fontId="52" fillId="24" borderId="0" xfId="220" applyFill="1" applyAlignment="1">
      <alignment vertical="top"/>
    </xf>
    <xf numFmtId="10" fontId="52" fillId="24" borderId="0" xfId="220" applyNumberFormat="1" applyFill="1" applyAlignment="1">
      <alignment horizontal="center" vertical="top"/>
    </xf>
    <xf numFmtId="171" fontId="52" fillId="24" borderId="0" xfId="220" applyNumberFormat="1" applyFill="1" applyAlignment="1">
      <alignment horizontal="center" vertical="top"/>
    </xf>
    <xf numFmtId="0" fontId="52" fillId="9" borderId="18" xfId="220" applyFill="1" applyBorder="1" applyAlignment="1">
      <alignment vertical="top"/>
    </xf>
    <xf numFmtId="10" fontId="52" fillId="9" borderId="2" xfId="220" applyNumberFormat="1" applyFill="1" applyBorder="1" applyAlignment="1">
      <alignment horizontal="center" vertical="top"/>
    </xf>
    <xf numFmtId="171" fontId="52" fillId="9" borderId="2" xfId="220" applyNumberFormat="1" applyFill="1" applyBorder="1" applyAlignment="1">
      <alignment horizontal="center" vertical="top"/>
    </xf>
    <xf numFmtId="171" fontId="52" fillId="9" borderId="19" xfId="220" applyNumberFormat="1" applyFill="1" applyBorder="1" applyAlignment="1">
      <alignment horizontal="center" vertical="top"/>
    </xf>
    <xf numFmtId="0" fontId="52" fillId="24" borderId="0" xfId="220" applyFill="1"/>
    <xf numFmtId="0" fontId="52" fillId="29" borderId="4" xfId="220" applyFill="1" applyBorder="1"/>
    <xf numFmtId="10" fontId="52" fillId="29" borderId="10" xfId="276" applyNumberFormat="1" applyFont="1" applyFill="1" applyBorder="1"/>
    <xf numFmtId="0" fontId="52" fillId="29" borderId="10" xfId="220" applyFill="1" applyBorder="1" applyAlignment="1">
      <alignment horizontal="center" vertical="center"/>
    </xf>
    <xf numFmtId="0" fontId="52" fillId="29" borderId="11" xfId="220" applyFill="1" applyBorder="1" applyAlignment="1">
      <alignment horizontal="center" vertical="center"/>
    </xf>
    <xf numFmtId="0" fontId="54" fillId="29" borderId="39" xfId="220" applyFont="1" applyFill="1" applyBorder="1"/>
    <xf numFmtId="10" fontId="54" fillId="29" borderId="40" xfId="220" applyNumberFormat="1" applyFont="1" applyFill="1" applyBorder="1"/>
    <xf numFmtId="1" fontId="54" fillId="29" borderId="40" xfId="220" applyNumberFormat="1" applyFont="1" applyFill="1" applyBorder="1" applyAlignment="1">
      <alignment horizontal="center" vertical="center"/>
    </xf>
    <xf numFmtId="1" fontId="54" fillId="29" borderId="41" xfId="220" applyNumberFormat="1" applyFont="1" applyFill="1" applyBorder="1" applyAlignment="1">
      <alignment horizontal="center" vertical="center"/>
    </xf>
    <xf numFmtId="170" fontId="6" fillId="29" borderId="39" xfId="166" applyNumberFormat="1" applyFont="1" applyFill="1" applyBorder="1" applyAlignment="1">
      <alignment horizontal="left"/>
    </xf>
    <xf numFmtId="170" fontId="6" fillId="29" borderId="40" xfId="166" applyNumberFormat="1" applyFont="1" applyFill="1" applyBorder="1"/>
    <xf numFmtId="171" fontId="6" fillId="29" borderId="40" xfId="247" applyNumberFormat="1" applyFont="1" applyFill="1" applyBorder="1"/>
    <xf numFmtId="171" fontId="6" fillId="29" borderId="41" xfId="247" applyNumberFormat="1" applyFont="1" applyFill="1" applyBorder="1"/>
    <xf numFmtId="169" fontId="52" fillId="24" borderId="0" xfId="3" applyNumberFormat="1" applyFont="1" applyFill="1"/>
    <xf numFmtId="0" fontId="52" fillId="29" borderId="34" xfId="220" applyFill="1" applyBorder="1" applyAlignment="1">
      <alignment horizontal="center" vertical="center"/>
    </xf>
    <xf numFmtId="0" fontId="52" fillId="29" borderId="35" xfId="220" applyFill="1" applyBorder="1" applyAlignment="1">
      <alignment horizontal="center" vertical="center"/>
    </xf>
    <xf numFmtId="0" fontId="2" fillId="29" borderId="40" xfId="2" applyFill="1" applyBorder="1"/>
    <xf numFmtId="1" fontId="6" fillId="29" borderId="40" xfId="247" applyNumberFormat="1" applyFont="1" applyFill="1" applyBorder="1" applyAlignment="1">
      <alignment horizontal="center"/>
    </xf>
    <xf numFmtId="1" fontId="6" fillId="29" borderId="41" xfId="247" applyNumberFormat="1" applyFont="1" applyFill="1" applyBorder="1" applyAlignment="1">
      <alignment horizontal="center"/>
    </xf>
    <xf numFmtId="0" fontId="52" fillId="29" borderId="2" xfId="220" applyFill="1" applyBorder="1" applyAlignment="1">
      <alignment horizontal="right"/>
    </xf>
    <xf numFmtId="0" fontId="52" fillId="29" borderId="19" xfId="220" applyFill="1" applyBorder="1" applyAlignment="1">
      <alignment horizontal="right"/>
    </xf>
    <xf numFmtId="0" fontId="52" fillId="24" borderId="9" xfId="220" applyFill="1" applyBorder="1"/>
    <xf numFmtId="10" fontId="52" fillId="24" borderId="0" xfId="278" applyNumberFormat="1" applyFont="1" applyFill="1" applyBorder="1"/>
    <xf numFmtId="174" fontId="52" fillId="24" borderId="0" xfId="220" applyNumberFormat="1" applyFill="1" applyAlignment="1">
      <alignment horizontal="right"/>
    </xf>
    <xf numFmtId="174" fontId="52" fillId="24" borderId="17" xfId="220" applyNumberFormat="1" applyFill="1" applyBorder="1" applyAlignment="1">
      <alignment horizontal="right"/>
    </xf>
    <xf numFmtId="0" fontId="54" fillId="29" borderId="40" xfId="220" applyFont="1" applyFill="1" applyBorder="1"/>
    <xf numFmtId="174" fontId="54" fillId="29" borderId="40" xfId="220" applyNumberFormat="1" applyFont="1" applyFill="1" applyBorder="1" applyAlignment="1">
      <alignment horizontal="right"/>
    </xf>
    <xf numFmtId="174" fontId="54" fillId="29" borderId="41" xfId="220" applyNumberFormat="1" applyFont="1" applyFill="1" applyBorder="1" applyAlignment="1">
      <alignment horizontal="right"/>
    </xf>
    <xf numFmtId="0" fontId="52" fillId="29" borderId="12" xfId="220" applyFill="1" applyBorder="1" applyAlignment="1">
      <alignment horizontal="center"/>
    </xf>
    <xf numFmtId="171" fontId="52" fillId="9" borderId="7" xfId="220" applyNumberFormat="1" applyFill="1" applyBorder="1" applyAlignment="1">
      <alignment horizontal="center" vertical="top"/>
    </xf>
    <xf numFmtId="0" fontId="54" fillId="29" borderId="40" xfId="220" applyFont="1" applyFill="1" applyBorder="1" applyAlignment="1">
      <alignment vertical="top"/>
    </xf>
    <xf numFmtId="171" fontId="54" fillId="29" borderId="44" xfId="220" applyNumberFormat="1" applyFont="1" applyFill="1" applyBorder="1" applyAlignment="1">
      <alignment horizontal="center" vertical="top"/>
    </xf>
    <xf numFmtId="171" fontId="54" fillId="29" borderId="40" xfId="220" applyNumberFormat="1" applyFont="1" applyFill="1" applyBorder="1" applyAlignment="1">
      <alignment horizontal="center" vertical="top"/>
    </xf>
    <xf numFmtId="171" fontId="54" fillId="29" borderId="41" xfId="220" applyNumberFormat="1" applyFont="1" applyFill="1" applyBorder="1" applyAlignment="1">
      <alignment horizontal="center" vertical="top"/>
    </xf>
    <xf numFmtId="170" fontId="6" fillId="29" borderId="39" xfId="165" applyNumberFormat="1" applyFont="1" applyFill="1" applyBorder="1" applyAlignment="1">
      <alignment horizontal="left"/>
    </xf>
    <xf numFmtId="170" fontId="6" fillId="29" borderId="40" xfId="165" applyNumberFormat="1" applyFont="1" applyFill="1" applyBorder="1"/>
    <xf numFmtId="171" fontId="6" fillId="29" borderId="40" xfId="247" applyNumberFormat="1" applyFont="1" applyFill="1" applyBorder="1" applyAlignment="1">
      <alignment horizontal="center" vertical="center"/>
    </xf>
    <xf numFmtId="171" fontId="6" fillId="29" borderId="41" xfId="247" applyNumberFormat="1" applyFont="1" applyFill="1" applyBorder="1" applyAlignment="1">
      <alignment horizontal="center" vertical="center"/>
    </xf>
    <xf numFmtId="169" fontId="52" fillId="24" borderId="0" xfId="2" applyNumberFormat="1" applyFont="1" applyFill="1"/>
    <xf numFmtId="169" fontId="52" fillId="0" borderId="0" xfId="2" applyNumberFormat="1" applyFont="1"/>
    <xf numFmtId="170" fontId="6" fillId="29" borderId="39" xfId="164" applyNumberFormat="1" applyFont="1" applyFill="1" applyBorder="1" applyAlignment="1">
      <alignment horizontal="left"/>
    </xf>
    <xf numFmtId="170" fontId="8" fillId="29" borderId="40" xfId="164" applyNumberFormat="1" applyFont="1" applyFill="1" applyBorder="1"/>
    <xf numFmtId="171" fontId="6" fillId="29" borderId="40" xfId="247" applyNumberFormat="1" applyFont="1" applyFill="1" applyBorder="1" applyAlignment="1">
      <alignment horizontal="center"/>
    </xf>
    <xf numFmtId="171" fontId="6" fillId="29" borderId="41" xfId="247" applyNumberFormat="1" applyFont="1" applyFill="1" applyBorder="1" applyAlignment="1">
      <alignment horizontal="center"/>
    </xf>
    <xf numFmtId="10" fontId="52" fillId="29" borderId="34" xfId="273" applyNumberFormat="1" applyFont="1" applyFill="1" applyBorder="1"/>
    <xf numFmtId="0" fontId="54" fillId="29" borderId="39" xfId="0" applyFont="1" applyFill="1" applyBorder="1"/>
    <xf numFmtId="0" fontId="54" fillId="29" borderId="40" xfId="0" applyFont="1" applyFill="1" applyBorder="1"/>
    <xf numFmtId="174" fontId="54" fillId="29" borderId="40" xfId="0" applyNumberFormat="1" applyFont="1" applyFill="1" applyBorder="1" applyAlignment="1">
      <alignment horizontal="center" vertical="center"/>
    </xf>
    <xf numFmtId="174" fontId="54" fillId="29" borderId="41" xfId="0" applyNumberFormat="1" applyFont="1" applyFill="1" applyBorder="1" applyAlignment="1">
      <alignment horizontal="center" vertical="center"/>
    </xf>
    <xf numFmtId="10" fontId="52" fillId="29" borderId="10" xfId="273" applyNumberFormat="1" applyFont="1" applyFill="1" applyBorder="1"/>
    <xf numFmtId="10" fontId="54" fillId="29" borderId="40" xfId="0" applyNumberFormat="1" applyFont="1" applyFill="1" applyBorder="1"/>
    <xf numFmtId="1" fontId="54" fillId="29" borderId="40" xfId="0" applyNumberFormat="1" applyFont="1" applyFill="1" applyBorder="1" applyAlignment="1">
      <alignment horizontal="center" vertical="center"/>
    </xf>
    <xf numFmtId="1" fontId="54" fillId="29" borderId="41" xfId="0" applyNumberFormat="1" applyFont="1" applyFill="1" applyBorder="1" applyAlignment="1">
      <alignment horizontal="center" vertical="center"/>
    </xf>
    <xf numFmtId="170" fontId="8" fillId="29" borderId="40" xfId="165" applyNumberFormat="1" applyFont="1" applyFill="1" applyBorder="1"/>
    <xf numFmtId="0" fontId="52" fillId="29" borderId="33" xfId="218" applyFill="1" applyBorder="1"/>
    <xf numFmtId="10" fontId="52" fillId="29" borderId="34" xfId="275" applyNumberFormat="1" applyFont="1" applyFill="1" applyBorder="1"/>
    <xf numFmtId="0" fontId="52" fillId="29" borderId="34" xfId="218" applyFill="1" applyBorder="1" applyAlignment="1">
      <alignment horizontal="center" vertical="center"/>
    </xf>
    <xf numFmtId="0" fontId="52" fillId="29" borderId="35" xfId="218" applyFill="1" applyBorder="1" applyAlignment="1">
      <alignment horizontal="center" vertical="center"/>
    </xf>
    <xf numFmtId="0" fontId="52" fillId="29" borderId="18" xfId="218" applyFill="1" applyBorder="1"/>
    <xf numFmtId="0" fontId="52" fillId="29" borderId="2" xfId="218" applyFill="1" applyBorder="1" applyAlignment="1">
      <alignment horizontal="right"/>
    </xf>
    <xf numFmtId="0" fontId="52" fillId="29" borderId="2" xfId="218" applyFill="1" applyBorder="1" applyAlignment="1">
      <alignment horizontal="center" vertical="center"/>
    </xf>
    <xf numFmtId="0" fontId="52" fillId="29" borderId="19" xfId="218" applyFill="1" applyBorder="1" applyAlignment="1">
      <alignment horizontal="center" vertical="center"/>
    </xf>
    <xf numFmtId="10" fontId="52" fillId="24" borderId="0" xfId="275" applyNumberFormat="1" applyFont="1" applyFill="1" applyBorder="1"/>
    <xf numFmtId="0" fontId="54" fillId="29" borderId="39" xfId="218" applyFont="1" applyFill="1" applyBorder="1"/>
    <xf numFmtId="0" fontId="54" fillId="29" borderId="40" xfId="218" applyFont="1" applyFill="1" applyBorder="1"/>
    <xf numFmtId="174" fontId="54" fillId="29" borderId="40" xfId="218" applyNumberFormat="1" applyFont="1" applyFill="1" applyBorder="1" applyAlignment="1">
      <alignment horizontal="center" vertical="center"/>
    </xf>
    <xf numFmtId="174" fontId="54" fillId="29" borderId="41" xfId="218" applyNumberFormat="1" applyFont="1" applyFill="1" applyBorder="1" applyAlignment="1">
      <alignment horizontal="center" vertical="center"/>
    </xf>
    <xf numFmtId="0" fontId="52" fillId="29" borderId="18" xfId="218" applyFill="1" applyBorder="1" applyAlignment="1">
      <alignment horizontal="left"/>
    </xf>
    <xf numFmtId="0" fontId="52" fillId="29" borderId="4" xfId="218" applyFill="1" applyBorder="1"/>
    <xf numFmtId="10" fontId="52" fillId="29" borderId="10" xfId="275" applyNumberFormat="1" applyFont="1" applyFill="1" applyBorder="1"/>
    <xf numFmtId="0" fontId="52" fillId="29" borderId="10" xfId="218" applyFill="1" applyBorder="1" applyAlignment="1">
      <alignment horizontal="center" vertical="center"/>
    </xf>
    <xf numFmtId="0" fontId="52" fillId="29" borderId="11" xfId="218" applyFill="1" applyBorder="1" applyAlignment="1">
      <alignment horizontal="center" vertical="center"/>
    </xf>
    <xf numFmtId="170" fontId="2" fillId="7" borderId="0" xfId="164" applyNumberFormat="1" applyFont="1" applyFill="1" applyBorder="1" applyAlignment="1">
      <alignment horizontal="right" vertical="center"/>
    </xf>
    <xf numFmtId="10" fontId="2" fillId="9" borderId="0" xfId="1" applyNumberFormat="1" applyFont="1" applyFill="1" applyAlignment="1">
      <alignment horizontal="right"/>
    </xf>
    <xf numFmtId="10" fontId="52" fillId="9" borderId="0" xfId="1" applyNumberFormat="1" applyFont="1" applyFill="1" applyAlignment="1">
      <alignment horizontal="right"/>
    </xf>
    <xf numFmtId="170" fontId="6" fillId="29" borderId="40" xfId="164" applyNumberFormat="1" applyFont="1" applyFill="1" applyBorder="1"/>
    <xf numFmtId="171" fontId="54" fillId="29" borderId="40" xfId="0" applyNumberFormat="1" applyFont="1" applyFill="1" applyBorder="1" applyAlignment="1">
      <alignment horizontal="center" vertical="center"/>
    </xf>
    <xf numFmtId="171" fontId="54" fillId="29" borderId="41" xfId="0" applyNumberFormat="1" applyFont="1" applyFill="1" applyBorder="1" applyAlignment="1">
      <alignment horizontal="center" vertical="center"/>
    </xf>
    <xf numFmtId="170" fontId="2" fillId="7" borderId="4" xfId="164" applyNumberFormat="1" applyFont="1" applyFill="1" applyBorder="1" applyAlignment="1">
      <alignment vertical="center"/>
    </xf>
    <xf numFmtId="170" fontId="2" fillId="7" borderId="10" xfId="164" applyNumberFormat="1" applyFont="1" applyFill="1" applyBorder="1" applyAlignment="1">
      <alignment horizontal="right" vertical="center"/>
    </xf>
    <xf numFmtId="170" fontId="2" fillId="7" borderId="17" xfId="164" applyNumberFormat="1" applyFont="1" applyFill="1" applyBorder="1" applyAlignment="1">
      <alignment horizontal="right" vertical="center"/>
    </xf>
    <xf numFmtId="170" fontId="2" fillId="29" borderId="39" xfId="164" applyNumberFormat="1" applyFont="1" applyFill="1" applyBorder="1" applyAlignment="1">
      <alignment horizontal="left"/>
    </xf>
    <xf numFmtId="170" fontId="2" fillId="29" borderId="40" xfId="164" applyNumberFormat="1" applyFont="1" applyFill="1" applyBorder="1"/>
    <xf numFmtId="171" fontId="2" fillId="29" borderId="40" xfId="247" applyNumberFormat="1" applyFill="1" applyBorder="1"/>
    <xf numFmtId="171" fontId="2" fillId="29" borderId="41" xfId="247" applyNumberFormat="1" applyFill="1" applyBorder="1"/>
    <xf numFmtId="171" fontId="2" fillId="7" borderId="0" xfId="164" applyNumberFormat="1" applyFont="1" applyFill="1" applyBorder="1" applyAlignment="1">
      <alignment horizontal="right" vertical="center"/>
    </xf>
    <xf numFmtId="0" fontId="52" fillId="29" borderId="4" xfId="0" applyFont="1" applyFill="1" applyBorder="1"/>
    <xf numFmtId="0" fontId="52" fillId="29" borderId="10" xfId="0" applyFont="1" applyFill="1" applyBorder="1"/>
    <xf numFmtId="0" fontId="2" fillId="29" borderId="18" xfId="0" applyFont="1" applyFill="1" applyBorder="1"/>
    <xf numFmtId="0" fontId="2" fillId="29" borderId="2" xfId="0" applyFont="1" applyFill="1" applyBorder="1" applyAlignment="1">
      <alignment horizontal="right"/>
    </xf>
    <xf numFmtId="0" fontId="2" fillId="29" borderId="19" xfId="0" applyFont="1" applyFill="1" applyBorder="1" applyAlignment="1">
      <alignment horizontal="right"/>
    </xf>
    <xf numFmtId="0" fontId="52" fillId="29" borderId="39" xfId="0" applyFont="1" applyFill="1" applyBorder="1"/>
    <xf numFmtId="0" fontId="52" fillId="29" borderId="40" xfId="0" applyFont="1" applyFill="1" applyBorder="1"/>
    <xf numFmtId="174" fontId="52" fillId="29" borderId="40" xfId="0" applyNumberFormat="1" applyFont="1" applyFill="1" applyBorder="1"/>
    <xf numFmtId="174" fontId="52" fillId="29" borderId="41" xfId="0" applyNumberFormat="1" applyFont="1" applyFill="1" applyBorder="1"/>
    <xf numFmtId="0" fontId="2" fillId="29" borderId="18" xfId="0" applyFont="1" applyFill="1" applyBorder="1" applyAlignment="1">
      <alignment horizontal="left"/>
    </xf>
    <xf numFmtId="10" fontId="52" fillId="29" borderId="40" xfId="0" applyNumberFormat="1" applyFont="1" applyFill="1" applyBorder="1"/>
    <xf numFmtId="171" fontId="52" fillId="29" borderId="40" xfId="0" applyNumberFormat="1" applyFont="1" applyFill="1" applyBorder="1"/>
    <xf numFmtId="171" fontId="52" fillId="29" borderId="41" xfId="0" applyNumberFormat="1" applyFont="1" applyFill="1" applyBorder="1"/>
    <xf numFmtId="171" fontId="54" fillId="29" borderId="40" xfId="0" applyNumberFormat="1" applyFont="1" applyFill="1" applyBorder="1"/>
    <xf numFmtId="171" fontId="54" fillId="29" borderId="41" xfId="0" applyNumberFormat="1" applyFont="1" applyFill="1" applyBorder="1"/>
    <xf numFmtId="0" fontId="2" fillId="26" borderId="1" xfId="0" applyFont="1" applyFill="1" applyBorder="1"/>
    <xf numFmtId="170" fontId="2" fillId="26" borderId="2" xfId="0" applyNumberFormat="1" applyFont="1" applyFill="1" applyBorder="1" applyAlignment="1">
      <alignment horizontal="right" vertical="center"/>
    </xf>
    <xf numFmtId="170" fontId="2" fillId="26" borderId="2" xfId="164" applyNumberFormat="1" applyFont="1" applyFill="1" applyBorder="1" applyAlignment="1">
      <alignment horizontal="right" vertical="center"/>
    </xf>
    <xf numFmtId="170" fontId="2" fillId="26" borderId="12" xfId="164" applyNumberFormat="1" applyFont="1" applyFill="1" applyBorder="1" applyAlignment="1">
      <alignment horizontal="right" vertical="center"/>
    </xf>
    <xf numFmtId="0" fontId="3" fillId="24" borderId="5" xfId="247" applyFont="1" applyFill="1" applyBorder="1"/>
    <xf numFmtId="186" fontId="2" fillId="24" borderId="0" xfId="0" applyNumberFormat="1" applyFont="1" applyFill="1"/>
    <xf numFmtId="170" fontId="2" fillId="24" borderId="0" xfId="164" applyNumberFormat="1" applyFont="1" applyFill="1" applyBorder="1"/>
    <xf numFmtId="170" fontId="2" fillId="24" borderId="0" xfId="164" applyNumberFormat="1" applyFont="1" applyFill="1" applyBorder="1" applyAlignment="1"/>
    <xf numFmtId="171" fontId="2" fillId="24" borderId="0" xfId="247" applyNumberFormat="1" applyFill="1"/>
    <xf numFmtId="0" fontId="2" fillId="24" borderId="0" xfId="0" applyFont="1" applyFill="1" applyAlignment="1">
      <alignment horizontal="center"/>
    </xf>
    <xf numFmtId="0" fontId="3" fillId="24" borderId="5" xfId="0" applyFont="1" applyFill="1" applyBorder="1"/>
    <xf numFmtId="168" fontId="3" fillId="24" borderId="5" xfId="0" applyNumberFormat="1" applyFont="1" applyFill="1" applyBorder="1"/>
    <xf numFmtId="0" fontId="2" fillId="24" borderId="0" xfId="0" applyFont="1" applyFill="1" applyAlignment="1">
      <alignment horizontal="left"/>
    </xf>
    <xf numFmtId="170" fontId="3" fillId="9" borderId="39" xfId="164" applyNumberFormat="1" applyFont="1" applyFill="1" applyBorder="1" applyAlignment="1">
      <alignment horizontal="left"/>
    </xf>
    <xf numFmtId="170" fontId="10" fillId="9" borderId="40" xfId="164" applyNumberFormat="1" applyFont="1" applyFill="1" applyBorder="1" applyAlignment="1">
      <alignment horizontal="center"/>
    </xf>
    <xf numFmtId="171" fontId="3" fillId="9" borderId="40" xfId="247" applyNumberFormat="1" applyFont="1" applyFill="1" applyBorder="1"/>
    <xf numFmtId="171" fontId="3" fillId="9" borderId="41" xfId="247" applyNumberFormat="1" applyFont="1" applyFill="1" applyBorder="1"/>
    <xf numFmtId="170" fontId="3" fillId="9" borderId="42" xfId="164" applyNumberFormat="1" applyFont="1" applyFill="1" applyBorder="1" applyAlignment="1"/>
    <xf numFmtId="0" fontId="3" fillId="9" borderId="39" xfId="247" applyFont="1" applyFill="1" applyBorder="1"/>
    <xf numFmtId="0" fontId="3" fillId="9" borderId="40" xfId="1" applyFont="1" applyFill="1" applyBorder="1" applyAlignment="1">
      <alignment horizontal="center"/>
    </xf>
    <xf numFmtId="168" fontId="3" fillId="9" borderId="39" xfId="0" applyNumberFormat="1" applyFont="1" applyFill="1" applyBorder="1"/>
    <xf numFmtId="0" fontId="3" fillId="9" borderId="40" xfId="0" applyFont="1" applyFill="1" applyBorder="1"/>
    <xf numFmtId="171" fontId="3" fillId="9" borderId="40" xfId="0" applyNumberFormat="1" applyFont="1" applyFill="1" applyBorder="1"/>
    <xf numFmtId="171" fontId="35" fillId="9" borderId="41" xfId="0" applyNumberFormat="1" applyFont="1" applyFill="1" applyBorder="1"/>
    <xf numFmtId="0" fontId="53" fillId="9" borderId="39" xfId="0" applyFont="1" applyFill="1" applyBorder="1"/>
    <xf numFmtId="10" fontId="53" fillId="9" borderId="40" xfId="0" applyNumberFormat="1" applyFont="1" applyFill="1" applyBorder="1"/>
    <xf numFmtId="171" fontId="53" fillId="9" borderId="40" xfId="0" applyNumberFormat="1" applyFont="1" applyFill="1" applyBorder="1" applyAlignment="1">
      <alignment horizontal="right"/>
    </xf>
    <xf numFmtId="171" fontId="53" fillId="9" borderId="41" xfId="0" applyNumberFormat="1" applyFont="1" applyFill="1" applyBorder="1" applyAlignment="1">
      <alignment horizontal="right"/>
    </xf>
    <xf numFmtId="170" fontId="3" fillId="9" borderId="0" xfId="177" applyNumberFormat="1" applyFont="1" applyFill="1" applyBorder="1" applyAlignment="1">
      <alignment horizontal="left"/>
    </xf>
    <xf numFmtId="10" fontId="3" fillId="0" borderId="0" xfId="1" applyNumberFormat="1" applyFont="1" applyAlignment="1">
      <alignment horizontal="right"/>
    </xf>
    <xf numFmtId="169" fontId="3" fillId="9" borderId="23" xfId="1" applyNumberFormat="1" applyFont="1" applyFill="1" applyBorder="1"/>
    <xf numFmtId="10" fontId="3" fillId="9" borderId="0" xfId="177" applyNumberFormat="1" applyFont="1" applyFill="1" applyBorder="1"/>
    <xf numFmtId="171" fontId="3" fillId="9" borderId="0" xfId="177" applyNumberFormat="1" applyFont="1" applyFill="1" applyBorder="1"/>
    <xf numFmtId="171" fontId="3" fillId="9" borderId="24" xfId="177" applyNumberFormat="1" applyFont="1" applyFill="1" applyBorder="1"/>
    <xf numFmtId="170" fontId="3" fillId="9" borderId="45" xfId="177" applyNumberFormat="1" applyFont="1" applyFill="1" applyBorder="1" applyAlignment="1">
      <alignment horizontal="left"/>
    </xf>
    <xf numFmtId="171" fontId="3" fillId="0" borderId="46" xfId="247" applyNumberFormat="1" applyFont="1" applyBorder="1"/>
    <xf numFmtId="170" fontId="3" fillId="25" borderId="39" xfId="164" applyNumberFormat="1" applyFont="1" applyFill="1" applyBorder="1" applyAlignment="1">
      <alignment horizontal="left"/>
    </xf>
    <xf numFmtId="170" fontId="10" fillId="25" borderId="40" xfId="164" applyNumberFormat="1" applyFont="1" applyFill="1" applyBorder="1"/>
    <xf numFmtId="171" fontId="3" fillId="25" borderId="40" xfId="247" applyNumberFormat="1" applyFont="1" applyFill="1" applyBorder="1"/>
    <xf numFmtId="171" fontId="3" fillId="25" borderId="41" xfId="247" applyNumberFormat="1" applyFont="1" applyFill="1" applyBorder="1"/>
    <xf numFmtId="0" fontId="3" fillId="25" borderId="39" xfId="247" applyFont="1" applyFill="1" applyBorder="1"/>
    <xf numFmtId="0" fontId="3" fillId="25" borderId="40" xfId="1" applyFont="1" applyFill="1" applyBorder="1"/>
    <xf numFmtId="0" fontId="53" fillId="25" borderId="39" xfId="0" applyFont="1" applyFill="1" applyBorder="1"/>
    <xf numFmtId="10" fontId="53" fillId="25" borderId="40" xfId="0" applyNumberFormat="1" applyFont="1" applyFill="1" applyBorder="1"/>
    <xf numFmtId="171" fontId="53" fillId="25" borderId="40" xfId="0" applyNumberFormat="1" applyFont="1" applyFill="1" applyBorder="1" applyAlignment="1">
      <alignment horizontal="right"/>
    </xf>
    <xf numFmtId="171" fontId="53" fillId="25" borderId="41" xfId="0" applyNumberFormat="1" applyFont="1" applyFill="1" applyBorder="1" applyAlignment="1">
      <alignment horizontal="right"/>
    </xf>
    <xf numFmtId="0" fontId="52" fillId="25" borderId="0" xfId="0" applyFont="1" applyFill="1"/>
    <xf numFmtId="0" fontId="2" fillId="25" borderId="0" xfId="1" applyFont="1" applyFill="1" applyAlignment="1">
      <alignment horizontal="left"/>
    </xf>
    <xf numFmtId="0" fontId="2" fillId="25" borderId="0" xfId="1" applyFont="1" applyFill="1"/>
    <xf numFmtId="1" fontId="2" fillId="25" borderId="0" xfId="1" applyNumberFormat="1" applyFont="1" applyFill="1"/>
    <xf numFmtId="171" fontId="3" fillId="25" borderId="0" xfId="177" applyNumberFormat="1" applyFont="1" applyFill="1" applyBorder="1"/>
    <xf numFmtId="168" fontId="3" fillId="25" borderId="45" xfId="0" applyNumberFormat="1" applyFont="1" applyFill="1" applyBorder="1"/>
    <xf numFmtId="171" fontId="3" fillId="25" borderId="46" xfId="247" applyNumberFormat="1" applyFont="1" applyFill="1" applyBorder="1"/>
    <xf numFmtId="171" fontId="10" fillId="7" borderId="46" xfId="177" applyNumberFormat="1" applyFont="1" applyFill="1" applyBorder="1"/>
    <xf numFmtId="170" fontId="10" fillId="7" borderId="39" xfId="177" applyNumberFormat="1" applyFont="1" applyFill="1" applyBorder="1"/>
    <xf numFmtId="170" fontId="3" fillId="9" borderId="0" xfId="175" applyNumberFormat="1" applyFont="1" applyFill="1" applyBorder="1" applyAlignment="1">
      <alignment horizontal="left"/>
    </xf>
    <xf numFmtId="168" fontId="3" fillId="7" borderId="1" xfId="1" applyNumberFormat="1" applyFont="1" applyFill="1" applyBorder="1"/>
    <xf numFmtId="168" fontId="3" fillId="7" borderId="2" xfId="1" applyNumberFormat="1" applyFont="1" applyFill="1" applyBorder="1" applyAlignment="1">
      <alignment horizontal="right"/>
    </xf>
    <xf numFmtId="170" fontId="3" fillId="7" borderId="2" xfId="1" applyNumberFormat="1" applyFont="1" applyFill="1" applyBorder="1" applyAlignment="1">
      <alignment horizontal="right" vertical="center"/>
    </xf>
    <xf numFmtId="168" fontId="3" fillId="7" borderId="12" xfId="1" applyNumberFormat="1" applyFont="1" applyFill="1" applyBorder="1" applyAlignment="1">
      <alignment horizontal="right"/>
    </xf>
    <xf numFmtId="168" fontId="3" fillId="9" borderId="5" xfId="1" applyNumberFormat="1" applyFont="1" applyFill="1" applyBorder="1"/>
    <xf numFmtId="171" fontId="3" fillId="9" borderId="7" xfId="1" applyNumberFormat="1" applyFont="1" applyFill="1" applyBorder="1"/>
    <xf numFmtId="171" fontId="10" fillId="7" borderId="46" xfId="175" applyNumberFormat="1" applyFont="1" applyFill="1" applyBorder="1"/>
    <xf numFmtId="172" fontId="3" fillId="9" borderId="0" xfId="1" applyNumberFormat="1" applyFont="1" applyFill="1"/>
    <xf numFmtId="170" fontId="3" fillId="9" borderId="0" xfId="176" applyNumberFormat="1" applyFont="1" applyFill="1" applyBorder="1" applyAlignment="1">
      <alignment horizontal="left"/>
    </xf>
    <xf numFmtId="171" fontId="10" fillId="7" borderId="46" xfId="176" applyNumberFormat="1" applyFont="1" applyFill="1" applyBorder="1"/>
    <xf numFmtId="10" fontId="3" fillId="9" borderId="0" xfId="1" applyNumberFormat="1" applyFont="1" applyFill="1" applyAlignment="1">
      <alignment wrapText="1"/>
    </xf>
    <xf numFmtId="168" fontId="3" fillId="9" borderId="0" xfId="1" applyNumberFormat="1" applyFont="1" applyFill="1" applyAlignment="1">
      <alignment wrapText="1"/>
    </xf>
    <xf numFmtId="168" fontId="3" fillId="7" borderId="2" xfId="1" applyNumberFormat="1" applyFont="1" applyFill="1" applyBorder="1"/>
    <xf numFmtId="168" fontId="3" fillId="0" borderId="0" xfId="1" applyNumberFormat="1" applyFont="1"/>
    <xf numFmtId="172" fontId="3" fillId="0" borderId="0" xfId="1" applyNumberFormat="1" applyFont="1"/>
    <xf numFmtId="168" fontId="3" fillId="9" borderId="0" xfId="1" applyNumberFormat="1" applyFont="1" applyFill="1"/>
    <xf numFmtId="10" fontId="3" fillId="9" borderId="0" xfId="1" applyNumberFormat="1" applyFont="1" applyFill="1" applyAlignment="1">
      <alignment horizontal="left"/>
    </xf>
    <xf numFmtId="168" fontId="3" fillId="7" borderId="0" xfId="1" applyNumberFormat="1" applyFont="1" applyFill="1"/>
    <xf numFmtId="168" fontId="3" fillId="7" borderId="0" xfId="1" applyNumberFormat="1" applyFont="1" applyFill="1" applyAlignment="1">
      <alignment horizontal="right"/>
    </xf>
    <xf numFmtId="170" fontId="3" fillId="7" borderId="0" xfId="1" applyNumberFormat="1" applyFont="1" applyFill="1" applyAlignment="1">
      <alignment horizontal="right" vertical="center"/>
    </xf>
    <xf numFmtId="174" fontId="3" fillId="9" borderId="0" xfId="1" applyNumberFormat="1" applyFont="1" applyFill="1" applyAlignment="1">
      <alignment horizontal="right"/>
    </xf>
    <xf numFmtId="170" fontId="3" fillId="7" borderId="2" xfId="164" applyNumberFormat="1" applyFont="1" applyFill="1" applyBorder="1" applyAlignment="1">
      <alignment horizontal="right" vertical="center"/>
    </xf>
    <xf numFmtId="0" fontId="3" fillId="0" borderId="0" xfId="1" applyFont="1" applyAlignment="1">
      <alignment horizontal="right"/>
    </xf>
    <xf numFmtId="172" fontId="3" fillId="0" borderId="0" xfId="164" applyNumberFormat="1" applyFont="1"/>
    <xf numFmtId="0" fontId="2" fillId="0" borderId="0" xfId="247"/>
    <xf numFmtId="169" fontId="2" fillId="9" borderId="0" xfId="1" applyNumberFormat="1" applyFont="1" applyFill="1"/>
    <xf numFmtId="168" fontId="2" fillId="9" borderId="0" xfId="1" applyNumberFormat="1" applyFont="1" applyFill="1"/>
    <xf numFmtId="0" fontId="2" fillId="9" borderId="0" xfId="1" applyFont="1" applyFill="1"/>
    <xf numFmtId="10" fontId="2" fillId="9" borderId="0" xfId="1" applyNumberFormat="1" applyFont="1" applyFill="1" applyAlignment="1">
      <alignment wrapText="1"/>
    </xf>
    <xf numFmtId="168" fontId="2" fillId="9" borderId="0" xfId="1" applyNumberFormat="1" applyFont="1" applyFill="1" applyAlignment="1">
      <alignment wrapText="1"/>
    </xf>
    <xf numFmtId="168" fontId="2" fillId="7" borderId="2" xfId="1" applyNumberFormat="1" applyFont="1" applyFill="1" applyBorder="1"/>
    <xf numFmtId="168" fontId="2" fillId="7" borderId="2" xfId="1" applyNumberFormat="1" applyFont="1" applyFill="1" applyBorder="1" applyAlignment="1">
      <alignment horizontal="right"/>
    </xf>
    <xf numFmtId="170" fontId="2" fillId="7" borderId="0" xfId="164" applyNumberFormat="1" applyFont="1" applyFill="1" applyBorder="1" applyAlignment="1">
      <alignment vertical="center"/>
    </xf>
    <xf numFmtId="170" fontId="2" fillId="7" borderId="2" xfId="164" applyNumberFormat="1" applyFont="1" applyFill="1" applyBorder="1" applyAlignment="1">
      <alignment horizontal="center" vertical="center"/>
    </xf>
    <xf numFmtId="168" fontId="2" fillId="7" borderId="2" xfId="1" applyNumberFormat="1" applyFont="1" applyFill="1" applyBorder="1" applyAlignment="1">
      <alignment horizontal="center"/>
    </xf>
    <xf numFmtId="0" fontId="2" fillId="7" borderId="0" xfId="1" applyFont="1" applyFill="1"/>
    <xf numFmtId="0" fontId="2" fillId="7" borderId="0" xfId="1" applyFont="1" applyFill="1" applyAlignment="1">
      <alignment horizontal="center"/>
    </xf>
    <xf numFmtId="10" fontId="2" fillId="7" borderId="2" xfId="1" applyNumberFormat="1" applyFont="1" applyFill="1" applyBorder="1"/>
    <xf numFmtId="169" fontId="3" fillId="9" borderId="0" xfId="1" applyNumberFormat="1" applyFont="1" applyFill="1" applyAlignment="1">
      <alignment horizontal="right"/>
    </xf>
    <xf numFmtId="172" fontId="3" fillId="9" borderId="0" xfId="164" applyNumberFormat="1" applyFont="1" applyFill="1" applyBorder="1"/>
    <xf numFmtId="170" fontId="2" fillId="7" borderId="2" xfId="164" applyNumberFormat="1" applyFont="1" applyFill="1" applyBorder="1" applyAlignment="1">
      <alignment vertical="center"/>
    </xf>
    <xf numFmtId="168" fontId="2" fillId="9" borderId="47" xfId="1" applyNumberFormat="1" applyFont="1" applyFill="1" applyBorder="1"/>
    <xf numFmtId="169" fontId="2" fillId="9" borderId="47" xfId="1" applyNumberFormat="1" applyFont="1" applyFill="1" applyBorder="1"/>
    <xf numFmtId="170" fontId="2" fillId="0" borderId="0" xfId="1" applyNumberFormat="1" applyFont="1"/>
    <xf numFmtId="168" fontId="6" fillId="7" borderId="42" xfId="1" applyNumberFormat="1" applyFont="1" applyFill="1" applyBorder="1"/>
    <xf numFmtId="0" fontId="6" fillId="0" borderId="42" xfId="1" applyFont="1" applyBorder="1"/>
    <xf numFmtId="0" fontId="6" fillId="7" borderId="39" xfId="1" applyFont="1" applyFill="1" applyBorder="1"/>
    <xf numFmtId="0" fontId="6" fillId="7" borderId="40" xfId="1" applyFont="1" applyFill="1" applyBorder="1"/>
    <xf numFmtId="0" fontId="6" fillId="7" borderId="40" xfId="1" applyFont="1" applyFill="1" applyBorder="1" applyAlignment="1">
      <alignment horizontal="center"/>
    </xf>
    <xf numFmtId="173" fontId="6" fillId="7" borderId="40" xfId="164" applyNumberFormat="1" applyFont="1" applyFill="1" applyBorder="1"/>
    <xf numFmtId="173" fontId="2" fillId="0" borderId="0" xfId="164" applyNumberFormat="1" applyFont="1" applyFill="1" applyBorder="1"/>
    <xf numFmtId="10" fontId="2" fillId="9" borderId="0" xfId="1" applyNumberFormat="1" applyFont="1" applyFill="1" applyAlignment="1">
      <alignment horizontal="center"/>
    </xf>
    <xf numFmtId="171" fontId="2" fillId="0" borderId="0" xfId="1" applyNumberFormat="1" applyFont="1"/>
    <xf numFmtId="168" fontId="2" fillId="9" borderId="2" xfId="1" applyNumberFormat="1" applyFont="1" applyFill="1" applyBorder="1"/>
    <xf numFmtId="10" fontId="2" fillId="9" borderId="2" xfId="1" applyNumberFormat="1" applyFont="1" applyFill="1" applyBorder="1"/>
    <xf numFmtId="169" fontId="2" fillId="9" borderId="2" xfId="1" applyNumberFormat="1" applyFont="1" applyFill="1" applyBorder="1"/>
    <xf numFmtId="170" fontId="10" fillId="26" borderId="0" xfId="167" applyNumberFormat="1" applyFont="1" applyFill="1" applyAlignment="1">
      <alignment vertical="center"/>
    </xf>
    <xf numFmtId="170" fontId="10" fillId="26" borderId="0" xfId="167" applyNumberFormat="1" applyFont="1" applyFill="1" applyAlignment="1">
      <alignment horizontal="right" vertical="center"/>
    </xf>
    <xf numFmtId="0" fontId="53" fillId="24" borderId="0" xfId="234" applyFont="1" applyFill="1"/>
    <xf numFmtId="169" fontId="53" fillId="24" borderId="0" xfId="4" applyNumberFormat="1" applyFont="1" applyFill="1"/>
    <xf numFmtId="170" fontId="57" fillId="24" borderId="0" xfId="167" applyNumberFormat="1" applyFont="1" applyFill="1"/>
    <xf numFmtId="171" fontId="57" fillId="24" borderId="0" xfId="167" applyNumberFormat="1" applyFont="1" applyFill="1"/>
    <xf numFmtId="171" fontId="58" fillId="24" borderId="0" xfId="167" applyNumberFormat="1" applyFont="1" applyFill="1"/>
    <xf numFmtId="171" fontId="53" fillId="24" borderId="0" xfId="4" applyNumberFormat="1" applyFont="1" applyFill="1"/>
    <xf numFmtId="169" fontId="3" fillId="24" borderId="0" xfId="6" applyNumberFormat="1" applyFont="1" applyFill="1"/>
    <xf numFmtId="171" fontId="10" fillId="26" borderId="0" xfId="167" applyNumberFormat="1" applyFont="1" applyFill="1" applyAlignment="1">
      <alignment horizontal="right" vertical="center"/>
    </xf>
    <xf numFmtId="187" fontId="53" fillId="24" borderId="0" xfId="170" applyNumberFormat="1" applyFont="1" applyFill="1"/>
    <xf numFmtId="187" fontId="53" fillId="24" borderId="0" xfId="234" applyNumberFormat="1" applyFont="1" applyFill="1"/>
    <xf numFmtId="171" fontId="53" fillId="24" borderId="0" xfId="234" applyNumberFormat="1" applyFont="1" applyFill="1"/>
    <xf numFmtId="10" fontId="54" fillId="24" borderId="0" xfId="274" applyNumberFormat="1" applyFont="1" applyFill="1"/>
    <xf numFmtId="10" fontId="65" fillId="0" borderId="0" xfId="274" applyNumberFormat="1" applyFont="1"/>
    <xf numFmtId="10" fontId="65" fillId="24" borderId="0" xfId="274" applyNumberFormat="1" applyFont="1" applyFill="1"/>
    <xf numFmtId="10" fontId="54" fillId="24" borderId="0" xfId="274" applyNumberFormat="1" applyFont="1" applyFill="1" applyAlignment="1">
      <alignment horizontal="right"/>
    </xf>
    <xf numFmtId="10" fontId="54" fillId="24" borderId="0" xfId="274" quotePrefix="1" applyNumberFormat="1" applyFont="1" applyFill="1" applyAlignment="1">
      <alignment horizontal="right"/>
    </xf>
    <xf numFmtId="0" fontId="3" fillId="9" borderId="0" xfId="240" applyFont="1" applyFill="1"/>
    <xf numFmtId="171" fontId="3" fillId="24" borderId="0" xfId="240" applyNumberFormat="1" applyFont="1" applyFill="1"/>
    <xf numFmtId="0" fontId="3" fillId="0" borderId="0" xfId="240" applyFont="1"/>
    <xf numFmtId="0" fontId="3" fillId="24" borderId="0" xfId="240" applyFont="1" applyFill="1"/>
    <xf numFmtId="0" fontId="74" fillId="35" borderId="1" xfId="0" applyFont="1" applyFill="1" applyBorder="1"/>
    <xf numFmtId="0" fontId="74" fillId="35" borderId="2" xfId="0" applyFont="1" applyFill="1" applyBorder="1"/>
    <xf numFmtId="0" fontId="74" fillId="35" borderId="2" xfId="0" applyFont="1" applyFill="1" applyBorder="1" applyAlignment="1">
      <alignment horizontal="right"/>
    </xf>
    <xf numFmtId="0" fontId="75" fillId="35" borderId="2" xfId="0" applyFont="1" applyFill="1" applyBorder="1" applyAlignment="1">
      <alignment horizontal="right"/>
    </xf>
    <xf numFmtId="0" fontId="75" fillId="35" borderId="12" xfId="0" applyFont="1" applyFill="1" applyBorder="1" applyAlignment="1">
      <alignment horizontal="right"/>
    </xf>
    <xf numFmtId="0" fontId="72" fillId="36" borderId="5" xfId="0" applyFont="1" applyFill="1" applyBorder="1"/>
    <xf numFmtId="0" fontId="74" fillId="36" borderId="0" xfId="0" applyFont="1" applyFill="1"/>
    <xf numFmtId="10" fontId="72" fillId="36" borderId="0" xfId="274" applyNumberFormat="1" applyFont="1" applyFill="1"/>
    <xf numFmtId="174" fontId="76" fillId="36" borderId="0" xfId="0" applyNumberFormat="1" applyFont="1" applyFill="1" applyAlignment="1">
      <alignment horizontal="right"/>
    </xf>
    <xf numFmtId="174" fontId="74" fillId="36" borderId="0" xfId="0" applyNumberFormat="1" applyFont="1" applyFill="1" applyAlignment="1">
      <alignment horizontal="right"/>
    </xf>
    <xf numFmtId="174" fontId="72" fillId="36" borderId="7" xfId="0" applyNumberFormat="1" applyFont="1" applyFill="1" applyBorder="1" applyAlignment="1">
      <alignment horizontal="right"/>
    </xf>
    <xf numFmtId="0" fontId="72" fillId="0" borderId="1" xfId="0" applyFont="1" applyBorder="1"/>
    <xf numFmtId="0" fontId="74" fillId="36" borderId="2" xfId="0" applyFont="1" applyFill="1" applyBorder="1"/>
    <xf numFmtId="10" fontId="72" fillId="36" borderId="2" xfId="274" applyNumberFormat="1" applyFont="1" applyFill="1" applyBorder="1"/>
    <xf numFmtId="174" fontId="72" fillId="36" borderId="2" xfId="0" applyNumberFormat="1" applyFont="1" applyFill="1" applyBorder="1" applyAlignment="1">
      <alignment horizontal="right"/>
    </xf>
    <xf numFmtId="174" fontId="72" fillId="36" borderId="12" xfId="0" applyNumberFormat="1" applyFont="1" applyFill="1" applyBorder="1" applyAlignment="1">
      <alignment horizontal="right"/>
    </xf>
    <xf numFmtId="0" fontId="77" fillId="36" borderId="5" xfId="0" applyFont="1" applyFill="1" applyBorder="1"/>
    <xf numFmtId="0" fontId="77" fillId="36" borderId="0" xfId="0" applyFont="1" applyFill="1"/>
    <xf numFmtId="10" fontId="77" fillId="0" borderId="0" xfId="274" applyNumberFormat="1" applyFont="1"/>
    <xf numFmtId="174" fontId="77" fillId="36" borderId="0" xfId="0" applyNumberFormat="1" applyFont="1" applyFill="1" applyAlignment="1">
      <alignment horizontal="right"/>
    </xf>
    <xf numFmtId="174" fontId="77" fillId="36" borderId="7" xfId="0" applyNumberFormat="1" applyFont="1" applyFill="1" applyBorder="1" applyAlignment="1">
      <alignment horizontal="right"/>
    </xf>
    <xf numFmtId="10" fontId="77" fillId="36" borderId="0" xfId="274" applyNumberFormat="1" applyFont="1" applyFill="1"/>
    <xf numFmtId="174" fontId="72" fillId="36" borderId="0" xfId="0" applyNumberFormat="1" applyFont="1" applyFill="1" applyAlignment="1">
      <alignment horizontal="right"/>
    </xf>
    <xf numFmtId="0" fontId="72" fillId="0" borderId="5" xfId="0" applyFont="1" applyBorder="1"/>
    <xf numFmtId="10" fontId="72" fillId="36" borderId="0" xfId="274" applyNumberFormat="1" applyFont="1" applyFill="1" applyAlignment="1">
      <alignment horizontal="right"/>
    </xf>
    <xf numFmtId="10" fontId="72" fillId="36" borderId="0" xfId="274" quotePrefix="1" applyNumberFormat="1" applyFont="1" applyFill="1" applyAlignment="1">
      <alignment horizontal="right"/>
    </xf>
    <xf numFmtId="10" fontId="52" fillId="37" borderId="0" xfId="274" applyNumberFormat="1" applyFill="1"/>
    <xf numFmtId="10" fontId="52" fillId="24" borderId="0" xfId="274" applyNumberFormat="1" applyFill="1"/>
    <xf numFmtId="0" fontId="74" fillId="0" borderId="0" xfId="0" applyFont="1"/>
    <xf numFmtId="0" fontId="74" fillId="0" borderId="0" xfId="0" applyFont="1" applyAlignment="1">
      <alignment horizontal="left" vertical="center"/>
    </xf>
    <xf numFmtId="170" fontId="10" fillId="26" borderId="0" xfId="167" applyNumberFormat="1" applyFont="1" applyFill="1" applyBorder="1" applyAlignment="1">
      <alignment vertical="center"/>
    </xf>
    <xf numFmtId="170" fontId="10" fillId="26" borderId="0" xfId="167" applyNumberFormat="1" applyFont="1" applyFill="1" applyBorder="1" applyAlignment="1">
      <alignment horizontal="right" vertical="center"/>
    </xf>
    <xf numFmtId="170" fontId="57" fillId="24" borderId="0" xfId="167" applyNumberFormat="1" applyFont="1" applyFill="1" applyBorder="1"/>
    <xf numFmtId="171" fontId="52" fillId="24" borderId="0" xfId="234" applyNumberFormat="1" applyFill="1"/>
    <xf numFmtId="171" fontId="57" fillId="24" borderId="0" xfId="167" applyNumberFormat="1" applyFont="1" applyFill="1" applyBorder="1"/>
    <xf numFmtId="171" fontId="58" fillId="24" borderId="0" xfId="167" applyNumberFormat="1" applyFont="1" applyFill="1" applyBorder="1"/>
    <xf numFmtId="170" fontId="10" fillId="38" borderId="0" xfId="167" applyNumberFormat="1" applyFont="1" applyFill="1" applyBorder="1" applyAlignment="1">
      <alignment vertical="center"/>
    </xf>
    <xf numFmtId="170" fontId="10" fillId="38" borderId="0" xfId="167" applyNumberFormat="1" applyFont="1" applyFill="1" applyBorder="1" applyAlignment="1">
      <alignment horizontal="center" vertical="center" wrapText="1"/>
    </xf>
    <xf numFmtId="170" fontId="10" fillId="38" borderId="0" xfId="167" applyNumberFormat="1" applyFont="1" applyFill="1" applyBorder="1" applyAlignment="1">
      <alignment horizontal="center" vertical="center"/>
    </xf>
    <xf numFmtId="170" fontId="10" fillId="38" borderId="0" xfId="167" applyNumberFormat="1" applyFont="1" applyFill="1" applyBorder="1" applyAlignment="1">
      <alignment horizontal="right" vertical="center"/>
    </xf>
    <xf numFmtId="171" fontId="10" fillId="38" borderId="0" xfId="167" applyNumberFormat="1" applyFont="1" applyFill="1" applyBorder="1" applyAlignment="1">
      <alignment horizontal="right" vertical="center"/>
    </xf>
    <xf numFmtId="0" fontId="3" fillId="36" borderId="0" xfId="234" applyFont="1" applyFill="1"/>
    <xf numFmtId="10" fontId="3" fillId="36" borderId="0" xfId="6" applyNumberFormat="1" applyFont="1" applyFill="1" applyAlignment="1">
      <alignment horizontal="right"/>
    </xf>
    <xf numFmtId="171" fontId="3" fillId="36" borderId="0" xfId="234" applyNumberFormat="1" applyFont="1" applyFill="1"/>
    <xf numFmtId="10" fontId="3" fillId="36" borderId="0" xfId="6" applyNumberFormat="1" applyFont="1" applyFill="1"/>
    <xf numFmtId="0" fontId="78" fillId="36" borderId="0" xfId="234" applyFont="1" applyFill="1"/>
    <xf numFmtId="187" fontId="78" fillId="36" borderId="0" xfId="170" applyNumberFormat="1" applyFont="1" applyFill="1" applyBorder="1"/>
    <xf numFmtId="187" fontId="78" fillId="36" borderId="0" xfId="234" applyNumberFormat="1" applyFont="1" applyFill="1"/>
    <xf numFmtId="169" fontId="78" fillId="36" borderId="0" xfId="4" applyNumberFormat="1" applyFont="1" applyFill="1"/>
    <xf numFmtId="171" fontId="78" fillId="36" borderId="0" xfId="234" applyNumberFormat="1" applyFont="1" applyFill="1"/>
    <xf numFmtId="170" fontId="79" fillId="36" borderId="0" xfId="167" applyNumberFormat="1" applyFont="1" applyFill="1" applyBorder="1"/>
    <xf numFmtId="171" fontId="79" fillId="36" borderId="0" xfId="167" applyNumberFormat="1" applyFont="1" applyFill="1" applyBorder="1"/>
    <xf numFmtId="10" fontId="72" fillId="36" borderId="0" xfId="0" applyNumberFormat="1" applyFont="1" applyFill="1"/>
    <xf numFmtId="0" fontId="76" fillId="36" borderId="0" xfId="0" applyFont="1" applyFill="1" applyAlignment="1">
      <alignment horizontal="right"/>
    </xf>
    <xf numFmtId="0" fontId="74" fillId="36" borderId="0" xfId="0" applyFont="1" applyFill="1" applyAlignment="1">
      <alignment horizontal="right"/>
    </xf>
    <xf numFmtId="0" fontId="72" fillId="36" borderId="7" xfId="0" applyFont="1" applyFill="1" applyBorder="1" applyAlignment="1">
      <alignment horizontal="right"/>
    </xf>
    <xf numFmtId="10" fontId="72" fillId="36" borderId="2" xfId="0" applyNumberFormat="1" applyFont="1" applyFill="1" applyBorder="1"/>
    <xf numFmtId="0" fontId="72" fillId="36" borderId="2" xfId="0" applyFont="1" applyFill="1" applyBorder="1" applyAlignment="1">
      <alignment horizontal="right"/>
    </xf>
    <xf numFmtId="0" fontId="72" fillId="36" borderId="12" xfId="0" applyFont="1" applyFill="1" applyBorder="1" applyAlignment="1">
      <alignment horizontal="right"/>
    </xf>
    <xf numFmtId="10" fontId="77" fillId="0" borderId="0" xfId="0" applyNumberFormat="1" applyFont="1"/>
    <xf numFmtId="0" fontId="77" fillId="36" borderId="0" xfId="0" applyFont="1" applyFill="1" applyAlignment="1">
      <alignment horizontal="right"/>
    </xf>
    <xf numFmtId="0" fontId="77" fillId="36" borderId="7" xfId="0" applyFont="1" applyFill="1" applyBorder="1" applyAlignment="1">
      <alignment horizontal="right"/>
    </xf>
    <xf numFmtId="10" fontId="77" fillId="36" borderId="0" xfId="0" applyNumberFormat="1" applyFont="1" applyFill="1"/>
    <xf numFmtId="0" fontId="72" fillId="36" borderId="0" xfId="0" applyFont="1" applyFill="1" applyAlignment="1">
      <alignment horizontal="right"/>
    </xf>
    <xf numFmtId="10" fontId="72" fillId="36" borderId="0" xfId="0" applyNumberFormat="1" applyFont="1" applyFill="1" applyAlignment="1">
      <alignment horizontal="right"/>
    </xf>
    <xf numFmtId="10" fontId="52" fillId="37" borderId="0" xfId="274" applyNumberFormat="1" applyFont="1" applyFill="1" applyBorder="1"/>
    <xf numFmtId="0" fontId="54" fillId="0" borderId="1" xfId="0" applyFont="1" applyBorder="1"/>
    <xf numFmtId="10" fontId="65" fillId="0" borderId="0" xfId="274" applyNumberFormat="1" applyFont="1" applyFill="1" applyBorder="1"/>
    <xf numFmtId="0" fontId="54" fillId="0" borderId="5" xfId="0" applyFont="1" applyBorder="1"/>
    <xf numFmtId="170" fontId="10" fillId="39" borderId="0" xfId="167" applyNumberFormat="1" applyFont="1" applyFill="1" applyBorder="1" applyAlignment="1">
      <alignment vertical="center"/>
    </xf>
    <xf numFmtId="170" fontId="10" fillId="39" borderId="0" xfId="167" applyNumberFormat="1" applyFont="1" applyFill="1" applyBorder="1" applyAlignment="1">
      <alignment horizontal="right" vertical="center"/>
    </xf>
    <xf numFmtId="171" fontId="10" fillId="39" borderId="0" xfId="167" applyNumberFormat="1" applyFont="1" applyFill="1" applyBorder="1" applyAlignment="1">
      <alignment horizontal="right" vertical="center"/>
    </xf>
    <xf numFmtId="0" fontId="52" fillId="24" borderId="0" xfId="234" applyFill="1"/>
    <xf numFmtId="170" fontId="10" fillId="26" borderId="0" xfId="167" applyNumberFormat="1" applyFont="1" applyFill="1" applyBorder="1" applyAlignment="1">
      <alignment horizontal="center" vertical="center"/>
    </xf>
    <xf numFmtId="171" fontId="10" fillId="26" borderId="0" xfId="167" applyNumberFormat="1" applyFont="1" applyFill="1" applyBorder="1" applyAlignment="1">
      <alignment horizontal="right" vertical="center"/>
    </xf>
    <xf numFmtId="171" fontId="3" fillId="9" borderId="0" xfId="240" applyNumberFormat="1" applyFont="1" applyFill="1"/>
    <xf numFmtId="171" fontId="3" fillId="9" borderId="0" xfId="234" applyNumberFormat="1" applyFont="1" applyFill="1"/>
    <xf numFmtId="10" fontId="3" fillId="9" borderId="0" xfId="0" applyNumberFormat="1" applyFont="1" applyFill="1" applyAlignment="1">
      <alignment horizontal="right"/>
    </xf>
    <xf numFmtId="10" fontId="3" fillId="24" borderId="0" xfId="0" applyNumberFormat="1" applyFont="1" applyFill="1" applyAlignment="1">
      <alignment horizontal="right"/>
    </xf>
    <xf numFmtId="169" fontId="53" fillId="24" borderId="0" xfId="0" applyNumberFormat="1" applyFont="1" applyFill="1"/>
    <xf numFmtId="169" fontId="53" fillId="24" borderId="0" xfId="0" applyNumberFormat="1" applyFont="1" applyFill="1" applyAlignment="1">
      <alignment vertical="top" wrapText="1"/>
    </xf>
    <xf numFmtId="171" fontId="53" fillId="24" borderId="0" xfId="0" applyNumberFormat="1" applyFont="1" applyFill="1"/>
    <xf numFmtId="0" fontId="74" fillId="0" borderId="0" xfId="0" applyFont="1" applyAlignment="1">
      <alignment horizontal="left" vertical="center" indent="4"/>
    </xf>
    <xf numFmtId="174" fontId="3" fillId="9" borderId="0" xfId="240" applyNumberFormat="1" applyFont="1" applyFill="1"/>
    <xf numFmtId="189" fontId="3" fillId="9" borderId="0" xfId="273" applyNumberFormat="1" applyFont="1" applyFill="1"/>
    <xf numFmtId="0" fontId="10" fillId="9" borderId="2" xfId="240" applyFont="1" applyFill="1" applyBorder="1"/>
    <xf numFmtId="189" fontId="10" fillId="9" borderId="2" xfId="273" applyNumberFormat="1" applyFont="1" applyFill="1" applyBorder="1"/>
    <xf numFmtId="174" fontId="10" fillId="9" borderId="2" xfId="240" applyNumberFormat="1" applyFont="1" applyFill="1" applyBorder="1"/>
    <xf numFmtId="171" fontId="10" fillId="9" borderId="2" xfId="240" applyNumberFormat="1" applyFont="1" applyFill="1" applyBorder="1"/>
    <xf numFmtId="189" fontId="3" fillId="9" borderId="0" xfId="240" applyNumberFormat="1" applyFont="1" applyFill="1"/>
    <xf numFmtId="0" fontId="6" fillId="40" borderId="0" xfId="0" applyFont="1" applyFill="1"/>
    <xf numFmtId="0" fontId="0" fillId="40" borderId="0" xfId="0" applyFill="1"/>
    <xf numFmtId="0" fontId="1" fillId="0" borderId="0" xfId="232" applyFont="1"/>
    <xf numFmtId="171" fontId="1" fillId="0" borderId="0" xfId="232" applyNumberFormat="1" applyFont="1"/>
    <xf numFmtId="174" fontId="1" fillId="24" borderId="0" xfId="232" applyNumberFormat="1" applyFont="1" applyFill="1"/>
    <xf numFmtId="169" fontId="1" fillId="0" borderId="0" xfId="4" applyNumberFormat="1" applyFont="1"/>
    <xf numFmtId="171" fontId="1" fillId="0" borderId="0" xfId="4" applyNumberFormat="1" applyFont="1"/>
    <xf numFmtId="169" fontId="1" fillId="9" borderId="0" xfId="4" applyNumberFormat="1" applyFont="1" applyFill="1"/>
    <xf numFmtId="171" fontId="1" fillId="9" borderId="0" xfId="4" applyNumberFormat="1" applyFont="1" applyFill="1"/>
    <xf numFmtId="169" fontId="1" fillId="9" borderId="0" xfId="6" applyNumberFormat="1" applyFont="1" applyFill="1"/>
    <xf numFmtId="170" fontId="10" fillId="26" borderId="5" xfId="167" applyNumberFormat="1" applyFont="1" applyFill="1" applyBorder="1" applyAlignment="1">
      <alignment vertical="center"/>
    </xf>
    <xf numFmtId="170" fontId="10" fillId="26" borderId="7" xfId="167" applyNumberFormat="1" applyFont="1" applyFill="1" applyBorder="1" applyAlignment="1">
      <alignment horizontal="right" vertical="center"/>
    </xf>
    <xf numFmtId="171" fontId="3" fillId="9" borderId="7" xfId="240" applyNumberFormat="1" applyFont="1" applyFill="1" applyBorder="1"/>
    <xf numFmtId="0" fontId="6" fillId="24" borderId="0" xfId="0" applyFont="1" applyFill="1"/>
    <xf numFmtId="0" fontId="68" fillId="24" borderId="0" xfId="0" applyFont="1" applyFill="1"/>
    <xf numFmtId="171" fontId="3" fillId="9" borderId="0" xfId="234" applyNumberFormat="1" applyFont="1" applyFill="1" applyAlignment="1">
      <alignment horizontal="right"/>
    </xf>
    <xf numFmtId="171" fontId="10" fillId="26" borderId="7" xfId="167" applyNumberFormat="1" applyFont="1" applyFill="1" applyBorder="1" applyAlignment="1">
      <alignment horizontal="right" vertical="center"/>
    </xf>
    <xf numFmtId="171" fontId="3" fillId="24" borderId="7" xfId="234" applyNumberFormat="1" applyFont="1" applyFill="1" applyBorder="1" applyAlignment="1">
      <alignment horizontal="right"/>
    </xf>
    <xf numFmtId="171" fontId="3" fillId="9" borderId="7" xfId="234" applyNumberFormat="1" applyFont="1" applyFill="1" applyBorder="1" applyAlignment="1">
      <alignment horizontal="right"/>
    </xf>
    <xf numFmtId="0" fontId="0" fillId="37" borderId="0" xfId="0" applyFill="1"/>
    <xf numFmtId="170" fontId="10" fillId="26" borderId="49" xfId="167" applyNumberFormat="1" applyFont="1" applyFill="1" applyBorder="1" applyAlignment="1">
      <alignment horizontal="center" vertical="center"/>
    </xf>
    <xf numFmtId="170" fontId="10" fillId="26" borderId="50" xfId="167" applyNumberFormat="1" applyFont="1" applyFill="1" applyBorder="1" applyAlignment="1">
      <alignment horizontal="center" vertical="center"/>
    </xf>
    <xf numFmtId="170" fontId="10" fillId="26" borderId="51" xfId="167" applyNumberFormat="1" applyFont="1" applyFill="1" applyBorder="1" applyAlignment="1">
      <alignment horizontal="center" vertical="center"/>
    </xf>
    <xf numFmtId="0" fontId="57" fillId="37" borderId="0" xfId="0" applyFont="1" applyFill="1"/>
    <xf numFmtId="170" fontId="10" fillId="26" borderId="49" xfId="167" applyNumberFormat="1" applyFont="1" applyFill="1" applyBorder="1" applyAlignment="1">
      <alignment horizontal="center" vertical="center" wrapText="1"/>
    </xf>
    <xf numFmtId="170" fontId="10" fillId="26" borderId="58" xfId="167" applyNumberFormat="1" applyFont="1" applyFill="1" applyBorder="1" applyAlignment="1">
      <alignment horizontal="center" vertical="center" wrapText="1"/>
    </xf>
    <xf numFmtId="170" fontId="10" fillId="26" borderId="59" xfId="167" applyNumberFormat="1" applyFont="1" applyFill="1" applyBorder="1" applyAlignment="1">
      <alignment horizontal="center" vertical="center" wrapText="1"/>
    </xf>
    <xf numFmtId="0" fontId="57" fillId="37" borderId="57" xfId="0" applyFont="1" applyFill="1" applyBorder="1" applyAlignment="1">
      <alignment horizontal="center"/>
    </xf>
    <xf numFmtId="0" fontId="53" fillId="37" borderId="0" xfId="0" applyFont="1" applyFill="1"/>
    <xf numFmtId="10" fontId="53" fillId="37" borderId="0" xfId="274" applyNumberFormat="1" applyFont="1" applyFill="1" applyBorder="1"/>
    <xf numFmtId="174" fontId="53" fillId="37" borderId="0" xfId="0" applyNumberFormat="1" applyFont="1" applyFill="1" applyAlignment="1">
      <alignment horizontal="right"/>
    </xf>
    <xf numFmtId="0" fontId="10" fillId="9" borderId="5" xfId="240" applyFont="1" applyFill="1" applyBorder="1"/>
    <xf numFmtId="0" fontId="10" fillId="0" borderId="5" xfId="240" applyFont="1" applyBorder="1"/>
    <xf numFmtId="0" fontId="10" fillId="24" borderId="5" xfId="240" applyFont="1" applyFill="1" applyBorder="1"/>
    <xf numFmtId="0" fontId="10" fillId="9" borderId="5" xfId="234" applyFont="1" applyFill="1" applyBorder="1"/>
    <xf numFmtId="0" fontId="10" fillId="24" borderId="5" xfId="234" applyFont="1" applyFill="1" applyBorder="1"/>
    <xf numFmtId="0" fontId="10" fillId="9" borderId="55" xfId="240" applyFont="1" applyFill="1" applyBorder="1"/>
    <xf numFmtId="0" fontId="57" fillId="37" borderId="57" xfId="0" applyFont="1" applyFill="1" applyBorder="1"/>
    <xf numFmtId="170" fontId="10" fillId="26" borderId="52" xfId="167" applyNumberFormat="1" applyFont="1" applyFill="1" applyBorder="1" applyAlignment="1">
      <alignment horizontal="center" vertical="center" wrapText="1"/>
    </xf>
    <xf numFmtId="170" fontId="10" fillId="26" borderId="60" xfId="167" applyNumberFormat="1" applyFont="1" applyFill="1" applyBorder="1" applyAlignment="1">
      <alignment horizontal="center" vertical="center" wrapText="1"/>
    </xf>
    <xf numFmtId="0" fontId="10" fillId="9" borderId="52" xfId="240" applyFont="1" applyFill="1" applyBorder="1"/>
    <xf numFmtId="0" fontId="3" fillId="9" borderId="52" xfId="240" applyFont="1" applyFill="1" applyBorder="1"/>
    <xf numFmtId="174" fontId="53" fillId="37" borderId="60" xfId="0" applyNumberFormat="1" applyFont="1" applyFill="1" applyBorder="1" applyAlignment="1">
      <alignment horizontal="right"/>
    </xf>
    <xf numFmtId="0" fontId="10" fillId="9" borderId="54" xfId="240" applyFont="1" applyFill="1" applyBorder="1"/>
    <xf numFmtId="0" fontId="10" fillId="41" borderId="1" xfId="0" applyFont="1" applyFill="1" applyBorder="1"/>
    <xf numFmtId="0" fontId="10" fillId="41" borderId="2" xfId="0" applyFont="1" applyFill="1" applyBorder="1"/>
    <xf numFmtId="0" fontId="10" fillId="41" borderId="2" xfId="0" applyFont="1" applyFill="1" applyBorder="1" applyAlignment="1">
      <alignment horizontal="right"/>
    </xf>
    <xf numFmtId="0" fontId="10" fillId="41" borderId="12" xfId="0" applyFont="1" applyFill="1" applyBorder="1" applyAlignment="1">
      <alignment horizontal="right"/>
    </xf>
    <xf numFmtId="0" fontId="10" fillId="41" borderId="54" xfId="0" applyFont="1" applyFill="1" applyBorder="1"/>
    <xf numFmtId="0" fontId="10" fillId="41" borderId="55" xfId="0" applyFont="1" applyFill="1" applyBorder="1"/>
    <xf numFmtId="0" fontId="10" fillId="41" borderId="56" xfId="0" applyFont="1" applyFill="1" applyBorder="1"/>
    <xf numFmtId="0" fontId="10" fillId="41" borderId="57" xfId="0" applyFont="1" applyFill="1" applyBorder="1"/>
    <xf numFmtId="1" fontId="10" fillId="41" borderId="57" xfId="0" applyNumberFormat="1" applyFont="1" applyFill="1" applyBorder="1"/>
    <xf numFmtId="1" fontId="10" fillId="41" borderId="61" xfId="0" applyNumberFormat="1" applyFont="1" applyFill="1" applyBorder="1"/>
    <xf numFmtId="0" fontId="10" fillId="41" borderId="54" xfId="240" applyFont="1" applyFill="1" applyBorder="1"/>
    <xf numFmtId="0" fontId="57" fillId="41" borderId="57" xfId="0" applyFont="1" applyFill="1" applyBorder="1"/>
    <xf numFmtId="3" fontId="57" fillId="41" borderId="57" xfId="0" applyNumberFormat="1" applyFont="1" applyFill="1" applyBorder="1" applyAlignment="1">
      <alignment horizontal="right"/>
    </xf>
    <xf numFmtId="3" fontId="57" fillId="41" borderId="61" xfId="0" applyNumberFormat="1" applyFont="1" applyFill="1" applyBorder="1" applyAlignment="1">
      <alignment horizontal="right"/>
    </xf>
    <xf numFmtId="0" fontId="6" fillId="37" borderId="0" xfId="0" applyFont="1" applyFill="1"/>
    <xf numFmtId="174" fontId="3" fillId="37" borderId="0" xfId="0" applyNumberFormat="1" applyFont="1" applyFill="1" applyAlignment="1">
      <alignment horizontal="right"/>
    </xf>
    <xf numFmtId="10" fontId="53" fillId="37" borderId="0" xfId="274" applyNumberFormat="1" applyFont="1" applyFill="1" applyBorder="1" applyAlignment="1">
      <alignment horizontal="right"/>
    </xf>
    <xf numFmtId="10" fontId="53" fillId="37" borderId="0" xfId="274" quotePrefix="1" applyNumberFormat="1" applyFont="1" applyFill="1" applyBorder="1" applyAlignment="1">
      <alignment horizontal="right"/>
    </xf>
    <xf numFmtId="174" fontId="3" fillId="37" borderId="60" xfId="0" applyNumberFormat="1" applyFont="1" applyFill="1" applyBorder="1" applyAlignment="1">
      <alignment horizontal="right"/>
    </xf>
    <xf numFmtId="10" fontId="53" fillId="37" borderId="57" xfId="274" applyNumberFormat="1" applyFont="1" applyFill="1" applyBorder="1"/>
    <xf numFmtId="174" fontId="53" fillId="37" borderId="57" xfId="0" applyNumberFormat="1" applyFont="1" applyFill="1" applyBorder="1" applyAlignment="1">
      <alignment horizontal="right"/>
    </xf>
    <xf numFmtId="174" fontId="53" fillId="37" borderId="61" xfId="0" applyNumberFormat="1" applyFont="1" applyFill="1" applyBorder="1" applyAlignment="1">
      <alignment horizontal="right"/>
    </xf>
    <xf numFmtId="170" fontId="10" fillId="26" borderId="0" xfId="167" applyNumberFormat="1" applyFont="1" applyFill="1" applyBorder="1" applyAlignment="1">
      <alignment horizontal="center" vertical="center" wrapText="1"/>
    </xf>
    <xf numFmtId="169" fontId="53" fillId="24" borderId="0" xfId="0" applyNumberFormat="1" applyFont="1" applyFill="1" applyAlignment="1">
      <alignment horizontal="left" vertical="top" wrapText="1"/>
    </xf>
    <xf numFmtId="170" fontId="10" fillId="39" borderId="0" xfId="167" applyNumberFormat="1" applyFont="1" applyFill="1" applyBorder="1" applyAlignment="1">
      <alignment horizontal="center" vertical="center" wrapText="1"/>
    </xf>
    <xf numFmtId="0" fontId="0" fillId="24" borderId="0" xfId="0" applyFill="1" applyAlignment="1">
      <alignment horizontal="left"/>
    </xf>
    <xf numFmtId="0" fontId="46" fillId="24" borderId="0" xfId="0" applyFont="1" applyFill="1" applyAlignment="1">
      <alignment horizontal="left"/>
    </xf>
    <xf numFmtId="0" fontId="71" fillId="24" borderId="0" xfId="0" applyFont="1" applyFill="1" applyAlignment="1">
      <alignment horizontal="left" vertical="top"/>
    </xf>
    <xf numFmtId="0" fontId="78" fillId="36" borderId="0" xfId="0" applyFont="1" applyFill="1"/>
    <xf numFmtId="0" fontId="79" fillId="36" borderId="0" xfId="0" applyFont="1" applyFill="1"/>
    <xf numFmtId="0" fontId="78" fillId="36" borderId="0" xfId="0" applyFont="1" applyFill="1" applyAlignment="1">
      <alignment vertical="top" wrapText="1"/>
    </xf>
    <xf numFmtId="0" fontId="3" fillId="36" borderId="0" xfId="0" applyFont="1" applyFill="1"/>
    <xf numFmtId="0" fontId="10" fillId="24" borderId="62" xfId="0" applyFont="1" applyFill="1" applyBorder="1"/>
    <xf numFmtId="0" fontId="10" fillId="41" borderId="63" xfId="0" applyFont="1" applyFill="1" applyBorder="1"/>
    <xf numFmtId="0" fontId="10" fillId="41" borderId="64" xfId="0" applyFont="1" applyFill="1" applyBorder="1"/>
    <xf numFmtId="0" fontId="10" fillId="41" borderId="65" xfId="0" applyFont="1" applyFill="1" applyBorder="1"/>
    <xf numFmtId="0" fontId="3" fillId="36" borderId="7" xfId="0" applyFont="1" applyFill="1" applyBorder="1"/>
    <xf numFmtId="0" fontId="3" fillId="36" borderId="12" xfId="0" applyFont="1" applyFill="1" applyBorder="1"/>
    <xf numFmtId="171" fontId="3" fillId="0" borderId="7" xfId="0" applyNumberFormat="1" applyFont="1" applyBorder="1"/>
    <xf numFmtId="0" fontId="59" fillId="37" borderId="0" xfId="0" applyFont="1" applyFill="1"/>
    <xf numFmtId="1" fontId="57" fillId="41" borderId="66" xfId="0" applyNumberFormat="1" applyFont="1" applyFill="1" applyBorder="1"/>
    <xf numFmtId="3" fontId="57" fillId="41" borderId="66" xfId="0" applyNumberFormat="1" applyFont="1" applyFill="1" applyBorder="1" applyAlignment="1">
      <alignment horizontal="right"/>
    </xf>
    <xf numFmtId="171" fontId="3" fillId="9" borderId="67" xfId="246" applyNumberFormat="1" applyFont="1" applyFill="1" applyBorder="1"/>
    <xf numFmtId="171" fontId="3" fillId="9" borderId="67" xfId="242" applyNumberFormat="1" applyFont="1" applyFill="1" applyBorder="1"/>
    <xf numFmtId="1" fontId="10" fillId="9" borderId="67" xfId="242" applyNumberFormat="1" applyFont="1" applyFill="1" applyBorder="1"/>
    <xf numFmtId="174" fontId="54" fillId="24" borderId="67" xfId="0" applyNumberFormat="1" applyFont="1" applyFill="1" applyBorder="1" applyAlignment="1">
      <alignment horizontal="right"/>
    </xf>
    <xf numFmtId="171" fontId="3" fillId="9" borderId="67" xfId="0" applyNumberFormat="1" applyFont="1" applyFill="1" applyBorder="1"/>
    <xf numFmtId="171" fontId="3" fillId="9" borderId="67" xfId="247" applyNumberFormat="1" applyFont="1" applyFill="1" applyBorder="1"/>
    <xf numFmtId="171" fontId="3" fillId="9" borderId="68" xfId="247" applyNumberFormat="1" applyFont="1" applyFill="1" applyBorder="1"/>
    <xf numFmtId="171" fontId="35" fillId="25" borderId="68" xfId="0" applyNumberFormat="1" applyFont="1" applyFill="1" applyBorder="1"/>
    <xf numFmtId="170" fontId="3" fillId="9" borderId="69" xfId="167" applyNumberFormat="1" applyFont="1" applyFill="1" applyBorder="1" applyAlignment="1">
      <alignment horizontal="left"/>
    </xf>
    <xf numFmtId="0" fontId="54" fillId="24" borderId="69" xfId="0" applyFont="1" applyFill="1" applyBorder="1"/>
    <xf numFmtId="0" fontId="54" fillId="0" borderId="69" xfId="0" applyFont="1" applyBorder="1"/>
    <xf numFmtId="0" fontId="72" fillId="0" borderId="69" xfId="0" applyFont="1" applyBorder="1"/>
    <xf numFmtId="0" fontId="72" fillId="36" borderId="69" xfId="0" applyFont="1" applyFill="1" applyBorder="1"/>
    <xf numFmtId="0" fontId="54" fillId="29" borderId="70" xfId="218" applyFont="1" applyFill="1" applyBorder="1"/>
    <xf numFmtId="168" fontId="3" fillId="9" borderId="70" xfId="0" applyNumberFormat="1" applyFont="1" applyFill="1" applyBorder="1"/>
    <xf numFmtId="170" fontId="10" fillId="10" borderId="71" xfId="177" applyNumberFormat="1" applyFont="1" applyFill="1" applyBorder="1" applyAlignment="1">
      <alignment vertical="center"/>
    </xf>
    <xf numFmtId="170" fontId="10" fillId="10" borderId="72" xfId="177" applyNumberFormat="1" applyFont="1" applyFill="1" applyBorder="1" applyAlignment="1">
      <alignment vertical="center"/>
    </xf>
    <xf numFmtId="170" fontId="10" fillId="10" borderId="70" xfId="177" applyNumberFormat="1" applyFont="1" applyFill="1" applyBorder="1" applyAlignment="1">
      <alignment vertical="center"/>
    </xf>
    <xf numFmtId="170" fontId="10" fillId="25" borderId="71" xfId="177" applyNumberFormat="1" applyFont="1" applyFill="1" applyBorder="1" applyAlignment="1">
      <alignment vertical="center"/>
    </xf>
    <xf numFmtId="170" fontId="10" fillId="25" borderId="72" xfId="177" applyNumberFormat="1" applyFont="1" applyFill="1" applyBorder="1" applyAlignment="1">
      <alignment vertical="center"/>
    </xf>
    <xf numFmtId="170" fontId="10" fillId="25" borderId="70" xfId="177" applyNumberFormat="1" applyFont="1" applyFill="1" applyBorder="1" applyAlignment="1">
      <alignment vertical="center"/>
    </xf>
    <xf numFmtId="168" fontId="3" fillId="25" borderId="73" xfId="0" applyNumberFormat="1" applyFont="1" applyFill="1" applyBorder="1"/>
    <xf numFmtId="170" fontId="10" fillId="10" borderId="71" xfId="175" applyNumberFormat="1" applyFont="1" applyFill="1" applyBorder="1" applyAlignment="1">
      <alignment vertical="center"/>
    </xf>
    <xf numFmtId="170" fontId="10" fillId="10" borderId="72" xfId="175" applyNumberFormat="1" applyFont="1" applyFill="1" applyBorder="1" applyAlignment="1">
      <alignment vertical="center"/>
    </xf>
    <xf numFmtId="170" fontId="10" fillId="10" borderId="70" xfId="175" applyNumberFormat="1" applyFont="1" applyFill="1" applyBorder="1" applyAlignment="1">
      <alignment vertical="center"/>
    </xf>
    <xf numFmtId="171" fontId="10" fillId="0" borderId="71" xfId="247" applyNumberFormat="1" applyFont="1" applyBorder="1"/>
    <xf numFmtId="170" fontId="10" fillId="10" borderId="71" xfId="176" applyNumberFormat="1" applyFont="1" applyFill="1" applyBorder="1" applyAlignment="1">
      <alignment vertical="center"/>
    </xf>
    <xf numFmtId="170" fontId="10" fillId="10" borderId="72" xfId="176" applyNumberFormat="1" applyFont="1" applyFill="1" applyBorder="1" applyAlignment="1">
      <alignment vertical="center"/>
    </xf>
    <xf numFmtId="170" fontId="10" fillId="10" borderId="70" xfId="176" applyNumberFormat="1" applyFont="1" applyFill="1" applyBorder="1" applyAlignment="1">
      <alignment vertical="center"/>
    </xf>
    <xf numFmtId="3" fontId="3" fillId="9" borderId="0" xfId="234" applyNumberFormat="1" applyFont="1" applyFill="1"/>
    <xf numFmtId="187" fontId="57" fillId="24" borderId="0" xfId="170" applyNumberFormat="1" applyFont="1" applyFill="1" applyBorder="1"/>
    <xf numFmtId="0" fontId="10" fillId="24" borderId="52" xfId="0" applyFont="1" applyFill="1" applyBorder="1"/>
    <xf numFmtId="9" fontId="3" fillId="24" borderId="5" xfId="0" applyNumberFormat="1" applyFont="1" applyFill="1" applyBorder="1"/>
    <xf numFmtId="0" fontId="3" fillId="24" borderId="53" xfId="0" applyFont="1" applyFill="1" applyBorder="1"/>
    <xf numFmtId="9" fontId="3" fillId="24" borderId="5" xfId="0" applyNumberFormat="1" applyFont="1" applyFill="1" applyBorder="1" applyAlignment="1">
      <alignment horizontal="right"/>
    </xf>
    <xf numFmtId="9" fontId="3" fillId="24" borderId="62" xfId="0" applyNumberFormat="1" applyFont="1" applyFill="1" applyBorder="1"/>
    <xf numFmtId="0" fontId="3" fillId="24" borderId="62" xfId="0" applyFont="1" applyFill="1" applyBorder="1"/>
    <xf numFmtId="0" fontId="3" fillId="24" borderId="0" xfId="0" applyFont="1" applyFill="1"/>
    <xf numFmtId="0" fontId="3" fillId="37" borderId="0" xfId="0" applyFont="1" applyFill="1"/>
    <xf numFmtId="0" fontId="3" fillId="37" borderId="57" xfId="0" applyFont="1" applyFill="1" applyBorder="1"/>
    <xf numFmtId="171" fontId="53" fillId="37" borderId="0" xfId="0" applyNumberFormat="1" applyFont="1" applyFill="1"/>
    <xf numFmtId="10" fontId="52" fillId="24" borderId="0" xfId="274" quotePrefix="1" applyNumberFormat="1" applyFont="1" applyFill="1" applyBorder="1" applyAlignment="1">
      <alignment horizontal="right"/>
    </xf>
    <xf numFmtId="174" fontId="57" fillId="37" borderId="60" xfId="0" applyNumberFormat="1" applyFont="1" applyFill="1" applyBorder="1" applyAlignment="1">
      <alignment horizontal="right"/>
    </xf>
    <xf numFmtId="0" fontId="57" fillId="41" borderId="2" xfId="0" applyFont="1" applyFill="1" applyBorder="1"/>
    <xf numFmtId="3" fontId="57" fillId="41" borderId="2" xfId="0" applyNumberFormat="1" applyFont="1" applyFill="1" applyBorder="1" applyAlignment="1">
      <alignment horizontal="right"/>
    </xf>
    <xf numFmtId="10" fontId="3" fillId="36" borderId="0" xfId="0" applyNumberFormat="1" applyFont="1" applyFill="1"/>
    <xf numFmtId="10" fontId="3" fillId="36" borderId="0" xfId="0" applyNumberFormat="1" applyFont="1" applyFill="1" applyAlignment="1">
      <alignment horizontal="right"/>
    </xf>
    <xf numFmtId="0" fontId="3" fillId="36" borderId="5" xfId="0" applyFont="1" applyFill="1" applyBorder="1"/>
    <xf numFmtId="0" fontId="3" fillId="0" borderId="5" xfId="0" applyFont="1" applyBorder="1"/>
    <xf numFmtId="0" fontId="3" fillId="36" borderId="0" xfId="0" applyFont="1" applyFill="1" applyAlignment="1">
      <alignment horizontal="right"/>
    </xf>
    <xf numFmtId="0" fontId="3" fillId="36" borderId="69" xfId="0" applyFont="1" applyFill="1" applyBorder="1" applyAlignment="1">
      <alignment horizontal="left"/>
    </xf>
    <xf numFmtId="0" fontId="3" fillId="36" borderId="0" xfId="0" applyFont="1" applyFill="1" applyAlignment="1">
      <alignment horizontal="left"/>
    </xf>
    <xf numFmtId="0" fontId="10" fillId="36" borderId="0" xfId="0" applyFont="1" applyFill="1"/>
    <xf numFmtId="174" fontId="65" fillId="37" borderId="60" xfId="0" applyNumberFormat="1" applyFont="1" applyFill="1" applyBorder="1" applyAlignment="1">
      <alignment horizontal="right"/>
    </xf>
    <xf numFmtId="174" fontId="67" fillId="37" borderId="60" xfId="0" applyNumberFormat="1" applyFont="1" applyFill="1" applyBorder="1" applyAlignment="1">
      <alignment horizontal="right"/>
    </xf>
    <xf numFmtId="174" fontId="65" fillId="37" borderId="0" xfId="0" applyNumberFormat="1" applyFont="1" applyFill="1" applyAlignment="1">
      <alignment horizontal="right"/>
    </xf>
    <xf numFmtId="171" fontId="57" fillId="37" borderId="0" xfId="0" applyNumberFormat="1" applyFont="1" applyFill="1"/>
    <xf numFmtId="0" fontId="6" fillId="0" borderId="0" xfId="0" applyFont="1" applyAlignment="1">
      <alignment horizontal="center"/>
    </xf>
    <xf numFmtId="174" fontId="53" fillId="37" borderId="74" xfId="0" applyNumberFormat="1" applyFont="1" applyFill="1" applyBorder="1" applyAlignment="1">
      <alignment horizontal="right"/>
    </xf>
    <xf numFmtId="170" fontId="10" fillId="26" borderId="75" xfId="167" applyNumberFormat="1" applyFont="1" applyFill="1" applyBorder="1" applyAlignment="1">
      <alignment horizontal="center" vertical="center" wrapText="1"/>
    </xf>
    <xf numFmtId="0" fontId="10" fillId="9" borderId="0" xfId="240" applyFont="1" applyFill="1"/>
    <xf numFmtId="171" fontId="3" fillId="24" borderId="0" xfId="301" applyNumberFormat="1" applyFont="1" applyFill="1"/>
    <xf numFmtId="0" fontId="10" fillId="0" borderId="0" xfId="240" applyFont="1"/>
    <xf numFmtId="0" fontId="10" fillId="24" borderId="0" xfId="240" applyFont="1" applyFill="1"/>
    <xf numFmtId="0" fontId="3" fillId="9" borderId="5" xfId="240" applyFont="1" applyFill="1" applyBorder="1"/>
    <xf numFmtId="0" fontId="3" fillId="9" borderId="55" xfId="240" applyFont="1" applyFill="1" applyBorder="1"/>
    <xf numFmtId="0" fontId="3" fillId="24" borderId="52" xfId="0" applyFont="1" applyFill="1" applyBorder="1"/>
    <xf numFmtId="190" fontId="3" fillId="24" borderId="0" xfId="301" applyNumberFormat="1" applyFont="1" applyFill="1"/>
    <xf numFmtId="191" fontId="3" fillId="24" borderId="0" xfId="301" applyNumberFormat="1" applyFont="1" applyFill="1"/>
    <xf numFmtId="0" fontId="46" fillId="36" borderId="0" xfId="0" applyFont="1" applyFill="1"/>
    <xf numFmtId="10" fontId="46" fillId="36" borderId="0" xfId="0" applyNumberFormat="1" applyFont="1" applyFill="1"/>
    <xf numFmtId="10" fontId="46" fillId="36" borderId="0" xfId="0" applyNumberFormat="1" applyFont="1" applyFill="1" applyAlignment="1">
      <alignment horizontal="right"/>
    </xf>
    <xf numFmtId="0" fontId="46" fillId="36" borderId="0" xfId="0" applyFont="1" applyFill="1" applyAlignment="1">
      <alignment horizontal="right"/>
    </xf>
    <xf numFmtId="0" fontId="58" fillId="36" borderId="0" xfId="0" applyFont="1" applyFill="1"/>
    <xf numFmtId="170" fontId="10" fillId="26" borderId="7" xfId="167" applyNumberFormat="1" applyFont="1" applyFill="1" applyBorder="1" applyAlignment="1">
      <alignment horizontal="center" vertical="center" wrapText="1"/>
    </xf>
    <xf numFmtId="0" fontId="46" fillId="36" borderId="7" xfId="0" applyFont="1" applyFill="1" applyBorder="1"/>
    <xf numFmtId="0" fontId="3" fillId="9" borderId="5" xfId="234" applyFont="1" applyFill="1" applyBorder="1"/>
    <xf numFmtId="0" fontId="78" fillId="36" borderId="5" xfId="0" applyFont="1" applyFill="1" applyBorder="1"/>
    <xf numFmtId="0" fontId="3" fillId="36" borderId="69" xfId="0" applyFont="1" applyFill="1" applyBorder="1"/>
    <xf numFmtId="171" fontId="46" fillId="36" borderId="7" xfId="0" applyNumberFormat="1" applyFont="1" applyFill="1" applyBorder="1"/>
    <xf numFmtId="1" fontId="46" fillId="36" borderId="0" xfId="0" applyNumberFormat="1" applyFont="1" applyFill="1"/>
    <xf numFmtId="171" fontId="46" fillId="36" borderId="0" xfId="0" applyNumberFormat="1" applyFont="1" applyFill="1"/>
    <xf numFmtId="0" fontId="74" fillId="0" borderId="0" xfId="0" applyFont="1" applyAlignment="1">
      <alignment horizontal="right"/>
    </xf>
    <xf numFmtId="0" fontId="78" fillId="0" borderId="0" xfId="0" applyFont="1" applyAlignment="1">
      <alignment horizontal="right"/>
    </xf>
    <xf numFmtId="10" fontId="46" fillId="24" borderId="0" xfId="274" applyNumberFormat="1" applyFont="1" applyFill="1" applyBorder="1"/>
    <xf numFmtId="170" fontId="10" fillId="26" borderId="50" xfId="167" applyNumberFormat="1" applyFont="1" applyFill="1" applyBorder="1" applyAlignment="1">
      <alignment horizontal="center" vertical="center" wrapText="1"/>
    </xf>
    <xf numFmtId="170" fontId="10" fillId="26" borderId="5" xfId="167" applyNumberFormat="1" applyFont="1" applyFill="1" applyBorder="1" applyAlignment="1">
      <alignment horizontal="center" vertical="center" wrapText="1"/>
    </xf>
    <xf numFmtId="174" fontId="65" fillId="37" borderId="7" xfId="0" applyNumberFormat="1" applyFont="1" applyFill="1" applyBorder="1" applyAlignment="1">
      <alignment horizontal="right"/>
    </xf>
    <xf numFmtId="0" fontId="10" fillId="41" borderId="1" xfId="240" applyFont="1" applyFill="1" applyBorder="1"/>
    <xf numFmtId="3" fontId="57" fillId="41" borderId="12" xfId="0" applyNumberFormat="1" applyFont="1" applyFill="1" applyBorder="1" applyAlignment="1">
      <alignment horizontal="right"/>
    </xf>
    <xf numFmtId="10" fontId="83" fillId="24" borderId="0" xfId="274" applyNumberFormat="1" applyFont="1" applyFill="1" applyBorder="1"/>
    <xf numFmtId="174" fontId="83" fillId="24" borderId="0" xfId="0" applyNumberFormat="1" applyFont="1" applyFill="1" applyAlignment="1">
      <alignment horizontal="right"/>
    </xf>
    <xf numFmtId="174" fontId="83" fillId="37" borderId="7" xfId="0" applyNumberFormat="1" applyFont="1" applyFill="1" applyBorder="1" applyAlignment="1">
      <alignment horizontal="right"/>
    </xf>
    <xf numFmtId="174" fontId="83" fillId="37" borderId="0" xfId="0" applyNumberFormat="1" applyFont="1" applyFill="1" applyAlignment="1">
      <alignment horizontal="right"/>
    </xf>
    <xf numFmtId="174" fontId="84" fillId="37" borderId="0" xfId="0" applyNumberFormat="1" applyFont="1" applyFill="1" applyAlignment="1">
      <alignment horizontal="right"/>
    </xf>
    <xf numFmtId="174" fontId="85" fillId="24" borderId="0" xfId="0" applyNumberFormat="1" applyFont="1" applyFill="1" applyAlignment="1">
      <alignment horizontal="right"/>
    </xf>
    <xf numFmtId="0" fontId="10" fillId="41" borderId="69" xfId="0" applyFont="1" applyFill="1" applyBorder="1"/>
    <xf numFmtId="0" fontId="54" fillId="34" borderId="69" xfId="0" applyFont="1" applyFill="1" applyBorder="1"/>
    <xf numFmtId="0" fontId="6" fillId="24" borderId="69" xfId="0" applyFont="1" applyFill="1" applyBorder="1"/>
    <xf numFmtId="0" fontId="62" fillId="24" borderId="69" xfId="0" applyFont="1" applyFill="1" applyBorder="1"/>
    <xf numFmtId="0" fontId="2" fillId="24" borderId="69" xfId="0" applyFont="1" applyFill="1" applyBorder="1"/>
    <xf numFmtId="0" fontId="52" fillId="24" borderId="69" xfId="217" applyFill="1" applyBorder="1"/>
    <xf numFmtId="0" fontId="54" fillId="0" borderId="69" xfId="216" applyFont="1" applyBorder="1"/>
    <xf numFmtId="168" fontId="2" fillId="26" borderId="69" xfId="0" applyNumberFormat="1" applyFont="1" applyFill="1" applyBorder="1"/>
    <xf numFmtId="170" fontId="2" fillId="26" borderId="69" xfId="164" applyNumberFormat="1" applyFont="1" applyFill="1" applyBorder="1" applyAlignment="1"/>
    <xf numFmtId="168" fontId="6" fillId="26" borderId="69" xfId="0" applyNumberFormat="1" applyFont="1" applyFill="1" applyBorder="1"/>
    <xf numFmtId="0" fontId="6" fillId="26" borderId="69" xfId="247" applyFont="1" applyFill="1" applyBorder="1"/>
    <xf numFmtId="171" fontId="3" fillId="0" borderId="69" xfId="247" applyNumberFormat="1" applyFont="1" applyBorder="1"/>
    <xf numFmtId="171" fontId="3" fillId="25" borderId="69" xfId="247" applyNumberFormat="1" applyFont="1" applyFill="1" applyBorder="1"/>
    <xf numFmtId="171" fontId="10" fillId="7" borderId="69" xfId="177" applyNumberFormat="1" applyFont="1" applyFill="1" applyBorder="1"/>
    <xf numFmtId="168" fontId="3" fillId="9" borderId="69" xfId="1" applyNumberFormat="1" applyFont="1" applyFill="1" applyBorder="1"/>
    <xf numFmtId="0" fontId="46" fillId="9" borderId="0" xfId="240" applyFont="1" applyFill="1"/>
    <xf numFmtId="10" fontId="46" fillId="24" borderId="0" xfId="0" applyNumberFormat="1" applyFont="1" applyFill="1"/>
    <xf numFmtId="171" fontId="46" fillId="24" borderId="0" xfId="301" applyNumberFormat="1" applyFont="1" applyFill="1"/>
    <xf numFmtId="171" fontId="46" fillId="24" borderId="0" xfId="240" applyNumberFormat="1" applyFont="1" applyFill="1"/>
    <xf numFmtId="0" fontId="46" fillId="0" borderId="0" xfId="240" applyFont="1"/>
    <xf numFmtId="10" fontId="46" fillId="24" borderId="0" xfId="0" applyNumberFormat="1" applyFont="1" applyFill="1" applyAlignment="1">
      <alignment horizontal="right"/>
    </xf>
    <xf numFmtId="0" fontId="46" fillId="24" borderId="0" xfId="240" applyFont="1" applyFill="1"/>
    <xf numFmtId="190" fontId="46" fillId="24" borderId="0" xfId="301" applyNumberFormat="1" applyFont="1" applyFill="1"/>
    <xf numFmtId="191" fontId="46" fillId="24" borderId="0" xfId="301" applyNumberFormat="1" applyFont="1" applyFill="1"/>
    <xf numFmtId="191" fontId="46" fillId="24" borderId="0" xfId="240" applyNumberFormat="1" applyFont="1" applyFill="1"/>
    <xf numFmtId="169" fontId="65" fillId="24" borderId="0" xfId="0" applyNumberFormat="1" applyFont="1" applyFill="1"/>
    <xf numFmtId="0" fontId="65" fillId="24" borderId="0" xfId="234" applyFont="1" applyFill="1"/>
    <xf numFmtId="170" fontId="67" fillId="24" borderId="0" xfId="167" applyNumberFormat="1" applyFont="1" applyFill="1" applyBorder="1"/>
    <xf numFmtId="171" fontId="67" fillId="24" borderId="0" xfId="167" applyNumberFormat="1" applyFont="1" applyFill="1" applyBorder="1"/>
    <xf numFmtId="171" fontId="86" fillId="24" borderId="0" xfId="167" applyNumberFormat="1" applyFont="1" applyFill="1" applyBorder="1"/>
    <xf numFmtId="169" fontId="65" fillId="24" borderId="0" xfId="0" applyNumberFormat="1" applyFont="1" applyFill="1" applyAlignment="1">
      <alignment vertical="top" wrapText="1"/>
    </xf>
    <xf numFmtId="171" fontId="65" fillId="24" borderId="0" xfId="0" applyNumberFormat="1" applyFont="1" applyFill="1"/>
    <xf numFmtId="169" fontId="65" fillId="24" borderId="0" xfId="0" applyNumberFormat="1" applyFont="1" applyFill="1" applyAlignment="1">
      <alignment horizontal="left" vertical="top" wrapText="1"/>
    </xf>
    <xf numFmtId="0" fontId="46" fillId="24" borderId="0" xfId="234" applyFont="1" applyFill="1"/>
    <xf numFmtId="174" fontId="53" fillId="24" borderId="0" xfId="0" applyNumberFormat="1" applyFont="1" applyFill="1" applyAlignment="1">
      <alignment horizontal="right"/>
    </xf>
    <xf numFmtId="174" fontId="53" fillId="24" borderId="7" xfId="0" applyNumberFormat="1" applyFont="1" applyFill="1" applyBorder="1" applyAlignment="1">
      <alignment horizontal="right"/>
    </xf>
    <xf numFmtId="0" fontId="10" fillId="41" borderId="69" xfId="240" applyFont="1" applyFill="1" applyBorder="1"/>
    <xf numFmtId="0" fontId="57" fillId="24" borderId="0" xfId="0" applyFont="1" applyFill="1"/>
    <xf numFmtId="174" fontId="53" fillId="24" borderId="0" xfId="0" applyNumberFormat="1" applyFont="1" applyFill="1" applyAlignment="1">
      <alignment horizontal="center"/>
    </xf>
    <xf numFmtId="174" fontId="53" fillId="24" borderId="7" xfId="0" applyNumberFormat="1" applyFont="1" applyFill="1" applyBorder="1" applyAlignment="1">
      <alignment horizontal="center"/>
    </xf>
    <xf numFmtId="0" fontId="88" fillId="0" borderId="0" xfId="0" applyFont="1"/>
    <xf numFmtId="170" fontId="10" fillId="26" borderId="71" xfId="167" applyNumberFormat="1" applyFont="1" applyFill="1" applyBorder="1" applyAlignment="1">
      <alignment horizontal="center" vertical="center"/>
    </xf>
    <xf numFmtId="0" fontId="10" fillId="41" borderId="46" xfId="0" applyFont="1" applyFill="1" applyBorder="1"/>
    <xf numFmtId="0" fontId="10" fillId="41" borderId="0" xfId="240" applyFont="1" applyFill="1"/>
    <xf numFmtId="1" fontId="10" fillId="41" borderId="0" xfId="240" applyNumberFormat="1" applyFont="1" applyFill="1"/>
    <xf numFmtId="171" fontId="46" fillId="24" borderId="7" xfId="240" applyNumberFormat="1" applyFont="1" applyFill="1" applyBorder="1"/>
    <xf numFmtId="191" fontId="46" fillId="24" borderId="7" xfId="240" applyNumberFormat="1" applyFont="1" applyFill="1" applyBorder="1"/>
    <xf numFmtId="1" fontId="46" fillId="9" borderId="76" xfId="240" applyNumberFormat="1" applyFont="1" applyFill="1" applyBorder="1"/>
    <xf numFmtId="1" fontId="46" fillId="9" borderId="77" xfId="240" applyNumberFormat="1" applyFont="1" applyFill="1" applyBorder="1"/>
    <xf numFmtId="0" fontId="46" fillId="9" borderId="76" xfId="0" applyFont="1" applyFill="1" applyBorder="1"/>
    <xf numFmtId="3" fontId="46" fillId="9" borderId="76" xfId="234" applyNumberFormat="1" applyFont="1" applyFill="1" applyBorder="1"/>
    <xf numFmtId="0" fontId="46" fillId="9" borderId="5" xfId="234" applyFont="1" applyFill="1" applyBorder="1"/>
    <xf numFmtId="171" fontId="46" fillId="9" borderId="7" xfId="234" applyNumberFormat="1" applyFont="1" applyFill="1" applyBorder="1"/>
    <xf numFmtId="0" fontId="46" fillId="24" borderId="5" xfId="234" applyFont="1" applyFill="1" applyBorder="1"/>
    <xf numFmtId="0" fontId="46" fillId="9" borderId="69" xfId="234" applyFont="1" applyFill="1" applyBorder="1"/>
    <xf numFmtId="3" fontId="46" fillId="9" borderId="77" xfId="234" applyNumberFormat="1" applyFont="1" applyFill="1" applyBorder="1"/>
    <xf numFmtId="0" fontId="10" fillId="41" borderId="2" xfId="240" applyFont="1" applyFill="1" applyBorder="1"/>
    <xf numFmtId="1" fontId="10" fillId="41" borderId="2" xfId="240" applyNumberFormat="1" applyFont="1" applyFill="1" applyBorder="1"/>
    <xf numFmtId="1" fontId="10" fillId="41" borderId="12" xfId="240" applyNumberFormat="1" applyFont="1" applyFill="1" applyBorder="1"/>
    <xf numFmtId="0" fontId="0" fillId="24" borderId="76" xfId="0" applyFill="1" applyBorder="1"/>
    <xf numFmtId="10" fontId="54" fillId="24" borderId="76" xfId="274" applyNumberFormat="1" applyFont="1" applyFill="1" applyBorder="1"/>
    <xf numFmtId="174" fontId="54" fillId="24" borderId="76" xfId="0" applyNumberFormat="1" applyFont="1" applyFill="1" applyBorder="1" applyAlignment="1">
      <alignment horizontal="right"/>
    </xf>
    <xf numFmtId="174" fontId="54" fillId="24" borderId="77" xfId="0" applyNumberFormat="1" applyFont="1" applyFill="1" applyBorder="1" applyAlignment="1">
      <alignment horizontal="right"/>
    </xf>
    <xf numFmtId="0" fontId="52" fillId="24" borderId="5" xfId="0" applyFont="1" applyFill="1" applyBorder="1"/>
    <xf numFmtId="0" fontId="52" fillId="0" borderId="5" xfId="0" applyFont="1" applyBorder="1"/>
    <xf numFmtId="3" fontId="54" fillId="24" borderId="76" xfId="0" applyNumberFormat="1" applyFont="1" applyFill="1" applyBorder="1" applyAlignment="1">
      <alignment horizontal="right"/>
    </xf>
    <xf numFmtId="3" fontId="54" fillId="24" borderId="77" xfId="0" applyNumberFormat="1" applyFont="1" applyFill="1" applyBorder="1" applyAlignment="1">
      <alignment horizontal="right"/>
    </xf>
    <xf numFmtId="0" fontId="3" fillId="9" borderId="1" xfId="240" applyFont="1" applyFill="1" applyBorder="1"/>
    <xf numFmtId="0" fontId="53" fillId="24" borderId="2" xfId="0" applyFont="1" applyFill="1" applyBorder="1"/>
    <xf numFmtId="10" fontId="53" fillId="37" borderId="2" xfId="274" applyNumberFormat="1" applyFont="1" applyFill="1" applyBorder="1"/>
    <xf numFmtId="174" fontId="53" fillId="24" borderId="2" xfId="0" applyNumberFormat="1" applyFont="1" applyFill="1" applyBorder="1" applyAlignment="1">
      <alignment horizontal="right"/>
    </xf>
    <xf numFmtId="174" fontId="53" fillId="24" borderId="12" xfId="0" applyNumberFormat="1" applyFont="1" applyFill="1" applyBorder="1" applyAlignment="1">
      <alignment horizontal="right"/>
    </xf>
    <xf numFmtId="1" fontId="57" fillId="41" borderId="77" xfId="0" applyNumberFormat="1" applyFont="1" applyFill="1" applyBorder="1"/>
    <xf numFmtId="0" fontId="57" fillId="41" borderId="76" xfId="0" applyFont="1" applyFill="1" applyBorder="1"/>
    <xf numFmtId="0" fontId="87" fillId="41" borderId="76" xfId="0" applyFont="1" applyFill="1" applyBorder="1"/>
    <xf numFmtId="1" fontId="57" fillId="41" borderId="76" xfId="0" applyNumberFormat="1" applyFont="1" applyFill="1" applyBorder="1"/>
    <xf numFmtId="170" fontId="46" fillId="9" borderId="76" xfId="167" applyNumberFormat="1" applyFont="1" applyFill="1" applyBorder="1" applyAlignment="1">
      <alignment horizontal="left"/>
    </xf>
    <xf numFmtId="170" fontId="31" fillId="9" borderId="76" xfId="167" applyNumberFormat="1" applyFont="1" applyFill="1" applyBorder="1"/>
    <xf numFmtId="1" fontId="57" fillId="41" borderId="76" xfId="0" applyNumberFormat="1" applyFont="1" applyFill="1" applyBorder="1" applyAlignment="1">
      <alignment horizontal="center"/>
    </xf>
    <xf numFmtId="1" fontId="57" fillId="41" borderId="77" xfId="0" applyNumberFormat="1" applyFont="1" applyFill="1" applyBorder="1" applyAlignment="1">
      <alignment horizontal="center"/>
    </xf>
    <xf numFmtId="10" fontId="83" fillId="24" borderId="76" xfId="274" applyNumberFormat="1" applyFont="1" applyFill="1" applyBorder="1"/>
    <xf numFmtId="174" fontId="83" fillId="24" borderId="76" xfId="0" applyNumberFormat="1" applyFont="1" applyFill="1" applyBorder="1" applyAlignment="1">
      <alignment horizontal="right"/>
    </xf>
    <xf numFmtId="174" fontId="83" fillId="37" borderId="77" xfId="0" applyNumberFormat="1" applyFont="1" applyFill="1" applyBorder="1" applyAlignment="1">
      <alignment horizontal="right"/>
    </xf>
    <xf numFmtId="174" fontId="83" fillId="37" borderId="76" xfId="0" applyNumberFormat="1" applyFont="1" applyFill="1" applyBorder="1" applyAlignment="1">
      <alignment horizontal="right"/>
    </xf>
    <xf numFmtId="174" fontId="84" fillId="37" borderId="76" xfId="0" applyNumberFormat="1" applyFont="1" applyFill="1" applyBorder="1" applyAlignment="1">
      <alignment horizontal="right"/>
    </xf>
    <xf numFmtId="174" fontId="85" fillId="24" borderId="76" xfId="0" applyNumberFormat="1" applyFont="1" applyFill="1" applyBorder="1" applyAlignment="1">
      <alignment horizontal="right"/>
    </xf>
    <xf numFmtId="0" fontId="46" fillId="9" borderId="76" xfId="234" applyFont="1" applyFill="1" applyBorder="1"/>
    <xf numFmtId="0" fontId="31" fillId="24" borderId="76" xfId="234" applyFont="1" applyFill="1" applyBorder="1"/>
    <xf numFmtId="0" fontId="67" fillId="24" borderId="76" xfId="234" applyFont="1" applyFill="1" applyBorder="1"/>
    <xf numFmtId="187" fontId="67" fillId="24" borderId="76" xfId="170" applyNumberFormat="1" applyFont="1" applyFill="1" applyBorder="1"/>
    <xf numFmtId="1" fontId="57" fillId="41" borderId="76" xfId="0" applyNumberFormat="1" applyFont="1" applyFill="1" applyBorder="1" applyAlignment="1">
      <alignment horizontal="right"/>
    </xf>
    <xf numFmtId="1" fontId="57" fillId="41" borderId="77" xfId="0" applyNumberFormat="1" applyFont="1" applyFill="1" applyBorder="1" applyAlignment="1">
      <alignment horizontal="right"/>
    </xf>
    <xf numFmtId="0" fontId="3" fillId="36" borderId="76" xfId="0" applyFont="1" applyFill="1" applyBorder="1"/>
    <xf numFmtId="0" fontId="3" fillId="36" borderId="77" xfId="0" applyFont="1" applyFill="1" applyBorder="1"/>
    <xf numFmtId="0" fontId="79" fillId="41" borderId="76" xfId="0" applyFont="1" applyFill="1" applyBorder="1"/>
    <xf numFmtId="3" fontId="79" fillId="41" borderId="77" xfId="0" applyNumberFormat="1" applyFont="1" applyFill="1" applyBorder="1"/>
    <xf numFmtId="0" fontId="10" fillId="36" borderId="76" xfId="0" applyFont="1" applyFill="1" applyBorder="1"/>
    <xf numFmtId="0" fontId="46" fillId="36" borderId="76" xfId="0" applyFont="1" applyFill="1" applyBorder="1"/>
    <xf numFmtId="0" fontId="79" fillId="36" borderId="76" xfId="0" applyFont="1" applyFill="1" applyBorder="1"/>
    <xf numFmtId="3" fontId="79" fillId="36" borderId="76" xfId="0" applyNumberFormat="1" applyFont="1" applyFill="1" applyBorder="1"/>
    <xf numFmtId="0" fontId="3" fillId="9" borderId="76" xfId="234" applyFont="1" applyFill="1" applyBorder="1"/>
    <xf numFmtId="0" fontId="3" fillId="9" borderId="76" xfId="0" applyFont="1" applyFill="1" applyBorder="1"/>
    <xf numFmtId="3" fontId="3" fillId="9" borderId="76" xfId="234" applyNumberFormat="1" applyFont="1" applyFill="1" applyBorder="1"/>
    <xf numFmtId="0" fontId="10" fillId="24" borderId="76" xfId="234" applyFont="1" applyFill="1" applyBorder="1"/>
    <xf numFmtId="0" fontId="57" fillId="24" borderId="76" xfId="234" applyFont="1" applyFill="1" applyBorder="1"/>
    <xf numFmtId="187" fontId="57" fillId="24" borderId="76" xfId="170" applyNumberFormat="1" applyFont="1" applyFill="1" applyBorder="1"/>
    <xf numFmtId="170" fontId="3" fillId="9" borderId="76" xfId="167" applyNumberFormat="1" applyFont="1" applyFill="1" applyBorder="1" applyAlignment="1">
      <alignment horizontal="left"/>
    </xf>
    <xf numFmtId="170" fontId="10" fillId="9" borderId="76" xfId="167" applyNumberFormat="1" applyFont="1" applyFill="1" applyBorder="1"/>
    <xf numFmtId="1" fontId="3" fillId="9" borderId="76" xfId="240" applyNumberFormat="1" applyFont="1" applyFill="1" applyBorder="1"/>
    <xf numFmtId="3" fontId="3" fillId="9" borderId="77" xfId="234" applyNumberFormat="1" applyFont="1" applyFill="1" applyBorder="1"/>
    <xf numFmtId="187" fontId="57" fillId="24" borderId="77" xfId="170" applyNumberFormat="1" applyFont="1" applyFill="1" applyBorder="1"/>
    <xf numFmtId="1" fontId="3" fillId="9" borderId="77" xfId="240" applyNumberFormat="1" applyFont="1" applyFill="1" applyBorder="1"/>
    <xf numFmtId="0" fontId="10" fillId="40" borderId="76" xfId="234" applyFont="1" applyFill="1" applyBorder="1"/>
    <xf numFmtId="0" fontId="57" fillId="40" borderId="76" xfId="234" applyFont="1" applyFill="1" applyBorder="1"/>
    <xf numFmtId="187" fontId="57" fillId="40" borderId="76" xfId="170" applyNumberFormat="1" applyFont="1" applyFill="1" applyBorder="1"/>
    <xf numFmtId="0" fontId="54" fillId="24" borderId="76" xfId="0" applyFont="1" applyFill="1" applyBorder="1"/>
    <xf numFmtId="0" fontId="3" fillId="9" borderId="76" xfId="6" applyFont="1" applyFill="1" applyBorder="1"/>
    <xf numFmtId="187" fontId="57" fillId="24" borderId="76" xfId="234" applyNumberFormat="1" applyFont="1" applyFill="1" applyBorder="1"/>
    <xf numFmtId="170" fontId="11" fillId="9" borderId="76" xfId="167" applyNumberFormat="1" applyFont="1" applyFill="1" applyBorder="1"/>
    <xf numFmtId="0" fontId="10" fillId="9" borderId="76" xfId="234" applyFont="1" applyFill="1" applyBorder="1"/>
    <xf numFmtId="0" fontId="10" fillId="9" borderId="76" xfId="6" applyFont="1" applyFill="1" applyBorder="1"/>
    <xf numFmtId="170" fontId="3" fillId="36" borderId="76" xfId="167" applyNumberFormat="1" applyFont="1" applyFill="1" applyBorder="1" applyAlignment="1">
      <alignment horizontal="left"/>
    </xf>
    <xf numFmtId="170" fontId="11" fillId="36" borderId="76" xfId="167" applyNumberFormat="1" applyFont="1" applyFill="1" applyBorder="1"/>
    <xf numFmtId="171" fontId="3" fillId="36" borderId="76" xfId="234" applyNumberFormat="1" applyFont="1" applyFill="1" applyBorder="1"/>
    <xf numFmtId="0" fontId="10" fillId="36" borderId="76" xfId="234" applyFont="1" applyFill="1" applyBorder="1"/>
    <xf numFmtId="0" fontId="10" fillId="36" borderId="76" xfId="6" applyFont="1" applyFill="1" applyBorder="1"/>
    <xf numFmtId="3" fontId="10" fillId="36" borderId="76" xfId="234" applyNumberFormat="1" applyFont="1" applyFill="1" applyBorder="1"/>
    <xf numFmtId="0" fontId="74" fillId="36" borderId="76" xfId="0" applyFont="1" applyFill="1" applyBorder="1"/>
    <xf numFmtId="10" fontId="72" fillId="36" borderId="76" xfId="0" applyNumberFormat="1" applyFont="1" applyFill="1" applyBorder="1"/>
    <xf numFmtId="0" fontId="72" fillId="36" borderId="76" xfId="0" applyFont="1" applyFill="1" applyBorder="1" applyAlignment="1">
      <alignment horizontal="right"/>
    </xf>
    <xf numFmtId="0" fontId="72" fillId="36" borderId="77" xfId="0" applyFont="1" applyFill="1" applyBorder="1" applyAlignment="1">
      <alignment horizontal="right"/>
    </xf>
    <xf numFmtId="0" fontId="72" fillId="36" borderId="76" xfId="0" applyFont="1" applyFill="1" applyBorder="1"/>
    <xf numFmtId="3" fontId="3" fillId="9" borderId="76" xfId="240" applyNumberFormat="1" applyFont="1" applyFill="1" applyBorder="1"/>
    <xf numFmtId="171" fontId="3" fillId="9" borderId="76" xfId="234" applyNumberFormat="1" applyFont="1" applyFill="1" applyBorder="1"/>
    <xf numFmtId="3" fontId="10" fillId="9" borderId="76" xfId="234" applyNumberFormat="1" applyFont="1" applyFill="1" applyBorder="1"/>
    <xf numFmtId="1" fontId="10" fillId="9" borderId="76" xfId="234" applyNumberFormat="1" applyFont="1" applyFill="1" applyBorder="1"/>
    <xf numFmtId="10" fontId="72" fillId="36" borderId="76" xfId="274" applyNumberFormat="1" applyFont="1" applyFill="1" applyBorder="1"/>
    <xf numFmtId="174" fontId="72" fillId="36" borderId="76" xfId="0" applyNumberFormat="1" applyFont="1" applyFill="1" applyBorder="1" applyAlignment="1">
      <alignment horizontal="right"/>
    </xf>
    <xf numFmtId="174" fontId="72" fillId="36" borderId="77" xfId="0" applyNumberFormat="1" applyFont="1" applyFill="1" applyBorder="1" applyAlignment="1">
      <alignment horizontal="right"/>
    </xf>
    <xf numFmtId="3" fontId="72" fillId="36" borderId="77" xfId="0" applyNumberFormat="1" applyFont="1" applyFill="1" applyBorder="1" applyAlignment="1">
      <alignment horizontal="right"/>
    </xf>
    <xf numFmtId="1" fontId="3" fillId="9" borderId="76" xfId="234" applyNumberFormat="1" applyFont="1" applyFill="1" applyBorder="1"/>
    <xf numFmtId="1" fontId="3" fillId="9" borderId="76" xfId="246" applyNumberFormat="1" applyFont="1" applyFill="1" applyBorder="1"/>
    <xf numFmtId="3" fontId="3" fillId="9" borderId="76" xfId="246" applyNumberFormat="1" applyFont="1" applyFill="1" applyBorder="1"/>
    <xf numFmtId="171" fontId="3" fillId="9" borderId="76" xfId="246" applyNumberFormat="1" applyFont="1" applyFill="1" applyBorder="1"/>
    <xf numFmtId="0" fontId="3" fillId="9" borderId="76" xfId="246" applyFont="1" applyFill="1" applyBorder="1"/>
    <xf numFmtId="3" fontId="0" fillId="24" borderId="76" xfId="0" applyNumberFormat="1" applyFill="1" applyBorder="1" applyAlignment="1">
      <alignment horizontal="right"/>
    </xf>
    <xf numFmtId="170" fontId="2" fillId="9" borderId="76" xfId="167" applyNumberFormat="1" applyFont="1" applyFill="1" applyBorder="1" applyAlignment="1">
      <alignment horizontal="left"/>
    </xf>
    <xf numFmtId="1" fontId="3" fillId="9" borderId="76" xfId="241" applyNumberFormat="1" applyFont="1" applyFill="1" applyBorder="1"/>
    <xf numFmtId="3" fontId="3" fillId="9" borderId="77" xfId="241" applyNumberFormat="1" applyFont="1" applyFill="1" applyBorder="1"/>
    <xf numFmtId="170" fontId="47" fillId="9" borderId="76" xfId="167" applyNumberFormat="1" applyFont="1" applyFill="1" applyBorder="1"/>
    <xf numFmtId="171" fontId="46" fillId="9" borderId="76" xfId="241" applyNumberFormat="1" applyFont="1" applyFill="1" applyBorder="1"/>
    <xf numFmtId="0" fontId="46" fillId="34" borderId="76" xfId="6" applyFont="1" applyFill="1" applyBorder="1"/>
    <xf numFmtId="3" fontId="31" fillId="9" borderId="76" xfId="241" applyNumberFormat="1" applyFont="1" applyFill="1" applyBorder="1"/>
    <xf numFmtId="1" fontId="31" fillId="9" borderId="76" xfId="241" applyNumberFormat="1" applyFont="1" applyFill="1" applyBorder="1"/>
    <xf numFmtId="10" fontId="67" fillId="24" borderId="76" xfId="274" applyNumberFormat="1" applyFont="1" applyFill="1" applyBorder="1"/>
    <xf numFmtId="170" fontId="6" fillId="9" borderId="76" xfId="167" applyNumberFormat="1" applyFont="1" applyFill="1" applyBorder="1"/>
    <xf numFmtId="1" fontId="2" fillId="9" borderId="76" xfId="243" applyNumberFormat="1" applyFont="1" applyFill="1" applyBorder="1"/>
    <xf numFmtId="3" fontId="2" fillId="9" borderId="76" xfId="243" applyNumberFormat="1" applyFont="1" applyFill="1" applyBorder="1"/>
    <xf numFmtId="170" fontId="8" fillId="9" borderId="76" xfId="167" applyNumberFormat="1" applyFont="1" applyFill="1" applyBorder="1"/>
    <xf numFmtId="171" fontId="2" fillId="9" borderId="76" xfId="243" applyNumberFormat="1" applyFont="1" applyFill="1" applyBorder="1"/>
    <xf numFmtId="3" fontId="6" fillId="34" borderId="76" xfId="243" applyNumberFormat="1" applyFont="1" applyFill="1" applyBorder="1"/>
    <xf numFmtId="1" fontId="6" fillId="34" borderId="76" xfId="243" applyNumberFormat="1" applyFont="1" applyFill="1" applyBorder="1"/>
    <xf numFmtId="0" fontId="54" fillId="34" borderId="76" xfId="0" applyFont="1" applyFill="1" applyBorder="1"/>
    <xf numFmtId="3" fontId="54" fillId="34" borderId="76" xfId="0" applyNumberFormat="1" applyFont="1" applyFill="1" applyBorder="1" applyAlignment="1">
      <alignment horizontal="right"/>
    </xf>
    <xf numFmtId="3" fontId="54" fillId="34" borderId="77" xfId="0" applyNumberFormat="1" applyFont="1" applyFill="1" applyBorder="1" applyAlignment="1">
      <alignment horizontal="right"/>
    </xf>
    <xf numFmtId="171" fontId="3" fillId="9" borderId="76" xfId="242" applyNumberFormat="1" applyFont="1" applyFill="1" applyBorder="1"/>
    <xf numFmtId="0" fontId="46" fillId="9" borderId="76" xfId="6" applyFont="1" applyFill="1" applyBorder="1"/>
    <xf numFmtId="3" fontId="10" fillId="9" borderId="76" xfId="242" applyNumberFormat="1" applyFont="1" applyFill="1" applyBorder="1"/>
    <xf numFmtId="1" fontId="10" fillId="9" borderId="76" xfId="242" applyNumberFormat="1" applyFont="1" applyFill="1" applyBorder="1"/>
    <xf numFmtId="171" fontId="46" fillId="9" borderId="76" xfId="234" applyNumberFormat="1" applyFont="1" applyFill="1" applyBorder="1"/>
    <xf numFmtId="0" fontId="31" fillId="9" borderId="76" xfId="234" applyFont="1" applyFill="1" applyBorder="1"/>
    <xf numFmtId="3" fontId="31" fillId="9" borderId="76" xfId="234" applyNumberFormat="1" applyFont="1" applyFill="1" applyBorder="1"/>
    <xf numFmtId="1" fontId="31" fillId="9" borderId="76" xfId="234" applyNumberFormat="1" applyFont="1" applyFill="1" applyBorder="1"/>
    <xf numFmtId="171" fontId="3" fillId="9" borderId="76" xfId="0" applyNumberFormat="1" applyFont="1" applyFill="1" applyBorder="1"/>
    <xf numFmtId="171" fontId="3" fillId="9" borderId="76" xfId="233" applyNumberFormat="1" applyFont="1" applyFill="1" applyBorder="1"/>
    <xf numFmtId="1" fontId="3" fillId="9" borderId="76" xfId="233" applyNumberFormat="1" applyFont="1" applyFill="1" applyBorder="1"/>
    <xf numFmtId="3" fontId="3" fillId="9" borderId="76" xfId="233" applyNumberFormat="1" applyFont="1" applyFill="1" applyBorder="1"/>
    <xf numFmtId="0" fontId="10" fillId="9" borderId="76" xfId="233" applyFont="1" applyFill="1" applyBorder="1"/>
    <xf numFmtId="3" fontId="10" fillId="9" borderId="76" xfId="233" applyNumberFormat="1" applyFont="1" applyFill="1" applyBorder="1"/>
    <xf numFmtId="1" fontId="10" fillId="9" borderId="76" xfId="233" applyNumberFormat="1" applyFont="1" applyFill="1" applyBorder="1"/>
    <xf numFmtId="0" fontId="6" fillId="24" borderId="76" xfId="0" applyFont="1" applyFill="1" applyBorder="1"/>
    <xf numFmtId="3" fontId="6" fillId="24" borderId="76" xfId="0" applyNumberFormat="1" applyFont="1" applyFill="1" applyBorder="1" applyAlignment="1">
      <alignment horizontal="right"/>
    </xf>
    <xf numFmtId="3" fontId="6" fillId="24" borderId="77" xfId="0" applyNumberFormat="1" applyFont="1" applyFill="1" applyBorder="1" applyAlignment="1">
      <alignment horizontal="right"/>
    </xf>
    <xf numFmtId="170" fontId="61" fillId="9" borderId="76" xfId="167" applyNumberFormat="1" applyFont="1" applyFill="1" applyBorder="1" applyAlignment="1">
      <alignment horizontal="left"/>
    </xf>
    <xf numFmtId="170" fontId="60" fillId="9" borderId="76" xfId="167" applyNumberFormat="1" applyFont="1" applyFill="1" applyBorder="1"/>
    <xf numFmtId="1" fontId="61" fillId="9" borderId="76" xfId="232" applyNumberFormat="1" applyFont="1" applyFill="1" applyBorder="1"/>
    <xf numFmtId="0" fontId="60" fillId="9" borderId="76" xfId="232" applyFont="1" applyFill="1" applyBorder="1"/>
    <xf numFmtId="0" fontId="60" fillId="9" borderId="76" xfId="6" applyFont="1" applyFill="1" applyBorder="1"/>
    <xf numFmtId="1" fontId="60" fillId="9" borderId="76" xfId="232" applyNumberFormat="1" applyFont="1" applyFill="1" applyBorder="1"/>
    <xf numFmtId="0" fontId="62" fillId="24" borderId="76" xfId="0" applyFont="1" applyFill="1" applyBorder="1"/>
    <xf numFmtId="3" fontId="62" fillId="24" borderId="76" xfId="0" applyNumberFormat="1" applyFont="1" applyFill="1" applyBorder="1" applyAlignment="1">
      <alignment horizontal="right"/>
    </xf>
    <xf numFmtId="3" fontId="62" fillId="24" borderId="77" xfId="0" applyNumberFormat="1" applyFont="1" applyFill="1" applyBorder="1" applyAlignment="1">
      <alignment horizontal="right"/>
    </xf>
    <xf numFmtId="171" fontId="3" fillId="9" borderId="76" xfId="248" applyNumberFormat="1" applyFont="1" applyFill="1" applyBorder="1"/>
    <xf numFmtId="1" fontId="3" fillId="9" borderId="76" xfId="248" applyNumberFormat="1" applyFont="1" applyFill="1" applyBorder="1"/>
    <xf numFmtId="0" fontId="3" fillId="0" borderId="76" xfId="248" applyFont="1" applyBorder="1"/>
    <xf numFmtId="0" fontId="3" fillId="0" borderId="76" xfId="6" applyFont="1" applyBorder="1"/>
    <xf numFmtId="1" fontId="3" fillId="0" borderId="76" xfId="248" applyNumberFormat="1" applyFont="1" applyBorder="1"/>
    <xf numFmtId="0" fontId="10" fillId="9" borderId="76" xfId="248" applyFont="1" applyFill="1" applyBorder="1"/>
    <xf numFmtId="1" fontId="10" fillId="9" borderId="76" xfId="248" applyNumberFormat="1" applyFont="1" applyFill="1" applyBorder="1"/>
    <xf numFmtId="3" fontId="0" fillId="24" borderId="77" xfId="0" applyNumberFormat="1" applyFill="1" applyBorder="1" applyAlignment="1">
      <alignment horizontal="right"/>
    </xf>
    <xf numFmtId="0" fontId="3" fillId="9" borderId="76" xfId="248" applyFont="1" applyFill="1" applyBorder="1"/>
    <xf numFmtId="171" fontId="2" fillId="9" borderId="76" xfId="248" applyNumberFormat="1" applyFill="1" applyBorder="1"/>
    <xf numFmtId="0" fontId="2" fillId="9" borderId="76" xfId="248" applyFill="1" applyBorder="1"/>
    <xf numFmtId="0" fontId="2" fillId="9" borderId="76" xfId="6" applyFill="1" applyBorder="1"/>
    <xf numFmtId="0" fontId="52" fillId="24" borderId="76" xfId="217" applyFill="1" applyBorder="1"/>
    <xf numFmtId="174" fontId="52" fillId="24" borderId="76" xfId="217" applyNumberFormat="1" applyFill="1" applyBorder="1" applyAlignment="1">
      <alignment horizontal="right"/>
    </xf>
    <xf numFmtId="174" fontId="52" fillId="24" borderId="77" xfId="217" applyNumberFormat="1" applyFill="1" applyBorder="1" applyAlignment="1">
      <alignment horizontal="right"/>
    </xf>
    <xf numFmtId="170" fontId="3" fillId="9" borderId="76" xfId="166" applyNumberFormat="1" applyFont="1" applyFill="1" applyBorder="1" applyAlignment="1">
      <alignment horizontal="left"/>
    </xf>
    <xf numFmtId="170" fontId="10" fillId="9" borderId="76" xfId="166" applyNumberFormat="1" applyFont="1" applyFill="1" applyBorder="1"/>
    <xf numFmtId="171" fontId="3" fillId="9" borderId="76" xfId="247" applyNumberFormat="1" applyFont="1" applyFill="1" applyBorder="1"/>
    <xf numFmtId="170" fontId="11" fillId="9" borderId="76" xfId="166" applyNumberFormat="1" applyFont="1" applyFill="1" applyBorder="1"/>
    <xf numFmtId="0" fontId="3" fillId="9" borderId="76" xfId="247" applyFont="1" applyFill="1" applyBorder="1"/>
    <xf numFmtId="0" fontId="3" fillId="9" borderId="76" xfId="2" applyFont="1" applyFill="1" applyBorder="1"/>
    <xf numFmtId="0" fontId="52" fillId="0" borderId="76" xfId="216" applyBorder="1"/>
    <xf numFmtId="174" fontId="52" fillId="0" borderId="77" xfId="216" applyNumberFormat="1" applyBorder="1"/>
    <xf numFmtId="0" fontId="2" fillId="26" borderId="76" xfId="0" applyFont="1" applyFill="1" applyBorder="1"/>
    <xf numFmtId="174" fontId="2" fillId="26" borderId="76" xfId="0" applyNumberFormat="1" applyFont="1" applyFill="1" applyBorder="1"/>
    <xf numFmtId="174" fontId="2" fillId="26" borderId="77" xfId="0" applyNumberFormat="1" applyFont="1" applyFill="1" applyBorder="1"/>
    <xf numFmtId="170" fontId="42" fillId="26" borderId="76" xfId="164" applyNumberFormat="1" applyFont="1" applyFill="1" applyBorder="1" applyAlignment="1">
      <alignment horizontal="center"/>
    </xf>
    <xf numFmtId="171" fontId="2" fillId="26" borderId="76" xfId="247" applyNumberFormat="1" applyFill="1" applyBorder="1"/>
    <xf numFmtId="171" fontId="2" fillId="26" borderId="77" xfId="247" applyNumberFormat="1" applyFill="1" applyBorder="1"/>
    <xf numFmtId="0" fontId="6" fillId="26" borderId="76" xfId="0" applyFont="1" applyFill="1" applyBorder="1"/>
    <xf numFmtId="174" fontId="6" fillId="26" borderId="76" xfId="0" applyNumberFormat="1" applyFont="1" applyFill="1" applyBorder="1"/>
    <xf numFmtId="174" fontId="6" fillId="26" borderId="77" xfId="0" applyNumberFormat="1" applyFont="1" applyFill="1" applyBorder="1"/>
    <xf numFmtId="10" fontId="6" fillId="26" borderId="76" xfId="1" applyNumberFormat="1" applyFont="1" applyFill="1" applyBorder="1"/>
    <xf numFmtId="171" fontId="6" fillId="26" borderId="76" xfId="247" applyNumberFormat="1" applyFont="1" applyFill="1" applyBorder="1"/>
    <xf numFmtId="171" fontId="6" fillId="26" borderId="77" xfId="247" applyNumberFormat="1" applyFont="1" applyFill="1" applyBorder="1"/>
    <xf numFmtId="170" fontId="11" fillId="9" borderId="76" xfId="164" applyNumberFormat="1" applyFont="1" applyFill="1" applyBorder="1" applyAlignment="1">
      <alignment horizontal="center"/>
    </xf>
    <xf numFmtId="10" fontId="3" fillId="9" borderId="76" xfId="1" applyNumberFormat="1" applyFont="1" applyFill="1" applyBorder="1"/>
    <xf numFmtId="171" fontId="3" fillId="0" borderId="77" xfId="247" applyNumberFormat="1" applyFont="1" applyBorder="1"/>
    <xf numFmtId="171" fontId="3" fillId="25" borderId="76" xfId="247" applyNumberFormat="1" applyFont="1" applyFill="1" applyBorder="1"/>
    <xf numFmtId="0" fontId="3" fillId="25" borderId="76" xfId="0" applyFont="1" applyFill="1" applyBorder="1"/>
    <xf numFmtId="171" fontId="3" fillId="25" borderId="76" xfId="0" applyNumberFormat="1" applyFont="1" applyFill="1" applyBorder="1"/>
    <xf numFmtId="171" fontId="3" fillId="25" borderId="77" xfId="247" applyNumberFormat="1" applyFont="1" applyFill="1" applyBorder="1"/>
    <xf numFmtId="170" fontId="3" fillId="9" borderId="76" xfId="164" applyNumberFormat="1" applyFont="1" applyFill="1" applyBorder="1" applyAlignment="1">
      <alignment horizontal="left"/>
    </xf>
    <xf numFmtId="170" fontId="10" fillId="9" borderId="76" xfId="164" applyNumberFormat="1" applyFont="1" applyFill="1" applyBorder="1"/>
    <xf numFmtId="170" fontId="11" fillId="9" borderId="76" xfId="164" applyNumberFormat="1" applyFont="1" applyFill="1" applyBorder="1"/>
    <xf numFmtId="0" fontId="3" fillId="9" borderId="76" xfId="1" applyFont="1" applyFill="1" applyBorder="1"/>
    <xf numFmtId="170" fontId="3" fillId="9" borderId="76" xfId="177" applyNumberFormat="1" applyFont="1" applyFill="1" applyBorder="1" applyAlignment="1">
      <alignment horizontal="left"/>
    </xf>
    <xf numFmtId="170" fontId="10" fillId="9" borderId="76" xfId="177" applyNumberFormat="1" applyFont="1" applyFill="1" applyBorder="1"/>
    <xf numFmtId="170" fontId="11" fillId="9" borderId="76" xfId="177" applyNumberFormat="1" applyFont="1" applyFill="1" applyBorder="1"/>
    <xf numFmtId="170" fontId="3" fillId="9" borderId="76" xfId="175" applyNumberFormat="1" applyFont="1" applyFill="1" applyBorder="1" applyAlignment="1">
      <alignment horizontal="left"/>
    </xf>
    <xf numFmtId="170" fontId="10" fillId="9" borderId="76" xfId="175" applyNumberFormat="1" applyFont="1" applyFill="1" applyBorder="1"/>
    <xf numFmtId="170" fontId="11" fillId="9" borderId="76" xfId="175" applyNumberFormat="1" applyFont="1" applyFill="1" applyBorder="1"/>
    <xf numFmtId="168" fontId="3" fillId="9" borderId="76" xfId="1" applyNumberFormat="1" applyFont="1" applyFill="1" applyBorder="1"/>
    <xf numFmtId="168" fontId="3" fillId="9" borderId="77" xfId="1" applyNumberFormat="1" applyFont="1" applyFill="1" applyBorder="1"/>
    <xf numFmtId="170" fontId="3" fillId="9" borderId="76" xfId="176" applyNumberFormat="1" applyFont="1" applyFill="1" applyBorder="1" applyAlignment="1">
      <alignment horizontal="left"/>
    </xf>
    <xf numFmtId="170" fontId="10" fillId="9" borderId="76" xfId="176" applyNumberFormat="1" applyFont="1" applyFill="1" applyBorder="1"/>
    <xf numFmtId="170" fontId="11" fillId="9" borderId="76" xfId="176" applyNumberFormat="1" applyFont="1" applyFill="1" applyBorder="1"/>
    <xf numFmtId="168" fontId="3" fillId="0" borderId="76" xfId="1" applyNumberFormat="1" applyFont="1" applyBorder="1"/>
    <xf numFmtId="171" fontId="3" fillId="0" borderId="76" xfId="1" applyNumberFormat="1" applyFont="1" applyBorder="1"/>
    <xf numFmtId="171" fontId="3" fillId="9" borderId="76" xfId="1" applyNumberFormat="1" applyFont="1" applyFill="1" applyBorder="1"/>
    <xf numFmtId="170" fontId="3" fillId="9" borderId="76" xfId="178" applyNumberFormat="1" applyFont="1" applyFill="1" applyBorder="1" applyAlignment="1">
      <alignment horizontal="left"/>
    </xf>
    <xf numFmtId="170" fontId="10" fillId="9" borderId="76" xfId="178" applyNumberFormat="1" applyFont="1" applyFill="1" applyBorder="1"/>
    <xf numFmtId="170" fontId="11" fillId="9" borderId="76" xfId="178" applyNumberFormat="1" applyFont="1" applyFill="1" applyBorder="1"/>
    <xf numFmtId="170" fontId="2" fillId="9" borderId="76" xfId="164" applyNumberFormat="1" applyFont="1" applyFill="1" applyBorder="1" applyAlignment="1">
      <alignment horizontal="left"/>
    </xf>
    <xf numFmtId="170" fontId="6" fillId="9" borderId="76" xfId="164" applyNumberFormat="1" applyFont="1" applyFill="1" applyBorder="1"/>
    <xf numFmtId="171" fontId="2" fillId="9" borderId="76" xfId="247" applyNumberFormat="1" applyFill="1" applyBorder="1"/>
    <xf numFmtId="168" fontId="2" fillId="9" borderId="76" xfId="1" applyNumberFormat="1" applyFont="1" applyFill="1" applyBorder="1"/>
    <xf numFmtId="171" fontId="2" fillId="9" borderId="76" xfId="1" applyNumberFormat="1" applyFont="1" applyFill="1" applyBorder="1"/>
    <xf numFmtId="170" fontId="8" fillId="9" borderId="76" xfId="164" applyNumberFormat="1" applyFont="1" applyFill="1" applyBorder="1"/>
    <xf numFmtId="0" fontId="2" fillId="9" borderId="76" xfId="247" applyFill="1" applyBorder="1"/>
    <xf numFmtId="0" fontId="0" fillId="9" borderId="76" xfId="1" applyFont="1" applyFill="1" applyBorder="1"/>
    <xf numFmtId="1" fontId="2" fillId="9" borderId="76" xfId="247" applyNumberFormat="1" applyFill="1" applyBorder="1"/>
    <xf numFmtId="0" fontId="6" fillId="9" borderId="76" xfId="247" applyFont="1" applyFill="1" applyBorder="1"/>
    <xf numFmtId="0" fontId="6" fillId="9" borderId="76" xfId="1" applyFont="1" applyFill="1" applyBorder="1"/>
    <xf numFmtId="1" fontId="6" fillId="9" borderId="76" xfId="247" applyNumberFormat="1" applyFont="1" applyFill="1" applyBorder="1"/>
    <xf numFmtId="168" fontId="6" fillId="9" borderId="76" xfId="1" applyNumberFormat="1" applyFont="1" applyFill="1" applyBorder="1"/>
    <xf numFmtId="1" fontId="6" fillId="9" borderId="76" xfId="1" applyNumberFormat="1" applyFont="1" applyFill="1" applyBorder="1"/>
    <xf numFmtId="169" fontId="2" fillId="9" borderId="76" xfId="1" applyNumberFormat="1" applyFont="1" applyFill="1" applyBorder="1"/>
    <xf numFmtId="168" fontId="6" fillId="7" borderId="76" xfId="1" applyNumberFormat="1" applyFont="1" applyFill="1" applyBorder="1" applyAlignment="1">
      <alignment horizontal="center"/>
    </xf>
    <xf numFmtId="169" fontId="6" fillId="7" borderId="76" xfId="1" applyNumberFormat="1" applyFont="1" applyFill="1" applyBorder="1" applyAlignment="1">
      <alignment horizontal="center"/>
    </xf>
    <xf numFmtId="0" fontId="6" fillId="0" borderId="76" xfId="1" applyFont="1" applyBorder="1"/>
    <xf numFmtId="0" fontId="6" fillId="0" borderId="76" xfId="1" applyFont="1" applyBorder="1" applyAlignment="1">
      <alignment horizontal="center"/>
    </xf>
    <xf numFmtId="173" fontId="6" fillId="0" borderId="76" xfId="164" applyNumberFormat="1" applyFont="1" applyFill="1" applyBorder="1"/>
    <xf numFmtId="173" fontId="6" fillId="0" borderId="76" xfId="164" applyNumberFormat="1" applyFont="1" applyBorder="1"/>
    <xf numFmtId="0" fontId="2" fillId="0" borderId="76" xfId="1" applyFont="1" applyBorder="1"/>
    <xf numFmtId="0" fontId="2" fillId="0" borderId="76" xfId="1" applyFont="1" applyBorder="1" applyAlignment="1">
      <alignment horizontal="center"/>
    </xf>
    <xf numFmtId="10" fontId="2" fillId="9" borderId="76" xfId="1" applyNumberFormat="1" applyFont="1" applyFill="1" applyBorder="1"/>
    <xf numFmtId="170" fontId="46" fillId="9" borderId="0" xfId="167" applyNumberFormat="1" applyFont="1" applyFill="1" applyBorder="1" applyAlignment="1">
      <alignment horizontal="left"/>
    </xf>
    <xf numFmtId="1" fontId="46" fillId="9" borderId="0" xfId="240" applyNumberFormat="1" applyFont="1" applyFill="1"/>
    <xf numFmtId="171" fontId="74" fillId="36" borderId="0" xfId="0" applyNumberFormat="1" applyFont="1" applyFill="1" applyAlignment="1">
      <alignment horizontal="right"/>
    </xf>
    <xf numFmtId="171" fontId="72" fillId="36" borderId="7" xfId="0" applyNumberFormat="1" applyFont="1" applyFill="1" applyBorder="1" applyAlignment="1">
      <alignment horizontal="right"/>
    </xf>
    <xf numFmtId="171" fontId="72" fillId="36" borderId="12" xfId="0" applyNumberFormat="1" applyFont="1" applyFill="1" applyBorder="1" applyAlignment="1">
      <alignment horizontal="right"/>
    </xf>
    <xf numFmtId="171" fontId="74" fillId="24" borderId="0" xfId="0" applyNumberFormat="1" applyFont="1" applyFill="1" applyAlignment="1">
      <alignment horizontal="right"/>
    </xf>
    <xf numFmtId="2" fontId="77" fillId="36" borderId="0" xfId="0" applyNumberFormat="1" applyFont="1" applyFill="1" applyAlignment="1">
      <alignment horizontal="right"/>
    </xf>
    <xf numFmtId="171" fontId="77" fillId="36" borderId="0" xfId="0" applyNumberFormat="1" applyFont="1" applyFill="1" applyAlignment="1">
      <alignment horizontal="right"/>
    </xf>
    <xf numFmtId="171" fontId="77" fillId="36" borderId="7" xfId="0" applyNumberFormat="1" applyFont="1" applyFill="1" applyBorder="1" applyAlignment="1">
      <alignment horizontal="right"/>
    </xf>
    <xf numFmtId="0" fontId="67" fillId="24" borderId="5" xfId="0" applyFont="1" applyFill="1" applyBorder="1"/>
    <xf numFmtId="0" fontId="67" fillId="24" borderId="0" xfId="0" applyFont="1" applyFill="1"/>
    <xf numFmtId="174" fontId="67" fillId="24" borderId="7" xfId="0" applyNumberFormat="1" applyFont="1" applyFill="1" applyBorder="1" applyAlignment="1">
      <alignment horizontal="right"/>
    </xf>
    <xf numFmtId="0" fontId="6" fillId="24" borderId="2" xfId="0" applyFont="1" applyFill="1" applyBorder="1"/>
    <xf numFmtId="171" fontId="72" fillId="36" borderId="0" xfId="0" applyNumberFormat="1" applyFont="1" applyFill="1" applyAlignment="1">
      <alignment horizontal="right"/>
    </xf>
    <xf numFmtId="2" fontId="72" fillId="36" borderId="0" xfId="0" applyNumberFormat="1" applyFont="1" applyFill="1" applyAlignment="1">
      <alignment horizontal="right"/>
    </xf>
    <xf numFmtId="0" fontId="10" fillId="41" borderId="76" xfId="240" applyFont="1" applyFill="1" applyBorder="1"/>
    <xf numFmtId="0" fontId="0" fillId="24" borderId="0" xfId="0" applyFill="1" applyAlignment="1">
      <alignment wrapText="1"/>
    </xf>
    <xf numFmtId="0" fontId="54" fillId="0" borderId="2" xfId="0" applyFont="1" applyBorder="1"/>
    <xf numFmtId="0" fontId="67" fillId="24" borderId="69" xfId="0" applyFont="1" applyFill="1" applyBorder="1"/>
    <xf numFmtId="0" fontId="67" fillId="24" borderId="76" xfId="0" applyFont="1" applyFill="1" applyBorder="1"/>
    <xf numFmtId="0" fontId="6" fillId="41" borderId="69" xfId="240" applyFont="1" applyFill="1" applyBorder="1"/>
    <xf numFmtId="0" fontId="6" fillId="41" borderId="76" xfId="240" applyFont="1" applyFill="1" applyBorder="1"/>
    <xf numFmtId="0" fontId="6" fillId="41" borderId="77" xfId="240" applyFont="1" applyFill="1" applyBorder="1"/>
    <xf numFmtId="0" fontId="78" fillId="36" borderId="0" xfId="0" applyFont="1" applyFill="1" applyAlignment="1">
      <alignment horizontal="right"/>
    </xf>
    <xf numFmtId="0" fontId="90" fillId="36" borderId="0" xfId="0" applyFont="1" applyFill="1" applyAlignment="1">
      <alignment wrapText="1"/>
    </xf>
    <xf numFmtId="0" fontId="91" fillId="36" borderId="0" xfId="0" applyFont="1" applyFill="1" applyAlignment="1">
      <alignment wrapText="1"/>
    </xf>
    <xf numFmtId="10" fontId="92" fillId="24" borderId="0" xfId="0" applyNumberFormat="1" applyFont="1" applyFill="1"/>
    <xf numFmtId="9" fontId="78" fillId="0" borderId="5" xfId="0" applyNumberFormat="1" applyFont="1" applyBorder="1" applyAlignment="1">
      <alignment horizontal="right"/>
    </xf>
    <xf numFmtId="170" fontId="3" fillId="0" borderId="5" xfId="167" applyNumberFormat="1" applyFont="1" applyFill="1" applyBorder="1" applyAlignment="1">
      <alignment horizontal="left" vertical="center"/>
    </xf>
    <xf numFmtId="9" fontId="3" fillId="0" borderId="5" xfId="167" applyNumberFormat="1" applyFont="1" applyFill="1" applyBorder="1" applyAlignment="1">
      <alignment horizontal="right" vertical="center"/>
    </xf>
    <xf numFmtId="187" fontId="3" fillId="0" borderId="62" xfId="167" applyNumberFormat="1" applyFont="1" applyFill="1" applyBorder="1" applyAlignment="1">
      <alignment horizontal="right" vertical="center"/>
    </xf>
    <xf numFmtId="170" fontId="10" fillId="26" borderId="78" xfId="167" applyNumberFormat="1" applyFont="1" applyFill="1" applyBorder="1" applyAlignment="1">
      <alignment vertical="center"/>
    </xf>
    <xf numFmtId="170" fontId="10" fillId="26" borderId="79" xfId="167" applyNumberFormat="1" applyFont="1" applyFill="1" applyBorder="1" applyAlignment="1">
      <alignment horizontal="center" vertical="center" wrapText="1"/>
    </xf>
    <xf numFmtId="170" fontId="10" fillId="26" borderId="80" xfId="167" applyNumberFormat="1" applyFont="1" applyFill="1" applyBorder="1" applyAlignment="1">
      <alignment horizontal="center" vertical="center" wrapText="1"/>
    </xf>
    <xf numFmtId="170" fontId="10" fillId="26" borderId="81" xfId="167" applyNumberFormat="1" applyFont="1" applyFill="1" applyBorder="1" applyAlignment="1">
      <alignment vertical="center"/>
    </xf>
    <xf numFmtId="170" fontId="10" fillId="26" borderId="82" xfId="167" applyNumberFormat="1" applyFont="1" applyFill="1" applyBorder="1" applyAlignment="1">
      <alignment horizontal="center" vertical="center" wrapText="1"/>
    </xf>
    <xf numFmtId="0" fontId="46" fillId="9" borderId="81" xfId="234" applyFont="1" applyFill="1" applyBorder="1"/>
    <xf numFmtId="171" fontId="46" fillId="9" borderId="82" xfId="234" applyNumberFormat="1" applyFont="1" applyFill="1" applyBorder="1"/>
    <xf numFmtId="0" fontId="46" fillId="24" borderId="81" xfId="234" applyFont="1" applyFill="1" applyBorder="1"/>
    <xf numFmtId="0" fontId="65" fillId="24" borderId="81" xfId="0" applyFont="1" applyFill="1" applyBorder="1"/>
    <xf numFmtId="0" fontId="10" fillId="41" borderId="83" xfId="240" applyFont="1" applyFill="1" applyBorder="1"/>
    <xf numFmtId="0" fontId="10" fillId="41" borderId="84" xfId="240" applyFont="1" applyFill="1" applyBorder="1"/>
    <xf numFmtId="1" fontId="10" fillId="41" borderId="84" xfId="240" applyNumberFormat="1" applyFont="1" applyFill="1" applyBorder="1"/>
    <xf numFmtId="1" fontId="10" fillId="41" borderId="85" xfId="240" applyNumberFormat="1" applyFont="1" applyFill="1" applyBorder="1"/>
    <xf numFmtId="170" fontId="10" fillId="26" borderId="86" xfId="167" applyNumberFormat="1" applyFont="1" applyFill="1" applyBorder="1" applyAlignment="1">
      <alignment vertical="center"/>
    </xf>
    <xf numFmtId="170" fontId="10" fillId="26" borderId="87" xfId="167" applyNumberFormat="1" applyFont="1" applyFill="1" applyBorder="1" applyAlignment="1">
      <alignment horizontal="center" vertical="center" wrapText="1"/>
    </xf>
    <xf numFmtId="170" fontId="10" fillId="26" borderId="88" xfId="167" applyNumberFormat="1" applyFont="1" applyFill="1" applyBorder="1" applyAlignment="1">
      <alignment horizontal="center" vertical="center" wrapText="1"/>
    </xf>
    <xf numFmtId="170" fontId="10" fillId="26" borderId="86" xfId="167" applyNumberFormat="1" applyFont="1" applyFill="1" applyBorder="1" applyAlignment="1">
      <alignment horizontal="center" vertical="center"/>
    </xf>
    <xf numFmtId="0" fontId="46" fillId="9" borderId="89" xfId="234" applyFont="1" applyFill="1" applyBorder="1"/>
    <xf numFmtId="3" fontId="46" fillId="9" borderId="90" xfId="234" applyNumberFormat="1" applyFont="1" applyFill="1" applyBorder="1"/>
    <xf numFmtId="170" fontId="10" fillId="26" borderId="86" xfId="167" applyNumberFormat="1" applyFont="1" applyFill="1" applyBorder="1" applyAlignment="1">
      <alignment horizontal="center" vertical="center" wrapText="1"/>
    </xf>
    <xf numFmtId="171" fontId="74" fillId="24" borderId="87" xfId="0" applyNumberFormat="1" applyFont="1" applyFill="1" applyBorder="1" applyAlignment="1">
      <alignment horizontal="right"/>
    </xf>
    <xf numFmtId="0" fontId="6" fillId="40" borderId="86" xfId="0" applyFont="1" applyFill="1" applyBorder="1"/>
    <xf numFmtId="0" fontId="0" fillId="40" borderId="87" xfId="0" applyFill="1" applyBorder="1"/>
    <xf numFmtId="0" fontId="0" fillId="40" borderId="88" xfId="0" applyFill="1" applyBorder="1"/>
    <xf numFmtId="0" fontId="46" fillId="9" borderId="87" xfId="234" applyFont="1" applyFill="1" applyBorder="1"/>
    <xf numFmtId="0" fontId="46" fillId="9" borderId="87" xfId="0" applyFont="1" applyFill="1" applyBorder="1"/>
    <xf numFmtId="3" fontId="46" fillId="9" borderId="87" xfId="234" applyNumberFormat="1" applyFont="1" applyFill="1" applyBorder="1"/>
    <xf numFmtId="0" fontId="3" fillId="9" borderId="86" xfId="234" applyFont="1" applyFill="1" applyBorder="1"/>
    <xf numFmtId="0" fontId="3" fillId="9" borderId="87" xfId="0" applyFont="1" applyFill="1" applyBorder="1"/>
    <xf numFmtId="3" fontId="3" fillId="9" borderId="87" xfId="234" applyNumberFormat="1" applyFont="1" applyFill="1" applyBorder="1" applyAlignment="1">
      <alignment horizontal="right"/>
    </xf>
    <xf numFmtId="3" fontId="3" fillId="9" borderId="88" xfId="234" applyNumberFormat="1" applyFont="1" applyFill="1" applyBorder="1" applyAlignment="1">
      <alignment horizontal="right"/>
    </xf>
    <xf numFmtId="0" fontId="54" fillId="33" borderId="86" xfId="0" applyFont="1" applyFill="1" applyBorder="1"/>
    <xf numFmtId="0" fontId="68" fillId="33" borderId="87" xfId="0" applyFont="1" applyFill="1" applyBorder="1"/>
    <xf numFmtId="0" fontId="54" fillId="33" borderId="87" xfId="0" applyFont="1" applyFill="1" applyBorder="1" applyAlignment="1">
      <alignment horizontal="left"/>
    </xf>
    <xf numFmtId="0" fontId="68" fillId="33" borderId="87" xfId="0" applyFont="1" applyFill="1" applyBorder="1" applyAlignment="1">
      <alignment horizontal="left"/>
    </xf>
    <xf numFmtId="0" fontId="68" fillId="33" borderId="88" xfId="0" applyFont="1" applyFill="1" applyBorder="1" applyAlignment="1">
      <alignment horizontal="left"/>
    </xf>
    <xf numFmtId="0" fontId="72" fillId="35" borderId="86" xfId="0" applyFont="1" applyFill="1" applyBorder="1"/>
    <xf numFmtId="0" fontId="73" fillId="35" borderId="87" xfId="0" applyFont="1" applyFill="1" applyBorder="1"/>
    <xf numFmtId="0" fontId="72" fillId="35" borderId="87" xfId="0" applyFont="1" applyFill="1" applyBorder="1" applyAlignment="1">
      <alignment horizontal="left"/>
    </xf>
    <xf numFmtId="0" fontId="73" fillId="35" borderId="87" xfId="0" applyFont="1" applyFill="1" applyBorder="1" applyAlignment="1">
      <alignment horizontal="left"/>
    </xf>
    <xf numFmtId="0" fontId="73" fillId="35" borderId="88" xfId="0" applyFont="1" applyFill="1" applyBorder="1" applyAlignment="1">
      <alignment horizontal="left"/>
    </xf>
    <xf numFmtId="170" fontId="48" fillId="33" borderId="86" xfId="167" applyNumberFormat="1" applyFont="1" applyFill="1" applyBorder="1" applyAlignment="1">
      <alignment vertical="center"/>
    </xf>
    <xf numFmtId="0" fontId="2" fillId="0" borderId="87" xfId="0" applyFont="1" applyBorder="1"/>
    <xf numFmtId="0" fontId="0" fillId="0" borderId="87" xfId="0" applyBorder="1"/>
    <xf numFmtId="0" fontId="0" fillId="0" borderId="88" xfId="0" applyBorder="1"/>
    <xf numFmtId="174" fontId="65" fillId="24" borderId="91" xfId="0" applyNumberFormat="1" applyFont="1" applyFill="1" applyBorder="1" applyAlignment="1">
      <alignment horizontal="right"/>
    </xf>
    <xf numFmtId="174" fontId="65" fillId="24" borderId="88" xfId="0" applyNumberFormat="1" applyFont="1" applyFill="1" applyBorder="1" applyAlignment="1">
      <alignment horizontal="right"/>
    </xf>
    <xf numFmtId="0" fontId="54" fillId="29" borderId="86" xfId="0" applyFont="1" applyFill="1" applyBorder="1"/>
    <xf numFmtId="0" fontId="54" fillId="29" borderId="87" xfId="0" applyFont="1" applyFill="1" applyBorder="1"/>
    <xf numFmtId="0" fontId="54" fillId="29" borderId="88" xfId="0" applyFont="1" applyFill="1" applyBorder="1"/>
    <xf numFmtId="0" fontId="54" fillId="29" borderId="86" xfId="217" applyFont="1" applyFill="1" applyBorder="1"/>
    <xf numFmtId="0" fontId="54" fillId="29" borderId="87" xfId="217" applyFont="1" applyFill="1" applyBorder="1"/>
    <xf numFmtId="170" fontId="54" fillId="29" borderId="87" xfId="166" applyNumberFormat="1" applyFont="1" applyFill="1" applyBorder="1"/>
    <xf numFmtId="0" fontId="54" fillId="29" borderId="88" xfId="217" applyFont="1" applyFill="1" applyBorder="1"/>
    <xf numFmtId="170" fontId="10" fillId="30" borderId="86" xfId="166" applyNumberFormat="1" applyFont="1" applyFill="1" applyBorder="1" applyAlignment="1">
      <alignment vertical="center"/>
    </xf>
    <xf numFmtId="170" fontId="10" fillId="30" borderId="87" xfId="166" applyNumberFormat="1" applyFont="1" applyFill="1" applyBorder="1" applyAlignment="1">
      <alignment horizontal="right" vertical="center"/>
    </xf>
    <xf numFmtId="170" fontId="10" fillId="30" borderId="87" xfId="166" applyNumberFormat="1" applyFont="1" applyFill="1" applyBorder="1" applyAlignment="1">
      <alignment vertical="center"/>
    </xf>
    <xf numFmtId="170" fontId="10" fillId="30" borderId="88" xfId="166" applyNumberFormat="1" applyFont="1" applyFill="1" applyBorder="1" applyAlignment="1">
      <alignment vertical="center"/>
    </xf>
    <xf numFmtId="170" fontId="10" fillId="30" borderId="87" xfId="166" applyNumberFormat="1" applyFont="1" applyFill="1" applyBorder="1" applyAlignment="1">
      <alignment horizontal="left" vertical="center"/>
    </xf>
    <xf numFmtId="171" fontId="10" fillId="30" borderId="87" xfId="166" applyNumberFormat="1" applyFont="1" applyFill="1" applyBorder="1" applyAlignment="1">
      <alignment horizontal="left" vertical="center"/>
    </xf>
    <xf numFmtId="0" fontId="54" fillId="26" borderId="86" xfId="216" applyFont="1" applyFill="1" applyBorder="1"/>
    <xf numFmtId="0" fontId="52" fillId="26" borderId="87" xfId="216" applyFill="1" applyBorder="1"/>
    <xf numFmtId="0" fontId="54" fillId="26" borderId="87" xfId="216" applyFont="1" applyFill="1" applyBorder="1"/>
    <xf numFmtId="0" fontId="52" fillId="26" borderId="88" xfId="216" applyFill="1" applyBorder="1"/>
    <xf numFmtId="0" fontId="52" fillId="24" borderId="86" xfId="216" applyFill="1" applyBorder="1"/>
    <xf numFmtId="10" fontId="52" fillId="24" borderId="87" xfId="216" applyNumberFormat="1" applyFill="1" applyBorder="1"/>
    <xf numFmtId="174" fontId="52" fillId="24" borderId="87" xfId="216" applyNumberFormat="1" applyFill="1" applyBorder="1"/>
    <xf numFmtId="174" fontId="52" fillId="24" borderId="88" xfId="216" applyNumberFormat="1" applyFill="1" applyBorder="1"/>
    <xf numFmtId="10" fontId="54" fillId="29" borderId="87" xfId="218" applyNumberFormat="1" applyFont="1" applyFill="1" applyBorder="1"/>
    <xf numFmtId="171" fontId="54" fillId="29" borderId="87" xfId="218" applyNumberFormat="1" applyFont="1" applyFill="1" applyBorder="1" applyAlignment="1">
      <alignment horizontal="center" vertical="center"/>
    </xf>
    <xf numFmtId="171" fontId="54" fillId="29" borderId="91" xfId="218" applyNumberFormat="1" applyFont="1" applyFill="1" applyBorder="1" applyAlignment="1">
      <alignment horizontal="center" vertical="center"/>
    </xf>
    <xf numFmtId="0" fontId="52" fillId="26" borderId="86" xfId="0" applyFont="1" applyFill="1" applyBorder="1"/>
    <xf numFmtId="10" fontId="3" fillId="9" borderId="87" xfId="0" applyNumberFormat="1" applyFont="1" applyFill="1" applyBorder="1" applyAlignment="1">
      <alignment horizontal="center"/>
    </xf>
    <xf numFmtId="170" fontId="10" fillId="10" borderId="88" xfId="177" applyNumberFormat="1" applyFont="1" applyFill="1" applyBorder="1" applyAlignment="1">
      <alignment vertical="center"/>
    </xf>
    <xf numFmtId="170" fontId="10" fillId="10" borderId="86" xfId="177" applyNumberFormat="1" applyFont="1" applyFill="1" applyBorder="1" applyAlignment="1">
      <alignment vertical="center"/>
    </xf>
    <xf numFmtId="170" fontId="10" fillId="25" borderId="88" xfId="177" applyNumberFormat="1" applyFont="1" applyFill="1" applyBorder="1" applyAlignment="1">
      <alignment vertical="center"/>
    </xf>
    <xf numFmtId="170" fontId="10" fillId="25" borderId="86" xfId="177" applyNumberFormat="1" applyFont="1" applyFill="1" applyBorder="1" applyAlignment="1">
      <alignment vertical="center"/>
    </xf>
    <xf numFmtId="10" fontId="3" fillId="25" borderId="87" xfId="0" applyNumberFormat="1" applyFont="1" applyFill="1" applyBorder="1"/>
    <xf numFmtId="170" fontId="10" fillId="10" borderId="88" xfId="175" applyNumberFormat="1" applyFont="1" applyFill="1" applyBorder="1" applyAlignment="1">
      <alignment vertical="center"/>
    </xf>
    <xf numFmtId="171" fontId="10" fillId="0" borderId="88" xfId="247" applyNumberFormat="1" applyFont="1" applyBorder="1"/>
    <xf numFmtId="168" fontId="10" fillId="7" borderId="86" xfId="1" applyNumberFormat="1" applyFont="1" applyFill="1" applyBorder="1"/>
    <xf numFmtId="168" fontId="10" fillId="7" borderId="87" xfId="1" applyNumberFormat="1" applyFont="1" applyFill="1" applyBorder="1"/>
    <xf numFmtId="170" fontId="10" fillId="10" borderId="88" xfId="176" applyNumberFormat="1" applyFont="1" applyFill="1" applyBorder="1" applyAlignment="1">
      <alignment vertical="center"/>
    </xf>
    <xf numFmtId="168" fontId="6" fillId="7" borderId="87" xfId="1" applyNumberFormat="1" applyFont="1" applyFill="1" applyBorder="1"/>
    <xf numFmtId="0" fontId="0" fillId="7" borderId="87" xfId="1" applyFont="1" applyFill="1" applyBorder="1"/>
    <xf numFmtId="10" fontId="46" fillId="9" borderId="0" xfId="273" applyNumberFormat="1" applyFont="1" applyFill="1" applyBorder="1"/>
    <xf numFmtId="190" fontId="46" fillId="9" borderId="0" xfId="240" applyNumberFormat="1" applyFont="1" applyFill="1"/>
    <xf numFmtId="170" fontId="10" fillId="26" borderId="4" xfId="167" applyNumberFormat="1" applyFont="1" applyFill="1" applyBorder="1" applyAlignment="1">
      <alignment vertical="center"/>
    </xf>
    <xf numFmtId="170" fontId="10" fillId="26" borderId="10" xfId="167" applyNumberFormat="1" applyFont="1" applyFill="1" applyBorder="1" applyAlignment="1">
      <alignment horizontal="center" vertical="center" wrapText="1"/>
    </xf>
    <xf numFmtId="170" fontId="10" fillId="26" borderId="9" xfId="167" applyNumberFormat="1" applyFont="1" applyFill="1" applyBorder="1" applyAlignment="1">
      <alignment vertical="center"/>
    </xf>
    <xf numFmtId="170" fontId="10" fillId="26" borderId="17" xfId="167" applyNumberFormat="1" applyFont="1" applyFill="1" applyBorder="1" applyAlignment="1">
      <alignment horizontal="center" vertical="center" wrapText="1"/>
    </xf>
    <xf numFmtId="170" fontId="10" fillId="26" borderId="17" xfId="167" applyNumberFormat="1" applyFont="1" applyFill="1" applyBorder="1" applyAlignment="1">
      <alignment horizontal="right" vertical="center"/>
    </xf>
    <xf numFmtId="0" fontId="46" fillId="9" borderId="9" xfId="240" applyFont="1" applyFill="1" applyBorder="1"/>
    <xf numFmtId="171" fontId="46" fillId="24" borderId="17" xfId="240" applyNumberFormat="1" applyFont="1" applyFill="1" applyBorder="1"/>
    <xf numFmtId="0" fontId="46" fillId="0" borderId="9" xfId="240" applyFont="1" applyBorder="1"/>
    <xf numFmtId="0" fontId="46" fillId="24" borderId="9" xfId="240" applyFont="1" applyFill="1" applyBorder="1"/>
    <xf numFmtId="191" fontId="46" fillId="24" borderId="17" xfId="240" applyNumberFormat="1" applyFont="1" applyFill="1" applyBorder="1"/>
    <xf numFmtId="9" fontId="46" fillId="24" borderId="0" xfId="0" applyNumberFormat="1" applyFont="1" applyFill="1" applyAlignment="1">
      <alignment horizontal="right"/>
    </xf>
    <xf numFmtId="170" fontId="46" fillId="9" borderId="9" xfId="167" applyNumberFormat="1" applyFont="1" applyFill="1" applyBorder="1" applyAlignment="1">
      <alignment horizontal="left"/>
    </xf>
    <xf numFmtId="169" fontId="65" fillId="24" borderId="9" xfId="0" applyNumberFormat="1" applyFont="1" applyFill="1" applyBorder="1"/>
    <xf numFmtId="10" fontId="65" fillId="24" borderId="0" xfId="273" applyNumberFormat="1" applyFont="1" applyFill="1" applyBorder="1"/>
    <xf numFmtId="190" fontId="65" fillId="24" borderId="0" xfId="234" applyNumberFormat="1" applyFont="1" applyFill="1"/>
    <xf numFmtId="169" fontId="65" fillId="24" borderId="39" xfId="0" applyNumberFormat="1" applyFont="1" applyFill="1" applyBorder="1"/>
    <xf numFmtId="170" fontId="67" fillId="24" borderId="40" xfId="167" applyNumberFormat="1" applyFont="1" applyFill="1" applyBorder="1"/>
    <xf numFmtId="1" fontId="67" fillId="24" borderId="40" xfId="167" applyNumberFormat="1" applyFont="1" applyFill="1" applyBorder="1"/>
    <xf numFmtId="1" fontId="67" fillId="24" borderId="41" xfId="167" applyNumberFormat="1" applyFont="1" applyFill="1" applyBorder="1"/>
    <xf numFmtId="171" fontId="78" fillId="36" borderId="0" xfId="0" applyNumberFormat="1" applyFont="1" applyFill="1" applyAlignment="1">
      <alignment horizontal="right"/>
    </xf>
    <xf numFmtId="0" fontId="6" fillId="24" borderId="0" xfId="0" applyFont="1" applyFill="1" applyAlignment="1">
      <alignment horizontal="center"/>
    </xf>
    <xf numFmtId="170" fontId="10" fillId="24" borderId="0" xfId="167" applyNumberFormat="1" applyFont="1" applyFill="1" applyBorder="1" applyAlignment="1">
      <alignment horizontal="center" vertical="center" wrapText="1"/>
    </xf>
    <xf numFmtId="170" fontId="31" fillId="26" borderId="10" xfId="167" applyNumberFormat="1" applyFont="1" applyFill="1" applyBorder="1" applyAlignment="1">
      <alignment horizontal="center" vertical="center" wrapText="1"/>
    </xf>
    <xf numFmtId="170" fontId="31" fillId="26" borderId="11" xfId="167" applyNumberFormat="1" applyFont="1" applyFill="1" applyBorder="1" applyAlignment="1">
      <alignment horizontal="center" vertical="center" wrapText="1"/>
    </xf>
    <xf numFmtId="170" fontId="31" fillId="26" borderId="4" xfId="167" applyNumberFormat="1" applyFont="1" applyFill="1" applyBorder="1" applyAlignment="1">
      <alignment horizontal="center" vertical="center" wrapText="1"/>
    </xf>
    <xf numFmtId="10" fontId="65" fillId="37" borderId="0" xfId="274" applyNumberFormat="1" applyFont="1" applyFill="1" applyBorder="1" applyAlignment="1">
      <alignment horizontal="right"/>
    </xf>
    <xf numFmtId="171" fontId="77" fillId="36" borderId="17" xfId="0" applyNumberFormat="1" applyFont="1" applyFill="1" applyBorder="1" applyAlignment="1">
      <alignment horizontal="right"/>
    </xf>
    <xf numFmtId="10" fontId="65" fillId="37" borderId="0" xfId="274" applyNumberFormat="1" applyFont="1" applyFill="1" applyBorder="1"/>
    <xf numFmtId="10" fontId="65" fillId="37" borderId="0" xfId="274" quotePrefix="1" applyNumberFormat="1" applyFont="1" applyFill="1" applyBorder="1" applyAlignment="1">
      <alignment horizontal="right"/>
    </xf>
    <xf numFmtId="0" fontId="46" fillId="9" borderId="18" xfId="240" applyFont="1" applyFill="1" applyBorder="1"/>
    <xf numFmtId="0" fontId="65" fillId="24" borderId="2" xfId="0" applyFont="1" applyFill="1" applyBorder="1"/>
    <xf numFmtId="10" fontId="65" fillId="37" borderId="2" xfId="274" applyNumberFormat="1" applyFont="1" applyFill="1" applyBorder="1"/>
    <xf numFmtId="0" fontId="31" fillId="41" borderId="39" xfId="240" applyFont="1" applyFill="1" applyBorder="1"/>
    <xf numFmtId="0" fontId="67" fillId="41" borderId="40" xfId="0" applyFont="1" applyFill="1" applyBorder="1"/>
    <xf numFmtId="0" fontId="95" fillId="41" borderId="40" xfId="0" applyFont="1" applyFill="1" applyBorder="1"/>
    <xf numFmtId="1" fontId="67" fillId="41" borderId="40" xfId="0" applyNumberFormat="1" applyFont="1" applyFill="1" applyBorder="1"/>
    <xf numFmtId="1" fontId="67" fillId="41" borderId="41" xfId="0" applyNumberFormat="1" applyFont="1" applyFill="1" applyBorder="1"/>
    <xf numFmtId="170" fontId="31" fillId="26" borderId="86" xfId="167" applyNumberFormat="1" applyFont="1" applyFill="1" applyBorder="1" applyAlignment="1">
      <alignment horizontal="center" vertical="center"/>
    </xf>
    <xf numFmtId="0" fontId="46" fillId="24" borderId="5" xfId="0" applyFont="1" applyFill="1" applyBorder="1"/>
    <xf numFmtId="0" fontId="31" fillId="41" borderId="69" xfId="0" applyFont="1" applyFill="1" applyBorder="1"/>
    <xf numFmtId="0" fontId="46" fillId="24" borderId="0" xfId="0" applyFont="1" applyFill="1"/>
    <xf numFmtId="0" fontId="67" fillId="0" borderId="76" xfId="0" applyFont="1" applyBorder="1"/>
    <xf numFmtId="0" fontId="31" fillId="24" borderId="76" xfId="0" applyFont="1" applyFill="1" applyBorder="1"/>
    <xf numFmtId="10" fontId="93" fillId="24" borderId="76" xfId="0" applyNumberFormat="1" applyFont="1" applyFill="1" applyBorder="1"/>
    <xf numFmtId="0" fontId="65" fillId="0" borderId="5" xfId="0" applyFont="1" applyBorder="1"/>
    <xf numFmtId="10" fontId="94" fillId="24" borderId="0" xfId="0" applyNumberFormat="1" applyFont="1" applyFill="1"/>
    <xf numFmtId="10" fontId="94" fillId="24" borderId="0" xfId="0" applyNumberFormat="1" applyFont="1" applyFill="1" applyAlignment="1">
      <alignment horizontal="right"/>
    </xf>
    <xf numFmtId="0" fontId="31" fillId="41" borderId="69" xfId="240" applyFont="1" applyFill="1" applyBorder="1"/>
    <xf numFmtId="0" fontId="31" fillId="41" borderId="76" xfId="240" applyFont="1" applyFill="1" applyBorder="1"/>
    <xf numFmtId="171" fontId="0" fillId="24" borderId="7" xfId="0" applyNumberFormat="1" applyFill="1" applyBorder="1"/>
    <xf numFmtId="171" fontId="62" fillId="24" borderId="76" xfId="0" applyNumberFormat="1" applyFont="1" applyFill="1" applyBorder="1"/>
    <xf numFmtId="171" fontId="62" fillId="24" borderId="77" xfId="0" applyNumberFormat="1" applyFont="1" applyFill="1" applyBorder="1"/>
    <xf numFmtId="171" fontId="62" fillId="24" borderId="0" xfId="0" applyNumberFormat="1" applyFont="1" applyFill="1"/>
    <xf numFmtId="171" fontId="62" fillId="24" borderId="7" xfId="0" applyNumberFormat="1" applyFont="1" applyFill="1" applyBorder="1"/>
    <xf numFmtId="171" fontId="0" fillId="24" borderId="0" xfId="0" applyNumberFormat="1" applyFill="1" applyAlignment="1">
      <alignment horizontal="left" indent="10"/>
    </xf>
    <xf numFmtId="171" fontId="62" fillId="24" borderId="76" xfId="0" applyNumberFormat="1" applyFont="1" applyFill="1" applyBorder="1" applyAlignment="1">
      <alignment horizontal="left" indent="10"/>
    </xf>
    <xf numFmtId="171" fontId="62" fillId="24" borderId="0" xfId="0" applyNumberFormat="1" applyFont="1" applyFill="1" applyAlignment="1">
      <alignment horizontal="left" indent="10"/>
    </xf>
    <xf numFmtId="0" fontId="31" fillId="0" borderId="0" xfId="240" applyFont="1"/>
    <xf numFmtId="0" fontId="31" fillId="41" borderId="36" xfId="240" applyFont="1" applyFill="1" applyBorder="1"/>
    <xf numFmtId="0" fontId="31" fillId="41" borderId="37" xfId="240" applyFont="1" applyFill="1" applyBorder="1"/>
    <xf numFmtId="0" fontId="31" fillId="41" borderId="37" xfId="240" applyFont="1" applyFill="1" applyBorder="1" applyAlignment="1">
      <alignment horizontal="center"/>
    </xf>
    <xf numFmtId="0" fontId="31" fillId="41" borderId="38" xfId="240" applyFont="1" applyFill="1" applyBorder="1" applyAlignment="1">
      <alignment horizontal="center"/>
    </xf>
    <xf numFmtId="1" fontId="57" fillId="0" borderId="0" xfId="0" applyNumberFormat="1" applyFont="1"/>
    <xf numFmtId="170" fontId="31" fillId="24" borderId="4" xfId="167" applyNumberFormat="1" applyFont="1" applyFill="1" applyBorder="1" applyAlignment="1">
      <alignment vertical="center"/>
    </xf>
    <xf numFmtId="170" fontId="31" fillId="24" borderId="10" xfId="167" applyNumberFormat="1" applyFont="1" applyFill="1" applyBorder="1" applyAlignment="1">
      <alignment horizontal="center" vertical="center" wrapText="1"/>
    </xf>
    <xf numFmtId="170" fontId="31" fillId="24" borderId="11" xfId="167" applyNumberFormat="1" applyFont="1" applyFill="1" applyBorder="1" applyAlignment="1">
      <alignment horizontal="center" vertical="center" wrapText="1"/>
    </xf>
    <xf numFmtId="170" fontId="31" fillId="24" borderId="9" xfId="167" applyNumberFormat="1" applyFont="1" applyFill="1" applyBorder="1" applyAlignment="1">
      <alignment vertical="center"/>
    </xf>
    <xf numFmtId="170" fontId="31" fillId="24" borderId="0" xfId="167" applyNumberFormat="1" applyFont="1" applyFill="1" applyBorder="1" applyAlignment="1">
      <alignment horizontal="center" vertical="center" wrapText="1"/>
    </xf>
    <xf numFmtId="170" fontId="31" fillId="24" borderId="0" xfId="167" applyNumberFormat="1" applyFont="1" applyFill="1" applyBorder="1" applyAlignment="1">
      <alignment horizontal="right" vertical="center"/>
    </xf>
    <xf numFmtId="170" fontId="31" fillId="24" borderId="17" xfId="167" applyNumberFormat="1" applyFont="1" applyFill="1" applyBorder="1" applyAlignment="1">
      <alignment horizontal="center" vertical="center" wrapText="1"/>
    </xf>
    <xf numFmtId="171" fontId="31" fillId="24" borderId="0" xfId="167" applyNumberFormat="1" applyFont="1" applyFill="1" applyBorder="1" applyAlignment="1">
      <alignment horizontal="right" vertical="center"/>
    </xf>
    <xf numFmtId="9" fontId="46" fillId="24" borderId="0" xfId="0" applyNumberFormat="1" applyFont="1" applyFill="1"/>
    <xf numFmtId="0" fontId="53" fillId="24" borderId="9" xfId="0" applyFont="1" applyFill="1" applyBorder="1"/>
    <xf numFmtId="10" fontId="53" fillId="24" borderId="0" xfId="0" applyNumberFormat="1" applyFont="1" applyFill="1" applyAlignment="1">
      <alignment horizontal="center"/>
    </xf>
    <xf numFmtId="3" fontId="53" fillId="24" borderId="0" xfId="0" applyNumberFormat="1" applyFont="1" applyFill="1" applyAlignment="1">
      <alignment horizontal="center"/>
    </xf>
    <xf numFmtId="0" fontId="78" fillId="24" borderId="9" xfId="0" applyFont="1" applyFill="1" applyBorder="1"/>
    <xf numFmtId="10" fontId="78" fillId="24" borderId="0" xfId="0" applyNumberFormat="1" applyFont="1" applyFill="1" applyAlignment="1">
      <alignment horizontal="center"/>
    </xf>
    <xf numFmtId="0" fontId="79" fillId="24" borderId="70" xfId="0" applyFont="1" applyFill="1" applyBorder="1"/>
    <xf numFmtId="0" fontId="79" fillId="24" borderId="87" xfId="0" applyFont="1" applyFill="1" applyBorder="1" applyAlignment="1">
      <alignment horizontal="center"/>
    </xf>
    <xf numFmtId="0" fontId="79" fillId="24" borderId="91" xfId="0" applyFont="1" applyFill="1" applyBorder="1" applyAlignment="1">
      <alignment horizontal="center"/>
    </xf>
    <xf numFmtId="9" fontId="46" fillId="24" borderId="5" xfId="273" applyFont="1" applyFill="1" applyBorder="1" applyAlignment="1">
      <alignment horizontal="center"/>
    </xf>
    <xf numFmtId="9" fontId="46" fillId="24" borderId="5" xfId="0" applyNumberFormat="1" applyFont="1" applyFill="1" applyBorder="1" applyAlignment="1">
      <alignment horizontal="center"/>
    </xf>
    <xf numFmtId="10" fontId="46" fillId="9" borderId="0" xfId="273" applyNumberFormat="1" applyFont="1" applyFill="1" applyBorder="1" applyAlignment="1"/>
    <xf numFmtId="170" fontId="31" fillId="26" borderId="92" xfId="167" applyNumberFormat="1" applyFont="1" applyFill="1" applyBorder="1" applyAlignment="1">
      <alignment horizontal="center" vertical="center"/>
    </xf>
    <xf numFmtId="0" fontId="46" fillId="24" borderId="93" xfId="0" applyFont="1" applyFill="1" applyBorder="1"/>
    <xf numFmtId="0" fontId="31" fillId="41" borderId="95" xfId="0" applyFont="1" applyFill="1" applyBorder="1"/>
    <xf numFmtId="0" fontId="3" fillId="24" borderId="0" xfId="0" quotePrefix="1" applyFont="1" applyFill="1"/>
    <xf numFmtId="0" fontId="3" fillId="24" borderId="5" xfId="0" applyFont="1" applyFill="1" applyBorder="1" applyAlignment="1">
      <alignment horizontal="right"/>
    </xf>
    <xf numFmtId="0" fontId="10" fillId="24" borderId="54" xfId="0" applyFont="1" applyFill="1" applyBorder="1"/>
    <xf numFmtId="9" fontId="3" fillId="24" borderId="55" xfId="0" applyNumberFormat="1" applyFont="1" applyFill="1" applyBorder="1"/>
    <xf numFmtId="0" fontId="3" fillId="24" borderId="56" xfId="0" applyFont="1" applyFill="1" applyBorder="1"/>
    <xf numFmtId="10" fontId="2" fillId="24" borderId="0" xfId="274" applyNumberFormat="1" applyFont="1" applyFill="1" applyBorder="1" applyAlignment="1">
      <alignment horizontal="right"/>
    </xf>
    <xf numFmtId="10" fontId="2" fillId="24" borderId="0" xfId="274" applyNumberFormat="1" applyFont="1" applyFill="1" applyBorder="1" applyAlignment="1">
      <alignment horizontal="right" indent="1"/>
    </xf>
    <xf numFmtId="10" fontId="2" fillId="24" borderId="0" xfId="274" quotePrefix="1" applyNumberFormat="1" applyFont="1" applyFill="1" applyBorder="1" applyAlignment="1">
      <alignment horizontal="right"/>
    </xf>
    <xf numFmtId="10" fontId="2" fillId="24" borderId="0" xfId="273" applyNumberFormat="1" applyFont="1" applyFill="1" applyBorder="1"/>
    <xf numFmtId="10" fontId="2" fillId="24" borderId="0" xfId="275" applyNumberFormat="1" applyFont="1" applyFill="1" applyBorder="1"/>
    <xf numFmtId="187" fontId="31" fillId="41" borderId="94" xfId="0" applyNumberFormat="1" applyFont="1" applyFill="1" applyBorder="1" applyAlignment="1">
      <alignment horizontal="right"/>
    </xf>
    <xf numFmtId="171" fontId="46" fillId="9" borderId="17" xfId="240" applyNumberFormat="1" applyFont="1" applyFill="1" applyBorder="1"/>
    <xf numFmtId="171" fontId="65" fillId="24" borderId="17" xfId="234" applyNumberFormat="1" applyFont="1" applyFill="1" applyBorder="1"/>
    <xf numFmtId="174" fontId="78" fillId="24" borderId="0" xfId="0" applyNumberFormat="1" applyFont="1" applyFill="1" applyAlignment="1">
      <alignment horizontal="center"/>
    </xf>
    <xf numFmtId="171" fontId="79" fillId="24" borderId="87" xfId="0" applyNumberFormat="1" applyFont="1" applyFill="1" applyBorder="1" applyAlignment="1">
      <alignment horizontal="center"/>
    </xf>
    <xf numFmtId="174" fontId="53" fillId="24" borderId="17" xfId="0" applyNumberFormat="1" applyFont="1" applyFill="1" applyBorder="1" applyAlignment="1">
      <alignment horizontal="center"/>
    </xf>
    <xf numFmtId="174" fontId="78" fillId="24" borderId="17" xfId="0" applyNumberFormat="1" applyFont="1" applyFill="1" applyBorder="1" applyAlignment="1">
      <alignment horizontal="center"/>
    </xf>
    <xf numFmtId="1" fontId="31" fillId="41" borderId="76" xfId="240" applyNumberFormat="1" applyFont="1" applyFill="1" applyBorder="1" applyAlignment="1">
      <alignment horizontal="right"/>
    </xf>
    <xf numFmtId="10" fontId="62" fillId="24" borderId="76" xfId="273" applyNumberFormat="1" applyFont="1" applyFill="1" applyBorder="1" applyAlignment="1">
      <alignment horizontal="left" indent="1"/>
    </xf>
    <xf numFmtId="169" fontId="65" fillId="24" borderId="0" xfId="0" applyNumberFormat="1" applyFont="1" applyFill="1" applyAlignment="1">
      <alignment horizontal="left" vertical="top" wrapText="1"/>
    </xf>
    <xf numFmtId="0" fontId="6" fillId="40" borderId="0" xfId="0" applyFont="1" applyFill="1" applyAlignment="1">
      <alignment horizontal="center"/>
    </xf>
    <xf numFmtId="0" fontId="62" fillId="37" borderId="0" xfId="0" applyFont="1" applyFill="1" applyAlignment="1">
      <alignment horizontal="center" vertical="center" wrapText="1"/>
    </xf>
    <xf numFmtId="170" fontId="10" fillId="26" borderId="10" xfId="167" applyNumberFormat="1" applyFont="1" applyFill="1" applyBorder="1" applyAlignment="1">
      <alignment horizontal="center" vertical="center" wrapText="1"/>
    </xf>
    <xf numFmtId="170" fontId="10" fillId="26" borderId="11" xfId="167" applyNumberFormat="1" applyFont="1" applyFill="1" applyBorder="1" applyAlignment="1">
      <alignment horizontal="center" vertical="center" wrapText="1"/>
    </xf>
    <xf numFmtId="170" fontId="31" fillId="24" borderId="10" xfId="167" applyNumberFormat="1" applyFont="1" applyFill="1" applyBorder="1" applyAlignment="1">
      <alignment horizontal="right" vertical="center"/>
    </xf>
    <xf numFmtId="170" fontId="10" fillId="26" borderId="87" xfId="167" applyNumberFormat="1" applyFont="1" applyFill="1" applyBorder="1" applyAlignment="1">
      <alignment horizontal="center" vertical="center" wrapText="1"/>
    </xf>
    <xf numFmtId="170" fontId="10" fillId="26" borderId="88" xfId="167" applyNumberFormat="1" applyFont="1" applyFill="1" applyBorder="1" applyAlignment="1">
      <alignment horizontal="center" vertical="center" wrapText="1"/>
    </xf>
    <xf numFmtId="170" fontId="10" fillId="26" borderId="79" xfId="167" applyNumberFormat="1" applyFont="1" applyFill="1" applyBorder="1" applyAlignment="1">
      <alignment horizontal="right" vertical="center"/>
    </xf>
    <xf numFmtId="169" fontId="65" fillId="24" borderId="0" xfId="0" applyNumberFormat="1" applyFont="1" applyFill="1" applyAlignment="1">
      <alignment horizontal="left" wrapText="1"/>
    </xf>
    <xf numFmtId="170" fontId="10" fillId="26" borderId="87" xfId="167" applyNumberFormat="1" applyFont="1" applyFill="1" applyBorder="1" applyAlignment="1">
      <alignment horizontal="right" vertical="center"/>
    </xf>
    <xf numFmtId="0" fontId="78" fillId="36" borderId="0" xfId="0" applyFont="1" applyFill="1" applyAlignment="1">
      <alignment horizontal="left" wrapText="1"/>
    </xf>
    <xf numFmtId="0" fontId="78" fillId="36" borderId="0" xfId="0" applyFont="1" applyFill="1" applyAlignment="1">
      <alignment horizontal="left" vertical="top" wrapText="1"/>
    </xf>
    <xf numFmtId="169" fontId="53" fillId="24" borderId="0" xfId="0" applyNumberFormat="1" applyFont="1" applyFill="1" applyAlignment="1">
      <alignment horizontal="left" vertical="top" wrapText="1"/>
    </xf>
    <xf numFmtId="170" fontId="10" fillId="26" borderId="88" xfId="167" applyNumberFormat="1" applyFont="1" applyFill="1" applyBorder="1" applyAlignment="1">
      <alignment horizontal="right" vertical="center"/>
    </xf>
    <xf numFmtId="170" fontId="10" fillId="26" borderId="0" xfId="167" applyNumberFormat="1" applyFont="1" applyFill="1" applyBorder="1" applyAlignment="1">
      <alignment horizontal="center" vertical="center" wrapText="1"/>
    </xf>
    <xf numFmtId="170" fontId="10" fillId="39" borderId="0" xfId="167" applyNumberFormat="1" applyFont="1" applyFill="1" applyBorder="1" applyAlignment="1">
      <alignment horizontal="center" vertical="center" wrapText="1"/>
    </xf>
    <xf numFmtId="170" fontId="10" fillId="39" borderId="0" xfId="167" applyNumberFormat="1" applyFont="1" applyFill="1" applyBorder="1" applyAlignment="1">
      <alignment horizontal="center" vertical="center"/>
    </xf>
    <xf numFmtId="169" fontId="53" fillId="24" borderId="0" xfId="4" applyNumberFormat="1" applyFont="1" applyFill="1" applyAlignment="1">
      <alignment vertical="top" wrapText="1"/>
    </xf>
    <xf numFmtId="0" fontId="74" fillId="0" borderId="0" xfId="0" applyFont="1" applyAlignment="1">
      <alignment horizontal="left" vertical="center" wrapText="1"/>
    </xf>
    <xf numFmtId="170" fontId="10" fillId="26" borderId="0" xfId="167" applyNumberFormat="1" applyFont="1" applyFill="1" applyAlignment="1">
      <alignment horizontal="center" vertical="center" wrapText="1"/>
    </xf>
    <xf numFmtId="0" fontId="52" fillId="26" borderId="0" xfId="234" applyFill="1" applyAlignment="1">
      <alignment horizontal="center" vertical="center" wrapText="1"/>
    </xf>
    <xf numFmtId="170" fontId="10" fillId="26" borderId="0" xfId="167" applyNumberFormat="1" applyFont="1" applyFill="1" applyAlignment="1">
      <alignment horizontal="center" vertical="center"/>
    </xf>
    <xf numFmtId="170" fontId="10" fillId="33" borderId="0" xfId="167" applyNumberFormat="1" applyFont="1" applyFill="1" applyBorder="1" applyAlignment="1">
      <alignment horizontal="center" vertical="center" wrapText="1"/>
    </xf>
    <xf numFmtId="0" fontId="52" fillId="33" borderId="0" xfId="246" applyFill="1" applyAlignment="1">
      <alignment horizontal="center" vertical="center" wrapText="1"/>
    </xf>
    <xf numFmtId="169" fontId="53" fillId="0" borderId="0" xfId="4" applyNumberFormat="1" applyFont="1" applyAlignment="1">
      <alignment vertical="top" wrapText="1"/>
    </xf>
    <xf numFmtId="0" fontId="52" fillId="33" borderId="17" xfId="246" applyFill="1" applyBorder="1" applyAlignment="1">
      <alignment horizontal="center" vertical="center" wrapText="1"/>
    </xf>
    <xf numFmtId="170" fontId="6" fillId="33" borderId="0" xfId="167" applyNumberFormat="1" applyFont="1" applyFill="1" applyBorder="1" applyAlignment="1">
      <alignment horizontal="center" vertical="center" wrapText="1"/>
    </xf>
    <xf numFmtId="0" fontId="52" fillId="33" borderId="0" xfId="243" applyFill="1" applyAlignment="1">
      <alignment horizontal="center" vertical="center" wrapText="1"/>
    </xf>
    <xf numFmtId="169" fontId="53" fillId="0" borderId="5" xfId="4" applyNumberFormat="1" applyFont="1" applyBorder="1" applyAlignment="1">
      <alignment vertical="top" wrapText="1"/>
    </xf>
    <xf numFmtId="169" fontId="52" fillId="0" borderId="0" xfId="4" applyNumberFormat="1" applyFont="1" applyAlignment="1">
      <alignment vertical="top" wrapText="1"/>
    </xf>
    <xf numFmtId="0" fontId="0" fillId="24" borderId="0" xfId="0" applyFill="1" applyAlignment="1">
      <alignment horizontal="left"/>
    </xf>
    <xf numFmtId="0" fontId="52" fillId="0" borderId="0" xfId="233" applyAlignment="1">
      <alignment horizontal="center" vertical="center" wrapText="1"/>
    </xf>
    <xf numFmtId="0" fontId="46" fillId="24" borderId="0" xfId="0" applyFont="1" applyFill="1" applyAlignment="1">
      <alignment horizontal="left"/>
    </xf>
    <xf numFmtId="170" fontId="10" fillId="7" borderId="10" xfId="167" applyNumberFormat="1" applyFont="1" applyFill="1" applyBorder="1" applyAlignment="1">
      <alignment horizontal="center" vertical="center" wrapText="1"/>
    </xf>
    <xf numFmtId="0" fontId="52" fillId="0" borderId="10" xfId="233" applyBorder="1" applyAlignment="1">
      <alignment horizontal="center" vertical="center" wrapText="1"/>
    </xf>
    <xf numFmtId="169" fontId="53" fillId="0" borderId="9" xfId="4" applyNumberFormat="1" applyFont="1" applyBorder="1" applyAlignment="1">
      <alignment vertical="top" wrapText="1"/>
    </xf>
    <xf numFmtId="169" fontId="53" fillId="0" borderId="17" xfId="4" applyNumberFormat="1" applyFont="1" applyBorder="1" applyAlignment="1">
      <alignment vertical="top" wrapText="1"/>
    </xf>
    <xf numFmtId="0" fontId="52" fillId="0" borderId="0" xfId="234" applyAlignment="1">
      <alignment horizontal="center" vertical="center" wrapText="1"/>
    </xf>
    <xf numFmtId="170" fontId="60" fillId="7" borderId="0" xfId="167" applyNumberFormat="1" applyFont="1" applyFill="1" applyBorder="1" applyAlignment="1">
      <alignment horizontal="center" vertical="center" wrapText="1"/>
    </xf>
    <xf numFmtId="0" fontId="1" fillId="0" borderId="0" xfId="232" applyFont="1" applyAlignment="1">
      <alignment horizontal="center" vertical="center" wrapText="1"/>
    </xf>
    <xf numFmtId="169" fontId="1" fillId="0" borderId="0" xfId="4" applyNumberFormat="1" applyFont="1" applyAlignment="1">
      <alignment vertical="top" wrapText="1"/>
    </xf>
    <xf numFmtId="170" fontId="10" fillId="7" borderId="0" xfId="167" applyNumberFormat="1" applyFont="1" applyFill="1" applyBorder="1" applyAlignment="1">
      <alignment horizontal="center" vertical="center"/>
    </xf>
    <xf numFmtId="0" fontId="54" fillId="24" borderId="0" xfId="220" applyFont="1" applyFill="1" applyAlignment="1">
      <alignment horizontal="left" vertical="top"/>
    </xf>
    <xf numFmtId="169" fontId="53" fillId="24" borderId="0" xfId="3" applyNumberFormat="1" applyFont="1" applyFill="1" applyAlignment="1">
      <alignment vertical="top" wrapText="1"/>
    </xf>
    <xf numFmtId="0" fontId="0" fillId="24" borderId="0" xfId="0" applyFill="1" applyAlignment="1">
      <alignment vertical="top"/>
    </xf>
    <xf numFmtId="0" fontId="80" fillId="24" borderId="0" xfId="220" applyFont="1" applyFill="1" applyAlignment="1">
      <alignment horizontal="left" vertical="top"/>
    </xf>
    <xf numFmtId="170" fontId="6" fillId="7" borderId="10" xfId="166" applyNumberFormat="1" applyFont="1" applyFill="1" applyBorder="1" applyAlignment="1">
      <alignment horizontal="center" vertical="center" wrapText="1"/>
    </xf>
    <xf numFmtId="170" fontId="6" fillId="7" borderId="11" xfId="166" applyNumberFormat="1" applyFont="1" applyFill="1" applyBorder="1" applyAlignment="1">
      <alignment horizontal="center" vertical="center" wrapText="1"/>
    </xf>
    <xf numFmtId="170" fontId="6" fillId="7" borderId="10" xfId="166" applyNumberFormat="1" applyFont="1" applyFill="1" applyBorder="1" applyAlignment="1">
      <alignment horizontal="center" vertical="center"/>
    </xf>
    <xf numFmtId="170" fontId="6" fillId="7" borderId="11" xfId="166" applyNumberFormat="1" applyFont="1" applyFill="1" applyBorder="1" applyAlignment="1">
      <alignment horizontal="center" vertical="center"/>
    </xf>
    <xf numFmtId="0" fontId="54" fillId="29" borderId="10" xfId="0" applyFont="1" applyFill="1" applyBorder="1" applyAlignment="1">
      <alignment horizontal="center"/>
    </xf>
    <xf numFmtId="0" fontId="54" fillId="29" borderId="11" xfId="0" applyFont="1" applyFill="1" applyBorder="1" applyAlignment="1">
      <alignment horizontal="center"/>
    </xf>
    <xf numFmtId="0" fontId="80" fillId="24" borderId="0" xfId="226" applyFont="1" applyFill="1" applyAlignment="1">
      <alignment horizontal="left" vertical="top"/>
    </xf>
    <xf numFmtId="170" fontId="6" fillId="29" borderId="10" xfId="166" applyNumberFormat="1" applyFont="1" applyFill="1" applyBorder="1" applyAlignment="1">
      <alignment horizontal="center" vertical="center" wrapText="1"/>
    </xf>
    <xf numFmtId="170" fontId="6" fillId="29" borderId="11" xfId="166" applyNumberFormat="1" applyFont="1" applyFill="1" applyBorder="1" applyAlignment="1">
      <alignment horizontal="center" vertical="center" wrapText="1"/>
    </xf>
    <xf numFmtId="0" fontId="80" fillId="24" borderId="0" xfId="219" applyFont="1" applyFill="1" applyAlignment="1">
      <alignment horizontal="left" vertical="top"/>
    </xf>
    <xf numFmtId="169" fontId="52" fillId="0" borderId="0" xfId="3" applyNumberFormat="1" applyFont="1" applyAlignment="1">
      <alignment wrapText="1"/>
    </xf>
    <xf numFmtId="169" fontId="2" fillId="9" borderId="0" xfId="2" applyNumberFormat="1" applyFill="1" applyAlignment="1">
      <alignment vertical="top" wrapText="1"/>
    </xf>
    <xf numFmtId="0" fontId="52" fillId="0" borderId="0" xfId="220" applyAlignment="1">
      <alignment vertical="top"/>
    </xf>
    <xf numFmtId="0" fontId="80" fillId="0" borderId="0" xfId="220" applyFont="1" applyAlignment="1">
      <alignment horizontal="left" vertical="top"/>
    </xf>
    <xf numFmtId="170" fontId="6" fillId="7" borderId="10" xfId="164" applyNumberFormat="1" applyFont="1" applyFill="1" applyBorder="1" applyAlignment="1">
      <alignment horizontal="center" vertical="center" wrapText="1"/>
    </xf>
    <xf numFmtId="170" fontId="6" fillId="7" borderId="11" xfId="164" applyNumberFormat="1" applyFont="1" applyFill="1" applyBorder="1" applyAlignment="1">
      <alignment horizontal="center" vertical="center" wrapText="1"/>
    </xf>
    <xf numFmtId="0" fontId="80" fillId="24" borderId="0" xfId="218" applyFont="1" applyFill="1" applyAlignment="1">
      <alignment horizontal="left" vertical="top"/>
    </xf>
    <xf numFmtId="170" fontId="6" fillId="7" borderId="10" xfId="165" applyNumberFormat="1" applyFont="1" applyFill="1" applyBorder="1" applyAlignment="1">
      <alignment horizontal="center" vertical="center" wrapText="1"/>
    </xf>
    <xf numFmtId="170" fontId="6" fillId="7" borderId="11" xfId="165" applyNumberFormat="1" applyFont="1" applyFill="1" applyBorder="1" applyAlignment="1">
      <alignment horizontal="center" vertical="center" wrapText="1"/>
    </xf>
    <xf numFmtId="0" fontId="80" fillId="0" borderId="0" xfId="0" applyFont="1" applyAlignment="1">
      <alignment horizontal="left" vertical="top"/>
    </xf>
    <xf numFmtId="0" fontId="80" fillId="0" borderId="0" xfId="218" applyFont="1" applyAlignment="1">
      <alignment horizontal="left" vertical="top"/>
    </xf>
    <xf numFmtId="0" fontId="71" fillId="24" borderId="0" xfId="0" applyFont="1" applyFill="1" applyAlignment="1">
      <alignment horizontal="left" vertical="top"/>
    </xf>
    <xf numFmtId="170" fontId="2" fillId="7" borderId="10" xfId="164" applyNumberFormat="1" applyFont="1" applyFill="1" applyBorder="1" applyAlignment="1">
      <alignment horizontal="center" vertical="center" wrapText="1"/>
    </xf>
    <xf numFmtId="170" fontId="2" fillId="7" borderId="11" xfId="164" applyNumberFormat="1" applyFont="1" applyFill="1" applyBorder="1" applyAlignment="1">
      <alignment horizontal="center" vertical="center" wrapText="1"/>
    </xf>
    <xf numFmtId="169" fontId="3" fillId="24" borderId="0" xfId="1" applyNumberFormat="1" applyFont="1" applyFill="1" applyAlignment="1">
      <alignment horizontal="left" vertical="top" wrapText="1"/>
    </xf>
    <xf numFmtId="170" fontId="2" fillId="26" borderId="87" xfId="164" applyNumberFormat="1" applyFont="1" applyFill="1" applyBorder="1" applyAlignment="1">
      <alignment horizontal="center" vertical="center" wrapText="1"/>
    </xf>
    <xf numFmtId="170" fontId="2" fillId="26" borderId="2" xfId="164" applyNumberFormat="1" applyFont="1" applyFill="1" applyBorder="1" applyAlignment="1">
      <alignment horizontal="center" vertical="center" wrapText="1"/>
    </xf>
    <xf numFmtId="170" fontId="2" fillId="26" borderId="87" xfId="164" applyNumberFormat="1" applyFont="1" applyFill="1" applyBorder="1" applyAlignment="1">
      <alignment horizontal="center" vertical="center"/>
    </xf>
    <xf numFmtId="170" fontId="2" fillId="26" borderId="88" xfId="164" applyNumberFormat="1" applyFont="1" applyFill="1" applyBorder="1" applyAlignment="1">
      <alignment horizontal="center" vertical="center"/>
    </xf>
    <xf numFmtId="170" fontId="6" fillId="7" borderId="2" xfId="164" applyNumberFormat="1" applyFont="1" applyFill="1" applyBorder="1" applyAlignment="1">
      <alignment horizontal="center" vertical="center" wrapText="1"/>
    </xf>
    <xf numFmtId="168" fontId="6" fillId="7" borderId="34" xfId="0" applyNumberFormat="1" applyFont="1" applyFill="1" applyBorder="1" applyAlignment="1">
      <alignment horizontal="center"/>
    </xf>
    <xf numFmtId="168" fontId="6" fillId="7" borderId="35" xfId="0" applyNumberFormat="1" applyFont="1" applyFill="1" applyBorder="1" applyAlignment="1">
      <alignment horizontal="center"/>
    </xf>
    <xf numFmtId="170" fontId="6" fillId="7" borderId="34" xfId="164" applyNumberFormat="1" applyFont="1" applyFill="1" applyBorder="1" applyAlignment="1">
      <alignment horizontal="center" vertical="center"/>
    </xf>
    <xf numFmtId="170" fontId="6" fillId="7" borderId="35" xfId="164" applyNumberFormat="1" applyFont="1" applyFill="1" applyBorder="1" applyAlignment="1">
      <alignment horizontal="center" vertical="center"/>
    </xf>
    <xf numFmtId="0" fontId="53" fillId="26" borderId="10" xfId="0" applyFont="1" applyFill="1" applyBorder="1" applyAlignment="1">
      <alignment horizontal="center"/>
    </xf>
    <xf numFmtId="0" fontId="53" fillId="26" borderId="11" xfId="0" applyFont="1" applyFill="1" applyBorder="1" applyAlignment="1">
      <alignment horizontal="center"/>
    </xf>
    <xf numFmtId="0" fontId="54" fillId="27" borderId="10" xfId="0" applyFont="1" applyFill="1" applyBorder="1" applyAlignment="1">
      <alignment horizontal="center"/>
    </xf>
    <xf numFmtId="0" fontId="54" fillId="27" borderId="11" xfId="0" applyFont="1" applyFill="1" applyBorder="1" applyAlignment="1">
      <alignment horizontal="center"/>
    </xf>
    <xf numFmtId="168" fontId="10" fillId="27" borderId="21" xfId="0" applyNumberFormat="1" applyFont="1" applyFill="1" applyBorder="1" applyAlignment="1">
      <alignment horizontal="center"/>
    </xf>
    <xf numFmtId="168" fontId="10" fillId="27" borderId="22" xfId="0" applyNumberFormat="1" applyFont="1" applyFill="1" applyBorder="1" applyAlignment="1">
      <alignment horizontal="center"/>
    </xf>
    <xf numFmtId="0" fontId="7" fillId="0" borderId="0" xfId="1" applyFont="1" applyAlignment="1">
      <alignment horizontal="center"/>
    </xf>
    <xf numFmtId="168" fontId="10" fillId="7" borderId="87" xfId="1" applyNumberFormat="1" applyFont="1" applyFill="1" applyBorder="1" applyAlignment="1">
      <alignment horizontal="center" wrapText="1"/>
    </xf>
    <xf numFmtId="168" fontId="10" fillId="7" borderId="88" xfId="1" applyNumberFormat="1" applyFont="1" applyFill="1" applyBorder="1" applyAlignment="1">
      <alignment horizontal="center" wrapText="1"/>
    </xf>
    <xf numFmtId="170" fontId="10" fillId="7" borderId="0" xfId="176" applyNumberFormat="1" applyFont="1" applyFill="1" applyBorder="1" applyAlignment="1">
      <alignment horizontal="center" vertical="center"/>
    </xf>
    <xf numFmtId="168" fontId="10" fillId="7" borderId="87" xfId="1" applyNumberFormat="1" applyFont="1" applyFill="1" applyBorder="1" applyAlignment="1">
      <alignment horizontal="center"/>
    </xf>
    <xf numFmtId="168" fontId="10" fillId="7" borderId="0" xfId="1" applyNumberFormat="1" applyFont="1" applyFill="1" applyAlignment="1">
      <alignment horizontal="center"/>
    </xf>
    <xf numFmtId="168" fontId="6" fillId="7" borderId="87" xfId="1" applyNumberFormat="1" applyFont="1" applyFill="1" applyBorder="1" applyAlignment="1">
      <alignment horizontal="center"/>
    </xf>
    <xf numFmtId="168" fontId="6" fillId="7" borderId="0" xfId="1" applyNumberFormat="1" applyFont="1" applyFill="1" applyAlignment="1">
      <alignment horizontal="center"/>
    </xf>
    <xf numFmtId="0" fontId="78" fillId="36" borderId="0" xfId="0" applyFont="1" applyFill="1" applyAlignment="1"/>
    <xf numFmtId="0" fontId="79" fillId="36" borderId="0" xfId="0" applyFont="1" applyFill="1" applyAlignment="1"/>
    <xf numFmtId="0" fontId="74" fillId="36" borderId="0" xfId="0" applyFont="1" applyFill="1" applyAlignment="1"/>
    <xf numFmtId="0" fontId="52" fillId="24" borderId="0" xfId="234" applyFill="1" applyAlignment="1"/>
    <xf numFmtId="0" fontId="52" fillId="0" borderId="0" xfId="246" applyAlignment="1"/>
    <xf numFmtId="0" fontId="52" fillId="0" borderId="0" xfId="245" applyAlignment="1"/>
    <xf numFmtId="0" fontId="52" fillId="0" borderId="7" xfId="245" applyBorder="1" applyAlignment="1"/>
    <xf numFmtId="0" fontId="52" fillId="0" borderId="0" xfId="243" applyAlignment="1"/>
    <xf numFmtId="0" fontId="52" fillId="0" borderId="0" xfId="234" applyAlignment="1"/>
    <xf numFmtId="0" fontId="52" fillId="0" borderId="0" xfId="233" applyAlignment="1"/>
    <xf numFmtId="0" fontId="1" fillId="0" borderId="0" xfId="232" applyFont="1" applyAlignment="1"/>
    <xf numFmtId="0" fontId="52" fillId="0" borderId="0" xfId="0" applyFont="1" applyAlignment="1"/>
    <xf numFmtId="0" fontId="0" fillId="24" borderId="0" xfId="0" applyFill="1" applyAlignment="1"/>
    <xf numFmtId="0" fontId="12" fillId="9" borderId="0" xfId="0" applyFont="1" applyFill="1" applyAlignment="1"/>
    <xf numFmtId="0" fontId="12" fillId="25" borderId="73" xfId="0" applyFont="1" applyFill="1" applyBorder="1" applyAlignment="1"/>
    <xf numFmtId="0" fontId="12" fillId="25" borderId="87" xfId="0" applyFont="1" applyFill="1" applyBorder="1" applyAlignment="1"/>
    <xf numFmtId="0" fontId="12" fillId="25" borderId="23" xfId="0" applyFont="1" applyFill="1" applyBorder="1" applyAlignment="1"/>
    <xf numFmtId="0" fontId="12" fillId="25" borderId="0" xfId="0" applyFont="1" applyFill="1" applyAlignment="1"/>
    <xf numFmtId="0" fontId="12" fillId="9" borderId="87" xfId="1" applyFont="1" applyFill="1" applyBorder="1" applyAlignment="1"/>
    <xf numFmtId="0" fontId="3" fillId="0" borderId="87" xfId="1" applyFont="1" applyBorder="1" applyAlignment="1"/>
    <xf numFmtId="0" fontId="12" fillId="0" borderId="87" xfId="1" applyFont="1" applyBorder="1" applyAlignment="1"/>
  </cellXfs>
  <cellStyles count="302">
    <cellStyle name="=C:\WINNT35\SYSTEM32\COMMAND.COM" xfId="1" xr:uid="{00000000-0005-0000-0000-000000000000}"/>
    <cellStyle name="=C:\WINNT35\SYSTEM32\COMMAND.COM 2" xfId="2" xr:uid="{00000000-0005-0000-0000-000001000000}"/>
    <cellStyle name="=C:\WINNT35\SYSTEM32\COMMAND.COM 2 2" xfId="3" xr:uid="{00000000-0005-0000-0000-000002000000}"/>
    <cellStyle name="=C:\WINNT35\SYSTEM32\COMMAND.COM 2 2 2" xfId="4" xr:uid="{00000000-0005-0000-0000-000003000000}"/>
    <cellStyle name="=C:\WINNT35\SYSTEM32\COMMAND.COM 3" xfId="5" xr:uid="{00000000-0005-0000-0000-000004000000}"/>
    <cellStyle name="=C:\WINNT35\SYSTEM32\COMMAND.COM 4" xfId="6" xr:uid="{00000000-0005-0000-0000-000005000000}"/>
    <cellStyle name="20% - Accent1 10" xfId="7" xr:uid="{00000000-0005-0000-0000-000006000000}"/>
    <cellStyle name="20% - Accent1 11" xfId="8" xr:uid="{00000000-0005-0000-0000-000007000000}"/>
    <cellStyle name="20% - Accent1 2" xfId="9" xr:uid="{00000000-0005-0000-0000-000008000000}"/>
    <cellStyle name="20% - Accent1 2 2" xfId="10" xr:uid="{00000000-0005-0000-0000-000009000000}"/>
    <cellStyle name="20% - Accent1 3" xfId="11" xr:uid="{00000000-0005-0000-0000-00000A000000}"/>
    <cellStyle name="20% - Accent1 3 2" xfId="12" xr:uid="{00000000-0005-0000-0000-00000B000000}"/>
    <cellStyle name="20% - Accent1 4" xfId="13" xr:uid="{00000000-0005-0000-0000-00000C000000}"/>
    <cellStyle name="20% - Accent1 4 2"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2" xfId="23" xr:uid="{00000000-0005-0000-0000-000016000000}"/>
    <cellStyle name="20% - Accent2 3" xfId="24" xr:uid="{00000000-0005-0000-0000-000017000000}"/>
    <cellStyle name="20% - Accent2 3 2" xfId="25" xr:uid="{00000000-0005-0000-0000-000018000000}"/>
    <cellStyle name="20% - Accent2 4" xfId="26" xr:uid="{00000000-0005-0000-0000-000019000000}"/>
    <cellStyle name="20% - Accent2 4 2" xfId="27" xr:uid="{00000000-0005-0000-0000-00001A000000}"/>
    <cellStyle name="20% - Accent2 5" xfId="28" xr:uid="{00000000-0005-0000-0000-00001B000000}"/>
    <cellStyle name="20% - Accent2 6" xfId="29" xr:uid="{00000000-0005-0000-0000-00001C000000}"/>
    <cellStyle name="20% - Accent2 7" xfId="30" xr:uid="{00000000-0005-0000-0000-00001D000000}"/>
    <cellStyle name="20% - Accent2 8" xfId="31" xr:uid="{00000000-0005-0000-0000-00001E000000}"/>
    <cellStyle name="20% - Accent2 9" xfId="32" xr:uid="{00000000-0005-0000-0000-00001F000000}"/>
    <cellStyle name="20% - Accent3 10" xfId="33" xr:uid="{00000000-0005-0000-0000-000020000000}"/>
    <cellStyle name="20% - Accent3 11" xfId="34" xr:uid="{00000000-0005-0000-0000-000021000000}"/>
    <cellStyle name="20% - Accent3 2" xfId="35" xr:uid="{00000000-0005-0000-0000-000022000000}"/>
    <cellStyle name="20% - Accent3 2 2" xfId="36" xr:uid="{00000000-0005-0000-0000-000023000000}"/>
    <cellStyle name="20% - Accent3 3" xfId="37" xr:uid="{00000000-0005-0000-0000-000024000000}"/>
    <cellStyle name="20% - Accent3 3 2" xfId="38" xr:uid="{00000000-0005-0000-0000-000025000000}"/>
    <cellStyle name="20% - Accent3 4" xfId="39" xr:uid="{00000000-0005-0000-0000-000026000000}"/>
    <cellStyle name="20% - Accent3 4 2" xfId="40" xr:uid="{00000000-0005-0000-0000-000027000000}"/>
    <cellStyle name="20% - Accent3 5" xfId="41" xr:uid="{00000000-0005-0000-0000-000028000000}"/>
    <cellStyle name="20% - Accent3 6" xfId="42" xr:uid="{00000000-0005-0000-0000-000029000000}"/>
    <cellStyle name="20% - Accent3 7" xfId="43" xr:uid="{00000000-0005-0000-0000-00002A000000}"/>
    <cellStyle name="20% - Accent3 8" xfId="44" xr:uid="{00000000-0005-0000-0000-00002B000000}"/>
    <cellStyle name="20% - Accent3 9" xfId="45" xr:uid="{00000000-0005-0000-0000-00002C000000}"/>
    <cellStyle name="20% - Accent4 10" xfId="46" xr:uid="{00000000-0005-0000-0000-00002D000000}"/>
    <cellStyle name="20% - Accent4 11" xfId="47" xr:uid="{00000000-0005-0000-0000-00002E000000}"/>
    <cellStyle name="20% - Accent4 2" xfId="48" xr:uid="{00000000-0005-0000-0000-00002F000000}"/>
    <cellStyle name="20% - Accent4 2 2" xfId="49" xr:uid="{00000000-0005-0000-0000-000030000000}"/>
    <cellStyle name="20% - Accent4 3" xfId="50" xr:uid="{00000000-0005-0000-0000-000031000000}"/>
    <cellStyle name="20% - Accent4 3 2" xfId="51" xr:uid="{00000000-0005-0000-0000-000032000000}"/>
    <cellStyle name="20% - Accent4 4" xfId="52" xr:uid="{00000000-0005-0000-0000-000033000000}"/>
    <cellStyle name="20% - Accent4 4 2" xfId="53" xr:uid="{00000000-0005-0000-0000-000034000000}"/>
    <cellStyle name="20% - Accent4 5" xfId="54" xr:uid="{00000000-0005-0000-0000-000035000000}"/>
    <cellStyle name="20% - Accent4 6" xfId="55" xr:uid="{00000000-0005-0000-0000-000036000000}"/>
    <cellStyle name="20% - Accent4 7" xfId="56" xr:uid="{00000000-0005-0000-0000-000037000000}"/>
    <cellStyle name="20% - Accent4 8" xfId="57" xr:uid="{00000000-0005-0000-0000-000038000000}"/>
    <cellStyle name="20% - Accent4 9" xfId="58" xr:uid="{00000000-0005-0000-0000-000039000000}"/>
    <cellStyle name="20% - Accent5 10" xfId="59" xr:uid="{00000000-0005-0000-0000-00003A000000}"/>
    <cellStyle name="20% - Accent5 11" xfId="60" xr:uid="{00000000-0005-0000-0000-00003B000000}"/>
    <cellStyle name="20% - Accent5 2" xfId="61" xr:uid="{00000000-0005-0000-0000-00003C000000}"/>
    <cellStyle name="20% - Accent5 2 2" xfId="62" xr:uid="{00000000-0005-0000-0000-00003D000000}"/>
    <cellStyle name="20% - Accent5 3" xfId="63" xr:uid="{00000000-0005-0000-0000-00003E000000}"/>
    <cellStyle name="20% - Accent5 3 2" xfId="64" xr:uid="{00000000-0005-0000-0000-00003F000000}"/>
    <cellStyle name="20% - Accent5 4" xfId="65" xr:uid="{00000000-0005-0000-0000-000040000000}"/>
    <cellStyle name="20% - Accent5 4 2" xfId="66" xr:uid="{00000000-0005-0000-0000-000041000000}"/>
    <cellStyle name="20% - Accent5 5" xfId="67" xr:uid="{00000000-0005-0000-0000-000042000000}"/>
    <cellStyle name="20% - Accent5 6" xfId="68" xr:uid="{00000000-0005-0000-0000-000043000000}"/>
    <cellStyle name="20% - Accent5 7" xfId="69" xr:uid="{00000000-0005-0000-0000-000044000000}"/>
    <cellStyle name="20% - Accent5 8" xfId="70" xr:uid="{00000000-0005-0000-0000-000045000000}"/>
    <cellStyle name="20% - Accent5 9" xfId="71" xr:uid="{00000000-0005-0000-0000-000046000000}"/>
    <cellStyle name="20% - Accent6 10" xfId="72" xr:uid="{00000000-0005-0000-0000-000047000000}"/>
    <cellStyle name="20% - Accent6 11" xfId="73" xr:uid="{00000000-0005-0000-0000-000048000000}"/>
    <cellStyle name="20% - Accent6 2" xfId="74" xr:uid="{00000000-0005-0000-0000-000049000000}"/>
    <cellStyle name="20% - Accent6 2 2" xfId="75" xr:uid="{00000000-0005-0000-0000-00004A000000}"/>
    <cellStyle name="20% - Accent6 3" xfId="76" xr:uid="{00000000-0005-0000-0000-00004B000000}"/>
    <cellStyle name="20% - Accent6 3 2" xfId="77" xr:uid="{00000000-0005-0000-0000-00004C000000}"/>
    <cellStyle name="20% - Accent6 4" xfId="78" xr:uid="{00000000-0005-0000-0000-00004D000000}"/>
    <cellStyle name="20% - Accent6 4 2" xfId="79" xr:uid="{00000000-0005-0000-0000-00004E000000}"/>
    <cellStyle name="20% - Accent6 5" xfId="80" xr:uid="{00000000-0005-0000-0000-00004F000000}"/>
    <cellStyle name="20% - Accent6 6" xfId="81" xr:uid="{00000000-0005-0000-0000-000050000000}"/>
    <cellStyle name="20% - Accent6 7" xfId="82" xr:uid="{00000000-0005-0000-0000-000051000000}"/>
    <cellStyle name="20% - Accent6 8" xfId="83" xr:uid="{00000000-0005-0000-0000-000052000000}"/>
    <cellStyle name="20% - Accent6 9" xfId="84" xr:uid="{00000000-0005-0000-0000-000053000000}"/>
    <cellStyle name="40% - Accent1 10" xfId="85" xr:uid="{00000000-0005-0000-0000-000054000000}"/>
    <cellStyle name="40% - Accent1 11" xfId="86" xr:uid="{00000000-0005-0000-0000-000055000000}"/>
    <cellStyle name="40% - Accent1 2" xfId="87" xr:uid="{00000000-0005-0000-0000-000056000000}"/>
    <cellStyle name="40% - Accent1 2 2" xfId="88" xr:uid="{00000000-0005-0000-0000-000057000000}"/>
    <cellStyle name="40% - Accent1 3" xfId="89" xr:uid="{00000000-0005-0000-0000-000058000000}"/>
    <cellStyle name="40% - Accent1 3 2" xfId="90" xr:uid="{00000000-0005-0000-0000-000059000000}"/>
    <cellStyle name="40% - Accent1 4" xfId="91" xr:uid="{00000000-0005-0000-0000-00005A000000}"/>
    <cellStyle name="40% - Accent1 4 2" xfId="92" xr:uid="{00000000-0005-0000-0000-00005B000000}"/>
    <cellStyle name="40% - Accent1 5" xfId="93" xr:uid="{00000000-0005-0000-0000-00005C000000}"/>
    <cellStyle name="40% - Accent1 6" xfId="94" xr:uid="{00000000-0005-0000-0000-00005D000000}"/>
    <cellStyle name="40% - Accent1 7" xfId="95" xr:uid="{00000000-0005-0000-0000-00005E000000}"/>
    <cellStyle name="40% - Accent1 8" xfId="96" xr:uid="{00000000-0005-0000-0000-00005F000000}"/>
    <cellStyle name="40% - Accent1 9" xfId="97" xr:uid="{00000000-0005-0000-0000-000060000000}"/>
    <cellStyle name="40% - Accent2 10" xfId="98" xr:uid="{00000000-0005-0000-0000-000061000000}"/>
    <cellStyle name="40% - Accent2 11" xfId="99" xr:uid="{00000000-0005-0000-0000-000062000000}"/>
    <cellStyle name="40% - Accent2 2" xfId="100" xr:uid="{00000000-0005-0000-0000-000063000000}"/>
    <cellStyle name="40% - Accent2 2 2" xfId="101" xr:uid="{00000000-0005-0000-0000-000064000000}"/>
    <cellStyle name="40% - Accent2 3" xfId="102" xr:uid="{00000000-0005-0000-0000-000065000000}"/>
    <cellStyle name="40% - Accent2 3 2" xfId="103" xr:uid="{00000000-0005-0000-0000-000066000000}"/>
    <cellStyle name="40% - Accent2 4" xfId="104" xr:uid="{00000000-0005-0000-0000-000067000000}"/>
    <cellStyle name="40% - Accent2 4 2" xfId="105" xr:uid="{00000000-0005-0000-0000-000068000000}"/>
    <cellStyle name="40% - Accent2 5" xfId="106" xr:uid="{00000000-0005-0000-0000-000069000000}"/>
    <cellStyle name="40% - Accent2 6" xfId="107" xr:uid="{00000000-0005-0000-0000-00006A000000}"/>
    <cellStyle name="40% - Accent2 7" xfId="108" xr:uid="{00000000-0005-0000-0000-00006B000000}"/>
    <cellStyle name="40% - Accent2 8" xfId="109" xr:uid="{00000000-0005-0000-0000-00006C000000}"/>
    <cellStyle name="40% - Accent2 9" xfId="110" xr:uid="{00000000-0005-0000-0000-00006D000000}"/>
    <cellStyle name="40% - Accent3 10" xfId="111" xr:uid="{00000000-0005-0000-0000-00006E000000}"/>
    <cellStyle name="40% - Accent3 11" xfId="112" xr:uid="{00000000-0005-0000-0000-00006F000000}"/>
    <cellStyle name="40% - Accent3 2" xfId="113" xr:uid="{00000000-0005-0000-0000-000070000000}"/>
    <cellStyle name="40% - Accent3 2 2" xfId="114" xr:uid="{00000000-0005-0000-0000-000071000000}"/>
    <cellStyle name="40% - Accent3 3" xfId="115" xr:uid="{00000000-0005-0000-0000-000072000000}"/>
    <cellStyle name="40% - Accent3 3 2" xfId="116" xr:uid="{00000000-0005-0000-0000-000073000000}"/>
    <cellStyle name="40% - Accent3 4" xfId="117" xr:uid="{00000000-0005-0000-0000-000074000000}"/>
    <cellStyle name="40% - Accent3 4 2" xfId="118" xr:uid="{00000000-0005-0000-0000-000075000000}"/>
    <cellStyle name="40% - Accent3 5" xfId="119" xr:uid="{00000000-0005-0000-0000-000076000000}"/>
    <cellStyle name="40% - Accent3 6" xfId="120" xr:uid="{00000000-0005-0000-0000-000077000000}"/>
    <cellStyle name="40% - Accent3 7" xfId="121" xr:uid="{00000000-0005-0000-0000-000078000000}"/>
    <cellStyle name="40% - Accent3 8" xfId="122" xr:uid="{00000000-0005-0000-0000-000079000000}"/>
    <cellStyle name="40% - Accent3 9" xfId="123" xr:uid="{00000000-0005-0000-0000-00007A000000}"/>
    <cellStyle name="40% - Accent4 10" xfId="124" xr:uid="{00000000-0005-0000-0000-00007B000000}"/>
    <cellStyle name="40% - Accent4 11" xfId="125" xr:uid="{00000000-0005-0000-0000-00007C000000}"/>
    <cellStyle name="40% - Accent4 2" xfId="126" xr:uid="{00000000-0005-0000-0000-00007D000000}"/>
    <cellStyle name="40% - Accent4 2 2" xfId="127" xr:uid="{00000000-0005-0000-0000-00007E000000}"/>
    <cellStyle name="40% - Accent4 3" xfId="128" xr:uid="{00000000-0005-0000-0000-00007F000000}"/>
    <cellStyle name="40% - Accent4 3 2" xfId="129" xr:uid="{00000000-0005-0000-0000-000080000000}"/>
    <cellStyle name="40% - Accent4 4" xfId="130" xr:uid="{00000000-0005-0000-0000-000081000000}"/>
    <cellStyle name="40% - Accent4 4 2" xfId="131" xr:uid="{00000000-0005-0000-0000-000082000000}"/>
    <cellStyle name="40% - Accent4 5" xfId="132" xr:uid="{00000000-0005-0000-0000-000083000000}"/>
    <cellStyle name="40% - Accent4 6" xfId="133" xr:uid="{00000000-0005-0000-0000-000084000000}"/>
    <cellStyle name="40% - Accent4 7" xfId="134" xr:uid="{00000000-0005-0000-0000-000085000000}"/>
    <cellStyle name="40% - Accent4 8" xfId="135" xr:uid="{00000000-0005-0000-0000-000086000000}"/>
    <cellStyle name="40% - Accent4 9" xfId="136" xr:uid="{00000000-0005-0000-0000-000087000000}"/>
    <cellStyle name="40% - Accent5 10" xfId="137" xr:uid="{00000000-0005-0000-0000-000088000000}"/>
    <cellStyle name="40% - Accent5 11" xfId="138" xr:uid="{00000000-0005-0000-0000-000089000000}"/>
    <cellStyle name="40% - Accent5 2" xfId="139" xr:uid="{00000000-0005-0000-0000-00008A000000}"/>
    <cellStyle name="40% - Accent5 2 2" xfId="140" xr:uid="{00000000-0005-0000-0000-00008B000000}"/>
    <cellStyle name="40% - Accent5 3" xfId="141" xr:uid="{00000000-0005-0000-0000-00008C000000}"/>
    <cellStyle name="40% - Accent5 3 2" xfId="142" xr:uid="{00000000-0005-0000-0000-00008D000000}"/>
    <cellStyle name="40% - Accent5 4" xfId="143" xr:uid="{00000000-0005-0000-0000-00008E000000}"/>
    <cellStyle name="40% - Accent5 4 2" xfId="144" xr:uid="{00000000-0005-0000-0000-00008F000000}"/>
    <cellStyle name="40% - Accent5 5" xfId="145" xr:uid="{00000000-0005-0000-0000-000090000000}"/>
    <cellStyle name="40% - Accent5 6" xfId="146" xr:uid="{00000000-0005-0000-0000-000091000000}"/>
    <cellStyle name="40% - Accent5 7" xfId="147" xr:uid="{00000000-0005-0000-0000-000092000000}"/>
    <cellStyle name="40% - Accent5 8" xfId="148" xr:uid="{00000000-0005-0000-0000-000093000000}"/>
    <cellStyle name="40% - Accent5 9" xfId="149" xr:uid="{00000000-0005-0000-0000-000094000000}"/>
    <cellStyle name="40% - Accent6 10" xfId="150" xr:uid="{00000000-0005-0000-0000-000095000000}"/>
    <cellStyle name="40% - Accent6 11" xfId="151" xr:uid="{00000000-0005-0000-0000-000096000000}"/>
    <cellStyle name="40% - Accent6 2" xfId="152" xr:uid="{00000000-0005-0000-0000-000097000000}"/>
    <cellStyle name="40% - Accent6 2 2" xfId="153" xr:uid="{00000000-0005-0000-0000-000098000000}"/>
    <cellStyle name="40% - Accent6 3" xfId="154" xr:uid="{00000000-0005-0000-0000-000099000000}"/>
    <cellStyle name="40% - Accent6 3 2" xfId="155" xr:uid="{00000000-0005-0000-0000-00009A000000}"/>
    <cellStyle name="40% - Accent6 4" xfId="156" xr:uid="{00000000-0005-0000-0000-00009B000000}"/>
    <cellStyle name="40% - Accent6 4 2" xfId="157" xr:uid="{00000000-0005-0000-0000-00009C000000}"/>
    <cellStyle name="40% - Accent6 5" xfId="158" xr:uid="{00000000-0005-0000-0000-00009D000000}"/>
    <cellStyle name="40% - Accent6 6" xfId="159" xr:uid="{00000000-0005-0000-0000-00009E000000}"/>
    <cellStyle name="40% - Accent6 7" xfId="160" xr:uid="{00000000-0005-0000-0000-00009F000000}"/>
    <cellStyle name="40% - Accent6 8" xfId="161" xr:uid="{00000000-0005-0000-0000-0000A0000000}"/>
    <cellStyle name="40% - Accent6 9" xfId="162" xr:uid="{00000000-0005-0000-0000-0000A1000000}"/>
    <cellStyle name="Årstall" xfId="299" xr:uid="{00000000-0005-0000-0000-00002B010000}"/>
    <cellStyle name="BiProfil" xfId="163" xr:uid="{00000000-0005-0000-0000-0000A2000000}"/>
    <cellStyle name="Comma" xfId="164" builtinId="3"/>
    <cellStyle name="Comma 2" xfId="165" xr:uid="{00000000-0005-0000-0000-0000A4000000}"/>
    <cellStyle name="Comma 2 2" xfId="166" xr:uid="{00000000-0005-0000-0000-0000A5000000}"/>
    <cellStyle name="Comma 2 3" xfId="167" xr:uid="{00000000-0005-0000-0000-0000A6000000}"/>
    <cellStyle name="Comma 223" xfId="168" xr:uid="{00000000-0005-0000-0000-0000A7000000}"/>
    <cellStyle name="Comma 224" xfId="169" xr:uid="{00000000-0005-0000-0000-0000A8000000}"/>
    <cellStyle name="Comma 228" xfId="170" xr:uid="{00000000-0005-0000-0000-0000A9000000}"/>
    <cellStyle name="Comma 242" xfId="171" xr:uid="{00000000-0005-0000-0000-0000AA000000}"/>
    <cellStyle name="Comma 243" xfId="172" xr:uid="{00000000-0005-0000-0000-0000AB000000}"/>
    <cellStyle name="Comma 245" xfId="173" xr:uid="{00000000-0005-0000-0000-0000AC000000}"/>
    <cellStyle name="Comma 249" xfId="174" xr:uid="{00000000-0005-0000-0000-0000AD000000}"/>
    <cellStyle name="Comma_DPN production 2010" xfId="175" xr:uid="{00000000-0005-0000-0000-0000AE000000}"/>
    <cellStyle name="Comma_DPN production 4Q10" xfId="176" xr:uid="{00000000-0005-0000-0000-0000AF000000}"/>
    <cellStyle name="Comma_Production 1Q11" xfId="177" xr:uid="{00000000-0005-0000-0000-0000B0000000}"/>
    <cellStyle name="Comma_Statoil 2Q 2009" xfId="178" xr:uid="{00000000-0005-0000-0000-0000B1000000}"/>
    <cellStyle name="EconomicAssumptions1" xfId="179" xr:uid="{00000000-0005-0000-0000-0000B2000000}"/>
    <cellStyle name="Euro" xfId="180" xr:uid="{00000000-0005-0000-0000-0000B3000000}"/>
    <cellStyle name="Euro 2" xfId="181" xr:uid="{00000000-0005-0000-0000-0000B4000000}"/>
    <cellStyle name="Euro 2 2" xfId="182" xr:uid="{00000000-0005-0000-0000-0000B5000000}"/>
    <cellStyle name="Head1" xfId="183" xr:uid="{00000000-0005-0000-0000-0000B6000000}"/>
    <cellStyle name="Header1" xfId="184" xr:uid="{00000000-0005-0000-0000-0000B7000000}"/>
    <cellStyle name="Header2" xfId="185" xr:uid="{00000000-0005-0000-0000-0000B8000000}"/>
    <cellStyle name="HeadLine2" xfId="186" xr:uid="{00000000-0005-0000-0000-0000B9000000}"/>
    <cellStyle name="HeadLine2 2" xfId="187" xr:uid="{00000000-0005-0000-0000-0000BA000000}"/>
    <cellStyle name="HeadLine2 2 2" xfId="188" xr:uid="{00000000-0005-0000-0000-0000BB000000}"/>
    <cellStyle name="HeadLine2 2 3" xfId="189" xr:uid="{00000000-0005-0000-0000-0000BC000000}"/>
    <cellStyle name="HeadLine2 3" xfId="190" xr:uid="{00000000-0005-0000-0000-0000BD000000}"/>
    <cellStyle name="HeadLine3" xfId="191" xr:uid="{00000000-0005-0000-0000-0000BE000000}"/>
    <cellStyle name="HeadLine3 2" xfId="192" xr:uid="{00000000-0005-0000-0000-0000BF000000}"/>
    <cellStyle name="HeadLine3 3" xfId="193" xr:uid="{00000000-0005-0000-0000-0000C0000000}"/>
    <cellStyle name="HeadLine3 4" xfId="194" xr:uid="{00000000-0005-0000-0000-0000C1000000}"/>
    <cellStyle name="Heltall" xfId="195" xr:uid="{00000000-0005-0000-0000-0000C2000000}"/>
    <cellStyle name="HovProfil" xfId="196" xr:uid="{00000000-0005-0000-0000-0000C3000000}"/>
    <cellStyle name="Inflasjon" xfId="197" xr:uid="{00000000-0005-0000-0000-0000C4000000}"/>
    <cellStyle name="innrykk" xfId="198" xr:uid="{00000000-0005-0000-0000-0000C5000000}"/>
    <cellStyle name="innrykk 2" xfId="199" xr:uid="{00000000-0005-0000-0000-0000C6000000}"/>
    <cellStyle name="innrykk 2 2" xfId="200" xr:uid="{00000000-0005-0000-0000-0000C7000000}"/>
    <cellStyle name="innrykk 3" xfId="201" xr:uid="{00000000-0005-0000-0000-0000C8000000}"/>
    <cellStyle name="Innt" xfId="202" xr:uid="{00000000-0005-0000-0000-0000C9000000}"/>
    <cellStyle name="Input1" xfId="203" xr:uid="{00000000-0005-0000-0000-0000CA000000}"/>
    <cellStyle name="Input2" xfId="204" xr:uid="{00000000-0005-0000-0000-0000CB000000}"/>
    <cellStyle name="InputCells" xfId="205" xr:uid="{00000000-0005-0000-0000-0000CC000000}"/>
    <cellStyle name="Inv" xfId="206" xr:uid="{00000000-0005-0000-0000-0000CD000000}"/>
    <cellStyle name="Just_Innt" xfId="207" xr:uid="{00000000-0005-0000-0000-0000CE000000}"/>
    <cellStyle name="Kommatall" xfId="208" xr:uid="{00000000-0005-0000-0000-0000CF000000}"/>
    <cellStyle name="Kost" xfId="209" xr:uid="{00000000-0005-0000-0000-0000D0000000}"/>
    <cellStyle name="Normal" xfId="0" builtinId="0"/>
    <cellStyle name="Normal 10" xfId="210" xr:uid="{00000000-0005-0000-0000-0000D2000000}"/>
    <cellStyle name="Normal 11" xfId="211" xr:uid="{00000000-0005-0000-0000-0000D3000000}"/>
    <cellStyle name="Normal 12" xfId="212" xr:uid="{00000000-0005-0000-0000-0000D4000000}"/>
    <cellStyle name="Normal 13" xfId="213" xr:uid="{00000000-0005-0000-0000-0000D5000000}"/>
    <cellStyle name="Normal 14" xfId="214" xr:uid="{00000000-0005-0000-0000-0000D6000000}"/>
    <cellStyle name="Normal 15" xfId="215" xr:uid="{00000000-0005-0000-0000-0000D7000000}"/>
    <cellStyle name="Normal 151" xfId="216" xr:uid="{00000000-0005-0000-0000-0000D8000000}"/>
    <cellStyle name="Normal 16" xfId="300" xr:uid="{D1A956B6-D169-42C1-B9AD-D779F75FAD32}"/>
    <cellStyle name="Normal 187" xfId="217" xr:uid="{00000000-0005-0000-0000-0000D9000000}"/>
    <cellStyle name="Normal 2" xfId="218" xr:uid="{00000000-0005-0000-0000-0000DA000000}"/>
    <cellStyle name="Normal 2 2" xfId="219" xr:uid="{00000000-0005-0000-0000-0000DB000000}"/>
    <cellStyle name="Normal 3" xfId="220" xr:uid="{00000000-0005-0000-0000-0000DC000000}"/>
    <cellStyle name="Normal 3 2" xfId="221" xr:uid="{00000000-0005-0000-0000-0000DD000000}"/>
    <cellStyle name="Normal 3 2 2" xfId="222" xr:uid="{00000000-0005-0000-0000-0000DE000000}"/>
    <cellStyle name="Normal 3 3" xfId="223" xr:uid="{00000000-0005-0000-0000-0000DF000000}"/>
    <cellStyle name="Normal 3 4" xfId="224" xr:uid="{00000000-0005-0000-0000-0000E0000000}"/>
    <cellStyle name="Normal 3 5" xfId="225" xr:uid="{00000000-0005-0000-0000-0000E1000000}"/>
    <cellStyle name="Normal 3 6" xfId="226" xr:uid="{00000000-0005-0000-0000-0000E2000000}"/>
    <cellStyle name="Normal 4" xfId="227" xr:uid="{00000000-0005-0000-0000-0000E3000000}"/>
    <cellStyle name="Normal 4 2" xfId="228" xr:uid="{00000000-0005-0000-0000-0000E4000000}"/>
    <cellStyle name="Normal 5" xfId="229" xr:uid="{00000000-0005-0000-0000-0000E5000000}"/>
    <cellStyle name="Normal 6" xfId="230" xr:uid="{00000000-0005-0000-0000-0000E6000000}"/>
    <cellStyle name="Normal 6 2" xfId="231" xr:uid="{00000000-0005-0000-0000-0000E7000000}"/>
    <cellStyle name="Normal 64" xfId="232" xr:uid="{00000000-0005-0000-0000-0000E8000000}"/>
    <cellStyle name="Normal 67" xfId="233" xr:uid="{00000000-0005-0000-0000-0000E9000000}"/>
    <cellStyle name="Normal 68" xfId="234" xr:uid="{00000000-0005-0000-0000-0000EA000000}"/>
    <cellStyle name="Normal 69" xfId="235" xr:uid="{00000000-0005-0000-0000-0000EB000000}"/>
    <cellStyle name="Normal 7" xfId="236" xr:uid="{00000000-0005-0000-0000-0000EC000000}"/>
    <cellStyle name="Normal 7 2" xfId="237" xr:uid="{00000000-0005-0000-0000-0000ED000000}"/>
    <cellStyle name="Normal 8" xfId="238" xr:uid="{00000000-0005-0000-0000-0000EE000000}"/>
    <cellStyle name="Normal 8 2" xfId="239" xr:uid="{00000000-0005-0000-0000-0000EF000000}"/>
    <cellStyle name="Normal 83" xfId="240" xr:uid="{00000000-0005-0000-0000-0000F0000000}"/>
    <cellStyle name="Normal 84" xfId="241" xr:uid="{00000000-0005-0000-0000-0000F1000000}"/>
    <cellStyle name="Normal 87" xfId="242" xr:uid="{00000000-0005-0000-0000-0000F2000000}"/>
    <cellStyle name="Normal 89" xfId="243" xr:uid="{00000000-0005-0000-0000-0000F3000000}"/>
    <cellStyle name="Normal 9" xfId="244" xr:uid="{00000000-0005-0000-0000-0000F4000000}"/>
    <cellStyle name="Normal 90" xfId="245" xr:uid="{00000000-0005-0000-0000-0000F5000000}"/>
    <cellStyle name="Normal 91" xfId="301" xr:uid="{3FE1B5A9-98B4-4496-B02A-60C771DE2EE6}"/>
    <cellStyle name="Normal 94" xfId="246" xr:uid="{00000000-0005-0000-0000-0000F6000000}"/>
    <cellStyle name="Normal_Egenproduksjon 2008" xfId="247" xr:uid="{00000000-0005-0000-0000-0000F7000000}"/>
    <cellStyle name="Normal_Egenproduksjon 2008 2" xfId="248" xr:uid="{00000000-0005-0000-0000-0000F8000000}"/>
    <cellStyle name="Note 10" xfId="249" xr:uid="{00000000-0005-0000-0000-0000F9000000}"/>
    <cellStyle name="Note 11" xfId="250" xr:uid="{00000000-0005-0000-0000-0000FA000000}"/>
    <cellStyle name="Note 12" xfId="251" xr:uid="{00000000-0005-0000-0000-0000FB000000}"/>
    <cellStyle name="Note 2" xfId="252" xr:uid="{00000000-0005-0000-0000-0000FC000000}"/>
    <cellStyle name="Note 2 2" xfId="253" xr:uid="{00000000-0005-0000-0000-0000FD000000}"/>
    <cellStyle name="Note 3" xfId="254" xr:uid="{00000000-0005-0000-0000-0000FE000000}"/>
    <cellStyle name="Note 3 2" xfId="255" xr:uid="{00000000-0005-0000-0000-0000FF000000}"/>
    <cellStyle name="Note 4" xfId="256" xr:uid="{00000000-0005-0000-0000-000000010000}"/>
    <cellStyle name="Note 4 2" xfId="257" xr:uid="{00000000-0005-0000-0000-000001010000}"/>
    <cellStyle name="Note 5" xfId="258" xr:uid="{00000000-0005-0000-0000-000002010000}"/>
    <cellStyle name="Note 5 2" xfId="259" xr:uid="{00000000-0005-0000-0000-000003010000}"/>
    <cellStyle name="Note 6" xfId="260" xr:uid="{00000000-0005-0000-0000-000004010000}"/>
    <cellStyle name="Note 7" xfId="261" xr:uid="{00000000-0005-0000-0000-000005010000}"/>
    <cellStyle name="Note 8" xfId="262" xr:uid="{00000000-0005-0000-0000-000006010000}"/>
    <cellStyle name="Note 9" xfId="263" xr:uid="{00000000-0005-0000-0000-000007010000}"/>
    <cellStyle name="Nullprosent" xfId="264" xr:uid="{00000000-0005-0000-0000-000008010000}"/>
    <cellStyle name="Nulltall" xfId="265" xr:uid="{00000000-0005-0000-0000-000009010000}"/>
    <cellStyle name="Overskrift1" xfId="266" xr:uid="{00000000-0005-0000-0000-00000A010000}"/>
    <cellStyle name="Overskrift2" xfId="267" xr:uid="{00000000-0005-0000-0000-00000B010000}"/>
    <cellStyle name="Overskrift3" xfId="268" xr:uid="{00000000-0005-0000-0000-00000C010000}"/>
    <cellStyle name="Peder" xfId="269" xr:uid="{00000000-0005-0000-0000-00000D010000}"/>
    <cellStyle name="Peder 2" xfId="270" xr:uid="{00000000-0005-0000-0000-00000E010000}"/>
    <cellStyle name="Peder 2 2" xfId="271" xr:uid="{00000000-0005-0000-0000-00000F010000}"/>
    <cellStyle name="Perc" xfId="272" xr:uid="{00000000-0005-0000-0000-000010010000}"/>
    <cellStyle name="Percent" xfId="273" builtinId="5"/>
    <cellStyle name="Percent 173" xfId="274" xr:uid="{00000000-0005-0000-0000-000012010000}"/>
    <cellStyle name="Percent 2" xfId="275" xr:uid="{00000000-0005-0000-0000-000013010000}"/>
    <cellStyle name="Percent 2 2" xfId="276" xr:uid="{00000000-0005-0000-0000-000014010000}"/>
    <cellStyle name="Percent 255" xfId="277" xr:uid="{00000000-0005-0000-0000-000015010000}"/>
    <cellStyle name="Percent 3" xfId="278" xr:uid="{00000000-0005-0000-0000-000016010000}"/>
    <cellStyle name="PFakt" xfId="279" xr:uid="{00000000-0005-0000-0000-000017010000}"/>
    <cellStyle name="Pris_Innt" xfId="280" xr:uid="{00000000-0005-0000-0000-000018010000}"/>
    <cellStyle name="Priser" xfId="281" xr:uid="{00000000-0005-0000-0000-000019010000}"/>
    <cellStyle name="Profile2" xfId="282" xr:uid="{00000000-0005-0000-0000-00001A010000}"/>
    <cellStyle name="Profile2 2" xfId="283" xr:uid="{00000000-0005-0000-0000-00001B010000}"/>
    <cellStyle name="RISKnormLabel" xfId="284" xr:uid="{00000000-0005-0000-0000-00001C010000}"/>
    <cellStyle name="Sub1" xfId="285" xr:uid="{00000000-0005-0000-0000-00001D010000}"/>
    <cellStyle name="Sum" xfId="286" xr:uid="{00000000-0005-0000-0000-00001E010000}"/>
    <cellStyle name="Sum1" xfId="287" xr:uid="{00000000-0005-0000-0000-00001F010000}"/>
    <cellStyle name="Sum2" xfId="288" xr:uid="{00000000-0005-0000-0000-000020010000}"/>
    <cellStyle name="Sum3" xfId="289" xr:uid="{00000000-0005-0000-0000-000021010000}"/>
    <cellStyle name="Sum3 2" xfId="290" xr:uid="{00000000-0005-0000-0000-000022010000}"/>
    <cellStyle name="Sum4" xfId="291" xr:uid="{00000000-0005-0000-0000-000023010000}"/>
    <cellStyle name="Tusenskille [0]_s6" xfId="292" xr:uid="{00000000-0005-0000-0000-000024010000}"/>
    <cellStyle name="Tusenskille_s6" xfId="293" xr:uid="{00000000-0005-0000-0000-000025010000}"/>
    <cellStyle name="uc_BiProfil" xfId="294" xr:uid="{00000000-0005-0000-0000-000026010000}"/>
    <cellStyle name="Valuta" xfId="295" xr:uid="{00000000-0005-0000-0000-000027010000}"/>
    <cellStyle name="Valuta [0]_s6" xfId="296" xr:uid="{00000000-0005-0000-0000-000028010000}"/>
    <cellStyle name="Valuta_s6" xfId="297" xr:uid="{00000000-0005-0000-0000-000029010000}"/>
    <cellStyle name="Year" xfId="298" xr:uid="{00000000-0005-0000-0000-00002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79"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80"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Azerbaijan</c:v>
          </c:tx>
          <c:spPr>
            <a:solidFill>
              <a:srgbClr val="993366"/>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0-E7E6-49D9-ADA8-B96FB30E2CBF}"/>
            </c:ext>
          </c:extLst>
        </c:ser>
        <c:ser>
          <c:idx val="1"/>
          <c:order val="1"/>
          <c:tx>
            <c:v>Angola</c:v>
          </c:tx>
          <c:spPr>
            <a:solidFill>
              <a:srgbClr val="99CC00"/>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1-E7E6-49D9-ADA8-B96FB30E2CBF}"/>
            </c:ext>
          </c:extLst>
        </c:ser>
        <c:ser>
          <c:idx val="2"/>
          <c:order val="2"/>
          <c:tx>
            <c:v>Nigeria</c:v>
          </c:tx>
          <c:spPr>
            <a:solidFill>
              <a:srgbClr val="FFFF00"/>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2-E7E6-49D9-ADA8-B96FB30E2CBF}"/>
            </c:ext>
          </c:extLst>
        </c:ser>
        <c:ser>
          <c:idx val="4"/>
          <c:order val="3"/>
          <c:tx>
            <c:v>Venezuela</c:v>
          </c:tx>
          <c:spPr>
            <a:solidFill>
              <a:srgbClr val="660066"/>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3-E7E6-49D9-ADA8-B96FB30E2CBF}"/>
            </c:ext>
          </c:extLst>
        </c:ser>
        <c:ser>
          <c:idx val="5"/>
          <c:order val="4"/>
          <c:tx>
            <c:v>Algeria</c:v>
          </c:tx>
          <c:spPr>
            <a:solidFill>
              <a:srgbClr val="FF8080"/>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4-E7E6-49D9-ADA8-B96FB30E2CBF}"/>
            </c:ext>
          </c:extLst>
        </c:ser>
        <c:ser>
          <c:idx val="6"/>
          <c:order val="5"/>
          <c:tx>
            <c:v>USA</c:v>
          </c:tx>
          <c:spPr>
            <a:solidFill>
              <a:srgbClr val="0066CC"/>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5-E7E6-49D9-ADA8-B96FB30E2CBF}"/>
            </c:ext>
          </c:extLst>
        </c:ser>
        <c:ser>
          <c:idx val="7"/>
          <c:order val="6"/>
          <c:tx>
            <c:v>UK</c:v>
          </c:tx>
          <c:spPr>
            <a:solidFill>
              <a:srgbClr val="CCCCFF"/>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6-E7E6-49D9-ADA8-B96FB30E2CBF}"/>
            </c:ext>
          </c:extLst>
        </c:ser>
        <c:ser>
          <c:idx val="3"/>
          <c:order val="7"/>
          <c:tx>
            <c:v>China</c:v>
          </c:tx>
          <c:spPr>
            <a:solidFill>
              <a:srgbClr val="CCFFFF"/>
            </a:solidFill>
            <a:ln w="12700">
              <a:solidFill>
                <a:srgbClr val="000000"/>
              </a:solidFill>
              <a:prstDash val="solid"/>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7-E7E6-49D9-ADA8-B96FB30E2CBF}"/>
            </c:ext>
          </c:extLst>
        </c:ser>
        <c:ser>
          <c:idx val="8"/>
          <c:order val="8"/>
          <c:tx>
            <c:v>Ireland</c:v>
          </c:tx>
          <c:spPr>
            <a:solidFill>
              <a:srgbClr val="000080"/>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8-E7E6-49D9-ADA8-B96FB30E2CBF}"/>
            </c:ext>
          </c:extLst>
        </c:ser>
        <c:ser>
          <c:idx val="9"/>
          <c:order val="9"/>
          <c:tx>
            <c:v>Iran</c:v>
          </c:tx>
          <c:spPr>
            <a:solidFill>
              <a:srgbClr val="FF00FF"/>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9-E7E6-49D9-ADA8-B96FB30E2CBF}"/>
            </c:ext>
          </c:extLst>
        </c:ser>
        <c:ser>
          <c:idx val="11"/>
          <c:order val="10"/>
          <c:tx>
            <c:v>IOR</c:v>
          </c:tx>
          <c:spPr>
            <a:solidFill>
              <a:srgbClr val="00FFFF"/>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A-E7E6-49D9-ADA8-B96FB30E2CBF}"/>
            </c:ext>
          </c:extLst>
        </c:ser>
        <c:ser>
          <c:idx val="10"/>
          <c:order val="11"/>
          <c:tx>
            <c:v>Generic options</c:v>
          </c:tx>
          <c:spPr>
            <a:solidFill>
              <a:srgbClr val="FFFF99"/>
            </a:solidFill>
            <a:ln w="25400">
              <a:noFill/>
            </a:ln>
          </c:spPr>
          <c:cat>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cat>
          <c:val>
            <c:numLit>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B-E7E6-49D9-ADA8-B96FB30E2CBF}"/>
            </c:ext>
          </c:extLst>
        </c:ser>
        <c:dLbls>
          <c:showLegendKey val="0"/>
          <c:showVal val="0"/>
          <c:showCatName val="0"/>
          <c:showSerName val="0"/>
          <c:showPercent val="0"/>
          <c:showBubbleSize val="0"/>
        </c:dLbls>
        <c:axId val="325475144"/>
        <c:axId val="1"/>
      </c:areaChart>
      <c:catAx>
        <c:axId val="325475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4"/>
        <c:tickMarkSkip val="1"/>
        <c:noMultiLvlLbl val="0"/>
      </c:catAx>
      <c:valAx>
        <c:axId val="1"/>
        <c:scaling>
          <c:orientation val="minMax"/>
          <c:max val="2000000"/>
        </c:scaling>
        <c:delete val="0"/>
        <c:axPos val="l"/>
        <c:majorGridlines>
          <c:spPr>
            <a:ln w="3175">
              <a:solidFill>
                <a:srgbClr val="969696"/>
              </a:solidFill>
              <a:prstDash val="solid"/>
            </a:ln>
          </c:spPr>
        </c:majorGridlines>
        <c:title>
          <c:tx>
            <c:rich>
              <a:bodyPr/>
              <a:lstStyle/>
              <a:p>
                <a:pPr>
                  <a:defRPr sz="125" b="1" i="0" u="none" strike="noStrike" baseline="0">
                    <a:solidFill>
                      <a:srgbClr val="000000"/>
                    </a:solidFill>
                    <a:latin typeface="Arial"/>
                    <a:ea typeface="Arial"/>
                    <a:cs typeface="Arial"/>
                  </a:defRPr>
                </a:pPr>
                <a:r>
                  <a:rPr lang="nb-NO"/>
                  <a:t>boepd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325475144"/>
        <c:crosses val="autoZero"/>
        <c:crossBetween val="midCat"/>
        <c:majorUnit val="400000"/>
      </c:valAx>
      <c:spPr>
        <a:noFill/>
        <a:ln w="12700">
          <a:solidFill>
            <a:srgbClr val="969696"/>
          </a:solidFill>
          <a:prstDash val="solid"/>
        </a:ln>
      </c:spPr>
    </c:plotArea>
    <c:legend>
      <c:legendPos val="b"/>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Azerbaijan</c:v>
          </c:tx>
          <c:spPr>
            <a:solidFill>
              <a:srgbClr val="993366"/>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35501.180626071196</c:v>
              </c:pt>
              <c:pt idx="1">
                <c:v>79952.636318018005</c:v>
              </c:pt>
              <c:pt idx="2">
                <c:v>103453.21912446601</c:v>
              </c:pt>
              <c:pt idx="3">
                <c:v>95517.160014821493</c:v>
              </c:pt>
              <c:pt idx="4">
                <c:v>73743.861688211298</c:v>
              </c:pt>
              <c:pt idx="5">
                <c:v>72986.995301594798</c:v>
              </c:pt>
              <c:pt idx="6">
                <c:v>87323.2773365787</c:v>
              </c:pt>
              <c:pt idx="7">
                <c:v>92503.417633157296</c:v>
              </c:pt>
              <c:pt idx="8">
                <c:v>101042.045354192</c:v>
              </c:pt>
              <c:pt idx="9">
                <c:v>103369.765095</c:v>
              </c:pt>
              <c:pt idx="10">
                <c:v>102590.30756169801</c:v>
              </c:pt>
              <c:pt idx="11">
                <c:v>101759.54644552901</c:v>
              </c:pt>
              <c:pt idx="12">
                <c:v>100306.797174551</c:v>
              </c:pt>
              <c:pt idx="13">
                <c:v>97382.309316951898</c:v>
              </c:pt>
              <c:pt idx="14">
                <c:v>87753.005661597999</c:v>
              </c:pt>
              <c:pt idx="15">
                <c:v>84164.417901246998</c:v>
              </c:pt>
              <c:pt idx="16">
                <c:v>80979.063264722703</c:v>
              </c:pt>
              <c:pt idx="17">
                <c:v>78133.078574908606</c:v>
              </c:pt>
              <c:pt idx="18">
                <c:v>74306.483030899399</c:v>
              </c:pt>
              <c:pt idx="19">
                <c:v>64916.060137409397</c:v>
              </c:pt>
              <c:pt idx="20">
                <c:v>58793.967082632596</c:v>
              </c:pt>
              <c:pt idx="21">
                <c:v>56631.382763870897</c:v>
              </c:pt>
              <c:pt idx="22">
                <c:v>54946.773685431901</c:v>
              </c:pt>
            </c:numLit>
          </c:val>
          <c:extLst>
            <c:ext xmlns:c16="http://schemas.microsoft.com/office/drawing/2014/chart" uri="{C3380CC4-5D6E-409C-BE32-E72D297353CC}">
              <c16:uniqueId val="{00000000-C28B-4183-AD2B-D889EF587681}"/>
            </c:ext>
          </c:extLst>
        </c:ser>
        <c:ser>
          <c:idx val="1"/>
          <c:order val="1"/>
          <c:tx>
            <c:v>Angola</c:v>
          </c:tx>
          <c:spPr>
            <a:solidFill>
              <a:srgbClr val="99CC00"/>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70348.591195980596</c:v>
              </c:pt>
              <c:pt idx="1">
                <c:v>77234.180198053393</c:v>
              </c:pt>
              <c:pt idx="2">
                <c:v>88665.868051711004</c:v>
              </c:pt>
              <c:pt idx="3">
                <c:v>86472.051321993495</c:v>
              </c:pt>
              <c:pt idx="4">
                <c:v>85254.694624252093</c:v>
              </c:pt>
              <c:pt idx="5">
                <c:v>103511.635376215</c:v>
              </c:pt>
              <c:pt idx="6">
                <c:v>104462.85211825999</c:v>
              </c:pt>
              <c:pt idx="7">
                <c:v>102401.924618041</c:v>
              </c:pt>
              <c:pt idx="8">
                <c:v>94891.929164731293</c:v>
              </c:pt>
              <c:pt idx="9">
                <c:v>79036.436229289102</c:v>
              </c:pt>
              <c:pt idx="10">
                <c:v>67672.731659097306</c:v>
              </c:pt>
              <c:pt idx="11">
                <c:v>56928.552386883799</c:v>
              </c:pt>
              <c:pt idx="12">
                <c:v>47504.0489781633</c:v>
              </c:pt>
              <c:pt idx="13">
                <c:v>39212.288042265202</c:v>
              </c:pt>
              <c:pt idx="14">
                <c:v>33542.225795967403</c:v>
              </c:pt>
              <c:pt idx="15">
                <c:v>28217.240875367199</c:v>
              </c:pt>
              <c:pt idx="16">
                <c:v>24474.006605502302</c:v>
              </c:pt>
              <c:pt idx="17">
                <c:v>19225.337196002401</c:v>
              </c:pt>
              <c:pt idx="18">
                <c:v>16484.9893786506</c:v>
              </c:pt>
              <c:pt idx="19">
                <c:v>13787.6530976881</c:v>
              </c:pt>
              <c:pt idx="20">
                <c:v>10900.0745659852</c:v>
              </c:pt>
              <c:pt idx="21">
                <c:v>6972.9152361832803</c:v>
              </c:pt>
              <c:pt idx="22">
                <c:v>4291.9919895251796</c:v>
              </c:pt>
            </c:numLit>
          </c:val>
          <c:extLst>
            <c:ext xmlns:c16="http://schemas.microsoft.com/office/drawing/2014/chart" uri="{C3380CC4-5D6E-409C-BE32-E72D297353CC}">
              <c16:uniqueId val="{00000001-C28B-4183-AD2B-D889EF587681}"/>
            </c:ext>
          </c:extLst>
        </c:ser>
        <c:ser>
          <c:idx val="2"/>
          <c:order val="2"/>
          <c:tx>
            <c:v>Nigeria</c:v>
          </c:tx>
          <c:spPr>
            <a:solidFill>
              <a:srgbClr val="FFFF00"/>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0</c:v>
              </c:pt>
              <c:pt idx="1">
                <c:v>0</c:v>
              </c:pt>
              <c:pt idx="2">
                <c:v>15859.0717808219</c:v>
              </c:pt>
              <c:pt idx="3">
                <c:v>38636.626575342401</c:v>
              </c:pt>
              <c:pt idx="4">
                <c:v>39334.385753424598</c:v>
              </c:pt>
              <c:pt idx="5">
                <c:v>39455.532876712299</c:v>
              </c:pt>
              <c:pt idx="6">
                <c:v>36805.805753424604</c:v>
              </c:pt>
              <c:pt idx="7">
                <c:v>30987.986575342398</c:v>
              </c:pt>
              <c:pt idx="8">
                <c:v>29503.8912328767</c:v>
              </c:pt>
              <c:pt idx="9">
                <c:v>27248.796986301299</c:v>
              </c:pt>
              <c:pt idx="10">
                <c:v>24109.4838356164</c:v>
              </c:pt>
              <c:pt idx="11">
                <c:v>19750.255342465702</c:v>
              </c:pt>
              <c:pt idx="12">
                <c:v>15215.768493150599</c:v>
              </c:pt>
              <c:pt idx="13">
                <c:v>11642.703835616399</c:v>
              </c:pt>
              <c:pt idx="14">
                <c:v>8749.9931506849207</c:v>
              </c:pt>
              <c:pt idx="15">
                <c:v>6762.5254794520497</c:v>
              </c:pt>
              <c:pt idx="16">
                <c:v>5896.40109589041</c:v>
              </c:pt>
              <c:pt idx="17">
                <c:v>5504.5254794520497</c:v>
              </c:pt>
              <c:pt idx="18">
                <c:v>5176.92849315068</c:v>
              </c:pt>
              <c:pt idx="19">
                <c:v>0</c:v>
              </c:pt>
              <c:pt idx="20">
                <c:v>0</c:v>
              </c:pt>
              <c:pt idx="21">
                <c:v>0</c:v>
              </c:pt>
              <c:pt idx="22">
                <c:v>0</c:v>
              </c:pt>
            </c:numLit>
          </c:val>
          <c:extLst>
            <c:ext xmlns:c16="http://schemas.microsoft.com/office/drawing/2014/chart" uri="{C3380CC4-5D6E-409C-BE32-E72D297353CC}">
              <c16:uniqueId val="{00000002-C28B-4183-AD2B-D889EF587681}"/>
            </c:ext>
          </c:extLst>
        </c:ser>
        <c:ser>
          <c:idx val="4"/>
          <c:order val="3"/>
          <c:tx>
            <c:v>Venezuela</c:v>
          </c:tx>
          <c:spPr>
            <a:solidFill>
              <a:srgbClr val="660066"/>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21936.872737407</c:v>
              </c:pt>
              <c:pt idx="1">
                <c:v>18901.319233887702</c:v>
              </c:pt>
              <c:pt idx="2">
                <c:v>22397.056011821602</c:v>
              </c:pt>
              <c:pt idx="3">
                <c:v>22397.174515390401</c:v>
              </c:pt>
              <c:pt idx="4">
                <c:v>22397.056011821602</c:v>
              </c:pt>
              <c:pt idx="5">
                <c:v>20500.8804064207</c:v>
              </c:pt>
              <c:pt idx="6">
                <c:v>22396.9375082527</c:v>
              </c:pt>
              <c:pt idx="7">
                <c:v>22396.9375082527</c:v>
              </c:pt>
              <c:pt idx="8">
                <c:v>22396.9375082527</c:v>
              </c:pt>
              <c:pt idx="9">
                <c:v>20500.8804064207</c:v>
              </c:pt>
              <c:pt idx="10">
                <c:v>19687.353406165901</c:v>
              </c:pt>
              <c:pt idx="11">
                <c:v>15928.064691077399</c:v>
              </c:pt>
              <c:pt idx="12">
                <c:v>13011.573357753199</c:v>
              </c:pt>
              <c:pt idx="13">
                <c:v>11279.6436987985</c:v>
              </c:pt>
              <c:pt idx="14">
                <c:v>10328.8895657986</c:v>
              </c:pt>
              <c:pt idx="15">
                <c:v>9262.7129567247703</c:v>
              </c:pt>
              <c:pt idx="16">
                <c:v>8561.6458433223906</c:v>
              </c:pt>
              <c:pt idx="17">
                <c:v>7912.4832930826597</c:v>
              </c:pt>
              <c:pt idx="18">
                <c:v>7453.7559780081801</c:v>
              </c:pt>
              <c:pt idx="19">
                <c:v>6887.5459259735999</c:v>
              </c:pt>
              <c:pt idx="20">
                <c:v>6340.8889628016605</c:v>
              </c:pt>
              <c:pt idx="21">
                <c:v>6007.77543072355</c:v>
              </c:pt>
              <c:pt idx="22">
                <c:v>5356.7168233819903</c:v>
              </c:pt>
            </c:numLit>
          </c:val>
          <c:extLst>
            <c:ext xmlns:c16="http://schemas.microsoft.com/office/drawing/2014/chart" uri="{C3380CC4-5D6E-409C-BE32-E72D297353CC}">
              <c16:uniqueId val="{00000003-C28B-4183-AD2B-D889EF587681}"/>
            </c:ext>
          </c:extLst>
        </c:ser>
        <c:ser>
          <c:idx val="5"/>
          <c:order val="4"/>
          <c:tx>
            <c:v>Algeria</c:v>
          </c:tx>
          <c:spPr>
            <a:solidFill>
              <a:srgbClr val="FF8080"/>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30035.2701064865</c:v>
              </c:pt>
              <c:pt idx="1">
                <c:v>42384.242557492398</c:v>
              </c:pt>
              <c:pt idx="2">
                <c:v>50195.860168625797</c:v>
              </c:pt>
              <c:pt idx="3">
                <c:v>51677.163506616402</c:v>
              </c:pt>
              <c:pt idx="4">
                <c:v>48506.9395381668</c:v>
              </c:pt>
              <c:pt idx="5">
                <c:v>55258.214682115198</c:v>
              </c:pt>
              <c:pt idx="6">
                <c:v>56868.3626921779</c:v>
              </c:pt>
              <c:pt idx="7">
                <c:v>56473.943700744101</c:v>
              </c:pt>
              <c:pt idx="8">
                <c:v>57676.335063147599</c:v>
              </c:pt>
              <c:pt idx="9">
                <c:v>57408.667989120302</c:v>
              </c:pt>
              <c:pt idx="10">
                <c:v>56355.544348674201</c:v>
              </c:pt>
              <c:pt idx="11">
                <c:v>57544.586606486599</c:v>
              </c:pt>
              <c:pt idx="12">
                <c:v>52856.786238367204</c:v>
              </c:pt>
              <c:pt idx="13">
                <c:v>49290.358148206498</c:v>
              </c:pt>
              <c:pt idx="14">
                <c:v>46052.483230172002</c:v>
              </c:pt>
              <c:pt idx="15">
                <c:v>36359.952971611303</c:v>
              </c:pt>
              <c:pt idx="16">
                <c:v>33350.300962887501</c:v>
              </c:pt>
              <c:pt idx="17">
                <c:v>14191.2677690155</c:v>
              </c:pt>
              <c:pt idx="18">
                <c:v>11522.5183218661</c:v>
              </c:pt>
              <c:pt idx="19">
                <c:v>8135.5535927015999</c:v>
              </c:pt>
              <c:pt idx="20">
                <c:v>6389.13778130234</c:v>
              </c:pt>
              <c:pt idx="21">
                <c:v>5263.5249171788801</c:v>
              </c:pt>
              <c:pt idx="22">
                <c:v>0</c:v>
              </c:pt>
            </c:numLit>
          </c:val>
          <c:extLst>
            <c:ext xmlns:c16="http://schemas.microsoft.com/office/drawing/2014/chart" uri="{C3380CC4-5D6E-409C-BE32-E72D297353CC}">
              <c16:uniqueId val="{00000004-C28B-4183-AD2B-D889EF587681}"/>
            </c:ext>
          </c:extLst>
        </c:ser>
        <c:ser>
          <c:idx val="6"/>
          <c:order val="5"/>
          <c:tx>
            <c:v>USA</c:v>
          </c:tx>
          <c:spPr>
            <a:solidFill>
              <a:srgbClr val="0066CC"/>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0</c:v>
              </c:pt>
              <c:pt idx="1">
                <c:v>0</c:v>
              </c:pt>
              <c:pt idx="2">
                <c:v>15765.3362621333</c:v>
              </c:pt>
              <c:pt idx="3">
                <c:v>31542.872043890002</c:v>
              </c:pt>
              <c:pt idx="4">
                <c:v>29178.150975964199</c:v>
              </c:pt>
              <c:pt idx="5">
                <c:v>27600.0130384037</c:v>
              </c:pt>
              <c:pt idx="6">
                <c:v>27589.338458733298</c:v>
              </c:pt>
              <c:pt idx="7">
                <c:v>27398.8639436433</c:v>
              </c:pt>
              <c:pt idx="8">
                <c:v>24989.188972734199</c:v>
              </c:pt>
              <c:pt idx="9">
                <c:v>18875.101577751699</c:v>
              </c:pt>
              <c:pt idx="10">
                <c:v>12880.8808063823</c:v>
              </c:pt>
              <c:pt idx="11">
                <c:v>11907.159071591401</c:v>
              </c:pt>
              <c:pt idx="12">
                <c:v>14286.4782224675</c:v>
              </c:pt>
              <c:pt idx="13">
                <c:v>13380.9181319157</c:v>
              </c:pt>
              <c:pt idx="14">
                <c:v>13652.6751181531</c:v>
              </c:pt>
              <c:pt idx="15">
                <c:v>12848.078739111301</c:v>
              </c:pt>
              <c:pt idx="16">
                <c:v>12657.604224021299</c:v>
              </c:pt>
              <c:pt idx="17">
                <c:v>12788.1454273048</c:v>
              </c:pt>
              <c:pt idx="18">
                <c:v>11853.0078449795</c:v>
              </c:pt>
              <c:pt idx="19">
                <c:v>10053.340571806</c:v>
              </c:pt>
              <c:pt idx="20">
                <c:v>8655.9714881533691</c:v>
              </c:pt>
              <c:pt idx="21">
                <c:v>7720.8339058281099</c:v>
              </c:pt>
              <c:pt idx="22">
                <c:v>7128.0612012172296</c:v>
              </c:pt>
            </c:numLit>
          </c:val>
          <c:extLst>
            <c:ext xmlns:c16="http://schemas.microsoft.com/office/drawing/2014/chart" uri="{C3380CC4-5D6E-409C-BE32-E72D297353CC}">
              <c16:uniqueId val="{00000005-C28B-4183-AD2B-D889EF587681}"/>
            </c:ext>
          </c:extLst>
        </c:ser>
        <c:ser>
          <c:idx val="7"/>
          <c:order val="6"/>
          <c:tx>
            <c:v>UK</c:v>
          </c:tx>
          <c:spPr>
            <a:solidFill>
              <a:srgbClr val="CCCCFF"/>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16023.551496194599</c:v>
              </c:pt>
              <c:pt idx="1">
                <c:v>13452.801421597</c:v>
              </c:pt>
              <c:pt idx="2">
                <c:v>12676.214343208099</c:v>
              </c:pt>
              <c:pt idx="3">
                <c:v>10878.9734923213</c:v>
              </c:pt>
              <c:pt idx="4">
                <c:v>9639.69725888215</c:v>
              </c:pt>
              <c:pt idx="5">
                <c:v>8027.2531306802002</c:v>
              </c:pt>
              <c:pt idx="6">
                <c:v>7364.9835023692503</c:v>
              </c:pt>
              <c:pt idx="7">
                <c:v>6782.8811768199002</c:v>
              </c:pt>
              <c:pt idx="8">
                <c:v>6628.7984959064497</c:v>
              </c:pt>
              <c:pt idx="9">
                <c:v>6772.7938992940299</c:v>
              </c:pt>
              <c:pt idx="10">
                <c:v>6115.7446621277104</c:v>
              </c:pt>
              <c:pt idx="11">
                <c:v>5618.5504735098302</c:v>
              </c:pt>
              <c:pt idx="12">
                <c:v>3994.8461214460399</c:v>
              </c:pt>
              <c:pt idx="13">
                <c:v>2865.2272268810798</c:v>
              </c:pt>
              <c:pt idx="14">
                <c:v>4338.3688137198496</c:v>
              </c:pt>
              <c:pt idx="15">
                <c:v>2264.5022412031899</c:v>
              </c:pt>
              <c:pt idx="16">
                <c:v>1723.6011491444399</c:v>
              </c:pt>
              <c:pt idx="17">
                <c:v>1479.14302484268</c:v>
              </c:pt>
              <c:pt idx="18">
                <c:v>1161.88774255566</c:v>
              </c:pt>
              <c:pt idx="19">
                <c:v>931.29715043083399</c:v>
              </c:pt>
              <c:pt idx="20">
                <c:v>0</c:v>
              </c:pt>
              <c:pt idx="21">
                <c:v>0</c:v>
              </c:pt>
              <c:pt idx="22">
                <c:v>0</c:v>
              </c:pt>
            </c:numLit>
          </c:val>
          <c:extLst>
            <c:ext xmlns:c16="http://schemas.microsoft.com/office/drawing/2014/chart" uri="{C3380CC4-5D6E-409C-BE32-E72D297353CC}">
              <c16:uniqueId val="{00000006-C28B-4183-AD2B-D889EF587681}"/>
            </c:ext>
          </c:extLst>
        </c:ser>
        <c:ser>
          <c:idx val="3"/>
          <c:order val="7"/>
          <c:tx>
            <c:v>China</c:v>
          </c:tx>
          <c:spPr>
            <a:solidFill>
              <a:srgbClr val="CCFFFF"/>
            </a:solidFill>
            <a:ln w="12700">
              <a:solidFill>
                <a:srgbClr val="000000"/>
              </a:solidFill>
              <a:prstDash val="solid"/>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4722.0765843326599</c:v>
              </c:pt>
              <c:pt idx="1">
                <c:v>2700.3189388513802</c:v>
              </c:pt>
              <c:pt idx="2">
                <c:v>690.53037926463105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7-C28B-4183-AD2B-D889EF587681}"/>
            </c:ext>
          </c:extLst>
        </c:ser>
        <c:ser>
          <c:idx val="8"/>
          <c:order val="8"/>
          <c:tx>
            <c:v>Ireland</c:v>
          </c:tx>
          <c:spPr>
            <a:solidFill>
              <a:srgbClr val="000080"/>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0</c:v>
              </c:pt>
              <c:pt idx="1">
                <c:v>0</c:v>
              </c:pt>
              <c:pt idx="2">
                <c:v>0</c:v>
              </c:pt>
              <c:pt idx="3">
                <c:v>6682.2208712070096</c:v>
              </c:pt>
              <c:pt idx="4">
                <c:v>20159.614648126</c:v>
              </c:pt>
              <c:pt idx="5">
                <c:v>20102.977132664801</c:v>
              </c:pt>
              <c:pt idx="6">
                <c:v>16886.432070742601</c:v>
              </c:pt>
              <c:pt idx="7">
                <c:v>13293.222973518299</c:v>
              </c:pt>
              <c:pt idx="8">
                <c:v>10722.4549630039</c:v>
              </c:pt>
              <c:pt idx="9">
                <c:v>8748.1324706994401</c:v>
              </c:pt>
              <c:pt idx="10">
                <c:v>7231.2118288134398</c:v>
              </c:pt>
              <c:pt idx="11">
                <c:v>6047.3955405075703</c:v>
              </c:pt>
              <c:pt idx="12">
                <c:v>5494.5947054176304</c:v>
              </c:pt>
              <c:pt idx="13">
                <c:v>4652.2647285843505</c:v>
              </c:pt>
              <c:pt idx="14">
                <c:v>3853.56239176912</c:v>
              </c:pt>
              <c:pt idx="15">
                <c:v>3352.5992808391302</c:v>
              </c:pt>
              <c:pt idx="16">
                <c:v>2916.7613743300399</c:v>
              </c:pt>
              <c:pt idx="17">
                <c:v>2537.5823956671402</c:v>
              </c:pt>
              <c:pt idx="18">
                <c:v>2600.4496029209599</c:v>
              </c:pt>
              <c:pt idx="19">
                <c:v>0</c:v>
              </c:pt>
              <c:pt idx="20">
                <c:v>0</c:v>
              </c:pt>
              <c:pt idx="21">
                <c:v>0</c:v>
              </c:pt>
              <c:pt idx="22">
                <c:v>0</c:v>
              </c:pt>
            </c:numLit>
          </c:val>
          <c:extLst>
            <c:ext xmlns:c16="http://schemas.microsoft.com/office/drawing/2014/chart" uri="{C3380CC4-5D6E-409C-BE32-E72D297353CC}">
              <c16:uniqueId val="{00000008-C28B-4183-AD2B-D889EF587681}"/>
            </c:ext>
          </c:extLst>
        </c:ser>
        <c:ser>
          <c:idx val="9"/>
          <c:order val="9"/>
          <c:tx>
            <c:v>Iran</c:v>
          </c:tx>
          <c:spPr>
            <a:solidFill>
              <a:srgbClr val="FF00FF"/>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0</c:v>
              </c:pt>
              <c:pt idx="1">
                <c:v>0</c:v>
              </c:pt>
              <c:pt idx="2">
                <c:v>5473.5464886836398</c:v>
              </c:pt>
              <c:pt idx="3">
                <c:v>8911.2990926280199</c:v>
              </c:pt>
              <c:pt idx="4">
                <c:v>9639.6903271666397</c:v>
              </c:pt>
              <c:pt idx="5">
                <c:v>10703.7077213949</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Lit>
          </c:val>
          <c:extLst>
            <c:ext xmlns:c16="http://schemas.microsoft.com/office/drawing/2014/chart" uri="{C3380CC4-5D6E-409C-BE32-E72D297353CC}">
              <c16:uniqueId val="{00000009-C28B-4183-AD2B-D889EF587681}"/>
            </c:ext>
          </c:extLst>
        </c:ser>
        <c:ser>
          <c:idx val="11"/>
          <c:order val="10"/>
          <c:tx>
            <c:v>IOR</c:v>
          </c:tx>
          <c:spPr>
            <a:solidFill>
              <a:srgbClr val="00FFFF"/>
            </a:solidFill>
            <a:ln w="25400">
              <a:noFill/>
            </a:ln>
          </c:spPr>
          <c:cat>
            <c:numLit>
              <c:formatCode>General</c:formatCode>
              <c:ptCount val="2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numLit>
          </c:cat>
          <c:val>
            <c:numLit>
              <c:formatCode>General</c:formatCode>
              <c:ptCount val="23"/>
              <c:pt idx="0">
                <c:v>#N/A</c:v>
              </c:pt>
              <c:pt idx="1">
                <c:v>#N/A</c:v>
              </c:pt>
              <c:pt idx="2">
                <c:v>128.76344198239599</c:v>
              </c:pt>
              <c:pt idx="3">
                <c:v>316.31951472178599</c:v>
              </c:pt>
              <c:pt idx="4">
                <c:v>989.61730840955101</c:v>
              </c:pt>
              <c:pt idx="5">
                <c:v>1864.19422179653</c:v>
              </c:pt>
              <c:pt idx="6">
                <c:v>3957.7736133081298</c:v>
              </c:pt>
              <c:pt idx="7">
                <c:v>7487.2788485569899</c:v>
              </c:pt>
              <c:pt idx="8">
                <c:v>10235.4380127692</c:v>
              </c:pt>
              <c:pt idx="9">
                <c:v>12662.7687993155</c:v>
              </c:pt>
              <c:pt idx="10">
                <c:v>13688.9745932487</c:v>
              </c:pt>
              <c:pt idx="11">
                <c:v>14813.613020103499</c:v>
              </c:pt>
              <c:pt idx="12">
                <c:v>14284.0160710405</c:v>
              </c:pt>
              <c:pt idx="13">
                <c:v>15210.7561284365</c:v>
              </c:pt>
              <c:pt idx="14">
                <c:v>19293.609837414799</c:v>
              </c:pt>
              <c:pt idx="15">
                <c:v>20532.189769109002</c:v>
              </c:pt>
              <c:pt idx="16">
                <c:v>21573.8089987411</c:v>
              </c:pt>
              <c:pt idx="17">
                <c:v>22163.934859696601</c:v>
              </c:pt>
              <c:pt idx="18">
                <c:v>24650.790477790899</c:v>
              </c:pt>
              <c:pt idx="19">
                <c:v>20009.136565712699</c:v>
              </c:pt>
              <c:pt idx="20">
                <c:v>21302.040294309802</c:v>
              </c:pt>
              <c:pt idx="21">
                <c:v>22231.571545177099</c:v>
              </c:pt>
              <c:pt idx="22">
                <c:v>23936.242682704298</c:v>
              </c:pt>
            </c:numLit>
          </c:val>
          <c:extLst>
            <c:ext xmlns:c16="http://schemas.microsoft.com/office/drawing/2014/chart" uri="{C3380CC4-5D6E-409C-BE32-E72D297353CC}">
              <c16:uniqueId val="{0000000A-C28B-4183-AD2B-D889EF587681}"/>
            </c:ext>
          </c:extLst>
        </c:ser>
        <c:dLbls>
          <c:showLegendKey val="0"/>
          <c:showVal val="0"/>
          <c:showCatName val="0"/>
          <c:showSerName val="0"/>
          <c:showPercent val="0"/>
          <c:showBubbleSize val="0"/>
        </c:dLbls>
        <c:axId val="535957312"/>
        <c:axId val="1"/>
      </c:areaChart>
      <c:catAx>
        <c:axId val="535957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
        <c:crosses val="autoZero"/>
        <c:auto val="1"/>
        <c:lblAlgn val="ctr"/>
        <c:lblOffset val="100"/>
        <c:tickLblSkip val="15"/>
        <c:tickMarkSkip val="1"/>
        <c:noMultiLvlLbl val="0"/>
      </c:catAx>
      <c:valAx>
        <c:axId val="1"/>
        <c:scaling>
          <c:orientation val="minMax"/>
          <c:max val="800000"/>
        </c:scaling>
        <c:delete val="0"/>
        <c:axPos val="l"/>
        <c:majorGridlines>
          <c:spPr>
            <a:ln w="3175">
              <a:solidFill>
                <a:srgbClr val="969696"/>
              </a:solidFill>
              <a:prstDash val="solid"/>
            </a:ln>
          </c:spPr>
        </c:majorGridlines>
        <c:title>
          <c:tx>
            <c:rich>
              <a:bodyPr/>
              <a:lstStyle/>
              <a:p>
                <a:pPr>
                  <a:defRPr sz="125" b="1" i="0" u="none" strike="noStrike" baseline="0">
                    <a:solidFill>
                      <a:srgbClr val="000000"/>
                    </a:solidFill>
                    <a:latin typeface="Arial"/>
                    <a:ea typeface="Arial"/>
                    <a:cs typeface="Arial"/>
                  </a:defRPr>
                </a:pPr>
                <a:r>
                  <a:rPr lang="nb-NO"/>
                  <a:t>boepd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535957312"/>
        <c:crosses val="autoZero"/>
        <c:crossBetween val="midCat"/>
        <c:majorUnit val="200000"/>
      </c:valAx>
      <c:spPr>
        <a:noFill/>
        <a:ln w="12700">
          <a:solidFill>
            <a:srgbClr val="969696"/>
          </a:solidFill>
          <a:prstDash val="solid"/>
        </a:ln>
      </c:spPr>
    </c:plotArea>
    <c:legend>
      <c:legendPos val="b"/>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91</xdr:row>
      <xdr:rowOff>0</xdr:rowOff>
    </xdr:from>
    <xdr:to>
      <xdr:col>6</xdr:col>
      <xdr:colOff>602263</xdr:colOff>
      <xdr:row>97</xdr:row>
      <xdr:rowOff>123688</xdr:rowOff>
    </xdr:to>
    <xdr:pic>
      <xdr:nvPicPr>
        <xdr:cNvPr id="3" name="Picture 2">
          <a:extLst>
            <a:ext uri="{FF2B5EF4-FFF2-40B4-BE49-F238E27FC236}">
              <a16:creationId xmlns:a16="http://schemas.microsoft.com/office/drawing/2014/main" id="{87E5D752-8DBC-4168-97F0-1E3BE657ED7F}"/>
            </a:ext>
          </a:extLst>
        </xdr:cNvPr>
        <xdr:cNvPicPr>
          <a:picLocks noChangeAspect="1"/>
        </xdr:cNvPicPr>
      </xdr:nvPicPr>
      <xdr:blipFill>
        <a:blip xmlns:r="http://schemas.openxmlformats.org/officeDocument/2006/relationships" r:embed="rId1"/>
        <a:stretch>
          <a:fillRect/>
        </a:stretch>
      </xdr:blipFill>
      <xdr:spPr>
        <a:xfrm>
          <a:off x="0" y="15535275"/>
          <a:ext cx="7895238" cy="1095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0</xdr:colOff>
      <xdr:row>85</xdr:row>
      <xdr:rowOff>0</xdr:rowOff>
    </xdr:from>
    <xdr:to>
      <xdr:col>16</xdr:col>
      <xdr:colOff>9525</xdr:colOff>
      <xdr:row>85</xdr:row>
      <xdr:rowOff>9525</xdr:rowOff>
    </xdr:to>
    <xdr:pic>
      <xdr:nvPicPr>
        <xdr:cNvPr id="6169" name="Picture 3" descr="ecblank">
          <a:extLst>
            <a:ext uri="{FF2B5EF4-FFF2-40B4-BE49-F238E27FC236}">
              <a16:creationId xmlns:a16="http://schemas.microsoft.com/office/drawing/2014/main" id="{AA6DAB35-757D-44BA-938C-653204709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2849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115</xdr:row>
      <xdr:rowOff>0</xdr:rowOff>
    </xdr:from>
    <xdr:to>
      <xdr:col>1</xdr:col>
      <xdr:colOff>9525</xdr:colOff>
      <xdr:row>115</xdr:row>
      <xdr:rowOff>9525</xdr:rowOff>
    </xdr:to>
    <xdr:pic>
      <xdr:nvPicPr>
        <xdr:cNvPr id="6170" name="Picture 1" descr="ecblank">
          <a:extLst>
            <a:ext uri="{FF2B5EF4-FFF2-40B4-BE49-F238E27FC236}">
              <a16:creationId xmlns:a16="http://schemas.microsoft.com/office/drawing/2014/main" id="{108E3A78-1321-4F7D-AEE4-85C30B32F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17706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115</xdr:row>
      <xdr:rowOff>0</xdr:rowOff>
    </xdr:from>
    <xdr:to>
      <xdr:col>2</xdr:col>
      <xdr:colOff>9525</xdr:colOff>
      <xdr:row>115</xdr:row>
      <xdr:rowOff>9525</xdr:rowOff>
    </xdr:to>
    <xdr:pic>
      <xdr:nvPicPr>
        <xdr:cNvPr id="6171" name="Picture 2" descr="ecblank">
          <a:extLst>
            <a:ext uri="{FF2B5EF4-FFF2-40B4-BE49-F238E27FC236}">
              <a16:creationId xmlns:a16="http://schemas.microsoft.com/office/drawing/2014/main" id="{E5DE4195-6178-4B88-BEFD-9D4038015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17706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115</xdr:row>
      <xdr:rowOff>0</xdr:rowOff>
    </xdr:from>
    <xdr:to>
      <xdr:col>2</xdr:col>
      <xdr:colOff>9525</xdr:colOff>
      <xdr:row>115</xdr:row>
      <xdr:rowOff>9525</xdr:rowOff>
    </xdr:to>
    <xdr:pic>
      <xdr:nvPicPr>
        <xdr:cNvPr id="6172" name="Picture 3" descr="ecblank">
          <a:extLst>
            <a:ext uri="{FF2B5EF4-FFF2-40B4-BE49-F238E27FC236}">
              <a16:creationId xmlns:a16="http://schemas.microsoft.com/office/drawing/2014/main" id="{0FBBA72F-8B93-4D74-9B86-EFBCC267B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17706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0</xdr:colOff>
      <xdr:row>87</xdr:row>
      <xdr:rowOff>0</xdr:rowOff>
    </xdr:from>
    <xdr:to>
      <xdr:col>16</xdr:col>
      <xdr:colOff>9525</xdr:colOff>
      <xdr:row>87</xdr:row>
      <xdr:rowOff>9525</xdr:rowOff>
    </xdr:to>
    <xdr:pic>
      <xdr:nvPicPr>
        <xdr:cNvPr id="7175" name="Picture 3" descr="ecblank">
          <a:extLst>
            <a:ext uri="{FF2B5EF4-FFF2-40B4-BE49-F238E27FC236}">
              <a16:creationId xmlns:a16="http://schemas.microsoft.com/office/drawing/2014/main" id="{6E8F512D-D736-4D47-9B83-9F465E5D0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319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xdr:colOff>
      <xdr:row>60</xdr:row>
      <xdr:rowOff>9525</xdr:rowOff>
    </xdr:to>
    <xdr:pic>
      <xdr:nvPicPr>
        <xdr:cNvPr id="8217" name="Picture 1" descr="ecblank">
          <a:extLst>
            <a:ext uri="{FF2B5EF4-FFF2-40B4-BE49-F238E27FC236}">
              <a16:creationId xmlns:a16="http://schemas.microsoft.com/office/drawing/2014/main" id="{59846653-4FE8-434D-BC75-3895C9618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8218" name="Picture 2" descr="ecblank">
          <a:extLst>
            <a:ext uri="{FF2B5EF4-FFF2-40B4-BE49-F238E27FC236}">
              <a16:creationId xmlns:a16="http://schemas.microsoft.com/office/drawing/2014/main" id="{BD90B6FC-9CD3-4B1A-B7A7-74FAF0B7D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8667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8219" name="Picture 3" descr="ecblank">
          <a:extLst>
            <a:ext uri="{FF2B5EF4-FFF2-40B4-BE49-F238E27FC236}">
              <a16:creationId xmlns:a16="http://schemas.microsoft.com/office/drawing/2014/main" id="{24CD3C01-0F0A-4426-BA9F-6B7727518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9124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99</xdr:row>
      <xdr:rowOff>0</xdr:rowOff>
    </xdr:from>
    <xdr:to>
      <xdr:col>1</xdr:col>
      <xdr:colOff>9525</xdr:colOff>
      <xdr:row>99</xdr:row>
      <xdr:rowOff>9525</xdr:rowOff>
    </xdr:to>
    <xdr:pic>
      <xdr:nvPicPr>
        <xdr:cNvPr id="8220" name="Picture 4" descr="ecblank">
          <a:extLst>
            <a:ext uri="{FF2B5EF4-FFF2-40B4-BE49-F238E27FC236}">
              <a16:creationId xmlns:a16="http://schemas.microsoft.com/office/drawing/2014/main" id="{B316A6A3-A5E6-4303-852C-925E83831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14420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xdr:colOff>
      <xdr:row>60</xdr:row>
      <xdr:rowOff>9525</xdr:rowOff>
    </xdr:to>
    <xdr:pic>
      <xdr:nvPicPr>
        <xdr:cNvPr id="9289" name="Picture 1" descr="ecblank">
          <a:extLst>
            <a:ext uri="{FF2B5EF4-FFF2-40B4-BE49-F238E27FC236}">
              <a16:creationId xmlns:a16="http://schemas.microsoft.com/office/drawing/2014/main" id="{F87D19E5-BFE9-44C4-A9FE-6ABF7115A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9290" name="Picture 2" descr="ecblank">
          <a:extLst>
            <a:ext uri="{FF2B5EF4-FFF2-40B4-BE49-F238E27FC236}">
              <a16:creationId xmlns:a16="http://schemas.microsoft.com/office/drawing/2014/main" id="{1DBED3FA-332F-4CEE-BA7A-C596D80AE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9291" name="Picture 3" descr="ecblank">
          <a:extLst>
            <a:ext uri="{FF2B5EF4-FFF2-40B4-BE49-F238E27FC236}">
              <a16:creationId xmlns:a16="http://schemas.microsoft.com/office/drawing/2014/main" id="{5FEF0D10-8D19-4BE8-8974-EBCCF306ED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99</xdr:row>
      <xdr:rowOff>0</xdr:rowOff>
    </xdr:from>
    <xdr:to>
      <xdr:col>1</xdr:col>
      <xdr:colOff>9525</xdr:colOff>
      <xdr:row>99</xdr:row>
      <xdr:rowOff>9525</xdr:rowOff>
    </xdr:to>
    <xdr:pic>
      <xdr:nvPicPr>
        <xdr:cNvPr id="9292" name="Picture 4" descr="ecblank">
          <a:extLst>
            <a:ext uri="{FF2B5EF4-FFF2-40B4-BE49-F238E27FC236}">
              <a16:creationId xmlns:a16="http://schemas.microsoft.com/office/drawing/2014/main" id="{97D93E3A-8663-4055-8C5A-8180B6646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97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9293" name="Picture 5" descr="ecblank">
          <a:extLst>
            <a:ext uri="{FF2B5EF4-FFF2-40B4-BE49-F238E27FC236}">
              <a16:creationId xmlns:a16="http://schemas.microsoft.com/office/drawing/2014/main" id="{38BF54B5-68DA-4AAE-A346-CE8A660AC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9294" name="Picture 6" descr="ecblank">
          <a:extLst>
            <a:ext uri="{FF2B5EF4-FFF2-40B4-BE49-F238E27FC236}">
              <a16:creationId xmlns:a16="http://schemas.microsoft.com/office/drawing/2014/main" id="{6563C2C6-72EB-46FC-BCCA-F659466F7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9295" name="Picture 7" descr="ecblank">
          <a:extLst>
            <a:ext uri="{FF2B5EF4-FFF2-40B4-BE49-F238E27FC236}">
              <a16:creationId xmlns:a16="http://schemas.microsoft.com/office/drawing/2014/main" id="{84BAA6A1-D8CD-4C0C-B49A-F3B451E64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97</xdr:row>
      <xdr:rowOff>0</xdr:rowOff>
    </xdr:from>
    <xdr:to>
      <xdr:col>1</xdr:col>
      <xdr:colOff>9525</xdr:colOff>
      <xdr:row>97</xdr:row>
      <xdr:rowOff>9525</xdr:rowOff>
    </xdr:to>
    <xdr:pic>
      <xdr:nvPicPr>
        <xdr:cNvPr id="9296" name="Picture 8" descr="ecblank">
          <a:extLst>
            <a:ext uri="{FF2B5EF4-FFF2-40B4-BE49-F238E27FC236}">
              <a16:creationId xmlns:a16="http://schemas.microsoft.com/office/drawing/2014/main" id="{BF6A6E5F-E49F-464B-8AFD-BD73C7C9A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77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9297" name="Picture 9" descr="ecblank">
          <a:extLst>
            <a:ext uri="{FF2B5EF4-FFF2-40B4-BE49-F238E27FC236}">
              <a16:creationId xmlns:a16="http://schemas.microsoft.com/office/drawing/2014/main" id="{EEEDE514-E0B1-43EE-A06D-CA5F9A631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9298" name="Picture 10" descr="ecblank">
          <a:extLst>
            <a:ext uri="{FF2B5EF4-FFF2-40B4-BE49-F238E27FC236}">
              <a16:creationId xmlns:a16="http://schemas.microsoft.com/office/drawing/2014/main" id="{461818F5-A546-4DC4-BE72-7B1E19451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9299" name="Picture 15" descr="ecblank">
          <a:extLst>
            <a:ext uri="{FF2B5EF4-FFF2-40B4-BE49-F238E27FC236}">
              <a16:creationId xmlns:a16="http://schemas.microsoft.com/office/drawing/2014/main" id="{056A7622-AE65-47ED-94B4-300FC4501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97</xdr:row>
      <xdr:rowOff>0</xdr:rowOff>
    </xdr:from>
    <xdr:to>
      <xdr:col>1</xdr:col>
      <xdr:colOff>9525</xdr:colOff>
      <xdr:row>97</xdr:row>
      <xdr:rowOff>9525</xdr:rowOff>
    </xdr:to>
    <xdr:pic>
      <xdr:nvPicPr>
        <xdr:cNvPr id="9300" name="Picture 16" descr="ecblank">
          <a:extLst>
            <a:ext uri="{FF2B5EF4-FFF2-40B4-BE49-F238E27FC236}">
              <a16:creationId xmlns:a16="http://schemas.microsoft.com/office/drawing/2014/main" id="{11137102-AC23-4B9E-8D7A-CC61A03E0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77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xdr:colOff>
      <xdr:row>60</xdr:row>
      <xdr:rowOff>9525</xdr:rowOff>
    </xdr:to>
    <xdr:pic>
      <xdr:nvPicPr>
        <xdr:cNvPr id="10301" name="Picture 1" descr="ecblank">
          <a:extLst>
            <a:ext uri="{FF2B5EF4-FFF2-40B4-BE49-F238E27FC236}">
              <a16:creationId xmlns:a16="http://schemas.microsoft.com/office/drawing/2014/main" id="{EF78C4A7-B0B5-4812-8B5C-0C7258133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10302" name="Picture 2" descr="ecblank">
          <a:extLst>
            <a:ext uri="{FF2B5EF4-FFF2-40B4-BE49-F238E27FC236}">
              <a16:creationId xmlns:a16="http://schemas.microsoft.com/office/drawing/2014/main" id="{EB91C6EC-D4BE-4EFE-AF4E-A3E914920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10303" name="Picture 3" descr="ecblank">
          <a:extLst>
            <a:ext uri="{FF2B5EF4-FFF2-40B4-BE49-F238E27FC236}">
              <a16:creationId xmlns:a16="http://schemas.microsoft.com/office/drawing/2014/main" id="{E11D7A0D-5630-406A-B199-F52570321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99</xdr:row>
      <xdr:rowOff>0</xdr:rowOff>
    </xdr:from>
    <xdr:to>
      <xdr:col>1</xdr:col>
      <xdr:colOff>9525</xdr:colOff>
      <xdr:row>99</xdr:row>
      <xdr:rowOff>9525</xdr:rowOff>
    </xdr:to>
    <xdr:pic>
      <xdr:nvPicPr>
        <xdr:cNvPr id="10304" name="Picture 4" descr="ecblank">
          <a:extLst>
            <a:ext uri="{FF2B5EF4-FFF2-40B4-BE49-F238E27FC236}">
              <a16:creationId xmlns:a16="http://schemas.microsoft.com/office/drawing/2014/main" id="{B7E98815-CFFF-4CBE-B3DB-EDBE484E3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97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10305" name="Picture 5" descr="ecblank">
          <a:extLst>
            <a:ext uri="{FF2B5EF4-FFF2-40B4-BE49-F238E27FC236}">
              <a16:creationId xmlns:a16="http://schemas.microsoft.com/office/drawing/2014/main" id="{B97FDFFC-E568-4F2C-B2EF-0E79F5914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10306" name="Picture 6" descr="ecblank">
          <a:extLst>
            <a:ext uri="{FF2B5EF4-FFF2-40B4-BE49-F238E27FC236}">
              <a16:creationId xmlns:a16="http://schemas.microsoft.com/office/drawing/2014/main" id="{7825457E-B456-4907-A232-A33FBA32A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10307" name="Picture 7" descr="ecblank">
          <a:extLst>
            <a:ext uri="{FF2B5EF4-FFF2-40B4-BE49-F238E27FC236}">
              <a16:creationId xmlns:a16="http://schemas.microsoft.com/office/drawing/2014/main" id="{6E7CD254-3D03-4CEE-9742-47BE681BE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97</xdr:row>
      <xdr:rowOff>0</xdr:rowOff>
    </xdr:from>
    <xdr:to>
      <xdr:col>1</xdr:col>
      <xdr:colOff>9525</xdr:colOff>
      <xdr:row>97</xdr:row>
      <xdr:rowOff>9525</xdr:rowOff>
    </xdr:to>
    <xdr:pic>
      <xdr:nvPicPr>
        <xdr:cNvPr id="10308" name="Picture 8" descr="ecblank">
          <a:extLst>
            <a:ext uri="{FF2B5EF4-FFF2-40B4-BE49-F238E27FC236}">
              <a16:creationId xmlns:a16="http://schemas.microsoft.com/office/drawing/2014/main" id="{B08EEB9D-648E-4F6B-ACDB-29B2DF49B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77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10309" name="Picture 9" descr="ecblank">
          <a:extLst>
            <a:ext uri="{FF2B5EF4-FFF2-40B4-BE49-F238E27FC236}">
              <a16:creationId xmlns:a16="http://schemas.microsoft.com/office/drawing/2014/main" id="{AF035255-8CFE-438A-A763-5B4E8EF22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10310" name="Picture 10" descr="ecblank">
          <a:extLst>
            <a:ext uri="{FF2B5EF4-FFF2-40B4-BE49-F238E27FC236}">
              <a16:creationId xmlns:a16="http://schemas.microsoft.com/office/drawing/2014/main" id="{D034F4AC-5C7D-4627-879F-E0E365B37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xdr:colOff>
      <xdr:row>60</xdr:row>
      <xdr:rowOff>9525</xdr:rowOff>
    </xdr:to>
    <xdr:pic>
      <xdr:nvPicPr>
        <xdr:cNvPr id="11289" name="Picture 1" descr="ecblank">
          <a:extLst>
            <a:ext uri="{FF2B5EF4-FFF2-40B4-BE49-F238E27FC236}">
              <a16:creationId xmlns:a16="http://schemas.microsoft.com/office/drawing/2014/main" id="{6CD96E2D-0204-4D86-A2EA-174D4C761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11290" name="Picture 2" descr="ecblank">
          <a:extLst>
            <a:ext uri="{FF2B5EF4-FFF2-40B4-BE49-F238E27FC236}">
              <a16:creationId xmlns:a16="http://schemas.microsoft.com/office/drawing/2014/main" id="{E85D6B9C-9EAB-44ED-A1E7-F407906B2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11291" name="Picture 3" descr="ecblank">
          <a:extLst>
            <a:ext uri="{FF2B5EF4-FFF2-40B4-BE49-F238E27FC236}">
              <a16:creationId xmlns:a16="http://schemas.microsoft.com/office/drawing/2014/main" id="{A1B6FFAB-A922-4235-B1BB-2048B0496F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06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99</xdr:row>
      <xdr:rowOff>0</xdr:rowOff>
    </xdr:from>
    <xdr:to>
      <xdr:col>1</xdr:col>
      <xdr:colOff>9525</xdr:colOff>
      <xdr:row>99</xdr:row>
      <xdr:rowOff>9525</xdr:rowOff>
    </xdr:to>
    <xdr:pic>
      <xdr:nvPicPr>
        <xdr:cNvPr id="11292" name="Picture 4" descr="ecblank">
          <a:extLst>
            <a:ext uri="{FF2B5EF4-FFF2-40B4-BE49-F238E27FC236}">
              <a16:creationId xmlns:a16="http://schemas.microsoft.com/office/drawing/2014/main" id="{D916E900-254A-4275-997A-5A4965999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97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xdr:colOff>
      <xdr:row>60</xdr:row>
      <xdr:rowOff>9525</xdr:rowOff>
    </xdr:to>
    <xdr:pic>
      <xdr:nvPicPr>
        <xdr:cNvPr id="12313" name="Picture 1" descr="ecblank">
          <a:extLst>
            <a:ext uri="{FF2B5EF4-FFF2-40B4-BE49-F238E27FC236}">
              <a16:creationId xmlns:a16="http://schemas.microsoft.com/office/drawing/2014/main" id="{CD4BBEF6-56BE-43F1-A1A5-26CE955E2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12314" name="Picture 2" descr="ecblank">
          <a:extLst>
            <a:ext uri="{FF2B5EF4-FFF2-40B4-BE49-F238E27FC236}">
              <a16:creationId xmlns:a16="http://schemas.microsoft.com/office/drawing/2014/main" id="{9C4939FD-BABE-4DDA-80D8-DF69DB2D1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62</xdr:row>
      <xdr:rowOff>0</xdr:rowOff>
    </xdr:from>
    <xdr:to>
      <xdr:col>1</xdr:col>
      <xdr:colOff>9525</xdr:colOff>
      <xdr:row>62</xdr:row>
      <xdr:rowOff>9525</xdr:rowOff>
    </xdr:to>
    <xdr:pic>
      <xdr:nvPicPr>
        <xdr:cNvPr id="12315" name="Picture 3" descr="ecblank">
          <a:extLst>
            <a:ext uri="{FF2B5EF4-FFF2-40B4-BE49-F238E27FC236}">
              <a16:creationId xmlns:a16="http://schemas.microsoft.com/office/drawing/2014/main" id="{25966896-AEFF-450A-8CF3-301E6939B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0106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99</xdr:row>
      <xdr:rowOff>0</xdr:rowOff>
    </xdr:from>
    <xdr:to>
      <xdr:col>1</xdr:col>
      <xdr:colOff>9525</xdr:colOff>
      <xdr:row>99</xdr:row>
      <xdr:rowOff>9525</xdr:rowOff>
    </xdr:to>
    <xdr:pic>
      <xdr:nvPicPr>
        <xdr:cNvPr id="12316" name="Picture 4" descr="ecblank">
          <a:extLst>
            <a:ext uri="{FF2B5EF4-FFF2-40B4-BE49-F238E27FC236}">
              <a16:creationId xmlns:a16="http://schemas.microsoft.com/office/drawing/2014/main" id="{59EABB63-5105-4492-991D-678BBBD4A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16097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9525</xdr:colOff>
      <xdr:row>59</xdr:row>
      <xdr:rowOff>9525</xdr:rowOff>
    </xdr:to>
    <xdr:pic>
      <xdr:nvPicPr>
        <xdr:cNvPr id="13337" name="Picture 1" descr="ecblank">
          <a:extLst>
            <a:ext uri="{FF2B5EF4-FFF2-40B4-BE49-F238E27FC236}">
              <a16:creationId xmlns:a16="http://schemas.microsoft.com/office/drawing/2014/main" id="{F1D75597-2785-4D19-8EBB-79337C73A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1</xdr:col>
      <xdr:colOff>9525</xdr:colOff>
      <xdr:row>59</xdr:row>
      <xdr:rowOff>9525</xdr:rowOff>
    </xdr:to>
    <xdr:pic>
      <xdr:nvPicPr>
        <xdr:cNvPr id="13338" name="Picture 2" descr="ecblank">
          <a:extLst>
            <a:ext uri="{FF2B5EF4-FFF2-40B4-BE49-F238E27FC236}">
              <a16:creationId xmlns:a16="http://schemas.microsoft.com/office/drawing/2014/main" id="{362F55D6-6A7D-421F-A5CB-9C330EE08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9525</xdr:rowOff>
    </xdr:to>
    <xdr:pic>
      <xdr:nvPicPr>
        <xdr:cNvPr id="13339" name="Picture 3" descr="ecblank">
          <a:extLst>
            <a:ext uri="{FF2B5EF4-FFF2-40B4-BE49-F238E27FC236}">
              <a16:creationId xmlns:a16="http://schemas.microsoft.com/office/drawing/2014/main" id="{1F05EF98-6279-4C03-A14A-098FFDBEA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94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1</xdr:col>
      <xdr:colOff>9525</xdr:colOff>
      <xdr:row>98</xdr:row>
      <xdr:rowOff>9525</xdr:rowOff>
    </xdr:to>
    <xdr:pic>
      <xdr:nvPicPr>
        <xdr:cNvPr id="13340" name="Picture 4" descr="ecblank">
          <a:extLst>
            <a:ext uri="{FF2B5EF4-FFF2-40B4-BE49-F238E27FC236}">
              <a16:creationId xmlns:a16="http://schemas.microsoft.com/office/drawing/2014/main" id="{0D48EE59-FB10-4A22-AD90-580F84A57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3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9525</xdr:colOff>
      <xdr:row>59</xdr:row>
      <xdr:rowOff>9525</xdr:rowOff>
    </xdr:to>
    <xdr:pic>
      <xdr:nvPicPr>
        <xdr:cNvPr id="14361" name="Picture 1" descr="ecblank">
          <a:extLst>
            <a:ext uri="{FF2B5EF4-FFF2-40B4-BE49-F238E27FC236}">
              <a16:creationId xmlns:a16="http://schemas.microsoft.com/office/drawing/2014/main" id="{E0B1BDD2-8687-4407-8659-72310772F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1</xdr:col>
      <xdr:colOff>9525</xdr:colOff>
      <xdr:row>59</xdr:row>
      <xdr:rowOff>9525</xdr:rowOff>
    </xdr:to>
    <xdr:pic>
      <xdr:nvPicPr>
        <xdr:cNvPr id="14362" name="Picture 2" descr="ecblank">
          <a:extLst>
            <a:ext uri="{FF2B5EF4-FFF2-40B4-BE49-F238E27FC236}">
              <a16:creationId xmlns:a16="http://schemas.microsoft.com/office/drawing/2014/main" id="{828AE6FB-903E-4563-A81C-0BFD42B9A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9525</xdr:rowOff>
    </xdr:to>
    <xdr:pic>
      <xdr:nvPicPr>
        <xdr:cNvPr id="14363" name="Picture 3" descr="ecblank">
          <a:extLst>
            <a:ext uri="{FF2B5EF4-FFF2-40B4-BE49-F238E27FC236}">
              <a16:creationId xmlns:a16="http://schemas.microsoft.com/office/drawing/2014/main" id="{7E4A066E-1285-4AFB-8B47-BFAA5C4F1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94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1</xdr:col>
      <xdr:colOff>9525</xdr:colOff>
      <xdr:row>98</xdr:row>
      <xdr:rowOff>9525</xdr:rowOff>
    </xdr:to>
    <xdr:pic>
      <xdr:nvPicPr>
        <xdr:cNvPr id="14364" name="Picture 4" descr="ecblank">
          <a:extLst>
            <a:ext uri="{FF2B5EF4-FFF2-40B4-BE49-F238E27FC236}">
              <a16:creationId xmlns:a16="http://schemas.microsoft.com/office/drawing/2014/main" id="{83EF5950-F670-4180-8892-92EA3F8BE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593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9525</xdr:colOff>
      <xdr:row>59</xdr:row>
      <xdr:rowOff>9525</xdr:rowOff>
    </xdr:to>
    <xdr:pic>
      <xdr:nvPicPr>
        <xdr:cNvPr id="15385" name="Picture 1" descr="ecblank">
          <a:extLst>
            <a:ext uri="{FF2B5EF4-FFF2-40B4-BE49-F238E27FC236}">
              <a16:creationId xmlns:a16="http://schemas.microsoft.com/office/drawing/2014/main" id="{337C8EE2-FDBE-4989-BE5A-6CDF4C027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1</xdr:col>
      <xdr:colOff>9525</xdr:colOff>
      <xdr:row>59</xdr:row>
      <xdr:rowOff>9525</xdr:rowOff>
    </xdr:to>
    <xdr:pic>
      <xdr:nvPicPr>
        <xdr:cNvPr id="15386" name="Picture 2" descr="ecblank">
          <a:extLst>
            <a:ext uri="{FF2B5EF4-FFF2-40B4-BE49-F238E27FC236}">
              <a16:creationId xmlns:a16="http://schemas.microsoft.com/office/drawing/2014/main" id="{E994EFF6-155D-40C6-93DA-0817F8A6E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9525</xdr:rowOff>
    </xdr:to>
    <xdr:pic>
      <xdr:nvPicPr>
        <xdr:cNvPr id="15387" name="Picture 3" descr="ecblank">
          <a:extLst>
            <a:ext uri="{FF2B5EF4-FFF2-40B4-BE49-F238E27FC236}">
              <a16:creationId xmlns:a16="http://schemas.microsoft.com/office/drawing/2014/main" id="{BD0A917B-4BAB-40DD-A48B-CD1CC21E3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994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97</xdr:row>
      <xdr:rowOff>0</xdr:rowOff>
    </xdr:from>
    <xdr:to>
      <xdr:col>1</xdr:col>
      <xdr:colOff>9525</xdr:colOff>
      <xdr:row>97</xdr:row>
      <xdr:rowOff>9525</xdr:rowOff>
    </xdr:to>
    <xdr:pic>
      <xdr:nvPicPr>
        <xdr:cNvPr id="15388" name="Picture 4" descr="ecblank">
          <a:extLst>
            <a:ext uri="{FF2B5EF4-FFF2-40B4-BE49-F238E27FC236}">
              <a16:creationId xmlns:a16="http://schemas.microsoft.com/office/drawing/2014/main" id="{5EA751EE-E4A8-4554-AD46-4B5519C0A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577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95</xdr:row>
      <xdr:rowOff>0</xdr:rowOff>
    </xdr:from>
    <xdr:to>
      <xdr:col>7</xdr:col>
      <xdr:colOff>18059</xdr:colOff>
      <xdr:row>105</xdr:row>
      <xdr:rowOff>28369</xdr:rowOff>
    </xdr:to>
    <xdr:pic>
      <xdr:nvPicPr>
        <xdr:cNvPr id="2" name="Picture 1">
          <a:extLst>
            <a:ext uri="{FF2B5EF4-FFF2-40B4-BE49-F238E27FC236}">
              <a16:creationId xmlns:a16="http://schemas.microsoft.com/office/drawing/2014/main" id="{1D7AA449-9222-6269-19FB-76ED9FF52D56}"/>
            </a:ext>
          </a:extLst>
        </xdr:cNvPr>
        <xdr:cNvPicPr>
          <a:picLocks noChangeAspect="1"/>
        </xdr:cNvPicPr>
      </xdr:nvPicPr>
      <xdr:blipFill>
        <a:blip xmlns:r="http://schemas.openxmlformats.org/officeDocument/2006/relationships" r:embed="rId1"/>
        <a:stretch>
          <a:fillRect/>
        </a:stretch>
      </xdr:blipFill>
      <xdr:spPr>
        <a:xfrm>
          <a:off x="0" y="15078075"/>
          <a:ext cx="7923809" cy="1647619"/>
        </a:xfrm>
        <a:prstGeom prst="rect">
          <a:avLst/>
        </a:prstGeom>
      </xdr:spPr>
    </xdr:pic>
    <xdr:clientData/>
  </xdr:twoCellAnchor>
  <xdr:twoCellAnchor editAs="oneCell">
    <xdr:from>
      <xdr:col>0</xdr:col>
      <xdr:colOff>0</xdr:colOff>
      <xdr:row>87</xdr:row>
      <xdr:rowOff>0</xdr:rowOff>
    </xdr:from>
    <xdr:to>
      <xdr:col>7</xdr:col>
      <xdr:colOff>18059</xdr:colOff>
      <xdr:row>97</xdr:row>
      <xdr:rowOff>28369</xdr:rowOff>
    </xdr:to>
    <xdr:pic>
      <xdr:nvPicPr>
        <xdr:cNvPr id="3" name="Picture 2">
          <a:extLst>
            <a:ext uri="{FF2B5EF4-FFF2-40B4-BE49-F238E27FC236}">
              <a16:creationId xmlns:a16="http://schemas.microsoft.com/office/drawing/2014/main" id="{05B9A0D9-6534-4AFB-B9A5-75FA9CF825C8}"/>
            </a:ext>
          </a:extLst>
        </xdr:cNvPr>
        <xdr:cNvPicPr>
          <a:picLocks noChangeAspect="1"/>
        </xdr:cNvPicPr>
      </xdr:nvPicPr>
      <xdr:blipFill>
        <a:blip xmlns:r="http://schemas.openxmlformats.org/officeDocument/2006/relationships" r:embed="rId1"/>
        <a:stretch>
          <a:fillRect/>
        </a:stretch>
      </xdr:blipFill>
      <xdr:spPr>
        <a:xfrm>
          <a:off x="0" y="14925675"/>
          <a:ext cx="7923809" cy="164761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0</xdr:col>
      <xdr:colOff>9525</xdr:colOff>
      <xdr:row>55</xdr:row>
      <xdr:rowOff>9525</xdr:rowOff>
    </xdr:to>
    <xdr:pic>
      <xdr:nvPicPr>
        <xdr:cNvPr id="16409" name="Picture 1" descr="ecblank">
          <a:extLst>
            <a:ext uri="{FF2B5EF4-FFF2-40B4-BE49-F238E27FC236}">
              <a16:creationId xmlns:a16="http://schemas.microsoft.com/office/drawing/2014/main" id="{9E50F224-4CB2-49CF-B68A-9AEC9C4FA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62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55</xdr:row>
      <xdr:rowOff>0</xdr:rowOff>
    </xdr:from>
    <xdr:to>
      <xdr:col>1</xdr:col>
      <xdr:colOff>9525</xdr:colOff>
      <xdr:row>55</xdr:row>
      <xdr:rowOff>9525</xdr:rowOff>
    </xdr:to>
    <xdr:pic>
      <xdr:nvPicPr>
        <xdr:cNvPr id="16410" name="Picture 2" descr="ecblank">
          <a:extLst>
            <a:ext uri="{FF2B5EF4-FFF2-40B4-BE49-F238E27FC236}">
              <a16:creationId xmlns:a16="http://schemas.microsoft.com/office/drawing/2014/main" id="{0F10C560-102B-4F56-B9DB-BAF236B83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362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0</xdr:rowOff>
    </xdr:from>
    <xdr:to>
      <xdr:col>1</xdr:col>
      <xdr:colOff>9525</xdr:colOff>
      <xdr:row>57</xdr:row>
      <xdr:rowOff>9525</xdr:rowOff>
    </xdr:to>
    <xdr:pic>
      <xdr:nvPicPr>
        <xdr:cNvPr id="16411" name="Picture 3" descr="ecblank">
          <a:extLst>
            <a:ext uri="{FF2B5EF4-FFF2-40B4-BE49-F238E27FC236}">
              <a16:creationId xmlns:a16="http://schemas.microsoft.com/office/drawing/2014/main" id="{BB1AD3F8-12D1-41B3-ADFA-E9B5AFC00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68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91</xdr:row>
      <xdr:rowOff>0</xdr:rowOff>
    </xdr:from>
    <xdr:to>
      <xdr:col>1</xdr:col>
      <xdr:colOff>9525</xdr:colOff>
      <xdr:row>91</xdr:row>
      <xdr:rowOff>9525</xdr:rowOff>
    </xdr:to>
    <xdr:pic>
      <xdr:nvPicPr>
        <xdr:cNvPr id="16412" name="Picture 4" descr="ecblank">
          <a:extLst>
            <a:ext uri="{FF2B5EF4-FFF2-40B4-BE49-F238E27FC236}">
              <a16:creationId xmlns:a16="http://schemas.microsoft.com/office/drawing/2014/main" id="{927D5A62-1F74-4796-9C11-45704ED57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14192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9525</xdr:colOff>
      <xdr:row>3</xdr:row>
      <xdr:rowOff>9525</xdr:rowOff>
    </xdr:to>
    <xdr:pic>
      <xdr:nvPicPr>
        <xdr:cNvPr id="17481" name="Picture 1" descr="ecblank">
          <a:extLst>
            <a:ext uri="{FF2B5EF4-FFF2-40B4-BE49-F238E27FC236}">
              <a16:creationId xmlns:a16="http://schemas.microsoft.com/office/drawing/2014/main" id="{B176343B-7AF4-48E1-92F4-F836FA3984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7482" name="Picture 2" descr="ecblank">
          <a:extLst>
            <a:ext uri="{FF2B5EF4-FFF2-40B4-BE49-F238E27FC236}">
              <a16:creationId xmlns:a16="http://schemas.microsoft.com/office/drawing/2014/main" id="{8A6BC07A-A82A-43BD-B8F9-53F1B5F5A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7483" name="Picture 3" descr="ecblank">
          <a:extLst>
            <a:ext uri="{FF2B5EF4-FFF2-40B4-BE49-F238E27FC236}">
              <a16:creationId xmlns:a16="http://schemas.microsoft.com/office/drawing/2014/main" id="{FC0CC7E3-7FCD-4E04-9DAE-5042E2D5E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7484" name="Picture 4" descr="ecblank">
          <a:extLst>
            <a:ext uri="{FF2B5EF4-FFF2-40B4-BE49-F238E27FC236}">
              <a16:creationId xmlns:a16="http://schemas.microsoft.com/office/drawing/2014/main" id="{ECE4FCA6-3CBB-4B89-9493-B2294354A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9525</xdr:colOff>
      <xdr:row>3</xdr:row>
      <xdr:rowOff>9525</xdr:rowOff>
    </xdr:to>
    <xdr:pic>
      <xdr:nvPicPr>
        <xdr:cNvPr id="17485" name="Picture 5" descr="ecblank">
          <a:extLst>
            <a:ext uri="{FF2B5EF4-FFF2-40B4-BE49-F238E27FC236}">
              <a16:creationId xmlns:a16="http://schemas.microsoft.com/office/drawing/2014/main" id="{A6ACE9D7-B2E8-4188-AAD7-0E8413A06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7486" name="Picture 6" descr="ecblank">
          <a:extLst>
            <a:ext uri="{FF2B5EF4-FFF2-40B4-BE49-F238E27FC236}">
              <a16:creationId xmlns:a16="http://schemas.microsoft.com/office/drawing/2014/main" id="{F346B8B7-7B80-45E0-BF45-E2081C912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7487" name="Picture 7" descr="ecblank">
          <a:extLst>
            <a:ext uri="{FF2B5EF4-FFF2-40B4-BE49-F238E27FC236}">
              <a16:creationId xmlns:a16="http://schemas.microsoft.com/office/drawing/2014/main" id="{32FEB3A0-A1FD-42DF-B67C-C068AEE76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7488" name="Picture 8" descr="ecblank">
          <a:extLst>
            <a:ext uri="{FF2B5EF4-FFF2-40B4-BE49-F238E27FC236}">
              <a16:creationId xmlns:a16="http://schemas.microsoft.com/office/drawing/2014/main" id="{E577CB9D-B8DC-4706-A20F-08AB35C448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17489" name="Picture 9" descr="ecblank">
          <a:extLst>
            <a:ext uri="{FF2B5EF4-FFF2-40B4-BE49-F238E27FC236}">
              <a16:creationId xmlns:a16="http://schemas.microsoft.com/office/drawing/2014/main" id="{954BCFAF-24F9-44DC-8B74-225A836C4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3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9525</xdr:colOff>
      <xdr:row>56</xdr:row>
      <xdr:rowOff>9525</xdr:rowOff>
    </xdr:to>
    <xdr:pic>
      <xdr:nvPicPr>
        <xdr:cNvPr id="17490" name="Picture 10" descr="ecblank">
          <a:extLst>
            <a:ext uri="{FF2B5EF4-FFF2-40B4-BE49-F238E27FC236}">
              <a16:creationId xmlns:a16="http://schemas.microsoft.com/office/drawing/2014/main" id="{D3982308-B62F-4EF1-BC3D-3BEC0BF80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913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58</xdr:row>
      <xdr:rowOff>0</xdr:rowOff>
    </xdr:from>
    <xdr:to>
      <xdr:col>1</xdr:col>
      <xdr:colOff>9525</xdr:colOff>
      <xdr:row>58</xdr:row>
      <xdr:rowOff>9525</xdr:rowOff>
    </xdr:to>
    <xdr:pic>
      <xdr:nvPicPr>
        <xdr:cNvPr id="17491" name="Picture 11" descr="ecblank">
          <a:extLst>
            <a:ext uri="{FF2B5EF4-FFF2-40B4-BE49-F238E27FC236}">
              <a16:creationId xmlns:a16="http://schemas.microsoft.com/office/drawing/2014/main" id="{F7BB6254-C13E-4EF0-BCA4-68691FA4A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93</xdr:row>
      <xdr:rowOff>0</xdr:rowOff>
    </xdr:from>
    <xdr:to>
      <xdr:col>1</xdr:col>
      <xdr:colOff>9525</xdr:colOff>
      <xdr:row>93</xdr:row>
      <xdr:rowOff>9525</xdr:rowOff>
    </xdr:to>
    <xdr:pic>
      <xdr:nvPicPr>
        <xdr:cNvPr id="17492" name="Picture 12" descr="ecblank">
          <a:extLst>
            <a:ext uri="{FF2B5EF4-FFF2-40B4-BE49-F238E27FC236}">
              <a16:creationId xmlns:a16="http://schemas.microsoft.com/office/drawing/2014/main" id="{70234E49-ECBA-4722-9C35-4E357439D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512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57</xdr:row>
      <xdr:rowOff>0</xdr:rowOff>
    </xdr:from>
    <xdr:to>
      <xdr:col>0</xdr:col>
      <xdr:colOff>9525</xdr:colOff>
      <xdr:row>57</xdr:row>
      <xdr:rowOff>9525</xdr:rowOff>
    </xdr:to>
    <xdr:pic>
      <xdr:nvPicPr>
        <xdr:cNvPr id="18457" name="Picture 1" descr="ecblank">
          <a:extLst>
            <a:ext uri="{FF2B5EF4-FFF2-40B4-BE49-F238E27FC236}">
              <a16:creationId xmlns:a16="http://schemas.microsoft.com/office/drawing/2014/main" id="{F247033C-3D92-4A19-92C2-AC5C44B41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96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0</xdr:rowOff>
    </xdr:from>
    <xdr:to>
      <xdr:col>1</xdr:col>
      <xdr:colOff>9525</xdr:colOff>
      <xdr:row>57</xdr:row>
      <xdr:rowOff>9525</xdr:rowOff>
    </xdr:to>
    <xdr:pic>
      <xdr:nvPicPr>
        <xdr:cNvPr id="18458" name="Picture 2" descr="ecblank">
          <a:extLst>
            <a:ext uri="{FF2B5EF4-FFF2-40B4-BE49-F238E27FC236}">
              <a16:creationId xmlns:a16="http://schemas.microsoft.com/office/drawing/2014/main" id="{C6EC1DFC-5CB2-4F75-8F29-3033CF39C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296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1</xdr:col>
      <xdr:colOff>9525</xdr:colOff>
      <xdr:row>59</xdr:row>
      <xdr:rowOff>9525</xdr:rowOff>
    </xdr:to>
    <xdr:pic>
      <xdr:nvPicPr>
        <xdr:cNvPr id="18459" name="Picture 3" descr="ecblank">
          <a:extLst>
            <a:ext uri="{FF2B5EF4-FFF2-40B4-BE49-F238E27FC236}">
              <a16:creationId xmlns:a16="http://schemas.microsoft.com/office/drawing/2014/main" id="{FB983F66-1F06-4014-90D8-A0D995CAA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620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93</xdr:row>
      <xdr:rowOff>0</xdr:rowOff>
    </xdr:from>
    <xdr:to>
      <xdr:col>1</xdr:col>
      <xdr:colOff>9525</xdr:colOff>
      <xdr:row>93</xdr:row>
      <xdr:rowOff>9525</xdr:rowOff>
    </xdr:to>
    <xdr:pic>
      <xdr:nvPicPr>
        <xdr:cNvPr id="18460" name="Picture 4" descr="ecblank">
          <a:extLst>
            <a:ext uri="{FF2B5EF4-FFF2-40B4-BE49-F238E27FC236}">
              <a16:creationId xmlns:a16="http://schemas.microsoft.com/office/drawing/2014/main" id="{63E542A7-6A75-484A-A0E5-D12C20387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512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58</xdr:row>
      <xdr:rowOff>0</xdr:rowOff>
    </xdr:from>
    <xdr:to>
      <xdr:col>0</xdr:col>
      <xdr:colOff>9525</xdr:colOff>
      <xdr:row>58</xdr:row>
      <xdr:rowOff>9525</xdr:rowOff>
    </xdr:to>
    <xdr:pic>
      <xdr:nvPicPr>
        <xdr:cNvPr id="19481" name="Picture 1" descr="ecblank">
          <a:extLst>
            <a:ext uri="{FF2B5EF4-FFF2-40B4-BE49-F238E27FC236}">
              <a16:creationId xmlns:a16="http://schemas.microsoft.com/office/drawing/2014/main" id="{3B2CCB47-75F1-4792-990A-ED4A87DC5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44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58</xdr:row>
      <xdr:rowOff>0</xdr:rowOff>
    </xdr:from>
    <xdr:to>
      <xdr:col>1</xdr:col>
      <xdr:colOff>9525</xdr:colOff>
      <xdr:row>58</xdr:row>
      <xdr:rowOff>9525</xdr:rowOff>
    </xdr:to>
    <xdr:pic>
      <xdr:nvPicPr>
        <xdr:cNvPr id="19482" name="Picture 2" descr="ecblank">
          <a:extLst>
            <a:ext uri="{FF2B5EF4-FFF2-40B4-BE49-F238E27FC236}">
              <a16:creationId xmlns:a16="http://schemas.microsoft.com/office/drawing/2014/main" id="{09BDB129-05F8-49A6-B82B-BA21571F1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9344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60</xdr:row>
      <xdr:rowOff>0</xdr:rowOff>
    </xdr:from>
    <xdr:to>
      <xdr:col>1</xdr:col>
      <xdr:colOff>9525</xdr:colOff>
      <xdr:row>60</xdr:row>
      <xdr:rowOff>9525</xdr:rowOff>
    </xdr:to>
    <xdr:pic>
      <xdr:nvPicPr>
        <xdr:cNvPr id="19483" name="Picture 3" descr="ecblank">
          <a:extLst>
            <a:ext uri="{FF2B5EF4-FFF2-40B4-BE49-F238E27FC236}">
              <a16:creationId xmlns:a16="http://schemas.microsoft.com/office/drawing/2014/main" id="{7319EE4E-EBF2-432A-AA54-D597050509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9667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9525</xdr:rowOff>
    </xdr:to>
    <xdr:pic>
      <xdr:nvPicPr>
        <xdr:cNvPr id="19484" name="Picture 4" descr="ecblank">
          <a:extLst>
            <a:ext uri="{FF2B5EF4-FFF2-40B4-BE49-F238E27FC236}">
              <a16:creationId xmlns:a16="http://schemas.microsoft.com/office/drawing/2014/main" id="{5BFF8EC3-7F46-4C27-B7BC-3D03547F1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14849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9525</xdr:colOff>
      <xdr:row>59</xdr:row>
      <xdr:rowOff>9525</xdr:rowOff>
    </xdr:to>
    <xdr:pic>
      <xdr:nvPicPr>
        <xdr:cNvPr id="20505" name="Picture 1" descr="ecblank">
          <a:extLst>
            <a:ext uri="{FF2B5EF4-FFF2-40B4-BE49-F238E27FC236}">
              <a16:creationId xmlns:a16="http://schemas.microsoft.com/office/drawing/2014/main" id="{E08FB2E2-F163-48F5-95C5-D15571265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1</xdr:col>
      <xdr:colOff>9525</xdr:colOff>
      <xdr:row>59</xdr:row>
      <xdr:rowOff>9525</xdr:rowOff>
    </xdr:to>
    <xdr:pic>
      <xdr:nvPicPr>
        <xdr:cNvPr id="20506" name="Picture 2" descr="ecblank">
          <a:extLst>
            <a:ext uri="{FF2B5EF4-FFF2-40B4-BE49-F238E27FC236}">
              <a16:creationId xmlns:a16="http://schemas.microsoft.com/office/drawing/2014/main" id="{B03A7C9B-4966-47B0-B265-743C75356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952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9525</xdr:rowOff>
    </xdr:to>
    <xdr:pic>
      <xdr:nvPicPr>
        <xdr:cNvPr id="20507" name="Picture 3" descr="ecblank">
          <a:extLst>
            <a:ext uri="{FF2B5EF4-FFF2-40B4-BE49-F238E27FC236}">
              <a16:creationId xmlns:a16="http://schemas.microsoft.com/office/drawing/2014/main" id="{BDAF4997-87CB-47DA-8D7A-AE1F5BC72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9848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91</xdr:row>
      <xdr:rowOff>0</xdr:rowOff>
    </xdr:from>
    <xdr:to>
      <xdr:col>1</xdr:col>
      <xdr:colOff>9525</xdr:colOff>
      <xdr:row>91</xdr:row>
      <xdr:rowOff>9525</xdr:rowOff>
    </xdr:to>
    <xdr:pic>
      <xdr:nvPicPr>
        <xdr:cNvPr id="20508" name="Picture 4" descr="ecblank">
          <a:extLst>
            <a:ext uri="{FF2B5EF4-FFF2-40B4-BE49-F238E27FC236}">
              <a16:creationId xmlns:a16="http://schemas.microsoft.com/office/drawing/2014/main" id="{7D713D25-9988-4BA2-8F30-1380E3808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9525</xdr:colOff>
      <xdr:row>59</xdr:row>
      <xdr:rowOff>9525</xdr:rowOff>
    </xdr:to>
    <xdr:pic>
      <xdr:nvPicPr>
        <xdr:cNvPr id="21529" name="Picture 2" descr="ecblank">
          <a:extLst>
            <a:ext uri="{FF2B5EF4-FFF2-40B4-BE49-F238E27FC236}">
              <a16:creationId xmlns:a16="http://schemas.microsoft.com/office/drawing/2014/main" id="{CCE34F3D-B01F-4763-8BDC-1E2587358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1</xdr:col>
      <xdr:colOff>9525</xdr:colOff>
      <xdr:row>59</xdr:row>
      <xdr:rowOff>9525</xdr:rowOff>
    </xdr:to>
    <xdr:pic>
      <xdr:nvPicPr>
        <xdr:cNvPr id="21530" name="Picture 3" descr="ecblank">
          <a:extLst>
            <a:ext uri="{FF2B5EF4-FFF2-40B4-BE49-F238E27FC236}">
              <a16:creationId xmlns:a16="http://schemas.microsoft.com/office/drawing/2014/main" id="{ECBF078F-2EBF-4CD7-923F-3BCE1F42D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952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9525</xdr:colOff>
      <xdr:row>61</xdr:row>
      <xdr:rowOff>9525</xdr:rowOff>
    </xdr:to>
    <xdr:pic>
      <xdr:nvPicPr>
        <xdr:cNvPr id="21531" name="Picture 4" descr="ecblank">
          <a:extLst>
            <a:ext uri="{FF2B5EF4-FFF2-40B4-BE49-F238E27FC236}">
              <a16:creationId xmlns:a16="http://schemas.microsoft.com/office/drawing/2014/main" id="{F7E61B5E-788E-48EF-8F36-0E468543F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9848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91</xdr:row>
      <xdr:rowOff>0</xdr:rowOff>
    </xdr:from>
    <xdr:to>
      <xdr:col>1</xdr:col>
      <xdr:colOff>9525</xdr:colOff>
      <xdr:row>91</xdr:row>
      <xdr:rowOff>9525</xdr:rowOff>
    </xdr:to>
    <xdr:pic>
      <xdr:nvPicPr>
        <xdr:cNvPr id="21532" name="Picture 5" descr="ecblank">
          <a:extLst>
            <a:ext uri="{FF2B5EF4-FFF2-40B4-BE49-F238E27FC236}">
              <a16:creationId xmlns:a16="http://schemas.microsoft.com/office/drawing/2014/main" id="{2DC8F807-F0C5-4141-95E6-8DC83B90E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50</xdr:row>
      <xdr:rowOff>0</xdr:rowOff>
    </xdr:from>
    <xdr:to>
      <xdr:col>5</xdr:col>
      <xdr:colOff>0</xdr:colOff>
      <xdr:row>50</xdr:row>
      <xdr:rowOff>0</xdr:rowOff>
    </xdr:to>
    <xdr:graphicFrame macro="">
      <xdr:nvGraphicFramePr>
        <xdr:cNvPr id="22541" name="Chart 1">
          <a:extLst>
            <a:ext uri="{FF2B5EF4-FFF2-40B4-BE49-F238E27FC236}">
              <a16:creationId xmlns:a16="http://schemas.microsoft.com/office/drawing/2014/main" id="{155CBA37-912B-4293-86CF-A5141F5D12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50</xdr:row>
      <xdr:rowOff>0</xdr:rowOff>
    </xdr:from>
    <xdr:to>
      <xdr:col>5</xdr:col>
      <xdr:colOff>0</xdr:colOff>
      <xdr:row>50</xdr:row>
      <xdr:rowOff>0</xdr:rowOff>
    </xdr:to>
    <xdr:graphicFrame macro="">
      <xdr:nvGraphicFramePr>
        <xdr:cNvPr id="22542" name="Chart 2">
          <a:extLst>
            <a:ext uri="{FF2B5EF4-FFF2-40B4-BE49-F238E27FC236}">
              <a16:creationId xmlns:a16="http://schemas.microsoft.com/office/drawing/2014/main" id="{A0D0A4C0-477F-4C89-9A6D-6DE1A6FD0D6D}"/>
            </a:ext>
            <a:ext uri="{147F2762-F138-4A5C-976F-8EAC2B608ADB}">
              <a16:predDERef xmlns:a16="http://schemas.microsoft.com/office/drawing/2014/main" pred="{155CBA37-912B-4293-86CF-A5141F5D12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0</xdr:col>
      <xdr:colOff>9525</xdr:colOff>
      <xdr:row>55</xdr:row>
      <xdr:rowOff>9525</xdr:rowOff>
    </xdr:to>
    <xdr:pic>
      <xdr:nvPicPr>
        <xdr:cNvPr id="23583" name="Picture 1" descr="ecblank">
          <a:extLst>
            <a:ext uri="{FF2B5EF4-FFF2-40B4-BE49-F238E27FC236}">
              <a16:creationId xmlns:a16="http://schemas.microsoft.com/office/drawing/2014/main" id="{2BC40DD6-783C-478B-AEF6-3CA8A36BD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55</xdr:row>
      <xdr:rowOff>0</xdr:rowOff>
    </xdr:from>
    <xdr:to>
      <xdr:col>1</xdr:col>
      <xdr:colOff>9525</xdr:colOff>
      <xdr:row>55</xdr:row>
      <xdr:rowOff>9525</xdr:rowOff>
    </xdr:to>
    <xdr:pic>
      <xdr:nvPicPr>
        <xdr:cNvPr id="23584" name="Picture 2" descr="ecblank">
          <a:extLst>
            <a:ext uri="{FF2B5EF4-FFF2-40B4-BE49-F238E27FC236}">
              <a16:creationId xmlns:a16="http://schemas.microsoft.com/office/drawing/2014/main" id="{C140F783-95A5-41E2-B3C9-3529D834C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0</xdr:rowOff>
    </xdr:from>
    <xdr:to>
      <xdr:col>1</xdr:col>
      <xdr:colOff>9525</xdr:colOff>
      <xdr:row>57</xdr:row>
      <xdr:rowOff>9525</xdr:rowOff>
    </xdr:to>
    <xdr:pic>
      <xdr:nvPicPr>
        <xdr:cNvPr id="23585" name="Picture 3" descr="ecblank">
          <a:extLst>
            <a:ext uri="{FF2B5EF4-FFF2-40B4-BE49-F238E27FC236}">
              <a16:creationId xmlns:a16="http://schemas.microsoft.com/office/drawing/2014/main" id="{53FBBDBB-9156-4F57-9764-7CB82050B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9248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90</xdr:row>
      <xdr:rowOff>0</xdr:rowOff>
    </xdr:from>
    <xdr:to>
      <xdr:col>1</xdr:col>
      <xdr:colOff>9525</xdr:colOff>
      <xdr:row>90</xdr:row>
      <xdr:rowOff>9525</xdr:rowOff>
    </xdr:to>
    <xdr:pic>
      <xdr:nvPicPr>
        <xdr:cNvPr id="23586" name="Picture 4" descr="ecblank">
          <a:extLst>
            <a:ext uri="{FF2B5EF4-FFF2-40B4-BE49-F238E27FC236}">
              <a16:creationId xmlns:a16="http://schemas.microsoft.com/office/drawing/2014/main" id="{AD31986F-BC6D-4EF1-9FFD-FB3395966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1459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92</xdr:row>
      <xdr:rowOff>0</xdr:rowOff>
    </xdr:from>
    <xdr:to>
      <xdr:col>1</xdr:col>
      <xdr:colOff>9525</xdr:colOff>
      <xdr:row>92</xdr:row>
      <xdr:rowOff>9525</xdr:rowOff>
    </xdr:to>
    <xdr:pic>
      <xdr:nvPicPr>
        <xdr:cNvPr id="23587" name="Picture 5" descr="ecblank">
          <a:extLst>
            <a:ext uri="{FF2B5EF4-FFF2-40B4-BE49-F238E27FC236}">
              <a16:creationId xmlns:a16="http://schemas.microsoft.com/office/drawing/2014/main" id="{797C5038-ECCD-4CEF-9B36-3A681C12F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14916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28575</xdr:rowOff>
    </xdr:from>
    <xdr:to>
      <xdr:col>4</xdr:col>
      <xdr:colOff>332742</xdr:colOff>
      <xdr:row>51</xdr:row>
      <xdr:rowOff>56865</xdr:rowOff>
    </xdr:to>
    <xdr:pic>
      <xdr:nvPicPr>
        <xdr:cNvPr id="3" name="Picture 2">
          <a:extLst>
            <a:ext uri="{FF2B5EF4-FFF2-40B4-BE49-F238E27FC236}">
              <a16:creationId xmlns:a16="http://schemas.microsoft.com/office/drawing/2014/main" id="{5AAD9D62-6D2A-965F-02C7-4A6400D07622}"/>
            </a:ext>
          </a:extLst>
        </xdr:cNvPr>
        <xdr:cNvPicPr>
          <a:picLocks noChangeAspect="1"/>
        </xdr:cNvPicPr>
      </xdr:nvPicPr>
      <xdr:blipFill>
        <a:blip xmlns:r="http://schemas.openxmlformats.org/officeDocument/2006/relationships" r:embed="rId1"/>
        <a:stretch>
          <a:fillRect/>
        </a:stretch>
      </xdr:blipFill>
      <xdr:spPr>
        <a:xfrm>
          <a:off x="0" y="6629400"/>
          <a:ext cx="5066667" cy="22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38102</xdr:colOff>
      <xdr:row>39</xdr:row>
      <xdr:rowOff>38100</xdr:rowOff>
    </xdr:from>
    <xdr:to>
      <xdr:col>3</xdr:col>
      <xdr:colOff>108930</xdr:colOff>
      <xdr:row>51</xdr:row>
      <xdr:rowOff>63527</xdr:rowOff>
    </xdr:to>
    <xdr:pic>
      <xdr:nvPicPr>
        <xdr:cNvPr id="2" name="Picture 1">
          <a:extLst>
            <a:ext uri="{FF2B5EF4-FFF2-40B4-BE49-F238E27FC236}">
              <a16:creationId xmlns:a16="http://schemas.microsoft.com/office/drawing/2014/main" id="{644D9B07-6FAE-1AFF-B174-1B3E2083ADB2}"/>
            </a:ext>
          </a:extLst>
        </xdr:cNvPr>
        <xdr:cNvPicPr>
          <a:picLocks noChangeAspect="1"/>
        </xdr:cNvPicPr>
      </xdr:nvPicPr>
      <xdr:blipFill>
        <a:blip xmlns:r="http://schemas.openxmlformats.org/officeDocument/2006/relationships" r:embed="rId1"/>
        <a:stretch>
          <a:fillRect/>
        </a:stretch>
      </xdr:blipFill>
      <xdr:spPr>
        <a:xfrm>
          <a:off x="38102" y="6736080"/>
          <a:ext cx="4238968" cy="23190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70</xdr:row>
      <xdr:rowOff>0</xdr:rowOff>
    </xdr:from>
    <xdr:to>
      <xdr:col>1</xdr:col>
      <xdr:colOff>9525</xdr:colOff>
      <xdr:row>70</xdr:row>
      <xdr:rowOff>9525</xdr:rowOff>
    </xdr:to>
    <xdr:pic>
      <xdr:nvPicPr>
        <xdr:cNvPr id="1109" name="Picture 1" descr="ecblank">
          <a:extLst>
            <a:ext uri="{FF2B5EF4-FFF2-40B4-BE49-F238E27FC236}">
              <a16:creationId xmlns:a16="http://schemas.microsoft.com/office/drawing/2014/main" id="{05A73643-F080-44BB-879C-B0C487155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49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110" name="Picture 2" descr="ecblank">
          <a:extLst>
            <a:ext uri="{FF2B5EF4-FFF2-40B4-BE49-F238E27FC236}">
              <a16:creationId xmlns:a16="http://schemas.microsoft.com/office/drawing/2014/main" id="{E7CDD83F-BC65-464B-83B6-44C053088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1449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72</xdr:row>
      <xdr:rowOff>0</xdr:rowOff>
    </xdr:from>
    <xdr:to>
      <xdr:col>2</xdr:col>
      <xdr:colOff>9525</xdr:colOff>
      <xdr:row>72</xdr:row>
      <xdr:rowOff>9525</xdr:rowOff>
    </xdr:to>
    <xdr:pic>
      <xdr:nvPicPr>
        <xdr:cNvPr id="1111" name="Picture 3" descr="ecblank">
          <a:extLst>
            <a:ext uri="{FF2B5EF4-FFF2-40B4-BE49-F238E27FC236}">
              <a16:creationId xmlns:a16="http://schemas.microsoft.com/office/drawing/2014/main" id="{466E4A3B-8230-42F1-A764-52246FD3F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177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104</xdr:row>
      <xdr:rowOff>0</xdr:rowOff>
    </xdr:from>
    <xdr:to>
      <xdr:col>1</xdr:col>
      <xdr:colOff>9525</xdr:colOff>
      <xdr:row>104</xdr:row>
      <xdr:rowOff>9525</xdr:rowOff>
    </xdr:to>
    <xdr:pic>
      <xdr:nvPicPr>
        <xdr:cNvPr id="1112" name="Picture 4" descr="ecblank">
          <a:extLst>
            <a:ext uri="{FF2B5EF4-FFF2-40B4-BE49-F238E27FC236}">
              <a16:creationId xmlns:a16="http://schemas.microsoft.com/office/drawing/2014/main" id="{CC27B844-776D-4D37-A5E5-37A197C28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104</xdr:row>
      <xdr:rowOff>0</xdr:rowOff>
    </xdr:from>
    <xdr:to>
      <xdr:col>2</xdr:col>
      <xdr:colOff>9525</xdr:colOff>
      <xdr:row>104</xdr:row>
      <xdr:rowOff>9525</xdr:rowOff>
    </xdr:to>
    <xdr:pic>
      <xdr:nvPicPr>
        <xdr:cNvPr id="1113" name="Picture 5" descr="ecblank">
          <a:extLst>
            <a:ext uri="{FF2B5EF4-FFF2-40B4-BE49-F238E27FC236}">
              <a16:creationId xmlns:a16="http://schemas.microsoft.com/office/drawing/2014/main" id="{52321CDD-1807-4922-B9D3-88E73D373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104</xdr:row>
      <xdr:rowOff>0</xdr:rowOff>
    </xdr:from>
    <xdr:to>
      <xdr:col>1</xdr:col>
      <xdr:colOff>9525</xdr:colOff>
      <xdr:row>104</xdr:row>
      <xdr:rowOff>9525</xdr:rowOff>
    </xdr:to>
    <xdr:pic>
      <xdr:nvPicPr>
        <xdr:cNvPr id="1114" name="Picture 6" descr="ecblank">
          <a:extLst>
            <a:ext uri="{FF2B5EF4-FFF2-40B4-BE49-F238E27FC236}">
              <a16:creationId xmlns:a16="http://schemas.microsoft.com/office/drawing/2014/main" id="{173EE95C-464F-4BD5-B9A2-9514B68E0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104</xdr:row>
      <xdr:rowOff>0</xdr:rowOff>
    </xdr:from>
    <xdr:to>
      <xdr:col>2</xdr:col>
      <xdr:colOff>9525</xdr:colOff>
      <xdr:row>104</xdr:row>
      <xdr:rowOff>9525</xdr:rowOff>
    </xdr:to>
    <xdr:pic>
      <xdr:nvPicPr>
        <xdr:cNvPr id="1115" name="Picture 7" descr="ecblank">
          <a:extLst>
            <a:ext uri="{FF2B5EF4-FFF2-40B4-BE49-F238E27FC236}">
              <a16:creationId xmlns:a16="http://schemas.microsoft.com/office/drawing/2014/main" id="{048C5468-2269-4B55-95CC-6BCADB8D5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70</xdr:row>
      <xdr:rowOff>0</xdr:rowOff>
    </xdr:from>
    <xdr:to>
      <xdr:col>2</xdr:col>
      <xdr:colOff>9525</xdr:colOff>
      <xdr:row>70</xdr:row>
      <xdr:rowOff>9525</xdr:rowOff>
    </xdr:to>
    <xdr:pic>
      <xdr:nvPicPr>
        <xdr:cNvPr id="1116" name="Picture 2" descr="ecblank">
          <a:extLst>
            <a:ext uri="{FF2B5EF4-FFF2-40B4-BE49-F238E27FC236}">
              <a16:creationId xmlns:a16="http://schemas.microsoft.com/office/drawing/2014/main" id="{EDE07778-5BD6-4E90-B09E-697B9A9DF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1449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104</xdr:row>
      <xdr:rowOff>0</xdr:rowOff>
    </xdr:from>
    <xdr:to>
      <xdr:col>1</xdr:col>
      <xdr:colOff>9525</xdr:colOff>
      <xdr:row>104</xdr:row>
      <xdr:rowOff>9525</xdr:rowOff>
    </xdr:to>
    <xdr:pic>
      <xdr:nvPicPr>
        <xdr:cNvPr id="1117" name="Picture 9" descr="ecblank">
          <a:extLst>
            <a:ext uri="{FF2B5EF4-FFF2-40B4-BE49-F238E27FC236}">
              <a16:creationId xmlns:a16="http://schemas.microsoft.com/office/drawing/2014/main" id="{30702435-E728-42DC-B164-C46B9019D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104</xdr:row>
      <xdr:rowOff>0</xdr:rowOff>
    </xdr:from>
    <xdr:to>
      <xdr:col>2</xdr:col>
      <xdr:colOff>9525</xdr:colOff>
      <xdr:row>104</xdr:row>
      <xdr:rowOff>9525</xdr:rowOff>
    </xdr:to>
    <xdr:pic>
      <xdr:nvPicPr>
        <xdr:cNvPr id="1118" name="Picture 10" descr="ecblank">
          <a:extLst>
            <a:ext uri="{FF2B5EF4-FFF2-40B4-BE49-F238E27FC236}">
              <a16:creationId xmlns:a16="http://schemas.microsoft.com/office/drawing/2014/main" id="{AD378AAD-1352-4693-80F3-04C8EB395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104</xdr:row>
      <xdr:rowOff>0</xdr:rowOff>
    </xdr:from>
    <xdr:to>
      <xdr:col>2</xdr:col>
      <xdr:colOff>9525</xdr:colOff>
      <xdr:row>104</xdr:row>
      <xdr:rowOff>9525</xdr:rowOff>
    </xdr:to>
    <xdr:pic>
      <xdr:nvPicPr>
        <xdr:cNvPr id="1119" name="Picture 2" descr="ecblank">
          <a:extLst>
            <a:ext uri="{FF2B5EF4-FFF2-40B4-BE49-F238E27FC236}">
              <a16:creationId xmlns:a16="http://schemas.microsoft.com/office/drawing/2014/main" id="{E4274083-0F6B-4C24-A1D6-EFFA2E740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104</xdr:row>
      <xdr:rowOff>0</xdr:rowOff>
    </xdr:from>
    <xdr:to>
      <xdr:col>1</xdr:col>
      <xdr:colOff>9525</xdr:colOff>
      <xdr:row>104</xdr:row>
      <xdr:rowOff>9525</xdr:rowOff>
    </xdr:to>
    <xdr:pic>
      <xdr:nvPicPr>
        <xdr:cNvPr id="1120" name="Picture 1" descr="ecblank">
          <a:extLst>
            <a:ext uri="{FF2B5EF4-FFF2-40B4-BE49-F238E27FC236}">
              <a16:creationId xmlns:a16="http://schemas.microsoft.com/office/drawing/2014/main" id="{730A300D-E68B-4DFB-9660-193F098FB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104</xdr:row>
      <xdr:rowOff>0</xdr:rowOff>
    </xdr:from>
    <xdr:to>
      <xdr:col>2</xdr:col>
      <xdr:colOff>9525</xdr:colOff>
      <xdr:row>104</xdr:row>
      <xdr:rowOff>9525</xdr:rowOff>
    </xdr:to>
    <xdr:pic>
      <xdr:nvPicPr>
        <xdr:cNvPr id="1121" name="Picture 2" descr="ecblank">
          <a:extLst>
            <a:ext uri="{FF2B5EF4-FFF2-40B4-BE49-F238E27FC236}">
              <a16:creationId xmlns:a16="http://schemas.microsoft.com/office/drawing/2014/main" id="{B99E9B64-DCBD-468F-BF9C-ECB1D21EA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104</xdr:row>
      <xdr:rowOff>0</xdr:rowOff>
    </xdr:from>
    <xdr:to>
      <xdr:col>2</xdr:col>
      <xdr:colOff>9525</xdr:colOff>
      <xdr:row>104</xdr:row>
      <xdr:rowOff>9525</xdr:rowOff>
    </xdr:to>
    <xdr:pic>
      <xdr:nvPicPr>
        <xdr:cNvPr id="1122" name="Picture 2" descr="ecblank">
          <a:extLst>
            <a:ext uri="{FF2B5EF4-FFF2-40B4-BE49-F238E27FC236}">
              <a16:creationId xmlns:a16="http://schemas.microsoft.com/office/drawing/2014/main" id="{0D5A9E68-5879-445D-9E7B-0951D2E48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xdr:col>
      <xdr:colOff>9525</xdr:colOff>
      <xdr:row>73</xdr:row>
      <xdr:rowOff>9525</xdr:rowOff>
    </xdr:to>
    <xdr:pic>
      <xdr:nvPicPr>
        <xdr:cNvPr id="2133" name="Picture 1" descr="ecblank">
          <a:extLst>
            <a:ext uri="{FF2B5EF4-FFF2-40B4-BE49-F238E27FC236}">
              <a16:creationId xmlns:a16="http://schemas.microsoft.com/office/drawing/2014/main" id="{2AAE0831-019C-4422-9CB7-B8823DA4D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896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34" name="Picture 2" descr="ecblank">
          <a:extLst>
            <a:ext uri="{FF2B5EF4-FFF2-40B4-BE49-F238E27FC236}">
              <a16:creationId xmlns:a16="http://schemas.microsoft.com/office/drawing/2014/main" id="{B8B6E154-667C-489D-A23C-DA3110887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1896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75</xdr:row>
      <xdr:rowOff>0</xdr:rowOff>
    </xdr:from>
    <xdr:to>
      <xdr:col>2</xdr:col>
      <xdr:colOff>9525</xdr:colOff>
      <xdr:row>75</xdr:row>
      <xdr:rowOff>9525</xdr:rowOff>
    </xdr:to>
    <xdr:pic>
      <xdr:nvPicPr>
        <xdr:cNvPr id="2135" name="Picture 3" descr="ecblank">
          <a:extLst>
            <a:ext uri="{FF2B5EF4-FFF2-40B4-BE49-F238E27FC236}">
              <a16:creationId xmlns:a16="http://schemas.microsoft.com/office/drawing/2014/main" id="{78290381-48E9-4ABA-A0AD-D6FD6B6DC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222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106</xdr:row>
      <xdr:rowOff>0</xdr:rowOff>
    </xdr:from>
    <xdr:to>
      <xdr:col>1</xdr:col>
      <xdr:colOff>9525</xdr:colOff>
      <xdr:row>106</xdr:row>
      <xdr:rowOff>9525</xdr:rowOff>
    </xdr:to>
    <xdr:pic>
      <xdr:nvPicPr>
        <xdr:cNvPr id="2136" name="Picture 4" descr="ecblank">
          <a:extLst>
            <a:ext uri="{FF2B5EF4-FFF2-40B4-BE49-F238E27FC236}">
              <a16:creationId xmlns:a16="http://schemas.microsoft.com/office/drawing/2014/main" id="{53F68F74-BACE-475F-9E4A-BB2954B09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106</xdr:row>
      <xdr:rowOff>0</xdr:rowOff>
    </xdr:from>
    <xdr:to>
      <xdr:col>2</xdr:col>
      <xdr:colOff>9525</xdr:colOff>
      <xdr:row>106</xdr:row>
      <xdr:rowOff>9525</xdr:rowOff>
    </xdr:to>
    <xdr:pic>
      <xdr:nvPicPr>
        <xdr:cNvPr id="2137" name="Picture 5" descr="ecblank">
          <a:extLst>
            <a:ext uri="{FF2B5EF4-FFF2-40B4-BE49-F238E27FC236}">
              <a16:creationId xmlns:a16="http://schemas.microsoft.com/office/drawing/2014/main" id="{5790BEB4-72B1-4DF7-AB58-81C3C11EA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106</xdr:row>
      <xdr:rowOff>0</xdr:rowOff>
    </xdr:from>
    <xdr:to>
      <xdr:col>1</xdr:col>
      <xdr:colOff>9525</xdr:colOff>
      <xdr:row>106</xdr:row>
      <xdr:rowOff>9525</xdr:rowOff>
    </xdr:to>
    <xdr:pic>
      <xdr:nvPicPr>
        <xdr:cNvPr id="2138" name="Picture 6" descr="ecblank">
          <a:extLst>
            <a:ext uri="{FF2B5EF4-FFF2-40B4-BE49-F238E27FC236}">
              <a16:creationId xmlns:a16="http://schemas.microsoft.com/office/drawing/2014/main" id="{6A90E523-4BD2-4BB1-93F5-A31B832A7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106</xdr:row>
      <xdr:rowOff>0</xdr:rowOff>
    </xdr:from>
    <xdr:to>
      <xdr:col>2</xdr:col>
      <xdr:colOff>9525</xdr:colOff>
      <xdr:row>106</xdr:row>
      <xdr:rowOff>9525</xdr:rowOff>
    </xdr:to>
    <xdr:pic>
      <xdr:nvPicPr>
        <xdr:cNvPr id="2139" name="Picture 7" descr="ecblank">
          <a:extLst>
            <a:ext uri="{FF2B5EF4-FFF2-40B4-BE49-F238E27FC236}">
              <a16:creationId xmlns:a16="http://schemas.microsoft.com/office/drawing/2014/main" id="{E1C48CD2-E32D-429E-9846-D6B6CB954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40" name="Picture 2" descr="ecblank">
          <a:extLst>
            <a:ext uri="{FF2B5EF4-FFF2-40B4-BE49-F238E27FC236}">
              <a16:creationId xmlns:a16="http://schemas.microsoft.com/office/drawing/2014/main" id="{2E637D9E-F42A-409D-A706-FAD925209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1896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106</xdr:row>
      <xdr:rowOff>0</xdr:rowOff>
    </xdr:from>
    <xdr:to>
      <xdr:col>1</xdr:col>
      <xdr:colOff>9525</xdr:colOff>
      <xdr:row>106</xdr:row>
      <xdr:rowOff>9525</xdr:rowOff>
    </xdr:to>
    <xdr:pic>
      <xdr:nvPicPr>
        <xdr:cNvPr id="2141" name="Picture 9" descr="ecblank">
          <a:extLst>
            <a:ext uri="{FF2B5EF4-FFF2-40B4-BE49-F238E27FC236}">
              <a16:creationId xmlns:a16="http://schemas.microsoft.com/office/drawing/2014/main" id="{915C2897-AEC5-4AE5-929A-2796771D0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106</xdr:row>
      <xdr:rowOff>0</xdr:rowOff>
    </xdr:from>
    <xdr:to>
      <xdr:col>2</xdr:col>
      <xdr:colOff>9525</xdr:colOff>
      <xdr:row>106</xdr:row>
      <xdr:rowOff>9525</xdr:rowOff>
    </xdr:to>
    <xdr:pic>
      <xdr:nvPicPr>
        <xdr:cNvPr id="2142" name="Picture 10" descr="ecblank">
          <a:extLst>
            <a:ext uri="{FF2B5EF4-FFF2-40B4-BE49-F238E27FC236}">
              <a16:creationId xmlns:a16="http://schemas.microsoft.com/office/drawing/2014/main" id="{60941C96-5E15-4F6B-A7D3-9217352F2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106</xdr:row>
      <xdr:rowOff>0</xdr:rowOff>
    </xdr:from>
    <xdr:to>
      <xdr:col>2</xdr:col>
      <xdr:colOff>9525</xdr:colOff>
      <xdr:row>106</xdr:row>
      <xdr:rowOff>9525</xdr:rowOff>
    </xdr:to>
    <xdr:pic>
      <xdr:nvPicPr>
        <xdr:cNvPr id="2143" name="Picture 2" descr="ecblank">
          <a:extLst>
            <a:ext uri="{FF2B5EF4-FFF2-40B4-BE49-F238E27FC236}">
              <a16:creationId xmlns:a16="http://schemas.microsoft.com/office/drawing/2014/main" id="{B80ABCE5-A7DD-4734-B56F-52EDB42F9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106</xdr:row>
      <xdr:rowOff>0</xdr:rowOff>
    </xdr:from>
    <xdr:to>
      <xdr:col>1</xdr:col>
      <xdr:colOff>9525</xdr:colOff>
      <xdr:row>106</xdr:row>
      <xdr:rowOff>9525</xdr:rowOff>
    </xdr:to>
    <xdr:pic>
      <xdr:nvPicPr>
        <xdr:cNvPr id="2144" name="Picture 1" descr="ecblank">
          <a:extLst>
            <a:ext uri="{FF2B5EF4-FFF2-40B4-BE49-F238E27FC236}">
              <a16:creationId xmlns:a16="http://schemas.microsoft.com/office/drawing/2014/main" id="{1A846B1E-92DF-4221-BA34-7D2C1D4E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106</xdr:row>
      <xdr:rowOff>0</xdr:rowOff>
    </xdr:from>
    <xdr:to>
      <xdr:col>2</xdr:col>
      <xdr:colOff>9525</xdr:colOff>
      <xdr:row>106</xdr:row>
      <xdr:rowOff>9525</xdr:rowOff>
    </xdr:to>
    <xdr:pic>
      <xdr:nvPicPr>
        <xdr:cNvPr id="2145" name="Picture 2" descr="ecblank">
          <a:extLst>
            <a:ext uri="{FF2B5EF4-FFF2-40B4-BE49-F238E27FC236}">
              <a16:creationId xmlns:a16="http://schemas.microsoft.com/office/drawing/2014/main" id="{DC0FD817-FA8B-49CA-98CE-D933C8EC1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106</xdr:row>
      <xdr:rowOff>0</xdr:rowOff>
    </xdr:from>
    <xdr:to>
      <xdr:col>2</xdr:col>
      <xdr:colOff>9525</xdr:colOff>
      <xdr:row>106</xdr:row>
      <xdr:rowOff>9525</xdr:rowOff>
    </xdr:to>
    <xdr:pic>
      <xdr:nvPicPr>
        <xdr:cNvPr id="2146" name="Picture 2" descr="ecblank">
          <a:extLst>
            <a:ext uri="{FF2B5EF4-FFF2-40B4-BE49-F238E27FC236}">
              <a16:creationId xmlns:a16="http://schemas.microsoft.com/office/drawing/2014/main" id="{CDEEB0E2-721A-45D4-900C-2144C17C2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27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0</xdr:col>
      <xdr:colOff>9525</xdr:colOff>
      <xdr:row>66</xdr:row>
      <xdr:rowOff>9525</xdr:rowOff>
    </xdr:to>
    <xdr:pic>
      <xdr:nvPicPr>
        <xdr:cNvPr id="3115" name="Picture 1" descr="ecblank">
          <a:extLst>
            <a:ext uri="{FF2B5EF4-FFF2-40B4-BE49-F238E27FC236}">
              <a16:creationId xmlns:a16="http://schemas.microsoft.com/office/drawing/2014/main" id="{0F4E2DA8-5D67-4046-9240-1651E1EF9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10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0</xdr:rowOff>
    </xdr:from>
    <xdr:to>
      <xdr:col>1</xdr:col>
      <xdr:colOff>9525</xdr:colOff>
      <xdr:row>66</xdr:row>
      <xdr:rowOff>9525</xdr:rowOff>
    </xdr:to>
    <xdr:pic>
      <xdr:nvPicPr>
        <xdr:cNvPr id="3116" name="Picture 2" descr="ecblank">
          <a:extLst>
            <a:ext uri="{FF2B5EF4-FFF2-40B4-BE49-F238E27FC236}">
              <a16:creationId xmlns:a16="http://schemas.microsoft.com/office/drawing/2014/main" id="{E74BE6DB-3635-47C5-A516-D4F7124C5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10810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1</xdr:col>
      <xdr:colOff>9525</xdr:colOff>
      <xdr:row>68</xdr:row>
      <xdr:rowOff>9525</xdr:rowOff>
    </xdr:to>
    <xdr:pic>
      <xdr:nvPicPr>
        <xdr:cNvPr id="3117" name="Picture 3" descr="ecblank">
          <a:extLst>
            <a:ext uri="{FF2B5EF4-FFF2-40B4-BE49-F238E27FC236}">
              <a16:creationId xmlns:a16="http://schemas.microsoft.com/office/drawing/2014/main" id="{4DD7DE32-56FF-4419-8051-A8062C4A7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103</xdr:row>
      <xdr:rowOff>0</xdr:rowOff>
    </xdr:from>
    <xdr:to>
      <xdr:col>0</xdr:col>
      <xdr:colOff>9525</xdr:colOff>
      <xdr:row>103</xdr:row>
      <xdr:rowOff>9525</xdr:rowOff>
    </xdr:to>
    <xdr:pic>
      <xdr:nvPicPr>
        <xdr:cNvPr id="3118" name="Picture 4" descr="ecblank">
          <a:extLst>
            <a:ext uri="{FF2B5EF4-FFF2-40B4-BE49-F238E27FC236}">
              <a16:creationId xmlns:a16="http://schemas.microsoft.com/office/drawing/2014/main" id="{B1BF9F22-49FD-4E73-972F-CCDB9D13E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59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103</xdr:row>
      <xdr:rowOff>0</xdr:rowOff>
    </xdr:from>
    <xdr:to>
      <xdr:col>1</xdr:col>
      <xdr:colOff>9525</xdr:colOff>
      <xdr:row>103</xdr:row>
      <xdr:rowOff>9525</xdr:rowOff>
    </xdr:to>
    <xdr:pic>
      <xdr:nvPicPr>
        <xdr:cNvPr id="3119" name="Picture 5" descr="ecblank">
          <a:extLst>
            <a:ext uri="{FF2B5EF4-FFF2-40B4-BE49-F238E27FC236}">
              <a16:creationId xmlns:a16="http://schemas.microsoft.com/office/drawing/2014/main" id="{5E52D9A0-9997-454B-A0FE-4F0DFACAF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16859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103</xdr:row>
      <xdr:rowOff>0</xdr:rowOff>
    </xdr:from>
    <xdr:to>
      <xdr:col>0</xdr:col>
      <xdr:colOff>9525</xdr:colOff>
      <xdr:row>103</xdr:row>
      <xdr:rowOff>9525</xdr:rowOff>
    </xdr:to>
    <xdr:pic>
      <xdr:nvPicPr>
        <xdr:cNvPr id="3120" name="Picture 6" descr="ecblank">
          <a:extLst>
            <a:ext uri="{FF2B5EF4-FFF2-40B4-BE49-F238E27FC236}">
              <a16:creationId xmlns:a16="http://schemas.microsoft.com/office/drawing/2014/main" id="{52394478-6969-4BAD-AA94-A2F4B8C9C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59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103</xdr:row>
      <xdr:rowOff>0</xdr:rowOff>
    </xdr:from>
    <xdr:to>
      <xdr:col>1</xdr:col>
      <xdr:colOff>9525</xdr:colOff>
      <xdr:row>103</xdr:row>
      <xdr:rowOff>9525</xdr:rowOff>
    </xdr:to>
    <xdr:pic>
      <xdr:nvPicPr>
        <xdr:cNvPr id="3121" name="Picture 7" descr="ecblank">
          <a:extLst>
            <a:ext uri="{FF2B5EF4-FFF2-40B4-BE49-F238E27FC236}">
              <a16:creationId xmlns:a16="http://schemas.microsoft.com/office/drawing/2014/main" id="{4299E96D-BB7C-40A3-920A-A2D8B21E3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16859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89</xdr:row>
      <xdr:rowOff>0</xdr:rowOff>
    </xdr:from>
    <xdr:to>
      <xdr:col>16</xdr:col>
      <xdr:colOff>9525</xdr:colOff>
      <xdr:row>89</xdr:row>
      <xdr:rowOff>9525</xdr:rowOff>
    </xdr:to>
    <xdr:pic>
      <xdr:nvPicPr>
        <xdr:cNvPr id="4121" name="Picture 3" descr="ecblank">
          <a:extLst>
            <a:ext uri="{FF2B5EF4-FFF2-40B4-BE49-F238E27FC236}">
              <a16:creationId xmlns:a16="http://schemas.microsoft.com/office/drawing/2014/main" id="{A3294B0D-F669-4D6C-9F22-F0116968F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6475" y="1361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119</xdr:row>
      <xdr:rowOff>0</xdr:rowOff>
    </xdr:from>
    <xdr:to>
      <xdr:col>1</xdr:col>
      <xdr:colOff>9525</xdr:colOff>
      <xdr:row>119</xdr:row>
      <xdr:rowOff>9525</xdr:rowOff>
    </xdr:to>
    <xdr:pic>
      <xdr:nvPicPr>
        <xdr:cNvPr id="4122" name="Picture 1" descr="ecblank">
          <a:extLst>
            <a:ext uri="{FF2B5EF4-FFF2-40B4-BE49-F238E27FC236}">
              <a16:creationId xmlns:a16="http://schemas.microsoft.com/office/drawing/2014/main" id="{33A84D5A-E1B0-46B6-92A7-D5DC0F810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48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119</xdr:row>
      <xdr:rowOff>0</xdr:rowOff>
    </xdr:from>
    <xdr:to>
      <xdr:col>2</xdr:col>
      <xdr:colOff>9525</xdr:colOff>
      <xdr:row>119</xdr:row>
      <xdr:rowOff>9525</xdr:rowOff>
    </xdr:to>
    <xdr:pic>
      <xdr:nvPicPr>
        <xdr:cNvPr id="4123" name="Picture 2" descr="ecblank">
          <a:extLst>
            <a:ext uri="{FF2B5EF4-FFF2-40B4-BE49-F238E27FC236}">
              <a16:creationId xmlns:a16="http://schemas.microsoft.com/office/drawing/2014/main" id="{EF10179B-DF89-4EB4-A3E8-E7B112FC0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48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119</xdr:row>
      <xdr:rowOff>0</xdr:rowOff>
    </xdr:from>
    <xdr:to>
      <xdr:col>2</xdr:col>
      <xdr:colOff>9525</xdr:colOff>
      <xdr:row>119</xdr:row>
      <xdr:rowOff>9525</xdr:rowOff>
    </xdr:to>
    <xdr:pic>
      <xdr:nvPicPr>
        <xdr:cNvPr id="4124" name="Picture 3" descr="ecblank">
          <a:extLst>
            <a:ext uri="{FF2B5EF4-FFF2-40B4-BE49-F238E27FC236}">
              <a16:creationId xmlns:a16="http://schemas.microsoft.com/office/drawing/2014/main" id="{96F94C5F-CB9C-4025-89E6-527C50780A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848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88</xdr:row>
      <xdr:rowOff>0</xdr:rowOff>
    </xdr:from>
    <xdr:to>
      <xdr:col>17</xdr:col>
      <xdr:colOff>9525</xdr:colOff>
      <xdr:row>88</xdr:row>
      <xdr:rowOff>9525</xdr:rowOff>
    </xdr:to>
    <xdr:pic>
      <xdr:nvPicPr>
        <xdr:cNvPr id="5181" name="Picture 3" descr="ecblank">
          <a:extLst>
            <a:ext uri="{FF2B5EF4-FFF2-40B4-BE49-F238E27FC236}">
              <a16:creationId xmlns:a16="http://schemas.microsoft.com/office/drawing/2014/main" id="{D9EF88DB-87BA-4F15-99BE-D32AEB750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325"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118</xdr:row>
      <xdr:rowOff>0</xdr:rowOff>
    </xdr:from>
    <xdr:to>
      <xdr:col>2</xdr:col>
      <xdr:colOff>9525</xdr:colOff>
      <xdr:row>118</xdr:row>
      <xdr:rowOff>9525</xdr:rowOff>
    </xdr:to>
    <xdr:pic>
      <xdr:nvPicPr>
        <xdr:cNvPr id="5182" name="Picture 1" descr="ecblank">
          <a:extLst>
            <a:ext uri="{FF2B5EF4-FFF2-40B4-BE49-F238E27FC236}">
              <a16:creationId xmlns:a16="http://schemas.microsoft.com/office/drawing/2014/main" id="{CBF3CD42-3F6B-4516-93C4-C695E9A9A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18278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118</xdr:row>
      <xdr:rowOff>0</xdr:rowOff>
    </xdr:from>
    <xdr:to>
      <xdr:col>3</xdr:col>
      <xdr:colOff>9525</xdr:colOff>
      <xdr:row>118</xdr:row>
      <xdr:rowOff>9525</xdr:rowOff>
    </xdr:to>
    <xdr:pic>
      <xdr:nvPicPr>
        <xdr:cNvPr id="5183" name="Picture 2" descr="ecblank">
          <a:extLst>
            <a:ext uri="{FF2B5EF4-FFF2-40B4-BE49-F238E27FC236}">
              <a16:creationId xmlns:a16="http://schemas.microsoft.com/office/drawing/2014/main" id="{77B03950-9221-45FE-A1F3-1D32B12AE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18278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118</xdr:row>
      <xdr:rowOff>0</xdr:rowOff>
    </xdr:from>
    <xdr:to>
      <xdr:col>3</xdr:col>
      <xdr:colOff>9525</xdr:colOff>
      <xdr:row>118</xdr:row>
      <xdr:rowOff>9525</xdr:rowOff>
    </xdr:to>
    <xdr:pic>
      <xdr:nvPicPr>
        <xdr:cNvPr id="5184" name="Picture 3" descr="ecblank">
          <a:extLst>
            <a:ext uri="{FF2B5EF4-FFF2-40B4-BE49-F238E27FC236}">
              <a16:creationId xmlns:a16="http://schemas.microsoft.com/office/drawing/2014/main" id="{D4A7A660-43B9-4C11-9705-1DEE75AF3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18278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88</xdr:row>
      <xdr:rowOff>0</xdr:rowOff>
    </xdr:from>
    <xdr:to>
      <xdr:col>1</xdr:col>
      <xdr:colOff>9525</xdr:colOff>
      <xdr:row>88</xdr:row>
      <xdr:rowOff>9525</xdr:rowOff>
    </xdr:to>
    <xdr:pic>
      <xdr:nvPicPr>
        <xdr:cNvPr id="5185" name="Picture 1" descr="ecblank">
          <a:extLst>
            <a:ext uri="{FF2B5EF4-FFF2-40B4-BE49-F238E27FC236}">
              <a16:creationId xmlns:a16="http://schemas.microsoft.com/office/drawing/2014/main" id="{7CDD372D-B59C-4DFD-A7A6-EE5018F21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88</xdr:row>
      <xdr:rowOff>0</xdr:rowOff>
    </xdr:from>
    <xdr:to>
      <xdr:col>2</xdr:col>
      <xdr:colOff>9525</xdr:colOff>
      <xdr:row>88</xdr:row>
      <xdr:rowOff>9525</xdr:rowOff>
    </xdr:to>
    <xdr:pic>
      <xdr:nvPicPr>
        <xdr:cNvPr id="5186" name="Picture 2" descr="ecblank">
          <a:extLst>
            <a:ext uri="{FF2B5EF4-FFF2-40B4-BE49-F238E27FC236}">
              <a16:creationId xmlns:a16="http://schemas.microsoft.com/office/drawing/2014/main" id="{42020D57-734E-4D93-9FFB-18D49404B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90</xdr:row>
      <xdr:rowOff>0</xdr:rowOff>
    </xdr:from>
    <xdr:to>
      <xdr:col>2</xdr:col>
      <xdr:colOff>9525</xdr:colOff>
      <xdr:row>90</xdr:row>
      <xdr:rowOff>9525</xdr:rowOff>
    </xdr:to>
    <xdr:pic>
      <xdr:nvPicPr>
        <xdr:cNvPr id="5187" name="Picture 3" descr="ecblank">
          <a:extLst>
            <a:ext uri="{FF2B5EF4-FFF2-40B4-BE49-F238E27FC236}">
              <a16:creationId xmlns:a16="http://schemas.microsoft.com/office/drawing/2014/main" id="{7A78B5AD-3741-40F2-AC68-547E684C8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1374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88</xdr:row>
      <xdr:rowOff>0</xdr:rowOff>
    </xdr:from>
    <xdr:to>
      <xdr:col>1</xdr:col>
      <xdr:colOff>9525</xdr:colOff>
      <xdr:row>88</xdr:row>
      <xdr:rowOff>9525</xdr:rowOff>
    </xdr:to>
    <xdr:pic>
      <xdr:nvPicPr>
        <xdr:cNvPr id="5188" name="Picture 1" descr="ecblank">
          <a:extLst>
            <a:ext uri="{FF2B5EF4-FFF2-40B4-BE49-F238E27FC236}">
              <a16:creationId xmlns:a16="http://schemas.microsoft.com/office/drawing/2014/main" id="{EAD806A7-CE78-438D-9433-76EC54642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88</xdr:row>
      <xdr:rowOff>0</xdr:rowOff>
    </xdr:from>
    <xdr:to>
      <xdr:col>2</xdr:col>
      <xdr:colOff>9525</xdr:colOff>
      <xdr:row>88</xdr:row>
      <xdr:rowOff>9525</xdr:rowOff>
    </xdr:to>
    <xdr:pic>
      <xdr:nvPicPr>
        <xdr:cNvPr id="5189" name="Picture 2" descr="ecblank">
          <a:extLst>
            <a:ext uri="{FF2B5EF4-FFF2-40B4-BE49-F238E27FC236}">
              <a16:creationId xmlns:a16="http://schemas.microsoft.com/office/drawing/2014/main" id="{B946FA85-25CB-44B8-A24E-F8BE839FF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90</xdr:row>
      <xdr:rowOff>0</xdr:rowOff>
    </xdr:from>
    <xdr:to>
      <xdr:col>2</xdr:col>
      <xdr:colOff>9525</xdr:colOff>
      <xdr:row>90</xdr:row>
      <xdr:rowOff>9525</xdr:rowOff>
    </xdr:to>
    <xdr:pic>
      <xdr:nvPicPr>
        <xdr:cNvPr id="5190" name="Picture 3" descr="ecblank">
          <a:extLst>
            <a:ext uri="{FF2B5EF4-FFF2-40B4-BE49-F238E27FC236}">
              <a16:creationId xmlns:a16="http://schemas.microsoft.com/office/drawing/2014/main" id="{AE72E51C-13DF-4E6F-BBE4-426783083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1374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9DFA-D351-48C0-8A6D-4DD811405DB0}">
  <dimension ref="A1:AA145"/>
  <sheetViews>
    <sheetView tabSelected="1" topLeftCell="H1" workbookViewId="0">
      <selection activeCell="R2" sqref="R2:T15"/>
    </sheetView>
  </sheetViews>
  <sheetFormatPr defaultRowHeight="12.6"/>
  <cols>
    <col min="1" max="1" width="40" customWidth="1"/>
    <col min="2" max="2" width="11.85546875" customWidth="1"/>
    <col min="3" max="3" width="9.5703125" bestFit="1" customWidth="1"/>
    <col min="4" max="4" width="10" bestFit="1" customWidth="1"/>
    <col min="5" max="5" width="28" customWidth="1"/>
    <col min="7" max="7" width="21.140625" customWidth="1"/>
    <col min="8" max="8" width="11.140625" customWidth="1"/>
    <col min="9" max="9" width="20.7109375" customWidth="1"/>
    <col min="10" max="10" width="15.85546875" customWidth="1"/>
    <col min="11" max="11" width="15.28515625" bestFit="1" customWidth="1"/>
    <col min="12" max="12" width="21.140625" customWidth="1"/>
    <col min="13" max="13" width="5.28515625" customWidth="1"/>
    <col min="14" max="14" width="31.140625" customWidth="1"/>
    <col min="15" max="15" width="20.5703125" customWidth="1"/>
    <col min="16" max="16" width="27.28515625" customWidth="1"/>
    <col min="18" max="18" width="22.5703125" customWidth="1"/>
  </cols>
  <sheetData>
    <row r="1" spans="1:27" ht="12.95">
      <c r="A1" s="2074" t="s">
        <v>0</v>
      </c>
      <c r="B1" s="2074"/>
      <c r="C1" s="2074"/>
      <c r="D1" s="2074"/>
      <c r="E1" s="2074"/>
      <c r="F1" s="2074"/>
      <c r="G1" s="2074"/>
      <c r="H1" s="2074"/>
      <c r="I1" s="2074"/>
      <c r="J1" s="2074"/>
      <c r="K1" s="1390"/>
      <c r="L1" s="326"/>
      <c r="M1" s="326"/>
      <c r="N1" s="2074" t="s">
        <v>1</v>
      </c>
      <c r="O1" s="2074"/>
      <c r="P1" s="2074"/>
      <c r="Q1" s="326"/>
      <c r="R1" s="326"/>
      <c r="S1" s="326"/>
      <c r="T1" s="326"/>
      <c r="U1" s="326"/>
      <c r="V1" s="326"/>
      <c r="W1" s="326"/>
      <c r="X1" s="326"/>
      <c r="Y1" s="326"/>
      <c r="Z1" s="326"/>
      <c r="AA1" s="326"/>
    </row>
    <row r="2" spans="1:27" ht="23.1">
      <c r="A2" s="1968" t="s">
        <v>2</v>
      </c>
      <c r="B2" s="1969" t="s">
        <v>3</v>
      </c>
      <c r="C2" s="2076" t="s">
        <v>4</v>
      </c>
      <c r="D2" s="2076"/>
      <c r="E2" s="2077"/>
      <c r="F2" s="1371"/>
      <c r="G2" s="2031" t="s">
        <v>5</v>
      </c>
      <c r="H2" s="2032" t="s">
        <v>3</v>
      </c>
      <c r="I2" s="2078" t="s">
        <v>6</v>
      </c>
      <c r="J2" s="2078"/>
      <c r="K2" s="2033"/>
      <c r="L2" s="326"/>
      <c r="M2" s="326"/>
      <c r="N2" s="2005" t="s">
        <v>7</v>
      </c>
      <c r="O2" s="2005" t="s">
        <v>8</v>
      </c>
      <c r="P2" s="2051" t="s">
        <v>9</v>
      </c>
      <c r="Q2" s="326"/>
      <c r="R2" s="326"/>
      <c r="S2" s="326"/>
      <c r="T2" s="326"/>
      <c r="U2" s="326"/>
      <c r="V2" s="326"/>
      <c r="W2" s="326"/>
      <c r="X2" s="326"/>
      <c r="Y2" s="326"/>
      <c r="Z2" s="326"/>
      <c r="AA2" s="326"/>
    </row>
    <row r="3" spans="1:27">
      <c r="A3" s="1970"/>
      <c r="B3" s="1455"/>
      <c r="C3" s="1455"/>
      <c r="D3" s="1455"/>
      <c r="E3" s="1971"/>
      <c r="F3" s="1371"/>
      <c r="G3" s="2034"/>
      <c r="H3" s="2035"/>
      <c r="I3" s="2036"/>
      <c r="J3" s="2036"/>
      <c r="K3" s="2037"/>
      <c r="L3" s="326"/>
      <c r="M3" s="326"/>
      <c r="N3" s="2006" t="s">
        <v>10</v>
      </c>
      <c r="O3" s="2049">
        <v>0.4</v>
      </c>
      <c r="P3" s="2052">
        <v>143</v>
      </c>
      <c r="Q3" s="326"/>
      <c r="R3" s="326"/>
      <c r="S3" s="326"/>
      <c r="T3" s="326"/>
      <c r="U3" s="326"/>
      <c r="V3" s="326"/>
      <c r="W3" s="326"/>
      <c r="X3" s="326"/>
      <c r="Y3" s="326"/>
      <c r="Z3" s="326"/>
      <c r="AA3" s="326"/>
    </row>
    <row r="4" spans="1:27">
      <c r="A4" s="1970" t="s">
        <v>11</v>
      </c>
      <c r="B4" s="1455"/>
      <c r="C4" s="1330" t="s">
        <v>12</v>
      </c>
      <c r="D4" s="1330" t="s">
        <v>13</v>
      </c>
      <c r="E4" s="1972" t="s">
        <v>14</v>
      </c>
      <c r="F4" s="1371"/>
      <c r="G4" s="2034" t="s">
        <v>11</v>
      </c>
      <c r="H4" s="2035"/>
      <c r="I4" s="2036" t="s">
        <v>12</v>
      </c>
      <c r="J4" s="2038" t="s">
        <v>15</v>
      </c>
      <c r="K4" s="2037" t="s">
        <v>16</v>
      </c>
      <c r="L4" s="326"/>
      <c r="M4" s="326"/>
      <c r="N4" s="2006" t="s">
        <v>17</v>
      </c>
      <c r="O4" s="2049">
        <v>0.35</v>
      </c>
      <c r="P4" s="2052">
        <v>187</v>
      </c>
      <c r="Q4" s="326"/>
      <c r="R4" s="326"/>
      <c r="S4" s="326"/>
      <c r="T4" s="326"/>
      <c r="U4" s="326"/>
      <c r="V4" s="326"/>
      <c r="W4" s="326"/>
      <c r="X4" s="326"/>
      <c r="Y4" s="326"/>
      <c r="Z4" s="326"/>
      <c r="AA4" s="326"/>
    </row>
    <row r="5" spans="1:27" ht="12.75" customHeight="1">
      <c r="A5" s="1973" t="s">
        <v>18</v>
      </c>
      <c r="B5" s="1587">
        <v>0.51</v>
      </c>
      <c r="C5" s="1588">
        <v>0.9</v>
      </c>
      <c r="D5" s="1588">
        <v>70.3</v>
      </c>
      <c r="E5" s="1974">
        <v>71.2</v>
      </c>
      <c r="F5" s="1371"/>
      <c r="G5" s="2040" t="s">
        <v>19</v>
      </c>
      <c r="H5" s="2041">
        <v>0.1178</v>
      </c>
      <c r="I5" s="2042">
        <v>0</v>
      </c>
      <c r="J5" s="1609">
        <v>0</v>
      </c>
      <c r="K5" s="2069">
        <v>0</v>
      </c>
      <c r="L5" s="1375"/>
      <c r="M5" s="1375"/>
      <c r="N5" s="2006" t="s">
        <v>20</v>
      </c>
      <c r="O5" s="2048">
        <v>0.75</v>
      </c>
      <c r="P5" s="2052">
        <v>27</v>
      </c>
      <c r="Q5" s="326"/>
      <c r="R5" s="326"/>
      <c r="S5" s="326"/>
      <c r="T5" s="326"/>
      <c r="U5" s="326"/>
      <c r="V5" s="326"/>
      <c r="W5" s="326"/>
      <c r="X5" s="326"/>
      <c r="Y5" s="326"/>
      <c r="Z5" s="326"/>
      <c r="AA5" s="326"/>
    </row>
    <row r="6" spans="1:27">
      <c r="A6" s="1975" t="s">
        <v>21</v>
      </c>
      <c r="B6" s="1591">
        <v>0.53</v>
      </c>
      <c r="C6" s="1588">
        <v>2.1</v>
      </c>
      <c r="D6" s="1588">
        <v>5.3</v>
      </c>
      <c r="E6" s="1974">
        <v>7.4</v>
      </c>
      <c r="F6" s="1371"/>
      <c r="G6" s="2040" t="s">
        <v>22</v>
      </c>
      <c r="H6" s="2041">
        <v>0.35</v>
      </c>
      <c r="I6" s="1609">
        <v>7.6</v>
      </c>
      <c r="J6" s="1609">
        <v>0</v>
      </c>
      <c r="K6" s="2069">
        <v>7.6</v>
      </c>
      <c r="L6" s="1375"/>
      <c r="M6" s="1375"/>
      <c r="N6" s="2006" t="s">
        <v>23</v>
      </c>
      <c r="O6" s="2048">
        <v>0.25</v>
      </c>
      <c r="P6" s="2052">
        <v>109</v>
      </c>
      <c r="Q6" s="326"/>
      <c r="R6" s="326"/>
      <c r="S6" s="326"/>
      <c r="T6" s="326"/>
      <c r="U6" s="326"/>
      <c r="V6" s="326"/>
      <c r="W6" s="326"/>
      <c r="X6" s="326"/>
      <c r="Y6" s="326"/>
      <c r="Z6" s="326"/>
      <c r="AA6" s="326"/>
    </row>
    <row r="7" spans="1:27">
      <c r="A7" s="1973" t="s">
        <v>24</v>
      </c>
      <c r="B7" s="1587">
        <v>0.39</v>
      </c>
      <c r="C7" s="1588">
        <v>22.4</v>
      </c>
      <c r="D7" s="1588">
        <v>0</v>
      </c>
      <c r="E7" s="1974">
        <v>22.4</v>
      </c>
      <c r="F7" s="1371"/>
      <c r="G7" s="2040" t="s">
        <v>25</v>
      </c>
      <c r="H7" s="2041">
        <v>0.41470000000000001</v>
      </c>
      <c r="I7" s="1609">
        <v>9.6999999999999993</v>
      </c>
      <c r="J7" s="1609">
        <v>2.2999999999999998</v>
      </c>
      <c r="K7" s="2069">
        <v>11.9</v>
      </c>
      <c r="L7" s="1375"/>
      <c r="M7" s="1375"/>
      <c r="N7" s="2006" t="s">
        <v>26</v>
      </c>
      <c r="O7" s="2048">
        <v>0.44</v>
      </c>
      <c r="P7" s="2052">
        <v>28</v>
      </c>
      <c r="Q7" s="326"/>
      <c r="R7" s="326"/>
      <c r="S7" s="326"/>
      <c r="T7" s="326"/>
      <c r="U7" s="326"/>
      <c r="V7" s="326"/>
      <c r="W7" s="326"/>
      <c r="X7" s="326"/>
      <c r="Y7" s="326"/>
      <c r="Z7" s="326"/>
      <c r="AA7" s="326"/>
    </row>
    <row r="8" spans="1:27">
      <c r="A8" s="1973" t="s">
        <v>27</v>
      </c>
      <c r="B8" s="1591">
        <v>0.74660000000000004</v>
      </c>
      <c r="C8" s="1588">
        <v>0</v>
      </c>
      <c r="D8" s="1588">
        <v>0</v>
      </c>
      <c r="E8" s="1588">
        <v>0</v>
      </c>
      <c r="F8" s="1371"/>
      <c r="G8" s="2040" t="s">
        <v>28</v>
      </c>
      <c r="H8" s="2041">
        <v>0.33</v>
      </c>
      <c r="I8" s="1609">
        <v>0.4</v>
      </c>
      <c r="J8" s="1609">
        <v>2.1</v>
      </c>
      <c r="K8" s="2069">
        <v>2.5</v>
      </c>
      <c r="L8" s="1375"/>
      <c r="M8" s="1375"/>
      <c r="N8" s="2006" t="s">
        <v>29</v>
      </c>
      <c r="O8" s="2048">
        <v>0.41</v>
      </c>
      <c r="P8" s="2052">
        <v>35</v>
      </c>
      <c r="Q8" s="326"/>
      <c r="R8" s="326"/>
      <c r="S8" s="326"/>
      <c r="T8" s="326"/>
      <c r="U8" s="326"/>
      <c r="V8" s="326"/>
      <c r="W8" s="326"/>
      <c r="X8" s="326"/>
      <c r="Y8" s="326"/>
      <c r="Z8" s="326"/>
      <c r="AA8" s="326"/>
    </row>
    <row r="9" spans="1:27">
      <c r="A9" s="1973" t="s">
        <v>30</v>
      </c>
      <c r="B9" s="2050">
        <v>0.7</v>
      </c>
      <c r="C9" s="1588">
        <v>0</v>
      </c>
      <c r="D9" s="1588">
        <v>0</v>
      </c>
      <c r="E9" s="1588">
        <v>0</v>
      </c>
      <c r="F9" s="1371"/>
      <c r="G9" s="2043" t="s">
        <v>31</v>
      </c>
      <c r="H9" s="2044">
        <v>0.2535</v>
      </c>
      <c r="I9" s="2067">
        <v>1</v>
      </c>
      <c r="J9" s="2067">
        <v>36</v>
      </c>
      <c r="K9" s="2070">
        <v>38</v>
      </c>
      <c r="L9" s="1375"/>
      <c r="M9" s="1375"/>
      <c r="N9" s="2006" t="s">
        <v>32</v>
      </c>
      <c r="O9" s="2048">
        <v>1</v>
      </c>
      <c r="P9" s="2052">
        <v>7</v>
      </c>
      <c r="Q9" s="326"/>
      <c r="R9" s="326"/>
      <c r="S9" s="326"/>
      <c r="T9" s="326"/>
      <c r="U9" s="326"/>
      <c r="V9" s="326"/>
      <c r="W9" s="326"/>
      <c r="X9" s="326"/>
      <c r="Y9" s="326"/>
      <c r="Z9" s="326"/>
      <c r="AA9" s="326"/>
    </row>
    <row r="10" spans="1:27">
      <c r="A10" s="1973" t="s">
        <v>33</v>
      </c>
      <c r="B10" s="1587">
        <v>0.45</v>
      </c>
      <c r="C10" s="1588">
        <v>10.199999999999999</v>
      </c>
      <c r="D10" s="1588">
        <v>8.3000000000000007</v>
      </c>
      <c r="E10" s="1974">
        <v>18.5</v>
      </c>
      <c r="F10" s="1371"/>
      <c r="G10" s="2040" t="s">
        <v>34</v>
      </c>
      <c r="H10" s="2041">
        <v>0.36170000000000002</v>
      </c>
      <c r="I10" s="1609">
        <v>13.1</v>
      </c>
      <c r="J10" s="1609">
        <v>40.5</v>
      </c>
      <c r="K10" s="2069">
        <v>53.6</v>
      </c>
      <c r="L10" s="1375"/>
      <c r="M10" s="1375"/>
      <c r="N10" s="2006" t="s">
        <v>35</v>
      </c>
      <c r="O10" s="2048">
        <v>1</v>
      </c>
      <c r="P10" s="2052">
        <v>32</v>
      </c>
      <c r="Q10" s="326"/>
      <c r="R10" s="326"/>
      <c r="S10" s="326"/>
      <c r="T10" s="326"/>
      <c r="U10" s="326"/>
      <c r="V10" s="326"/>
      <c r="W10" s="326"/>
      <c r="X10" s="326"/>
      <c r="Y10" s="326"/>
      <c r="Z10" s="326"/>
      <c r="AA10" s="326"/>
    </row>
    <row r="11" spans="1:27">
      <c r="A11" s="1976" t="s">
        <v>36</v>
      </c>
      <c r="B11" s="1591">
        <v>0.49199999999999999</v>
      </c>
      <c r="C11" s="1588">
        <v>0</v>
      </c>
      <c r="D11" s="1588">
        <v>0</v>
      </c>
      <c r="E11" s="1974">
        <v>0</v>
      </c>
      <c r="F11" s="1371"/>
      <c r="G11" s="2040" t="s">
        <v>37</v>
      </c>
      <c r="H11" s="2041">
        <v>0.3</v>
      </c>
      <c r="I11" s="1609">
        <v>0.5</v>
      </c>
      <c r="J11" s="1609">
        <v>2.7</v>
      </c>
      <c r="K11" s="2069">
        <v>3.2</v>
      </c>
      <c r="L11" s="1375"/>
      <c r="M11" s="1375"/>
      <c r="N11" s="2006" t="s">
        <v>38</v>
      </c>
      <c r="O11" s="2048">
        <v>1</v>
      </c>
      <c r="P11" s="2052">
        <v>7</v>
      </c>
      <c r="Q11" s="326"/>
      <c r="R11" s="326"/>
      <c r="S11" s="326"/>
      <c r="T11" s="326"/>
      <c r="U11" s="326"/>
      <c r="V11" s="326"/>
      <c r="W11" s="326"/>
      <c r="X11" s="326"/>
      <c r="Y11" s="326"/>
      <c r="Z11" s="326"/>
      <c r="AA11" s="326"/>
    </row>
    <row r="12" spans="1:27">
      <c r="A12" s="1973" t="s">
        <v>39</v>
      </c>
      <c r="B12" s="1591">
        <v>0.58699999999999997</v>
      </c>
      <c r="C12" s="1593">
        <v>9.4</v>
      </c>
      <c r="D12" s="1594">
        <v>31.2</v>
      </c>
      <c r="E12" s="1974">
        <v>40.6</v>
      </c>
      <c r="F12" s="1371"/>
      <c r="G12" s="2045" t="s">
        <v>40</v>
      </c>
      <c r="H12" s="2046"/>
      <c r="I12" s="2068">
        <v>33</v>
      </c>
      <c r="J12" s="2046">
        <v>84</v>
      </c>
      <c r="K12" s="2047">
        <v>117</v>
      </c>
      <c r="L12" s="1375"/>
      <c r="M12" s="1375"/>
      <c r="N12" s="2006" t="s">
        <v>41</v>
      </c>
      <c r="O12" s="2048">
        <v>0.4</v>
      </c>
      <c r="P12" s="2052">
        <v>2</v>
      </c>
      <c r="Q12" s="326"/>
      <c r="R12" s="326"/>
      <c r="S12" s="326"/>
      <c r="T12" s="326"/>
      <c r="U12" s="326"/>
      <c r="V12" s="326"/>
      <c r="W12" s="326"/>
      <c r="X12" s="326"/>
      <c r="Y12" s="326"/>
      <c r="Z12" s="326"/>
    </row>
    <row r="13" spans="1:27" ht="12.95" thickBot="1">
      <c r="A13" s="1973" t="s">
        <v>42</v>
      </c>
      <c r="B13" s="1591">
        <v>0.36609999999999998</v>
      </c>
      <c r="C13" s="1593">
        <v>10.4</v>
      </c>
      <c r="D13" s="1594">
        <v>0</v>
      </c>
      <c r="E13" s="1974">
        <v>10.4</v>
      </c>
      <c r="F13" s="1371"/>
      <c r="G13" s="2026" t="s">
        <v>43</v>
      </c>
      <c r="H13" s="2027"/>
      <c r="I13" s="2028">
        <v>648</v>
      </c>
      <c r="J13" s="2028">
        <v>814</v>
      </c>
      <c r="K13" s="2029">
        <v>1462</v>
      </c>
      <c r="L13" s="1375"/>
      <c r="M13" s="1375"/>
      <c r="N13" s="2006" t="s">
        <v>44</v>
      </c>
      <c r="O13" s="2048">
        <v>1</v>
      </c>
      <c r="P13" s="2052">
        <v>137</v>
      </c>
      <c r="Q13" s="326"/>
      <c r="R13" s="326"/>
      <c r="S13" s="326"/>
      <c r="T13" s="326"/>
      <c r="U13" s="326"/>
      <c r="V13" s="326"/>
      <c r="W13" s="326"/>
      <c r="X13" s="326"/>
      <c r="Y13" s="326"/>
      <c r="Z13" s="326"/>
    </row>
    <row r="14" spans="1:27">
      <c r="A14" s="1976" t="s">
        <v>45</v>
      </c>
      <c r="B14" s="1591">
        <v>0.36</v>
      </c>
      <c r="C14" s="1588">
        <v>7.5</v>
      </c>
      <c r="D14" s="1588">
        <v>6</v>
      </c>
      <c r="E14" s="1974">
        <v>13.5</v>
      </c>
      <c r="F14" s="2025"/>
      <c r="G14" s="326"/>
      <c r="H14" s="326"/>
      <c r="I14" s="326"/>
      <c r="J14" s="326"/>
      <c r="K14" s="326"/>
      <c r="L14" s="1375"/>
      <c r="M14" s="1375"/>
      <c r="N14" s="2006" t="s">
        <v>46</v>
      </c>
      <c r="O14" s="2048">
        <v>0.3</v>
      </c>
      <c r="P14" s="2052">
        <v>61</v>
      </c>
      <c r="Q14" s="326"/>
      <c r="R14" s="326"/>
      <c r="S14" s="326"/>
      <c r="T14" s="326"/>
      <c r="U14" s="326"/>
      <c r="V14" s="326"/>
      <c r="W14" s="326"/>
      <c r="X14" s="326"/>
      <c r="Y14" s="326"/>
      <c r="Z14" s="326"/>
    </row>
    <row r="15" spans="1:27">
      <c r="A15" s="1973" t="s">
        <v>47</v>
      </c>
      <c r="B15" s="1591">
        <v>0.51</v>
      </c>
      <c r="C15" s="1588">
        <v>30.9</v>
      </c>
      <c r="D15" s="1588">
        <v>46.7</v>
      </c>
      <c r="E15" s="1974">
        <v>77.599999999999994</v>
      </c>
      <c r="F15" s="1371"/>
      <c r="G15" s="326"/>
      <c r="H15" s="326"/>
      <c r="I15" s="326"/>
      <c r="J15" s="326"/>
      <c r="K15" s="326"/>
      <c r="L15" s="1504"/>
      <c r="M15" s="1504"/>
      <c r="N15" s="2007" t="s">
        <v>48</v>
      </c>
      <c r="O15" s="2007"/>
      <c r="P15" s="2064">
        <f>P16-P8</f>
        <v>739</v>
      </c>
      <c r="Q15" s="326"/>
      <c r="R15" s="326"/>
      <c r="S15" s="326"/>
      <c r="T15" s="326"/>
      <c r="U15" s="326"/>
      <c r="V15" s="326"/>
      <c r="W15" s="326"/>
      <c r="X15" s="326"/>
      <c r="Y15" s="326"/>
      <c r="Z15" s="326"/>
    </row>
    <row r="16" spans="1:27">
      <c r="A16" s="1973" t="s">
        <v>49</v>
      </c>
      <c r="B16" s="1591">
        <v>0.62</v>
      </c>
      <c r="C16" s="1588">
        <v>0.3</v>
      </c>
      <c r="D16" s="1588">
        <v>2</v>
      </c>
      <c r="E16" s="1974">
        <v>2.2000000000000002</v>
      </c>
      <c r="F16" s="1371"/>
      <c r="G16" s="326"/>
      <c r="H16" s="326"/>
      <c r="I16" s="326"/>
      <c r="J16" s="326"/>
      <c r="K16" s="326"/>
      <c r="L16" s="1505"/>
      <c r="M16" s="1505"/>
      <c r="N16" s="2007" t="s">
        <v>50</v>
      </c>
      <c r="O16" s="2007"/>
      <c r="P16" s="2053">
        <v>774</v>
      </c>
      <c r="Q16" s="326"/>
      <c r="R16" s="326"/>
      <c r="S16" s="326"/>
      <c r="T16" s="326"/>
      <c r="U16" s="326"/>
      <c r="V16" s="326"/>
      <c r="W16" s="326"/>
      <c r="X16" s="326"/>
      <c r="Y16" s="326"/>
      <c r="Z16" s="326"/>
    </row>
    <row r="17" spans="1:26" ht="11.25" customHeight="1">
      <c r="A17" s="1973" t="s">
        <v>51</v>
      </c>
      <c r="B17" s="1591">
        <v>0.13039999999999999</v>
      </c>
      <c r="C17" s="1588">
        <v>5.6</v>
      </c>
      <c r="D17" s="1588">
        <v>4.5</v>
      </c>
      <c r="E17" s="1974">
        <v>10.1</v>
      </c>
      <c r="F17" s="1371"/>
      <c r="G17" s="1532"/>
      <c r="H17" s="326"/>
      <c r="I17" s="1532"/>
      <c r="J17" s="326"/>
      <c r="K17" s="1532"/>
      <c r="L17" s="326"/>
      <c r="M17" s="326"/>
      <c r="Q17" s="1866"/>
      <c r="R17" s="1866"/>
      <c r="S17" s="1866"/>
      <c r="T17" s="326"/>
      <c r="U17" s="326"/>
      <c r="V17" s="326"/>
      <c r="W17" s="326"/>
      <c r="X17" s="326"/>
      <c r="Y17" s="326"/>
      <c r="Z17" s="326"/>
    </row>
    <row r="18" spans="1:26">
      <c r="A18" s="1973" t="s">
        <v>52</v>
      </c>
      <c r="B18" s="1591">
        <v>0.42499999999999999</v>
      </c>
      <c r="C18" s="1588">
        <v>5.3</v>
      </c>
      <c r="D18" s="1588">
        <v>0.7</v>
      </c>
      <c r="E18" s="1974">
        <v>5.9</v>
      </c>
      <c r="F18" s="1371"/>
      <c r="G18" s="326"/>
      <c r="H18" s="326"/>
      <c r="I18" s="326"/>
      <c r="J18" s="326"/>
      <c r="K18" s="326"/>
      <c r="L18" s="326"/>
      <c r="M18" s="326"/>
      <c r="N18" s="1512" t="s">
        <v>53</v>
      </c>
      <c r="O18" s="1512"/>
      <c r="P18" s="1512"/>
      <c r="Q18" s="326"/>
      <c r="R18" s="326"/>
      <c r="S18" s="326"/>
      <c r="T18" s="326"/>
      <c r="U18" s="326"/>
      <c r="V18" s="326"/>
      <c r="W18" s="326"/>
      <c r="X18" s="326"/>
      <c r="Y18" s="326"/>
      <c r="Z18" s="326"/>
    </row>
    <row r="19" spans="1:26">
      <c r="A19" s="1973" t="s">
        <v>54</v>
      </c>
      <c r="B19" s="1591">
        <v>0.42630000000000001</v>
      </c>
      <c r="C19" s="1593">
        <v>305.8</v>
      </c>
      <c r="D19" s="1594">
        <v>11.9</v>
      </c>
      <c r="E19" s="1977">
        <v>317.7</v>
      </c>
      <c r="F19" s="1371"/>
      <c r="H19" s="326"/>
      <c r="I19" s="326"/>
      <c r="J19" s="326"/>
      <c r="K19" s="326"/>
      <c r="L19" s="326"/>
      <c r="M19" s="326"/>
      <c r="N19" s="300" t="s">
        <v>55</v>
      </c>
      <c r="O19" s="300"/>
      <c r="P19" s="300"/>
      <c r="Q19" s="326"/>
      <c r="R19" s="326"/>
      <c r="S19" s="326"/>
      <c r="T19" s="326"/>
      <c r="U19" s="326"/>
      <c r="V19" s="326"/>
      <c r="W19" s="326"/>
      <c r="X19" s="326"/>
      <c r="Y19" s="326"/>
      <c r="Z19" s="326"/>
    </row>
    <row r="20" spans="1:26">
      <c r="A20" s="1973" t="s">
        <v>56</v>
      </c>
      <c r="B20" s="1591">
        <v>0.54820000000000002</v>
      </c>
      <c r="C20" s="1593">
        <v>2.7</v>
      </c>
      <c r="D20" s="1594">
        <v>3</v>
      </c>
      <c r="E20" s="1974">
        <v>5.7</v>
      </c>
      <c r="F20" s="1371"/>
      <c r="G20" s="326"/>
      <c r="H20" s="326"/>
      <c r="I20" s="326"/>
      <c r="J20" s="326"/>
      <c r="K20" s="326"/>
      <c r="L20" s="326"/>
      <c r="M20" s="326"/>
      <c r="N20" s="2008"/>
      <c r="O20" s="2039"/>
      <c r="P20" s="2008"/>
      <c r="Q20" s="300"/>
      <c r="R20" s="326"/>
      <c r="S20" s="326"/>
      <c r="T20" s="326"/>
      <c r="U20" s="326"/>
      <c r="V20" s="326"/>
      <c r="W20" s="326"/>
      <c r="X20" s="326"/>
      <c r="Y20" s="326"/>
      <c r="Z20" s="326"/>
    </row>
    <row r="21" spans="1:26" ht="12.95">
      <c r="A21" s="1973" t="s">
        <v>57</v>
      </c>
      <c r="B21" s="1587">
        <v>0.39550000000000002</v>
      </c>
      <c r="C21" s="1588">
        <v>4.3</v>
      </c>
      <c r="D21" s="1588">
        <v>20.8</v>
      </c>
      <c r="E21" s="1974">
        <v>25.1</v>
      </c>
      <c r="F21" s="1371"/>
      <c r="G21" s="2074" t="s">
        <v>58</v>
      </c>
      <c r="H21" s="2074"/>
      <c r="I21" s="2074"/>
      <c r="J21" s="2074"/>
      <c r="K21" s="2074"/>
      <c r="L21" s="2074"/>
      <c r="M21" s="1988"/>
      <c r="N21" s="300"/>
      <c r="O21" s="300"/>
      <c r="P21" s="300"/>
      <c r="Q21" s="326"/>
      <c r="R21" s="326"/>
      <c r="S21" s="326"/>
      <c r="T21" s="326"/>
      <c r="U21" s="326"/>
      <c r="V21" s="326"/>
      <c r="W21" s="326"/>
      <c r="X21" s="326"/>
      <c r="Y21" s="326"/>
      <c r="Z21" s="326"/>
    </row>
    <row r="22" spans="1:26">
      <c r="A22" s="1973" t="s">
        <v>59</v>
      </c>
      <c r="B22" s="1587">
        <v>0.51</v>
      </c>
      <c r="C22" s="1588">
        <v>11.7</v>
      </c>
      <c r="D22" s="1588">
        <v>16.3</v>
      </c>
      <c r="E22" s="1974">
        <v>28</v>
      </c>
      <c r="F22" s="1371"/>
      <c r="G22" s="326"/>
      <c r="H22" s="326"/>
      <c r="I22" s="326"/>
      <c r="J22" s="326"/>
      <c r="K22" s="326"/>
      <c r="L22" s="326"/>
      <c r="M22" s="326"/>
      <c r="N22" s="300"/>
      <c r="O22" s="300"/>
      <c r="P22" s="300"/>
      <c r="Q22" s="1408"/>
      <c r="R22" s="326"/>
      <c r="S22" s="326"/>
      <c r="T22" s="326"/>
      <c r="U22" s="326"/>
      <c r="V22" s="326"/>
      <c r="W22" s="326"/>
      <c r="X22" s="326"/>
      <c r="Y22" s="326"/>
      <c r="Z22" s="326"/>
    </row>
    <row r="23" spans="1:26" ht="12.75" customHeight="1">
      <c r="A23" s="1973" t="s">
        <v>60</v>
      </c>
      <c r="B23" s="1587">
        <v>0.43969999999999998</v>
      </c>
      <c r="C23" s="1588">
        <v>3.2</v>
      </c>
      <c r="D23" s="1588">
        <v>6.4</v>
      </c>
      <c r="E23" s="1974">
        <v>9.5</v>
      </c>
      <c r="F23" s="1371"/>
      <c r="G23" s="1992" t="s">
        <v>61</v>
      </c>
      <c r="H23" s="1990" t="s">
        <v>62</v>
      </c>
      <c r="I23" s="1990" t="s">
        <v>63</v>
      </c>
      <c r="J23" s="1990" t="s">
        <v>64</v>
      </c>
      <c r="K23" s="1990" t="s">
        <v>15</v>
      </c>
      <c r="L23" s="1991" t="s">
        <v>16</v>
      </c>
      <c r="M23" s="1989"/>
      <c r="N23" s="326"/>
      <c r="O23" s="326"/>
      <c r="P23" s="326"/>
      <c r="Q23" s="1408"/>
      <c r="R23" s="326"/>
      <c r="S23" s="326"/>
      <c r="T23" s="326"/>
      <c r="U23" s="326"/>
      <c r="V23" s="326"/>
      <c r="W23" s="326"/>
      <c r="X23" s="326"/>
      <c r="Y23" s="326"/>
      <c r="Z23" s="326"/>
    </row>
    <row r="24" spans="1:26">
      <c r="A24" s="1973" t="s">
        <v>65</v>
      </c>
      <c r="B24" s="1591">
        <v>0.64</v>
      </c>
      <c r="C24" s="1588">
        <v>2.2000000000000002</v>
      </c>
      <c r="D24" s="1588">
        <v>0.9</v>
      </c>
      <c r="E24" s="1974">
        <v>3.2</v>
      </c>
      <c r="F24" s="1371"/>
      <c r="G24" s="1973" t="s">
        <v>66</v>
      </c>
      <c r="H24" s="794" t="s">
        <v>67</v>
      </c>
      <c r="I24" s="1993" t="s">
        <v>67</v>
      </c>
      <c r="J24" s="1857">
        <v>0.20651264385220908</v>
      </c>
      <c r="K24" s="1857">
        <v>0.54010999245877978</v>
      </c>
      <c r="L24" s="1994">
        <v>0.7466226363109888</v>
      </c>
      <c r="M24" s="1987"/>
      <c r="N24" s="326"/>
      <c r="O24" s="326"/>
      <c r="P24" s="326"/>
      <c r="Q24" s="1408"/>
      <c r="R24" s="326"/>
      <c r="S24" s="326"/>
      <c r="T24" s="326"/>
      <c r="U24" s="326"/>
      <c r="V24" s="326"/>
      <c r="W24" s="326"/>
      <c r="X24" s="326"/>
      <c r="Y24" s="326"/>
      <c r="Z24" s="326"/>
    </row>
    <row r="25" spans="1:26">
      <c r="A25" s="1973" t="s">
        <v>68</v>
      </c>
      <c r="B25" s="1591">
        <v>0.27500000000000002</v>
      </c>
      <c r="C25" s="1593">
        <v>1.5</v>
      </c>
      <c r="D25" s="1593">
        <v>3.2</v>
      </c>
      <c r="E25" s="1974">
        <v>4.7</v>
      </c>
      <c r="F25" s="1371"/>
      <c r="G25" s="1973" t="s">
        <v>69</v>
      </c>
      <c r="H25" s="794" t="s">
        <v>70</v>
      </c>
      <c r="I25" s="1993">
        <v>0.27500000000000002</v>
      </c>
      <c r="J25" s="1857">
        <v>9.7932984303377353</v>
      </c>
      <c r="K25" s="1857">
        <v>0.157673043119571</v>
      </c>
      <c r="L25" s="1994">
        <v>9.9509714734573063</v>
      </c>
      <c r="M25" s="1987"/>
      <c r="N25" s="326"/>
      <c r="O25" s="326"/>
      <c r="P25" s="1512"/>
      <c r="Q25" s="1408"/>
      <c r="R25" s="326"/>
      <c r="S25" s="326"/>
      <c r="T25" s="326"/>
      <c r="U25" s="326"/>
      <c r="V25" s="326"/>
      <c r="W25" s="326"/>
      <c r="X25" s="326"/>
      <c r="Y25" s="326"/>
      <c r="Z25" s="326"/>
    </row>
    <row r="26" spans="1:26" ht="12.95">
      <c r="A26" s="1973" t="s">
        <v>71</v>
      </c>
      <c r="B26" s="1591">
        <v>0.39100000000000001</v>
      </c>
      <c r="C26" s="1593">
        <v>1.8</v>
      </c>
      <c r="D26" s="1593">
        <v>3.9</v>
      </c>
      <c r="E26" s="1974">
        <v>5.7</v>
      </c>
      <c r="F26" s="1371"/>
      <c r="G26" s="1973" t="s">
        <v>72</v>
      </c>
      <c r="H26" s="794" t="s">
        <v>73</v>
      </c>
      <c r="I26" s="1995">
        <v>0.46</v>
      </c>
      <c r="J26" s="1857">
        <v>31.74152816883571</v>
      </c>
      <c r="K26" s="1857">
        <v>3.8265309218013699</v>
      </c>
      <c r="L26" s="1994">
        <v>35.568059090637078</v>
      </c>
      <c r="M26" s="1987"/>
      <c r="N26" s="1532"/>
      <c r="O26" s="326"/>
      <c r="P26" s="1512"/>
      <c r="Q26" s="1408"/>
      <c r="R26" s="326"/>
      <c r="S26" s="326"/>
      <c r="T26" s="326"/>
      <c r="U26" s="326"/>
      <c r="V26" s="326"/>
      <c r="W26" s="326"/>
      <c r="X26" s="326"/>
      <c r="Y26" s="326"/>
      <c r="Z26" s="326"/>
    </row>
    <row r="27" spans="1:26">
      <c r="A27" s="1973" t="s">
        <v>74</v>
      </c>
      <c r="B27" s="1591">
        <v>0.49299999999999999</v>
      </c>
      <c r="C27" s="1588">
        <v>35.5</v>
      </c>
      <c r="D27" s="1588">
        <v>74</v>
      </c>
      <c r="E27" s="1974">
        <v>109.5</v>
      </c>
      <c r="F27" s="1371"/>
      <c r="G27" s="1973" t="s">
        <v>75</v>
      </c>
      <c r="H27" s="794" t="s">
        <v>73</v>
      </c>
      <c r="I27" s="1996">
        <v>0.12</v>
      </c>
      <c r="J27" s="1857">
        <v>0.39411439901284578</v>
      </c>
      <c r="K27" s="1857">
        <v>6.3417577659340696E-5</v>
      </c>
      <c r="L27" s="1994">
        <v>0.3941778165905051</v>
      </c>
      <c r="M27" s="1987"/>
      <c r="N27" s="326"/>
      <c r="O27" s="1408"/>
      <c r="P27" s="1512"/>
      <c r="Q27" s="1408"/>
      <c r="R27" s="326"/>
      <c r="S27" s="326"/>
      <c r="T27" s="326"/>
      <c r="U27" s="326"/>
      <c r="V27" s="326"/>
      <c r="W27" s="326"/>
      <c r="X27" s="326"/>
      <c r="Y27" s="326"/>
      <c r="Z27" s="326"/>
    </row>
    <row r="28" spans="1:26">
      <c r="A28" s="1973" t="s">
        <v>76</v>
      </c>
      <c r="B28" s="1591">
        <v>0.6</v>
      </c>
      <c r="C28" s="1593">
        <v>0.5</v>
      </c>
      <c r="D28" s="1594">
        <v>0.5</v>
      </c>
      <c r="E28" s="1977">
        <v>1</v>
      </c>
      <c r="F28" s="1371"/>
      <c r="G28" s="1973" t="s">
        <v>77</v>
      </c>
      <c r="H28" s="794" t="s">
        <v>70</v>
      </c>
      <c r="I28" s="1995">
        <v>0.25</v>
      </c>
      <c r="J28" s="1857">
        <v>11.76912444698594</v>
      </c>
      <c r="K28" s="1857">
        <v>0.25970020030270302</v>
      </c>
      <c r="L28" s="1994">
        <v>12.028824647288642</v>
      </c>
      <c r="M28" s="1987"/>
      <c r="N28" s="1408"/>
      <c r="O28" s="1408"/>
      <c r="P28" s="1512"/>
      <c r="Q28" s="1605"/>
      <c r="R28" s="326"/>
      <c r="S28" s="326"/>
      <c r="T28" s="326"/>
      <c r="U28" s="326"/>
      <c r="V28" s="326"/>
      <c r="W28" s="326"/>
      <c r="X28" s="326"/>
      <c r="Y28" s="326"/>
      <c r="Z28" s="326"/>
    </row>
    <row r="29" spans="1:26">
      <c r="A29" s="1973" t="s">
        <v>78</v>
      </c>
      <c r="B29" s="1591">
        <v>0.58350000000000002</v>
      </c>
      <c r="C29" s="1593">
        <v>3.8</v>
      </c>
      <c r="D29" s="1593">
        <v>15.6</v>
      </c>
      <c r="E29" s="1974">
        <v>19.399999999999999</v>
      </c>
      <c r="F29" s="1371"/>
      <c r="G29" s="1973" t="s">
        <v>79</v>
      </c>
      <c r="H29" s="794" t="s">
        <v>80</v>
      </c>
      <c r="I29" s="1996">
        <v>0.5</v>
      </c>
      <c r="J29" s="1857">
        <v>13.139840025500988</v>
      </c>
      <c r="K29" s="1857">
        <v>8.9008257060648299E-2</v>
      </c>
      <c r="L29" s="1994">
        <v>13.228848282561636</v>
      </c>
      <c r="M29" s="1987"/>
      <c r="N29" s="1608"/>
      <c r="O29" s="1557"/>
      <c r="P29" s="1512"/>
      <c r="Q29" s="1605"/>
      <c r="R29" s="326"/>
      <c r="S29" s="326"/>
      <c r="T29" s="326"/>
      <c r="U29" s="326"/>
      <c r="V29" s="326"/>
      <c r="W29" s="326"/>
      <c r="X29" s="326"/>
      <c r="Y29" s="326"/>
      <c r="Z29" s="326"/>
    </row>
    <row r="30" spans="1:26">
      <c r="A30" s="1973" t="s">
        <v>81</v>
      </c>
      <c r="B30" s="1591">
        <v>0.59599999999999997</v>
      </c>
      <c r="C30" s="1588">
        <v>0.2</v>
      </c>
      <c r="D30" s="1588">
        <v>3.3</v>
      </c>
      <c r="E30" s="1974">
        <v>3.5</v>
      </c>
      <c r="F30" s="1371"/>
      <c r="G30" s="1973" t="s">
        <v>82</v>
      </c>
      <c r="H30" s="794" t="s">
        <v>67</v>
      </c>
      <c r="I30" s="1996" t="s">
        <v>67</v>
      </c>
      <c r="J30" s="1857">
        <v>27.592625007476084</v>
      </c>
      <c r="K30" s="1857">
        <v>187.50681033259289</v>
      </c>
      <c r="L30" s="1994">
        <v>215.09943534006896</v>
      </c>
      <c r="M30" s="1987"/>
      <c r="N30" s="1608"/>
      <c r="O30" s="326"/>
      <c r="P30" s="1605"/>
      <c r="Q30" s="1605"/>
      <c r="R30" s="326"/>
      <c r="S30" s="326"/>
      <c r="T30" s="326"/>
      <c r="U30" s="326"/>
      <c r="V30" s="326"/>
      <c r="W30" s="326"/>
      <c r="X30" s="326"/>
      <c r="Y30" s="326"/>
      <c r="Z30" s="326"/>
    </row>
    <row r="31" spans="1:26">
      <c r="A31" s="1973" t="s">
        <v>83</v>
      </c>
      <c r="B31" s="1591">
        <v>0.33279999999999998</v>
      </c>
      <c r="C31" s="1588">
        <v>29.9</v>
      </c>
      <c r="D31" s="1588">
        <v>0</v>
      </c>
      <c r="E31" s="1974">
        <v>29.9</v>
      </c>
      <c r="F31" s="1371"/>
      <c r="G31" s="1973" t="s">
        <v>84</v>
      </c>
      <c r="H31" s="794" t="s">
        <v>70</v>
      </c>
      <c r="I31" s="1996">
        <v>0.215</v>
      </c>
      <c r="J31" s="1857">
        <v>13.525322447139256</v>
      </c>
      <c r="K31" s="1857">
        <v>0.29196995612423099</v>
      </c>
      <c r="L31" s="1994">
        <v>13.817292403263487</v>
      </c>
      <c r="M31" s="1987"/>
      <c r="N31" s="1608"/>
      <c r="O31" s="326"/>
      <c r="P31" s="1605"/>
      <c r="Q31" s="1605"/>
      <c r="R31" s="326"/>
      <c r="S31" s="326"/>
      <c r="T31" s="326"/>
      <c r="U31" s="326"/>
      <c r="V31" s="326"/>
      <c r="W31" s="326"/>
      <c r="X31" s="326"/>
      <c r="Y31" s="326"/>
      <c r="Z31" s="326"/>
    </row>
    <row r="32" spans="1:26">
      <c r="A32" s="1973" t="s">
        <v>85</v>
      </c>
      <c r="B32" s="1587">
        <v>0.3679</v>
      </c>
      <c r="C32" s="1593">
        <v>7.3</v>
      </c>
      <c r="D32" s="1594">
        <v>41.3</v>
      </c>
      <c r="E32" s="1974">
        <v>48.6</v>
      </c>
      <c r="F32" s="1371"/>
      <c r="G32" s="1973" t="s">
        <v>86</v>
      </c>
      <c r="H32" s="794" t="s">
        <v>87</v>
      </c>
      <c r="I32" s="1996">
        <v>0.25</v>
      </c>
      <c r="J32" s="1857">
        <v>5.7351848665643921</v>
      </c>
      <c r="K32" s="1857">
        <v>0.29441585703968098</v>
      </c>
      <c r="L32" s="1994">
        <v>6.029600723604073</v>
      </c>
      <c r="M32" s="1987"/>
      <c r="N32" s="1608"/>
      <c r="O32" s="326"/>
      <c r="P32" s="1605"/>
      <c r="Q32" s="1605"/>
      <c r="R32" s="326"/>
      <c r="S32" s="326"/>
      <c r="T32" s="326"/>
      <c r="U32" s="326"/>
      <c r="V32" s="326"/>
      <c r="W32" s="326"/>
      <c r="X32" s="326"/>
      <c r="Y32" s="326"/>
      <c r="Z32" s="326"/>
    </row>
    <row r="33" spans="1:26">
      <c r="A33" s="1973" t="s">
        <v>88</v>
      </c>
      <c r="B33" s="1587" t="s">
        <v>89</v>
      </c>
      <c r="C33" s="1588">
        <v>8.4</v>
      </c>
      <c r="D33" s="1588">
        <v>4.8</v>
      </c>
      <c r="E33" s="1974">
        <v>13.3</v>
      </c>
      <c r="F33" s="1371"/>
      <c r="G33" s="1973" t="s">
        <v>90</v>
      </c>
      <c r="H33" s="794" t="s">
        <v>70</v>
      </c>
      <c r="I33" s="1996">
        <v>0.25</v>
      </c>
      <c r="J33" s="1857">
        <v>17.262674705299311</v>
      </c>
      <c r="K33" s="1857">
        <v>2.7161123017860702</v>
      </c>
      <c r="L33" s="1994">
        <v>19.97878700708538</v>
      </c>
      <c r="M33" s="1987"/>
      <c r="N33" s="1608"/>
      <c r="O33" s="326"/>
      <c r="P33" s="1605"/>
      <c r="Q33" s="1605"/>
      <c r="R33" s="326"/>
      <c r="S33" s="326"/>
      <c r="T33" s="326"/>
      <c r="U33" s="326"/>
      <c r="V33" s="326"/>
      <c r="W33" s="326"/>
      <c r="X33" s="326"/>
      <c r="Y33" s="326"/>
      <c r="Z33" s="326"/>
    </row>
    <row r="34" spans="1:26">
      <c r="A34" s="1973" t="s">
        <v>91</v>
      </c>
      <c r="B34" s="1591" t="s">
        <v>92</v>
      </c>
      <c r="C34" s="1588">
        <v>1.3</v>
      </c>
      <c r="D34" s="1588">
        <v>0.1</v>
      </c>
      <c r="E34" s="1974">
        <v>1.4</v>
      </c>
      <c r="F34" s="1371"/>
      <c r="G34" s="1973" t="s">
        <v>93</v>
      </c>
      <c r="H34" s="794" t="s">
        <v>94</v>
      </c>
      <c r="I34" s="1995">
        <v>1</v>
      </c>
      <c r="J34" s="1857">
        <v>1.1057970928893879</v>
      </c>
      <c r="K34" s="1857">
        <v>0.14067522021859299</v>
      </c>
      <c r="L34" s="1994">
        <v>1.2464723131079809</v>
      </c>
      <c r="M34" s="1987"/>
      <c r="N34" s="1608"/>
      <c r="P34" s="1605"/>
      <c r="Q34" s="1605"/>
      <c r="R34" s="326"/>
      <c r="S34" s="326"/>
      <c r="T34" s="326"/>
      <c r="U34" s="326"/>
      <c r="V34" s="326"/>
      <c r="W34" s="326"/>
      <c r="X34" s="326"/>
      <c r="Y34" s="326"/>
      <c r="Z34" s="326"/>
    </row>
    <row r="35" spans="1:26">
      <c r="A35" s="1973" t="s">
        <v>95</v>
      </c>
      <c r="B35" s="1591" t="s">
        <v>96</v>
      </c>
      <c r="C35" s="1593">
        <v>1.3</v>
      </c>
      <c r="D35" s="1594">
        <v>0.6</v>
      </c>
      <c r="E35" s="1977">
        <v>1.9</v>
      </c>
      <c r="F35" s="1371"/>
      <c r="G35" s="1997" t="s">
        <v>97</v>
      </c>
      <c r="H35" s="1998" t="s">
        <v>98</v>
      </c>
      <c r="I35" s="1999">
        <v>0.36890000000000001</v>
      </c>
      <c r="J35" s="1857">
        <v>21.202322069166438</v>
      </c>
      <c r="K35" s="1857">
        <v>0.89645277891988995</v>
      </c>
      <c r="L35" s="1994">
        <v>22.098774848086329</v>
      </c>
      <c r="M35" s="1987"/>
      <c r="N35" s="1608"/>
      <c r="O35" s="326"/>
      <c r="P35" s="1605"/>
      <c r="Q35" s="1605"/>
      <c r="R35" s="326"/>
      <c r="S35" s="326"/>
      <c r="T35" s="326"/>
      <c r="U35" s="326"/>
      <c r="V35" s="326"/>
      <c r="W35" s="326"/>
      <c r="X35" s="326"/>
      <c r="Y35" s="326"/>
      <c r="Z35" s="326"/>
    </row>
    <row r="36" spans="1:26">
      <c r="A36" s="1973" t="s">
        <v>99</v>
      </c>
      <c r="B36" s="1591">
        <v>0.56999999999999995</v>
      </c>
      <c r="C36" s="1588">
        <v>3.5</v>
      </c>
      <c r="D36" s="1588">
        <v>0</v>
      </c>
      <c r="E36" s="1974">
        <v>3.5</v>
      </c>
      <c r="F36" s="1371"/>
      <c r="G36" s="2000" t="s">
        <v>100</v>
      </c>
      <c r="H36" s="2001"/>
      <c r="I36" s="2002"/>
      <c r="J36" s="2003">
        <v>153</v>
      </c>
      <c r="K36" s="2003">
        <v>196.71952227900209</v>
      </c>
      <c r="L36" s="2004">
        <v>350.18786658206233</v>
      </c>
      <c r="M36" s="2030"/>
      <c r="N36" s="1608"/>
      <c r="O36" s="326"/>
      <c r="P36" s="1605"/>
      <c r="Q36" s="1605"/>
      <c r="R36" s="326"/>
      <c r="S36" s="326"/>
      <c r="T36" s="326"/>
      <c r="U36" s="326"/>
      <c r="V36" s="326"/>
      <c r="W36" s="326"/>
      <c r="X36" s="326"/>
      <c r="Y36" s="326"/>
      <c r="Z36" s="326"/>
    </row>
    <row r="37" spans="1:26">
      <c r="A37" s="1973" t="s">
        <v>101</v>
      </c>
      <c r="B37" s="1978" t="s">
        <v>102</v>
      </c>
      <c r="C37" s="1588">
        <v>0.3</v>
      </c>
      <c r="D37" s="1588">
        <v>0</v>
      </c>
      <c r="E37" s="1974">
        <v>0.3</v>
      </c>
      <c r="F37" s="1371"/>
      <c r="G37" s="1408"/>
      <c r="H37" s="326"/>
      <c r="I37" s="1408"/>
      <c r="J37" s="1408"/>
      <c r="K37" s="326"/>
      <c r="L37" s="1408"/>
      <c r="M37" s="1408"/>
      <c r="N37" s="1608"/>
      <c r="O37" s="326"/>
      <c r="P37" s="1605"/>
      <c r="Q37" s="1605"/>
      <c r="R37" s="326"/>
      <c r="S37" s="326"/>
      <c r="T37" s="326"/>
      <c r="U37" s="326"/>
      <c r="V37" s="326"/>
      <c r="W37" s="326"/>
      <c r="X37" s="326"/>
      <c r="Y37" s="326"/>
      <c r="Z37" s="326"/>
    </row>
    <row r="38" spans="1:26">
      <c r="A38" s="1973" t="s">
        <v>103</v>
      </c>
      <c r="B38" s="1591">
        <v>0.41499999999999998</v>
      </c>
      <c r="C38" s="1593">
        <v>5.6</v>
      </c>
      <c r="D38" s="1594">
        <v>0.3</v>
      </c>
      <c r="E38" s="1974">
        <v>5.9</v>
      </c>
      <c r="F38" s="1371"/>
      <c r="G38" s="1408"/>
      <c r="H38" s="326"/>
      <c r="I38" s="1408"/>
      <c r="J38" s="1408"/>
      <c r="K38" s="326"/>
      <c r="L38" s="1408"/>
      <c r="M38" s="1408"/>
      <c r="N38" s="1608"/>
      <c r="O38" s="326"/>
      <c r="P38" s="1605"/>
      <c r="Q38" s="1605"/>
      <c r="R38" s="326"/>
      <c r="S38" s="326"/>
      <c r="T38" s="326"/>
      <c r="U38" s="326"/>
      <c r="V38" s="326"/>
      <c r="W38" s="326"/>
      <c r="X38" s="326"/>
      <c r="Y38" s="326"/>
      <c r="Z38" s="326"/>
    </row>
    <row r="39" spans="1:26">
      <c r="A39" s="1973" t="s">
        <v>104</v>
      </c>
      <c r="B39" s="1591">
        <v>0.59099999999999997</v>
      </c>
      <c r="C39" s="1593">
        <v>8</v>
      </c>
      <c r="D39" s="1593">
        <v>0</v>
      </c>
      <c r="E39" s="1974">
        <v>8</v>
      </c>
      <c r="F39" s="1597"/>
      <c r="G39" s="1408"/>
      <c r="H39" s="326"/>
      <c r="I39" s="1408"/>
      <c r="J39" s="326"/>
      <c r="K39" s="1408"/>
      <c r="L39" s="326"/>
      <c r="M39" s="326"/>
      <c r="N39" s="1608"/>
      <c r="O39" s="326"/>
      <c r="P39" s="1605"/>
      <c r="Q39" s="1605"/>
      <c r="R39" s="326"/>
      <c r="S39" s="326"/>
      <c r="T39" s="326"/>
      <c r="U39" s="326"/>
      <c r="V39" s="326"/>
      <c r="W39" s="326"/>
      <c r="X39" s="326"/>
      <c r="Y39" s="326"/>
      <c r="Z39" s="326"/>
    </row>
    <row r="40" spans="1:26">
      <c r="A40" s="1979" t="s">
        <v>105</v>
      </c>
      <c r="B40" s="1966">
        <v>0.30580000000000002</v>
      </c>
      <c r="C40" s="1967">
        <v>8.1999999999999993</v>
      </c>
      <c r="D40" s="1967">
        <v>234.5</v>
      </c>
      <c r="E40" s="2065">
        <v>242.7</v>
      </c>
      <c r="F40" s="1597"/>
      <c r="G40" s="1408"/>
      <c r="H40" s="326"/>
      <c r="I40" s="1408"/>
      <c r="J40" s="326"/>
      <c r="K40" s="1408"/>
      <c r="L40" s="326"/>
      <c r="M40" s="326"/>
      <c r="N40" s="1608"/>
      <c r="O40" s="326"/>
      <c r="P40" s="1605"/>
      <c r="Q40" s="1605"/>
      <c r="R40" s="326"/>
      <c r="S40" s="326"/>
      <c r="T40" s="326"/>
      <c r="U40" s="326"/>
      <c r="V40" s="326"/>
      <c r="W40" s="326"/>
      <c r="X40" s="326"/>
      <c r="Y40" s="326"/>
      <c r="Z40" s="326"/>
    </row>
    <row r="41" spans="1:26">
      <c r="A41" s="1979" t="s">
        <v>106</v>
      </c>
      <c r="B41" s="1966">
        <v>0.30580000000000002</v>
      </c>
      <c r="C41" s="1967">
        <v>12.2</v>
      </c>
      <c r="D41" s="1967">
        <v>0</v>
      </c>
      <c r="E41" s="2065">
        <v>12.2</v>
      </c>
      <c r="F41" s="1597"/>
      <c r="G41" s="1408"/>
      <c r="H41" s="326"/>
      <c r="I41" s="1408"/>
      <c r="J41" s="326"/>
      <c r="K41" s="1408"/>
      <c r="L41" s="326"/>
      <c r="M41" s="326"/>
      <c r="N41" s="1608"/>
      <c r="O41" s="326"/>
      <c r="P41" s="1605"/>
      <c r="Q41" s="1408"/>
      <c r="R41" s="326"/>
      <c r="S41" s="326"/>
      <c r="T41" s="326"/>
      <c r="U41" s="326"/>
      <c r="V41" s="326"/>
      <c r="W41" s="326"/>
      <c r="X41" s="326"/>
      <c r="Y41" s="326"/>
      <c r="Z41" s="326"/>
    </row>
    <row r="42" spans="1:26">
      <c r="A42" s="1979" t="s">
        <v>107</v>
      </c>
      <c r="B42" s="1966">
        <v>0.5</v>
      </c>
      <c r="C42" s="1967">
        <v>0</v>
      </c>
      <c r="D42" s="1967">
        <v>0</v>
      </c>
      <c r="E42" s="2065">
        <v>0</v>
      </c>
      <c r="F42" s="1597"/>
      <c r="G42" s="1408"/>
      <c r="H42" s="326"/>
      <c r="I42" s="1408"/>
      <c r="J42" s="326"/>
      <c r="K42" s="1408"/>
      <c r="L42" s="326"/>
      <c r="M42" s="326"/>
      <c r="N42" s="1408"/>
      <c r="O42" s="326"/>
      <c r="P42" s="1605"/>
      <c r="Q42" s="1408"/>
      <c r="R42" s="326"/>
      <c r="S42" s="326"/>
      <c r="T42" s="326"/>
      <c r="U42" s="326"/>
      <c r="V42" s="326"/>
      <c r="W42" s="326"/>
      <c r="X42" s="326"/>
      <c r="Y42" s="326"/>
      <c r="Z42" s="326"/>
    </row>
    <row r="43" spans="1:26">
      <c r="A43" s="1979" t="s">
        <v>108</v>
      </c>
      <c r="B43" s="1966">
        <v>0.58840000000000003</v>
      </c>
      <c r="C43" s="1967">
        <v>11.7</v>
      </c>
      <c r="D43" s="1967">
        <v>32.4</v>
      </c>
      <c r="E43" s="2065">
        <v>44.1</v>
      </c>
      <c r="F43" s="1597"/>
      <c r="G43" s="1408"/>
      <c r="H43" s="326"/>
      <c r="I43" s="1408"/>
      <c r="J43" s="326"/>
      <c r="K43" s="1408"/>
      <c r="L43" s="326"/>
      <c r="M43" s="326"/>
      <c r="N43" s="1408"/>
      <c r="O43" s="326"/>
      <c r="P43" s="1605"/>
      <c r="Q43" s="1408"/>
      <c r="R43" s="326"/>
      <c r="S43" s="326"/>
      <c r="T43" s="326"/>
      <c r="U43" s="326"/>
      <c r="V43" s="326"/>
      <c r="W43" s="326"/>
      <c r="X43" s="326"/>
      <c r="Y43" s="326"/>
      <c r="Z43" s="326"/>
    </row>
    <row r="44" spans="1:26">
      <c r="A44" s="1979" t="s">
        <v>109</v>
      </c>
      <c r="B44" s="1966">
        <v>0.63949999999999996</v>
      </c>
      <c r="C44" s="1967">
        <v>2</v>
      </c>
      <c r="D44" s="1967">
        <v>0</v>
      </c>
      <c r="E44" s="2065">
        <v>2</v>
      </c>
      <c r="F44" s="1597"/>
      <c r="G44" s="1408"/>
      <c r="H44" s="326"/>
      <c r="I44" s="1408"/>
      <c r="J44" s="326"/>
      <c r="K44" s="1408"/>
      <c r="L44" s="326"/>
      <c r="M44" s="326"/>
      <c r="N44" s="1408"/>
      <c r="O44" s="326"/>
      <c r="P44" s="1605"/>
      <c r="Q44" s="1408"/>
      <c r="R44" s="326"/>
      <c r="S44" s="326"/>
      <c r="T44" s="326"/>
      <c r="U44" s="326"/>
      <c r="V44" s="326"/>
      <c r="W44" s="326"/>
      <c r="X44" s="326"/>
      <c r="Y44" s="326"/>
      <c r="Z44" s="326"/>
    </row>
    <row r="45" spans="1:26">
      <c r="A45" s="1979" t="s">
        <v>110</v>
      </c>
      <c r="B45" s="1966">
        <v>0.38440000000000002</v>
      </c>
      <c r="C45" s="1967">
        <v>0.2</v>
      </c>
      <c r="D45" s="1967">
        <v>0.6</v>
      </c>
      <c r="E45" s="2065">
        <v>0.8</v>
      </c>
      <c r="F45" s="1597"/>
      <c r="G45" s="1408"/>
      <c r="H45" s="326"/>
      <c r="I45" s="1408"/>
      <c r="J45" s="326"/>
      <c r="K45" s="1408"/>
      <c r="L45" s="326"/>
      <c r="M45" s="326"/>
      <c r="N45" s="1408"/>
      <c r="O45" s="326"/>
      <c r="P45" s="1605"/>
      <c r="Q45" s="1408"/>
      <c r="R45" s="326"/>
      <c r="S45" s="326"/>
      <c r="T45" s="326"/>
      <c r="U45" s="326"/>
      <c r="V45" s="326"/>
      <c r="W45" s="326"/>
      <c r="X45" s="326"/>
      <c r="Y45" s="326"/>
      <c r="Z45" s="326"/>
    </row>
    <row r="46" spans="1:26">
      <c r="A46" s="1979" t="s">
        <v>111</v>
      </c>
      <c r="B46" s="1966">
        <v>0.66779999999999995</v>
      </c>
      <c r="C46" s="1967">
        <v>1.1000000000000001</v>
      </c>
      <c r="D46" s="1967">
        <v>5.7</v>
      </c>
      <c r="E46" s="2065">
        <v>6.8</v>
      </c>
      <c r="F46" s="1597"/>
      <c r="G46" s="1408"/>
      <c r="H46" s="326"/>
      <c r="I46" s="1408"/>
      <c r="J46" s="326"/>
      <c r="K46" s="1408"/>
      <c r="L46" s="326"/>
      <c r="M46" s="326"/>
      <c r="N46" s="1408"/>
      <c r="O46" s="326"/>
      <c r="P46" s="1605"/>
      <c r="Q46" s="1408"/>
      <c r="R46" s="326"/>
      <c r="S46" s="326"/>
      <c r="T46" s="326"/>
      <c r="U46" s="326"/>
      <c r="V46" s="326"/>
      <c r="W46" s="326"/>
      <c r="X46" s="326"/>
      <c r="Y46" s="326"/>
      <c r="Z46" s="326"/>
    </row>
    <row r="47" spans="1:26">
      <c r="A47" s="1979" t="s">
        <v>112</v>
      </c>
      <c r="B47" s="1966">
        <v>0.41499999999999998</v>
      </c>
      <c r="C47" s="1967">
        <v>6.4</v>
      </c>
      <c r="D47" s="1967">
        <v>0</v>
      </c>
      <c r="E47" s="2065">
        <v>6.4</v>
      </c>
      <c r="F47" s="1597"/>
      <c r="G47" s="1408"/>
      <c r="H47" s="326"/>
      <c r="I47" s="1408"/>
      <c r="J47" s="326"/>
      <c r="K47" s="1408"/>
      <c r="L47" s="326"/>
      <c r="M47" s="326"/>
      <c r="N47" s="1408"/>
      <c r="O47" s="326"/>
      <c r="P47" s="1605"/>
      <c r="Q47" s="1408"/>
      <c r="R47" s="326"/>
      <c r="S47" s="326"/>
      <c r="T47" s="326"/>
      <c r="U47" s="326"/>
      <c r="V47" s="326"/>
      <c r="W47" s="326"/>
      <c r="X47" s="326"/>
      <c r="Y47" s="326"/>
      <c r="Z47" s="326"/>
    </row>
    <row r="48" spans="1:26">
      <c r="A48" s="1979" t="s">
        <v>113</v>
      </c>
      <c r="B48" s="1966">
        <v>0.53200000000000003</v>
      </c>
      <c r="C48" s="1967">
        <v>15.7</v>
      </c>
      <c r="D48" s="1967">
        <v>46.6</v>
      </c>
      <c r="E48" s="2065">
        <v>62.3</v>
      </c>
      <c r="F48" s="1597"/>
      <c r="G48" s="1408"/>
      <c r="H48" s="326"/>
      <c r="I48" s="1408"/>
      <c r="J48" s="326"/>
      <c r="K48" s="1408"/>
      <c r="L48" s="326"/>
      <c r="M48" s="326"/>
      <c r="N48" s="1408"/>
      <c r="O48" s="326"/>
      <c r="P48" s="1605"/>
      <c r="Q48" s="1408"/>
      <c r="R48" s="326"/>
      <c r="S48" s="326"/>
      <c r="T48" s="326"/>
      <c r="U48" s="326"/>
      <c r="V48" s="326"/>
      <c r="W48" s="326"/>
      <c r="X48" s="326"/>
      <c r="Y48" s="326"/>
      <c r="Z48" s="326"/>
    </row>
    <row r="49" spans="1:26">
      <c r="A49" s="1980" t="s">
        <v>114</v>
      </c>
      <c r="B49" s="1981">
        <v>0.35010000000000002</v>
      </c>
      <c r="C49" s="1982">
        <v>14.2</v>
      </c>
      <c r="D49" s="1982">
        <v>28.8</v>
      </c>
      <c r="E49" s="2066">
        <v>43</v>
      </c>
      <c r="F49" s="1597"/>
      <c r="G49" s="1408"/>
      <c r="H49" s="326"/>
      <c r="I49" s="1408"/>
      <c r="J49" s="326"/>
      <c r="K49" s="1408"/>
      <c r="L49" s="326"/>
      <c r="M49" s="326"/>
      <c r="N49" s="1408"/>
      <c r="O49" s="326"/>
      <c r="P49" s="1605"/>
      <c r="Q49" s="1408"/>
      <c r="R49" s="326"/>
      <c r="S49" s="326"/>
      <c r="T49" s="326"/>
      <c r="U49" s="326"/>
      <c r="V49" s="326"/>
      <c r="W49" s="326"/>
      <c r="X49" s="326"/>
      <c r="Y49" s="326"/>
      <c r="Z49" s="326"/>
    </row>
    <row r="50" spans="1:26">
      <c r="A50" s="1983" t="s">
        <v>115</v>
      </c>
      <c r="B50" s="1984"/>
      <c r="C50" s="1985">
        <v>615</v>
      </c>
      <c r="D50" s="1985">
        <v>730</v>
      </c>
      <c r="E50" s="1986">
        <v>1346</v>
      </c>
      <c r="F50" s="1597"/>
      <c r="G50" s="1597"/>
      <c r="H50" s="1603"/>
      <c r="I50" s="326"/>
      <c r="J50" s="326"/>
      <c r="K50" s="326"/>
      <c r="L50" s="326"/>
      <c r="M50" s="326"/>
      <c r="N50" s="326"/>
      <c r="O50" s="326"/>
      <c r="P50" s="1408"/>
      <c r="Q50" s="1408"/>
      <c r="R50" s="326"/>
      <c r="S50" s="326"/>
      <c r="T50" s="326"/>
      <c r="U50" s="326"/>
      <c r="V50" s="326"/>
      <c r="W50" s="326"/>
      <c r="X50" s="326"/>
      <c r="Y50" s="326"/>
      <c r="Z50" s="326"/>
    </row>
    <row r="51" spans="1:26">
      <c r="A51" s="326"/>
      <c r="B51" s="326"/>
      <c r="C51" s="326"/>
      <c r="D51" s="326"/>
      <c r="E51" s="326"/>
      <c r="F51" s="1599"/>
      <c r="G51" s="1600"/>
      <c r="H51" s="1603"/>
      <c r="I51" s="326"/>
      <c r="J51" s="326"/>
      <c r="K51" s="326"/>
      <c r="L51" s="326"/>
      <c r="M51" s="326"/>
      <c r="N51" s="326"/>
      <c r="O51" s="326"/>
      <c r="P51" s="1408"/>
      <c r="Q51" s="1408"/>
      <c r="R51" s="326"/>
      <c r="S51" s="326"/>
      <c r="T51" s="326"/>
      <c r="U51" s="326"/>
      <c r="V51" s="326"/>
      <c r="W51" s="326"/>
      <c r="X51" s="326"/>
      <c r="Y51" s="326"/>
      <c r="Z51" s="326"/>
    </row>
    <row r="52" spans="1:26">
      <c r="A52" s="1596" t="s">
        <v>116</v>
      </c>
      <c r="B52" s="1598"/>
      <c r="C52" s="1599"/>
      <c r="D52" s="1599"/>
      <c r="E52" s="1599"/>
      <c r="F52" s="1599"/>
      <c r="G52" s="1600"/>
      <c r="H52" s="1601"/>
      <c r="I52" s="326"/>
      <c r="J52" s="326"/>
      <c r="K52" s="326"/>
      <c r="L52" s="326"/>
      <c r="M52" s="326"/>
      <c r="N52" s="326"/>
      <c r="O52" s="326"/>
      <c r="P52" s="1408"/>
      <c r="Q52" s="1408"/>
      <c r="R52" s="326"/>
      <c r="S52" s="326"/>
      <c r="T52" s="326"/>
      <c r="U52" s="326"/>
      <c r="V52" s="326"/>
      <c r="W52" s="326"/>
      <c r="X52" s="326"/>
      <c r="Y52" s="326"/>
      <c r="Z52" s="326"/>
    </row>
    <row r="53" spans="1:26">
      <c r="A53" s="1596"/>
      <c r="B53" s="1598"/>
      <c r="C53" s="1599"/>
      <c r="D53" s="1599"/>
      <c r="E53" s="1599"/>
      <c r="F53" s="1599"/>
      <c r="G53" s="1600"/>
      <c r="H53" s="1601"/>
      <c r="I53" s="326"/>
      <c r="J53" s="326"/>
      <c r="K53" s="326"/>
      <c r="L53" s="326"/>
      <c r="M53" s="326"/>
      <c r="N53" s="326"/>
      <c r="O53" s="326"/>
      <c r="P53" s="1408"/>
      <c r="Q53" s="1408"/>
      <c r="R53" s="326"/>
      <c r="S53" s="326"/>
      <c r="T53" s="326"/>
      <c r="U53" s="326"/>
      <c r="V53" s="326"/>
      <c r="W53" s="326"/>
      <c r="X53" s="326"/>
      <c r="Y53" s="326"/>
      <c r="Z53" s="326"/>
    </row>
    <row r="54" spans="1:26" ht="11.25" customHeight="1">
      <c r="A54" s="2073"/>
      <c r="B54" s="2073"/>
      <c r="C54" s="2073"/>
      <c r="D54" s="2073"/>
      <c r="E54" s="2073"/>
      <c r="F54" s="2073"/>
      <c r="G54" s="1601"/>
      <c r="H54" s="1600"/>
      <c r="I54" s="326"/>
      <c r="J54" s="326"/>
      <c r="K54" s="326"/>
      <c r="L54" s="326"/>
      <c r="M54" s="326"/>
      <c r="N54" s="326"/>
      <c r="O54" s="326"/>
      <c r="P54" s="1408"/>
      <c r="Q54" s="1408"/>
      <c r="R54" s="326"/>
      <c r="S54" s="326"/>
      <c r="T54" s="326"/>
      <c r="U54" s="326"/>
      <c r="V54" s="326"/>
      <c r="W54" s="326"/>
      <c r="X54" s="326"/>
      <c r="Y54" s="326"/>
      <c r="Z54" s="326"/>
    </row>
    <row r="55" spans="1:26">
      <c r="A55" s="2073"/>
      <c r="B55" s="2073"/>
      <c r="C55" s="2073"/>
      <c r="D55" s="2073"/>
      <c r="E55" s="2073"/>
      <c r="F55" s="326"/>
      <c r="G55" s="326"/>
      <c r="H55" s="326"/>
      <c r="I55" s="326"/>
      <c r="J55" s="326"/>
      <c r="K55" s="326"/>
      <c r="L55" s="326"/>
      <c r="M55" s="326"/>
      <c r="N55" s="326"/>
      <c r="O55" s="1408"/>
      <c r="P55" s="1408"/>
      <c r="Q55" s="326"/>
      <c r="R55" s="326"/>
      <c r="S55" s="326"/>
      <c r="T55" s="326"/>
      <c r="U55" s="326"/>
    </row>
    <row r="56" spans="1:26" ht="12.95">
      <c r="A56" s="2074" t="s">
        <v>117</v>
      </c>
      <c r="B56" s="2074"/>
      <c r="C56" s="2074"/>
      <c r="D56" s="2074"/>
      <c r="E56" s="2074"/>
      <c r="F56" s="2074"/>
      <c r="G56" s="326"/>
      <c r="H56" s="326"/>
      <c r="I56" s="326"/>
      <c r="J56" s="326"/>
      <c r="K56" s="326"/>
      <c r="L56" s="326"/>
      <c r="M56" s="326"/>
      <c r="N56" s="326"/>
      <c r="O56" s="1408"/>
      <c r="P56" s="1408"/>
      <c r="Q56" s="326"/>
      <c r="R56" s="326"/>
      <c r="S56" s="326"/>
      <c r="T56" s="326"/>
      <c r="U56" s="326"/>
    </row>
    <row r="57" spans="1:26" ht="30" customHeight="1">
      <c r="A57" s="1900" t="s">
        <v>118</v>
      </c>
      <c r="B57" s="1895"/>
      <c r="C57" s="1895"/>
      <c r="D57" s="1895" t="s">
        <v>119</v>
      </c>
      <c r="E57" s="1895"/>
      <c r="F57" s="1896"/>
      <c r="G57" s="326"/>
      <c r="H57" s="326"/>
      <c r="I57" s="326"/>
      <c r="J57" s="1402"/>
      <c r="K57" s="1402"/>
      <c r="L57" s="1402"/>
      <c r="M57" s="1402"/>
      <c r="N57" s="326"/>
      <c r="O57" s="1408"/>
      <c r="P57" s="1408"/>
      <c r="Q57" s="326"/>
      <c r="R57" s="326"/>
      <c r="S57" s="326"/>
      <c r="T57" s="326"/>
      <c r="U57" s="326"/>
    </row>
    <row r="58" spans="1:26" ht="22.5" customHeight="1">
      <c r="A58" s="1561" t="s">
        <v>61</v>
      </c>
      <c r="B58" s="1455" t="s">
        <v>120</v>
      </c>
      <c r="C58" s="1455" t="s">
        <v>63</v>
      </c>
      <c r="D58" s="1455" t="s">
        <v>64</v>
      </c>
      <c r="E58" s="1455" t="s">
        <v>15</v>
      </c>
      <c r="F58" s="1549" t="s">
        <v>16</v>
      </c>
      <c r="G58" s="326"/>
      <c r="H58" s="326"/>
      <c r="I58" s="326"/>
      <c r="J58" s="556"/>
      <c r="K58" s="556"/>
      <c r="L58" s="1403"/>
      <c r="M58" s="1403"/>
      <c r="N58" s="326"/>
      <c r="O58" s="1408"/>
      <c r="P58" s="1408"/>
      <c r="Q58" s="326"/>
      <c r="R58" s="326"/>
      <c r="S58" s="326"/>
      <c r="T58" s="326"/>
      <c r="U58" s="326"/>
    </row>
    <row r="59" spans="1:26">
      <c r="A59" s="872" t="s">
        <v>121</v>
      </c>
      <c r="B59" s="2008" t="s">
        <v>122</v>
      </c>
      <c r="C59" s="1587">
        <v>7.2700000000000001E-2</v>
      </c>
      <c r="D59" s="555">
        <v>24.7</v>
      </c>
      <c r="E59" s="2022">
        <v>0</v>
      </c>
      <c r="F59" s="2017">
        <v>24.7</v>
      </c>
      <c r="G59" s="326"/>
      <c r="H59" s="326"/>
      <c r="I59" s="326"/>
      <c r="J59" s="1359"/>
      <c r="K59" s="326"/>
      <c r="L59" s="326"/>
      <c r="M59" s="326"/>
      <c r="N59" s="326"/>
      <c r="O59" s="1408"/>
      <c r="P59" s="1408"/>
      <c r="Q59" s="326"/>
      <c r="R59" s="326"/>
      <c r="S59" s="326"/>
      <c r="T59" s="326"/>
      <c r="U59" s="326"/>
    </row>
    <row r="60" spans="1:26">
      <c r="A60" s="872" t="s">
        <v>123</v>
      </c>
      <c r="B60" s="2008" t="s">
        <v>124</v>
      </c>
      <c r="C60" s="1587">
        <v>0.2021</v>
      </c>
      <c r="D60" s="555">
        <v>19.5</v>
      </c>
      <c r="E60" s="2022">
        <v>0</v>
      </c>
      <c r="F60" s="2017">
        <v>19.5</v>
      </c>
      <c r="G60" s="326"/>
      <c r="H60" s="326"/>
      <c r="I60" s="326"/>
      <c r="J60" s="1359"/>
      <c r="K60" s="326"/>
      <c r="L60" s="326"/>
      <c r="M60" s="326"/>
      <c r="N60" s="326"/>
      <c r="O60" s="1408"/>
      <c r="P60" s="1408"/>
      <c r="Q60" s="326"/>
      <c r="R60" s="326"/>
      <c r="S60" s="326"/>
      <c r="T60" s="326"/>
      <c r="U60" s="326"/>
    </row>
    <row r="61" spans="1:26" ht="14.45">
      <c r="A61" s="2009" t="s">
        <v>125</v>
      </c>
      <c r="B61" s="2010" t="s">
        <v>126</v>
      </c>
      <c r="C61" s="2011">
        <v>0.12</v>
      </c>
      <c r="D61" s="2018">
        <v>20.8</v>
      </c>
      <c r="E61" s="2023">
        <v>0</v>
      </c>
      <c r="F61" s="2019">
        <v>20.8</v>
      </c>
      <c r="G61" s="326"/>
      <c r="H61" s="326"/>
      <c r="I61" s="326"/>
      <c r="J61" s="1359"/>
      <c r="K61" s="326"/>
      <c r="L61" s="326"/>
      <c r="M61" s="326"/>
      <c r="N61" s="1447"/>
      <c r="O61" s="1408"/>
      <c r="P61" s="1408"/>
      <c r="Q61" s="326"/>
      <c r="R61" s="326"/>
      <c r="S61" s="326"/>
      <c r="T61" s="326"/>
      <c r="U61" s="326"/>
    </row>
    <row r="62" spans="1:26" ht="14.45">
      <c r="A62" s="872" t="s">
        <v>127</v>
      </c>
      <c r="B62" s="794" t="s">
        <v>126</v>
      </c>
      <c r="C62" s="1587">
        <v>0.12</v>
      </c>
      <c r="D62" s="555">
        <v>6.7</v>
      </c>
      <c r="E62" s="2022">
        <v>0</v>
      </c>
      <c r="F62" s="2017">
        <v>6.7</v>
      </c>
      <c r="G62" s="326"/>
      <c r="H62" s="325"/>
      <c r="I62" s="1359"/>
      <c r="J62" s="1857"/>
      <c r="K62" s="326"/>
      <c r="L62" s="326"/>
      <c r="M62" s="326"/>
      <c r="N62" s="2075"/>
      <c r="O62" s="2075"/>
      <c r="P62" s="2075"/>
      <c r="Q62" s="326"/>
      <c r="R62" s="326"/>
      <c r="S62" s="326"/>
      <c r="T62" s="326"/>
      <c r="U62" s="326"/>
    </row>
    <row r="63" spans="1:26">
      <c r="A63" s="872" t="s">
        <v>128</v>
      </c>
      <c r="B63" s="794" t="s">
        <v>126</v>
      </c>
      <c r="C63" s="1587">
        <v>0.12</v>
      </c>
      <c r="D63" s="555">
        <v>7.5</v>
      </c>
      <c r="E63" s="2022">
        <v>0</v>
      </c>
      <c r="F63" s="2017">
        <v>7.5</v>
      </c>
      <c r="G63" s="326"/>
      <c r="H63" s="745"/>
      <c r="I63" s="1359"/>
      <c r="J63" s="1359"/>
      <c r="K63" s="326"/>
      <c r="L63" s="326"/>
      <c r="M63" s="326"/>
      <c r="N63" s="1408"/>
      <c r="O63" s="1408"/>
      <c r="P63" s="1408"/>
      <c r="Q63" s="326"/>
      <c r="R63" s="326"/>
      <c r="S63" s="326"/>
      <c r="T63" s="326"/>
      <c r="U63" s="326"/>
    </row>
    <row r="64" spans="1:26">
      <c r="A64" s="872" t="s">
        <v>129</v>
      </c>
      <c r="B64" s="794" t="s">
        <v>126</v>
      </c>
      <c r="C64" s="1587">
        <v>0.12</v>
      </c>
      <c r="D64" s="555">
        <v>0</v>
      </c>
      <c r="E64" s="2022">
        <v>0</v>
      </c>
      <c r="F64" s="2017">
        <v>0</v>
      </c>
      <c r="G64" s="326"/>
      <c r="H64" s="745"/>
      <c r="I64" s="1359"/>
      <c r="J64" s="1359"/>
      <c r="K64" s="326"/>
      <c r="L64" s="326"/>
      <c r="M64" s="326"/>
      <c r="N64" s="1408"/>
      <c r="O64" s="1408"/>
      <c r="P64" s="1408"/>
      <c r="Q64" s="326"/>
      <c r="R64" s="326"/>
      <c r="S64" s="326"/>
      <c r="T64" s="326"/>
      <c r="U64" s="326"/>
    </row>
    <row r="65" spans="1:21">
      <c r="A65" s="872" t="s">
        <v>130</v>
      </c>
      <c r="B65" s="794" t="s">
        <v>126</v>
      </c>
      <c r="C65" s="1587">
        <v>0.12</v>
      </c>
      <c r="D65" s="555">
        <v>4</v>
      </c>
      <c r="E65" s="2022">
        <v>0</v>
      </c>
      <c r="F65" s="2017">
        <v>4</v>
      </c>
      <c r="G65" s="326"/>
      <c r="H65" s="745"/>
      <c r="I65" s="1359"/>
      <c r="J65" s="745"/>
      <c r="K65" s="326"/>
      <c r="L65" s="326"/>
      <c r="M65" s="326"/>
      <c r="N65" s="1408"/>
      <c r="O65" s="1408"/>
      <c r="P65" s="1408"/>
      <c r="Q65" s="326"/>
      <c r="R65" s="326"/>
      <c r="S65" s="326"/>
      <c r="T65" s="326"/>
      <c r="U65" s="326"/>
    </row>
    <row r="66" spans="1:21">
      <c r="A66" s="872" t="s">
        <v>131</v>
      </c>
      <c r="B66" s="794" t="s">
        <v>126</v>
      </c>
      <c r="C66" s="1587">
        <v>0.12</v>
      </c>
      <c r="D66" s="555">
        <v>2.5</v>
      </c>
      <c r="E66" s="2022">
        <v>0</v>
      </c>
      <c r="F66" s="2017">
        <v>2.5</v>
      </c>
      <c r="G66" s="326"/>
      <c r="H66" s="745"/>
      <c r="I66" s="1359"/>
      <c r="J66" s="1359"/>
      <c r="K66" s="326"/>
      <c r="L66" s="326"/>
      <c r="M66" s="326"/>
      <c r="N66" s="1408"/>
      <c r="O66" s="1408"/>
      <c r="P66" s="1408"/>
      <c r="Q66" s="326"/>
      <c r="R66" s="326"/>
      <c r="S66" s="326"/>
      <c r="T66" s="326"/>
      <c r="U66" s="326"/>
    </row>
    <row r="67" spans="1:21" ht="14.45">
      <c r="A67" s="1868" t="s">
        <v>132</v>
      </c>
      <c r="B67" s="1869" t="s">
        <v>126</v>
      </c>
      <c r="C67" s="2072">
        <v>0.22159999999999999</v>
      </c>
      <c r="D67" s="2018">
        <v>77.400000000000006</v>
      </c>
      <c r="E67" s="2023">
        <v>0</v>
      </c>
      <c r="F67" s="2019">
        <v>77.400000000000006</v>
      </c>
      <c r="G67" s="326"/>
      <c r="H67" s="745"/>
      <c r="I67" s="1359"/>
      <c r="J67" s="1359"/>
      <c r="K67" s="326"/>
      <c r="L67" s="326"/>
      <c r="M67" s="326"/>
      <c r="N67" s="1408"/>
      <c r="O67" s="1408"/>
      <c r="P67" s="1408"/>
      <c r="Q67" s="326"/>
      <c r="R67" s="326"/>
      <c r="S67" s="326"/>
      <c r="T67" s="326"/>
      <c r="U67" s="326"/>
    </row>
    <row r="68" spans="1:21">
      <c r="A68" s="872" t="s">
        <v>133</v>
      </c>
      <c r="B68" s="794" t="s">
        <v>126</v>
      </c>
      <c r="C68" s="1587">
        <v>0.22159999999999999</v>
      </c>
      <c r="D68" s="555">
        <v>17</v>
      </c>
      <c r="E68" s="2022">
        <v>0</v>
      </c>
      <c r="F68" s="2017">
        <v>17</v>
      </c>
      <c r="G68" s="326"/>
      <c r="H68" s="745"/>
      <c r="I68" s="326"/>
      <c r="J68" s="1359"/>
      <c r="K68" s="326"/>
      <c r="L68" s="326"/>
      <c r="M68" s="326"/>
      <c r="N68" s="1408"/>
      <c r="O68" s="1408"/>
      <c r="P68" s="1408"/>
      <c r="Q68" s="326"/>
      <c r="R68" s="326"/>
      <c r="S68" s="326"/>
      <c r="T68" s="326"/>
      <c r="U68" s="326"/>
    </row>
    <row r="69" spans="1:21">
      <c r="A69" s="872" t="s">
        <v>134</v>
      </c>
      <c r="B69" s="794" t="s">
        <v>126</v>
      </c>
      <c r="C69" s="1587">
        <v>0.22159999999999999</v>
      </c>
      <c r="D69" s="555">
        <v>28.5</v>
      </c>
      <c r="E69" s="2022">
        <v>0</v>
      </c>
      <c r="F69" s="2017">
        <v>28.5</v>
      </c>
      <c r="G69" s="326"/>
      <c r="H69" s="747"/>
      <c r="I69" s="326"/>
      <c r="J69" s="1857"/>
      <c r="K69" s="326"/>
      <c r="L69" s="326"/>
      <c r="M69" s="326"/>
      <c r="N69" s="1408"/>
      <c r="O69" s="1408"/>
      <c r="P69" s="1408"/>
      <c r="Q69" s="326"/>
      <c r="R69" s="326"/>
      <c r="S69" s="326"/>
      <c r="T69" s="326"/>
      <c r="U69" s="326"/>
    </row>
    <row r="70" spans="1:21">
      <c r="A70" s="872" t="s">
        <v>135</v>
      </c>
      <c r="B70" s="2008" t="s">
        <v>126</v>
      </c>
      <c r="C70" s="1587">
        <v>0.22159999999999999</v>
      </c>
      <c r="D70" s="555">
        <v>9</v>
      </c>
      <c r="E70" s="2022">
        <v>0</v>
      </c>
      <c r="F70" s="2017">
        <v>9</v>
      </c>
      <c r="G70" s="326"/>
      <c r="H70" s="745"/>
      <c r="I70" s="326"/>
      <c r="J70" s="1359"/>
      <c r="K70" s="326"/>
      <c r="L70" s="326"/>
      <c r="M70" s="326"/>
      <c r="N70" s="326"/>
      <c r="O70" s="326"/>
      <c r="P70" s="326"/>
      <c r="Q70" s="326"/>
      <c r="R70" s="326"/>
      <c r="S70" s="326"/>
      <c r="T70" s="326"/>
      <c r="U70" s="326"/>
    </row>
    <row r="71" spans="1:21" ht="12.95">
      <c r="A71" s="872" t="s">
        <v>136</v>
      </c>
      <c r="B71" s="2008" t="s">
        <v>126</v>
      </c>
      <c r="C71" s="1587">
        <v>0.22159999999999999</v>
      </c>
      <c r="D71" s="555">
        <v>16.600000000000001</v>
      </c>
      <c r="E71" s="2022">
        <v>0</v>
      </c>
      <c r="F71" s="2017">
        <v>16.600000000000001</v>
      </c>
      <c r="G71" s="326"/>
      <c r="H71" s="745"/>
      <c r="I71" s="326"/>
      <c r="J71" s="851"/>
      <c r="K71" s="326"/>
      <c r="L71" s="326"/>
      <c r="M71" s="326"/>
      <c r="N71" s="326"/>
      <c r="O71" s="326"/>
      <c r="P71" s="326"/>
      <c r="Q71" s="326"/>
      <c r="R71" s="326"/>
      <c r="S71" s="326"/>
      <c r="T71" s="326"/>
      <c r="U71" s="326"/>
    </row>
    <row r="72" spans="1:21" ht="12.95">
      <c r="A72" s="2012" t="s">
        <v>137</v>
      </c>
      <c r="B72" s="2008" t="s">
        <v>126</v>
      </c>
      <c r="C72" s="1587">
        <v>0.22159999999999999</v>
      </c>
      <c r="D72" s="555">
        <v>6.4</v>
      </c>
      <c r="E72" s="2022">
        <v>0</v>
      </c>
      <c r="F72" s="2017">
        <v>6.4</v>
      </c>
      <c r="G72" s="326"/>
      <c r="H72" s="745"/>
      <c r="I72" s="326"/>
      <c r="J72" s="1362"/>
      <c r="K72" s="326"/>
      <c r="L72" s="326"/>
      <c r="M72" s="326"/>
      <c r="N72" s="326"/>
      <c r="O72" s="326"/>
      <c r="P72" s="326"/>
      <c r="Q72" s="326"/>
      <c r="R72" s="326"/>
      <c r="S72" s="326"/>
      <c r="T72" s="326"/>
      <c r="U72" s="326"/>
    </row>
    <row r="73" spans="1:21" ht="14.45">
      <c r="A73" s="1859" t="s">
        <v>138</v>
      </c>
      <c r="B73" s="2008" t="s">
        <v>126</v>
      </c>
      <c r="C73" s="2013">
        <v>0.1333</v>
      </c>
      <c r="D73" s="2020">
        <v>9</v>
      </c>
      <c r="E73" s="2024">
        <v>0</v>
      </c>
      <c r="F73" s="2021">
        <v>9</v>
      </c>
      <c r="G73" s="326"/>
      <c r="H73" s="745"/>
      <c r="I73" s="326"/>
      <c r="J73" s="1362"/>
      <c r="K73" s="326"/>
      <c r="L73" s="326"/>
      <c r="M73" s="326"/>
      <c r="N73" s="326"/>
      <c r="O73" s="326"/>
      <c r="P73" s="326"/>
      <c r="Q73" s="326"/>
      <c r="R73" s="326"/>
      <c r="S73" s="326"/>
      <c r="T73" s="326"/>
      <c r="U73" s="326"/>
    </row>
    <row r="74" spans="1:21" ht="13.5" customHeight="1">
      <c r="A74" s="872" t="s">
        <v>139</v>
      </c>
      <c r="B74" s="2008" t="s">
        <v>140</v>
      </c>
      <c r="C74" s="2013">
        <v>0.5</v>
      </c>
      <c r="D74" s="2020">
        <v>1.8</v>
      </c>
      <c r="E74" s="2020">
        <v>0.3</v>
      </c>
      <c r="F74" s="2021">
        <v>2.2000000000000002</v>
      </c>
      <c r="G74" s="326"/>
      <c r="H74" s="745"/>
      <c r="I74" s="326"/>
      <c r="J74" s="1362"/>
      <c r="K74" s="326"/>
      <c r="L74" s="326"/>
      <c r="M74" s="326"/>
      <c r="N74" s="326"/>
      <c r="O74" s="326"/>
      <c r="P74" s="326"/>
      <c r="Q74" s="326"/>
      <c r="R74" s="326"/>
      <c r="S74" s="326"/>
      <c r="T74" s="326"/>
      <c r="U74" s="326"/>
    </row>
    <row r="75" spans="1:21" ht="14.45">
      <c r="A75" s="872" t="s">
        <v>141</v>
      </c>
      <c r="B75" s="2008" t="s">
        <v>140</v>
      </c>
      <c r="C75" s="2013">
        <v>0.3</v>
      </c>
      <c r="D75" s="2020">
        <v>14.3</v>
      </c>
      <c r="E75" s="2020">
        <v>2.8</v>
      </c>
      <c r="F75" s="2021">
        <v>17.100000000000001</v>
      </c>
      <c r="G75" s="326"/>
      <c r="H75" s="745"/>
      <c r="I75" s="326"/>
      <c r="J75" s="1863"/>
      <c r="K75" s="326"/>
      <c r="L75" s="326"/>
      <c r="M75" s="326"/>
      <c r="N75" s="326"/>
      <c r="O75" s="326"/>
      <c r="P75" s="326"/>
      <c r="Q75" s="326"/>
      <c r="R75" s="326"/>
      <c r="S75" s="326"/>
      <c r="T75" s="326"/>
      <c r="U75" s="326"/>
    </row>
    <row r="76" spans="1:21" ht="13.5" customHeight="1">
      <c r="A76" s="872" t="s">
        <v>142</v>
      </c>
      <c r="B76" s="2008" t="s">
        <v>143</v>
      </c>
      <c r="C76" s="2013">
        <v>1</v>
      </c>
      <c r="D76" s="2020">
        <v>0.3</v>
      </c>
      <c r="E76" s="2020">
        <v>0</v>
      </c>
      <c r="F76" s="2021">
        <v>0.3</v>
      </c>
      <c r="G76" s="326"/>
      <c r="H76" s="326"/>
      <c r="I76" s="326"/>
      <c r="J76" s="1362"/>
      <c r="K76" s="326"/>
      <c r="L76" s="326"/>
      <c r="M76" s="326"/>
      <c r="N76" s="326"/>
      <c r="O76" s="326"/>
      <c r="P76" s="326"/>
      <c r="Q76" s="326"/>
      <c r="R76" s="326"/>
      <c r="S76" s="326"/>
      <c r="T76" s="326"/>
      <c r="U76" s="326"/>
    </row>
    <row r="77" spans="1:21" ht="13.5" customHeight="1">
      <c r="A77" s="872" t="s">
        <v>144</v>
      </c>
      <c r="B77" s="2008" t="s">
        <v>143</v>
      </c>
      <c r="C77" s="2014" t="s">
        <v>145</v>
      </c>
      <c r="D77" s="2020">
        <v>13</v>
      </c>
      <c r="E77" s="2020">
        <v>0.1</v>
      </c>
      <c r="F77" s="2021">
        <v>13.1</v>
      </c>
      <c r="G77" s="326"/>
      <c r="H77" s="326"/>
      <c r="I77" s="326"/>
      <c r="J77" s="1362"/>
      <c r="K77" s="326"/>
      <c r="L77" s="326"/>
      <c r="M77" s="326"/>
      <c r="N77" s="326"/>
      <c r="O77" s="326"/>
      <c r="P77" s="326"/>
      <c r="Q77" s="326"/>
      <c r="R77" s="326"/>
      <c r="S77" s="326"/>
      <c r="T77" s="326"/>
      <c r="U77" s="326"/>
    </row>
    <row r="78" spans="1:21" ht="14.45">
      <c r="A78" s="872" t="s">
        <v>146</v>
      </c>
      <c r="B78" s="2008" t="s">
        <v>147</v>
      </c>
      <c r="C78" s="2013">
        <v>0.09</v>
      </c>
      <c r="D78" s="2020">
        <v>10.4</v>
      </c>
      <c r="E78" s="2020">
        <v>0</v>
      </c>
      <c r="F78" s="2021">
        <v>10.4</v>
      </c>
      <c r="G78" s="326"/>
      <c r="H78" s="326"/>
      <c r="I78" s="326"/>
      <c r="J78" s="1362"/>
      <c r="K78" s="326"/>
      <c r="L78" s="326"/>
      <c r="M78" s="326"/>
      <c r="N78" s="326"/>
      <c r="O78" s="326"/>
      <c r="P78" s="326"/>
      <c r="Q78" s="326"/>
      <c r="R78" s="326"/>
      <c r="S78" s="326"/>
      <c r="T78" s="326"/>
      <c r="U78" s="326"/>
    </row>
    <row r="79" spans="1:21" ht="14.45">
      <c r="A79" s="872" t="s">
        <v>148</v>
      </c>
      <c r="B79" s="2008" t="s">
        <v>147</v>
      </c>
      <c r="C79" s="2013">
        <v>0.05</v>
      </c>
      <c r="D79" s="2020">
        <v>2.2999999999999998</v>
      </c>
      <c r="E79" s="2020">
        <v>0</v>
      </c>
      <c r="F79" s="2021">
        <v>2.2999999999999998</v>
      </c>
      <c r="G79" s="326"/>
      <c r="H79" s="326"/>
      <c r="I79" s="326"/>
      <c r="J79" s="1362"/>
      <c r="K79" s="326"/>
      <c r="L79" s="326"/>
      <c r="M79" s="326"/>
      <c r="N79" s="326"/>
      <c r="O79" s="326"/>
      <c r="P79" s="326"/>
      <c r="Q79" s="326"/>
      <c r="R79" s="326"/>
      <c r="S79" s="326"/>
      <c r="T79" s="326"/>
      <c r="U79" s="326"/>
    </row>
    <row r="80" spans="1:21" ht="14.45">
      <c r="A80" s="872" t="s">
        <v>149</v>
      </c>
      <c r="B80" s="2008" t="s">
        <v>147</v>
      </c>
      <c r="C80" s="2013">
        <v>9.2600000000000002E-2</v>
      </c>
      <c r="D80" s="2020">
        <v>1.5</v>
      </c>
      <c r="E80" s="2020">
        <v>0</v>
      </c>
      <c r="F80" s="2021">
        <v>1.5</v>
      </c>
      <c r="G80" s="326"/>
      <c r="H80" s="326"/>
      <c r="I80" s="326"/>
      <c r="J80" s="1863"/>
      <c r="K80" s="326"/>
      <c r="L80" s="326"/>
      <c r="M80" s="326"/>
      <c r="N80" s="326"/>
      <c r="O80" s="326"/>
      <c r="P80" s="326"/>
      <c r="Q80" s="326"/>
      <c r="R80" s="326"/>
      <c r="S80" s="326"/>
      <c r="T80" s="326"/>
      <c r="U80" s="326"/>
    </row>
    <row r="81" spans="1:22" ht="14.45">
      <c r="A81" s="872" t="s">
        <v>150</v>
      </c>
      <c r="B81" s="2008" t="s">
        <v>151</v>
      </c>
      <c r="C81" s="2013">
        <v>0.45900000000000002</v>
      </c>
      <c r="D81" s="2020">
        <v>14.8</v>
      </c>
      <c r="E81" s="2020">
        <v>0</v>
      </c>
      <c r="F81" s="2021">
        <v>14.8</v>
      </c>
      <c r="G81" s="326"/>
      <c r="H81" s="326"/>
      <c r="I81" s="326"/>
      <c r="J81" s="1863"/>
      <c r="K81" s="326"/>
      <c r="L81" s="326"/>
      <c r="M81" s="326"/>
      <c r="N81" s="326"/>
      <c r="O81" s="326"/>
      <c r="P81" s="326"/>
      <c r="Q81" s="326"/>
      <c r="R81" s="326"/>
      <c r="S81" s="326"/>
      <c r="T81" s="326"/>
      <c r="U81" s="326"/>
    </row>
    <row r="82" spans="1:22" ht="14.45">
      <c r="A82" s="872" t="s">
        <v>152</v>
      </c>
      <c r="B82" s="2008" t="s">
        <v>151</v>
      </c>
      <c r="C82" s="2013">
        <v>0.31850000000000001</v>
      </c>
      <c r="D82" s="2020">
        <v>0</v>
      </c>
      <c r="E82" s="2020">
        <v>28.1</v>
      </c>
      <c r="F82" s="2021">
        <v>28.1</v>
      </c>
      <c r="G82" s="326"/>
      <c r="H82" s="326"/>
      <c r="I82" s="326"/>
      <c r="J82" s="1863"/>
      <c r="K82" s="326"/>
      <c r="L82" s="326"/>
      <c r="M82" s="326"/>
      <c r="N82" s="326"/>
      <c r="O82" s="326"/>
      <c r="P82" s="326"/>
      <c r="Q82" s="326"/>
      <c r="R82" s="326"/>
      <c r="S82" s="326"/>
      <c r="T82" s="326"/>
      <c r="U82" s="326"/>
    </row>
    <row r="83" spans="1:22" ht="14.45">
      <c r="A83" s="872" t="s">
        <v>153</v>
      </c>
      <c r="B83" s="2008" t="s">
        <v>143</v>
      </c>
      <c r="C83" s="2013">
        <v>0.65110000000000001</v>
      </c>
      <c r="D83" s="2020">
        <v>14.1</v>
      </c>
      <c r="E83" s="2020">
        <v>0</v>
      </c>
      <c r="F83" s="2021">
        <v>14.1</v>
      </c>
      <c r="G83" s="326"/>
      <c r="H83" s="326"/>
      <c r="I83" s="326"/>
      <c r="J83" s="1863"/>
      <c r="K83" s="326"/>
      <c r="L83" s="326"/>
      <c r="M83" s="326"/>
      <c r="N83" s="326"/>
      <c r="O83" s="326"/>
      <c r="P83" s="326"/>
      <c r="Q83" s="326"/>
      <c r="R83" s="326"/>
      <c r="S83" s="326"/>
      <c r="T83" s="326"/>
      <c r="U83" s="326"/>
    </row>
    <row r="84" spans="1:22" ht="14.45">
      <c r="A84" s="872" t="s">
        <v>154</v>
      </c>
      <c r="B84" s="2008" t="s">
        <v>155</v>
      </c>
      <c r="C84" s="2013">
        <v>0.1</v>
      </c>
      <c r="D84" s="2020">
        <v>6.6</v>
      </c>
      <c r="E84" s="2020">
        <v>0</v>
      </c>
      <c r="F84" s="2021">
        <v>6.6</v>
      </c>
      <c r="G84" s="326"/>
      <c r="H84" s="326"/>
      <c r="I84" s="326"/>
      <c r="J84" s="1863"/>
      <c r="K84" s="326"/>
      <c r="L84" s="326"/>
      <c r="M84" s="326"/>
      <c r="N84" s="326"/>
      <c r="O84" s="326"/>
      <c r="P84" s="326"/>
      <c r="Q84" s="326"/>
      <c r="R84" s="326"/>
      <c r="S84" s="326"/>
      <c r="T84" s="326"/>
      <c r="U84" s="326"/>
    </row>
    <row r="85" spans="1:22" ht="13.5" customHeight="1">
      <c r="A85" s="872" t="s">
        <v>156</v>
      </c>
      <c r="B85" s="2008" t="s">
        <v>157</v>
      </c>
      <c r="C85" s="2013">
        <v>0.6</v>
      </c>
      <c r="D85" s="2020">
        <v>56.9</v>
      </c>
      <c r="E85" s="2020">
        <v>0</v>
      </c>
      <c r="F85" s="2021">
        <v>56.9</v>
      </c>
      <c r="G85" s="326"/>
      <c r="H85" s="326"/>
      <c r="I85" s="326"/>
      <c r="J85" s="1863"/>
      <c r="K85" s="326"/>
      <c r="L85" s="326"/>
      <c r="M85" s="326"/>
      <c r="N85" s="326"/>
      <c r="O85" s="326"/>
      <c r="P85" s="326"/>
      <c r="Q85" s="326"/>
      <c r="R85" s="326"/>
      <c r="S85" s="326"/>
      <c r="T85" s="326"/>
      <c r="U85" s="326"/>
    </row>
    <row r="86" spans="1:22" ht="14.45">
      <c r="A86" s="872" t="s">
        <v>158</v>
      </c>
      <c r="B86" s="2008" t="s">
        <v>157</v>
      </c>
      <c r="C86" s="2013">
        <v>0.25</v>
      </c>
      <c r="D86" s="2020">
        <v>25.4</v>
      </c>
      <c r="E86" s="2020">
        <v>1.8</v>
      </c>
      <c r="F86" s="2021">
        <v>27.2</v>
      </c>
      <c r="G86" s="326"/>
      <c r="H86" s="326"/>
      <c r="I86" s="326"/>
      <c r="J86" s="1863"/>
      <c r="K86" s="326"/>
      <c r="L86" s="326"/>
      <c r="M86" s="326"/>
      <c r="N86" s="326"/>
      <c r="O86" s="326"/>
      <c r="P86" s="326"/>
      <c r="Q86" s="326"/>
      <c r="R86" s="326"/>
      <c r="S86" s="326"/>
      <c r="T86" s="326"/>
      <c r="U86" s="326"/>
    </row>
    <row r="87" spans="1:22" ht="14.45">
      <c r="A87" s="872" t="s">
        <v>159</v>
      </c>
      <c r="B87" s="2008" t="s">
        <v>143</v>
      </c>
      <c r="C87" s="2013">
        <v>0.14530000000000001</v>
      </c>
      <c r="D87" s="2020">
        <v>3</v>
      </c>
      <c r="E87" s="2020">
        <v>1.7</v>
      </c>
      <c r="F87" s="2021">
        <v>4.7</v>
      </c>
      <c r="G87" s="326"/>
      <c r="H87" s="326"/>
      <c r="I87" s="326"/>
      <c r="J87" s="326"/>
      <c r="K87" s="326"/>
      <c r="L87" s="326"/>
      <c r="M87" s="326"/>
      <c r="N87" s="326"/>
      <c r="O87" s="326"/>
      <c r="P87" s="326"/>
      <c r="Q87" s="326"/>
      <c r="R87" s="326"/>
      <c r="S87" s="326"/>
      <c r="T87" s="326"/>
      <c r="U87" s="326"/>
      <c r="V87" s="326"/>
    </row>
    <row r="88" spans="1:22" ht="14.45">
      <c r="A88" s="872" t="s">
        <v>160</v>
      </c>
      <c r="B88" s="2008" t="s">
        <v>143</v>
      </c>
      <c r="C88" s="2013">
        <v>0.38</v>
      </c>
      <c r="D88" s="2020">
        <v>0</v>
      </c>
      <c r="E88" s="2020">
        <v>0.6</v>
      </c>
      <c r="F88" s="2021">
        <v>0.6</v>
      </c>
      <c r="G88" s="1408"/>
      <c r="H88" s="1408"/>
      <c r="I88" s="1408"/>
      <c r="J88" s="1408"/>
      <c r="K88" s="1408"/>
      <c r="L88" s="1408"/>
      <c r="M88" s="1408"/>
      <c r="N88" s="326"/>
      <c r="O88" s="326"/>
      <c r="P88" s="326"/>
      <c r="Q88" s="326"/>
      <c r="R88" s="326"/>
      <c r="S88" s="326"/>
      <c r="T88" s="326"/>
      <c r="U88" s="326"/>
      <c r="V88" s="326"/>
    </row>
    <row r="89" spans="1:22">
      <c r="A89" s="2015" t="s">
        <v>161</v>
      </c>
      <c r="B89" s="2016"/>
      <c r="C89" s="2016"/>
      <c r="D89" s="2071">
        <v>315.89999999999998</v>
      </c>
      <c r="E89" s="2071">
        <v>35.4</v>
      </c>
      <c r="F89" s="2071">
        <v>351.3</v>
      </c>
      <c r="G89" s="1408"/>
      <c r="H89" s="1408"/>
      <c r="I89" s="1408"/>
      <c r="J89" s="1408"/>
      <c r="K89" s="1408"/>
      <c r="L89" s="1408"/>
      <c r="M89" s="1408"/>
      <c r="N89" s="326"/>
      <c r="O89" s="326"/>
      <c r="P89" s="326"/>
      <c r="Q89" s="326"/>
      <c r="R89" s="326"/>
      <c r="S89" s="326"/>
      <c r="T89" s="326"/>
      <c r="U89" s="326"/>
      <c r="V89" s="326"/>
    </row>
    <row r="90" spans="1:22">
      <c r="A90" s="1408"/>
      <c r="B90" s="1408"/>
      <c r="C90" s="1408"/>
      <c r="D90" s="1408"/>
      <c r="E90" s="1408"/>
      <c r="F90" s="1408"/>
      <c r="G90" s="1408"/>
      <c r="H90" s="1408"/>
      <c r="I90" s="1408"/>
      <c r="J90" s="1408"/>
      <c r="K90" s="1408"/>
      <c r="L90" s="1408"/>
      <c r="M90" s="1408"/>
      <c r="N90" s="326"/>
      <c r="O90" s="326"/>
      <c r="P90" s="326"/>
      <c r="U90" s="326"/>
      <c r="V90" s="326"/>
    </row>
    <row r="91" spans="1:22" ht="12.95">
      <c r="A91" s="1874"/>
      <c r="B91" s="1408"/>
      <c r="C91" s="1408"/>
      <c r="D91" s="1408"/>
      <c r="E91" s="1408"/>
      <c r="F91" s="1408"/>
      <c r="G91" s="1408"/>
      <c r="H91" s="1408"/>
      <c r="I91" s="1408"/>
      <c r="J91" s="1408"/>
      <c r="K91" s="1408"/>
      <c r="L91" s="1408"/>
      <c r="M91" s="1408"/>
      <c r="N91" s="1408"/>
      <c r="O91" s="1408"/>
      <c r="P91" s="1408"/>
    </row>
    <row r="92" spans="1:22" ht="12.95">
      <c r="A92" s="1874"/>
      <c r="B92" s="1408"/>
      <c r="C92" s="1408"/>
      <c r="D92" s="1408"/>
      <c r="E92" s="1408"/>
      <c r="F92" s="1408"/>
      <c r="G92" s="1408"/>
      <c r="H92" s="1408"/>
      <c r="I92" s="1408"/>
      <c r="J92" s="1408"/>
      <c r="K92" s="1408"/>
      <c r="L92" s="1408"/>
      <c r="M92" s="1408"/>
      <c r="N92" s="1408"/>
      <c r="O92" s="1408"/>
      <c r="P92" s="1408"/>
    </row>
    <row r="93" spans="1:22" ht="12.95">
      <c r="A93" s="1875"/>
      <c r="B93" s="1408"/>
      <c r="C93" s="1408"/>
      <c r="D93" s="1408"/>
      <c r="E93" s="1408"/>
      <c r="F93" s="1408"/>
      <c r="G93" s="1408"/>
      <c r="H93" s="1408"/>
      <c r="I93" s="1408"/>
      <c r="J93" s="1408"/>
      <c r="K93" s="1408"/>
      <c r="L93" s="1408"/>
      <c r="M93" s="1408"/>
      <c r="N93" s="1408"/>
      <c r="O93" s="1408"/>
      <c r="P93" s="1408"/>
    </row>
    <row r="94" spans="1:22" ht="12.95">
      <c r="A94" s="1875"/>
      <c r="B94" s="1408"/>
      <c r="C94" s="1408"/>
      <c r="D94" s="1408"/>
      <c r="E94" s="1408"/>
      <c r="F94" s="1408"/>
      <c r="G94" s="1408"/>
      <c r="H94" s="1408"/>
      <c r="I94" s="1408"/>
      <c r="J94" s="1408"/>
      <c r="K94" s="1408"/>
      <c r="L94" s="1408"/>
      <c r="M94" s="1408"/>
      <c r="N94" s="1408"/>
      <c r="O94" s="1408"/>
      <c r="P94" s="1408"/>
    </row>
    <row r="95" spans="1:22" ht="12.95">
      <c r="A95" s="1874"/>
      <c r="B95" s="1408"/>
      <c r="C95" s="1408"/>
      <c r="D95" s="1408"/>
      <c r="E95" s="1408"/>
      <c r="F95" s="1408"/>
      <c r="G95" s="1408"/>
      <c r="H95" s="1408"/>
      <c r="I95" s="1408"/>
      <c r="J95" s="1408"/>
      <c r="K95" s="1408"/>
      <c r="L95" s="1408"/>
      <c r="M95" s="1408"/>
      <c r="N95" s="1408"/>
      <c r="O95" s="1408"/>
      <c r="P95" s="1408"/>
    </row>
    <row r="96" spans="1:22">
      <c r="A96" s="1408"/>
      <c r="B96" s="1408"/>
      <c r="C96" s="1408"/>
      <c r="D96" s="1408"/>
      <c r="E96" s="1408"/>
      <c r="F96" s="1408"/>
      <c r="G96" s="1408"/>
      <c r="H96" s="1408"/>
      <c r="I96" s="1408"/>
      <c r="J96" s="1408"/>
      <c r="K96" s="1408"/>
      <c r="L96" s="1408"/>
      <c r="M96" s="1408"/>
      <c r="N96" s="1408"/>
      <c r="O96" s="1408"/>
      <c r="P96" s="1408"/>
    </row>
    <row r="97" spans="1:16">
      <c r="A97" s="1408"/>
      <c r="B97" s="1408"/>
      <c r="C97" s="1408"/>
      <c r="D97" s="1408"/>
      <c r="E97" s="1408"/>
      <c r="F97" s="1408"/>
      <c r="G97" s="1408"/>
      <c r="H97" s="1408"/>
      <c r="I97" s="1408"/>
      <c r="J97" s="1408"/>
      <c r="K97" s="1408"/>
      <c r="L97" s="1408"/>
      <c r="M97" s="1408"/>
      <c r="N97" s="1408"/>
      <c r="O97" s="1408"/>
      <c r="P97" s="1408"/>
    </row>
    <row r="98" spans="1:16">
      <c r="A98" s="1408"/>
      <c r="B98" s="1408"/>
      <c r="C98" s="1408"/>
      <c r="D98" s="1408"/>
      <c r="E98" s="1408"/>
      <c r="F98" s="1408"/>
      <c r="G98" s="1408"/>
      <c r="H98" s="1408"/>
      <c r="I98" s="1408"/>
      <c r="J98" s="1408"/>
      <c r="K98" s="1408"/>
      <c r="L98" s="1408"/>
      <c r="M98" s="1408"/>
      <c r="N98" s="1408"/>
      <c r="O98" s="1408"/>
      <c r="P98" s="1408"/>
    </row>
    <row r="99" spans="1:16">
      <c r="A99" s="1408"/>
      <c r="B99" s="1408"/>
      <c r="C99" s="1408"/>
      <c r="D99" s="1408"/>
      <c r="E99" s="1408"/>
      <c r="F99" s="1408"/>
      <c r="G99" s="1408"/>
      <c r="H99" s="1408"/>
      <c r="I99" s="1408"/>
      <c r="J99" s="1408"/>
      <c r="K99" s="1408"/>
      <c r="L99" s="1408"/>
      <c r="M99" s="1408"/>
      <c r="N99" s="1408"/>
      <c r="O99" s="1408"/>
      <c r="P99" s="1408"/>
    </row>
    <row r="100" spans="1:16">
      <c r="A100" s="1408"/>
      <c r="B100" s="1408"/>
      <c r="C100" s="1408"/>
      <c r="D100" s="1408"/>
      <c r="E100" s="1408"/>
      <c r="F100" s="1408"/>
      <c r="G100" s="1408"/>
      <c r="H100" s="1408"/>
      <c r="I100" s="1408"/>
      <c r="J100" s="1408"/>
      <c r="K100" s="1408"/>
      <c r="L100" s="1408"/>
      <c r="M100" s="1408"/>
      <c r="N100" s="1408"/>
      <c r="O100" s="1408"/>
      <c r="P100" s="1408"/>
    </row>
    <row r="101" spans="1:16">
      <c r="A101" s="1408"/>
      <c r="B101" s="1408"/>
      <c r="C101" s="1408"/>
      <c r="D101" s="1408"/>
      <c r="E101" s="1408"/>
      <c r="F101" s="1408"/>
      <c r="G101" s="1408"/>
      <c r="H101" s="1408"/>
      <c r="I101" s="1408"/>
      <c r="J101" s="1408"/>
      <c r="K101" s="1408"/>
      <c r="L101" s="1408"/>
      <c r="M101" s="1408"/>
      <c r="N101" s="1408"/>
      <c r="O101" s="1408"/>
      <c r="P101" s="1408"/>
    </row>
    <row r="102" spans="1:16" ht="12.95">
      <c r="A102" s="1874"/>
      <c r="B102" s="1408"/>
      <c r="C102" s="1408"/>
      <c r="D102" s="1408"/>
      <c r="E102" s="1408"/>
      <c r="F102" s="1408"/>
      <c r="G102" s="1408"/>
      <c r="H102" s="1408"/>
      <c r="I102" s="1408"/>
      <c r="J102" s="1408"/>
      <c r="K102" s="1408"/>
      <c r="L102" s="1408"/>
      <c r="M102" s="1408"/>
      <c r="N102" s="1408"/>
      <c r="O102" s="1408"/>
      <c r="P102" s="1408"/>
    </row>
    <row r="103" spans="1:16" ht="12.95">
      <c r="A103" s="1874"/>
      <c r="B103" s="1408"/>
      <c r="C103" s="1408"/>
      <c r="D103" s="1408"/>
      <c r="E103" s="1408"/>
      <c r="F103" s="1408"/>
      <c r="G103" s="1408"/>
      <c r="H103" s="1408"/>
      <c r="I103" s="1408"/>
      <c r="J103" s="1408"/>
      <c r="K103" s="1408"/>
      <c r="L103" s="1408"/>
      <c r="M103" s="1408"/>
      <c r="N103" s="1408"/>
      <c r="O103" s="1408"/>
      <c r="P103" s="1408"/>
    </row>
    <row r="104" spans="1:16" ht="12.95">
      <c r="A104" s="1874"/>
      <c r="B104" s="1408"/>
      <c r="C104" s="1408"/>
      <c r="D104" s="1408"/>
      <c r="E104" s="1408"/>
      <c r="F104" s="1408"/>
      <c r="G104" s="1408"/>
      <c r="H104" s="1408"/>
      <c r="I104" s="1408"/>
      <c r="J104" s="1408"/>
      <c r="K104" s="1408"/>
      <c r="L104" s="1408"/>
      <c r="M104" s="1408"/>
      <c r="N104" s="1408"/>
      <c r="O104" s="1408"/>
      <c r="P104" s="1408"/>
    </row>
    <row r="105" spans="1:16">
      <c r="A105" s="1408"/>
      <c r="B105" s="1408"/>
      <c r="C105" s="1408"/>
      <c r="D105" s="1408"/>
      <c r="E105" s="1408"/>
      <c r="F105" s="1408"/>
      <c r="G105" s="1408"/>
      <c r="H105" s="1408"/>
      <c r="I105" s="1408"/>
      <c r="J105" s="1408"/>
      <c r="K105" s="1408"/>
      <c r="L105" s="1408"/>
      <c r="M105" s="1408"/>
      <c r="N105" s="1408"/>
      <c r="O105" s="1408"/>
      <c r="P105" s="1408"/>
    </row>
    <row r="106" spans="1:16">
      <c r="A106" s="1408"/>
      <c r="B106" s="1408"/>
      <c r="C106" s="1408"/>
      <c r="D106" s="1408"/>
      <c r="E106" s="1408"/>
      <c r="F106" s="1408"/>
      <c r="G106" s="1408"/>
      <c r="H106" s="1408"/>
      <c r="I106" s="1408"/>
      <c r="J106" s="1408"/>
      <c r="K106" s="1408"/>
      <c r="L106" s="1408"/>
      <c r="M106" s="1408"/>
      <c r="N106" s="1408"/>
      <c r="O106" s="1408"/>
      <c r="P106" s="1408"/>
    </row>
    <row r="107" spans="1:16">
      <c r="A107" s="1408"/>
      <c r="B107" s="1408"/>
      <c r="C107" s="1408"/>
      <c r="D107" s="1408"/>
      <c r="E107" s="1408"/>
      <c r="F107" s="1408"/>
      <c r="G107" s="1408"/>
      <c r="H107" s="1408"/>
      <c r="I107" s="1408"/>
      <c r="J107" s="1408"/>
      <c r="K107" s="1408"/>
      <c r="L107" s="1408"/>
      <c r="M107" s="1408"/>
      <c r="N107" s="1408"/>
      <c r="O107" s="1408"/>
      <c r="P107" s="1408"/>
    </row>
    <row r="108" spans="1:16">
      <c r="A108" s="1408"/>
      <c r="B108" s="1408"/>
      <c r="C108" s="1408"/>
      <c r="D108" s="1408"/>
      <c r="E108" s="1408"/>
      <c r="F108" s="1408"/>
      <c r="G108" s="1408"/>
      <c r="H108" s="1408"/>
      <c r="I108" s="1408"/>
      <c r="J108" s="1408"/>
      <c r="K108" s="1408"/>
      <c r="L108" s="1408"/>
      <c r="M108" s="1408"/>
      <c r="N108" s="1408"/>
      <c r="O108" s="1408"/>
      <c r="P108" s="1408"/>
    </row>
    <row r="109" spans="1:16">
      <c r="A109" s="1408"/>
      <c r="B109" s="1408"/>
      <c r="C109" s="1408"/>
      <c r="D109" s="1408"/>
      <c r="E109" s="1408"/>
      <c r="F109" s="1408"/>
      <c r="G109" s="1408"/>
      <c r="H109" s="1408"/>
      <c r="I109" s="1408"/>
      <c r="J109" s="1408"/>
      <c r="K109" s="1408"/>
      <c r="L109" s="1408"/>
      <c r="M109" s="1408"/>
      <c r="N109" s="1408"/>
      <c r="O109" s="1408"/>
      <c r="P109" s="1408"/>
    </row>
    <row r="110" spans="1:16">
      <c r="A110" s="1408"/>
      <c r="B110" s="1408"/>
      <c r="C110" s="1408"/>
      <c r="D110" s="1408"/>
      <c r="E110" s="1408"/>
      <c r="F110" s="1408"/>
      <c r="G110" s="1408"/>
      <c r="H110" s="1408"/>
      <c r="I110" s="1408"/>
      <c r="J110" s="1408"/>
      <c r="K110" s="1408"/>
      <c r="L110" s="1408"/>
      <c r="M110" s="1408"/>
      <c r="N110" s="1408"/>
      <c r="O110" s="1408"/>
      <c r="P110" s="1408"/>
    </row>
    <row r="111" spans="1:16">
      <c r="A111" s="1408"/>
      <c r="B111" s="1408"/>
      <c r="C111" s="1408"/>
      <c r="D111" s="1408"/>
      <c r="E111" s="1408"/>
      <c r="F111" s="1408"/>
      <c r="G111" s="1408"/>
      <c r="H111" s="1408"/>
      <c r="I111" s="1408"/>
      <c r="J111" s="1408"/>
      <c r="K111" s="1408"/>
      <c r="L111" s="1408"/>
      <c r="M111" s="1408"/>
      <c r="N111" s="1408"/>
      <c r="O111" s="1408"/>
      <c r="P111" s="1408"/>
    </row>
    <row r="112" spans="1:16">
      <c r="A112" s="1408"/>
      <c r="B112" s="1408"/>
      <c r="C112" s="1408"/>
      <c r="D112" s="1408"/>
      <c r="E112" s="1408"/>
      <c r="F112" s="1408"/>
      <c r="G112" s="1408"/>
      <c r="H112" s="1408"/>
      <c r="I112" s="1408"/>
      <c r="J112" s="1408"/>
      <c r="K112" s="1408"/>
      <c r="L112" s="1408"/>
      <c r="M112" s="1408"/>
      <c r="N112" s="1408"/>
      <c r="O112" s="1408"/>
      <c r="P112" s="1408"/>
    </row>
    <row r="113" spans="1:16">
      <c r="A113" s="1408"/>
      <c r="B113" s="1408"/>
      <c r="C113" s="1408"/>
      <c r="D113" s="1408"/>
      <c r="E113" s="1408"/>
      <c r="F113" s="1408"/>
      <c r="G113" s="1408"/>
      <c r="H113" s="1408"/>
      <c r="I113" s="1408"/>
      <c r="J113" s="1408"/>
      <c r="K113" s="1408"/>
      <c r="L113" s="1408"/>
      <c r="M113" s="1408"/>
      <c r="N113" s="1408"/>
      <c r="O113" s="1408"/>
      <c r="P113" s="1408"/>
    </row>
    <row r="114" spans="1:16">
      <c r="A114" s="1408"/>
      <c r="B114" s="1408"/>
      <c r="C114" s="1408"/>
      <c r="D114" s="1408"/>
      <c r="E114" s="1408"/>
      <c r="F114" s="1408"/>
      <c r="G114" s="1408"/>
      <c r="H114" s="1408"/>
      <c r="I114" s="1408"/>
      <c r="J114" s="1408"/>
      <c r="K114" s="1408"/>
      <c r="L114" s="1408"/>
      <c r="M114" s="1408"/>
      <c r="N114" s="1408"/>
      <c r="O114" s="1408"/>
      <c r="P114" s="1408"/>
    </row>
    <row r="115" spans="1:16">
      <c r="A115" s="1408"/>
      <c r="B115" s="1408"/>
      <c r="C115" s="1408"/>
      <c r="D115" s="1408"/>
      <c r="E115" s="1408"/>
      <c r="F115" s="1408"/>
      <c r="G115" s="1408"/>
      <c r="H115" s="1408"/>
      <c r="I115" s="1408"/>
      <c r="J115" s="1408"/>
      <c r="K115" s="1408"/>
      <c r="L115" s="1408"/>
      <c r="M115" s="1408"/>
      <c r="N115" s="1408"/>
      <c r="O115" s="1408"/>
      <c r="P115" s="1408"/>
    </row>
    <row r="116" spans="1:16">
      <c r="A116" s="1408"/>
      <c r="B116" s="1408"/>
      <c r="C116" s="1408"/>
      <c r="D116" s="1408"/>
      <c r="E116" s="1408"/>
      <c r="F116" s="1408"/>
      <c r="G116" s="1408"/>
      <c r="H116" s="1408"/>
      <c r="I116" s="1408"/>
      <c r="J116" s="1408"/>
      <c r="K116" s="1408"/>
      <c r="L116" s="1408"/>
      <c r="M116" s="1408"/>
      <c r="N116" s="1408"/>
      <c r="O116" s="1408"/>
      <c r="P116" s="1408"/>
    </row>
    <row r="117" spans="1:16">
      <c r="A117" s="1408"/>
      <c r="B117" s="1408"/>
      <c r="C117" s="1408"/>
      <c r="D117" s="1408"/>
      <c r="E117" s="1408"/>
      <c r="F117" s="1408"/>
      <c r="G117" s="1408"/>
      <c r="H117" s="1408"/>
      <c r="I117" s="1408"/>
      <c r="J117" s="1408"/>
      <c r="K117" s="1408"/>
      <c r="L117" s="1408"/>
      <c r="M117" s="1408"/>
      <c r="N117" s="1408"/>
      <c r="O117" s="1408"/>
      <c r="P117" s="1408"/>
    </row>
    <row r="118" spans="1:16">
      <c r="A118" s="1408"/>
      <c r="B118" s="1408"/>
      <c r="C118" s="1408"/>
      <c r="D118" s="1408"/>
      <c r="E118" s="1408"/>
      <c r="F118" s="1408"/>
      <c r="G118" s="1408"/>
      <c r="H118" s="1408"/>
      <c r="I118" s="1408"/>
      <c r="J118" s="1408"/>
      <c r="K118" s="1408"/>
      <c r="L118" s="1408"/>
      <c r="M118" s="1408"/>
      <c r="N118" s="1408"/>
      <c r="O118" s="1408"/>
      <c r="P118" s="1408"/>
    </row>
    <row r="119" spans="1:16">
      <c r="A119" s="1408"/>
      <c r="B119" s="1408"/>
      <c r="C119" s="1408"/>
      <c r="D119" s="1408"/>
      <c r="E119" s="1408"/>
      <c r="F119" s="1408"/>
      <c r="G119" s="1408"/>
      <c r="H119" s="1408"/>
      <c r="I119" s="1408"/>
      <c r="J119" s="1408"/>
      <c r="K119" s="1408"/>
      <c r="L119" s="1408"/>
      <c r="M119" s="1408"/>
      <c r="N119" s="1408"/>
      <c r="O119" s="1408"/>
      <c r="P119" s="1408"/>
    </row>
    <row r="120" spans="1:16">
      <c r="A120" s="1408"/>
      <c r="B120" s="1408"/>
      <c r="C120" s="1408"/>
      <c r="D120" s="1408"/>
      <c r="E120" s="1408"/>
      <c r="F120" s="1408"/>
      <c r="G120" s="1408"/>
      <c r="H120" s="1408"/>
      <c r="I120" s="1408"/>
      <c r="J120" s="1408"/>
      <c r="K120" s="1408"/>
      <c r="L120" s="1408"/>
      <c r="M120" s="1408"/>
      <c r="N120" s="1408"/>
      <c r="O120" s="1408"/>
      <c r="P120" s="1408"/>
    </row>
    <row r="121" spans="1:16">
      <c r="A121" s="1408"/>
      <c r="B121" s="1408"/>
      <c r="C121" s="1408"/>
      <c r="D121" s="1408"/>
      <c r="E121" s="1408"/>
      <c r="F121" s="1408"/>
      <c r="G121" s="1408"/>
      <c r="H121" s="1408"/>
      <c r="I121" s="1408"/>
      <c r="J121" s="1408"/>
      <c r="K121" s="1408"/>
      <c r="L121" s="1408"/>
      <c r="M121" s="1408"/>
      <c r="N121" s="1408"/>
      <c r="O121" s="1408"/>
      <c r="P121" s="1408"/>
    </row>
    <row r="122" spans="1:16">
      <c r="A122" s="1408"/>
      <c r="B122" s="1408"/>
      <c r="C122" s="1408"/>
      <c r="D122" s="1408"/>
      <c r="E122" s="1408"/>
      <c r="F122" s="1408"/>
      <c r="G122" s="1408"/>
      <c r="H122" s="1408"/>
      <c r="I122" s="1408"/>
      <c r="J122" s="1408"/>
      <c r="K122" s="1408"/>
      <c r="L122" s="1408"/>
      <c r="M122" s="1408"/>
      <c r="N122" s="1408"/>
      <c r="O122" s="1408"/>
      <c r="P122" s="1408"/>
    </row>
    <row r="123" spans="1:16">
      <c r="A123" s="1408"/>
      <c r="B123" s="1408"/>
      <c r="C123" s="1408"/>
      <c r="D123" s="1408"/>
      <c r="E123" s="1408"/>
      <c r="F123" s="1408"/>
      <c r="G123" s="1408"/>
      <c r="H123" s="1408"/>
      <c r="I123" s="1408"/>
      <c r="J123" s="1408"/>
      <c r="K123" s="1408"/>
      <c r="L123" s="1408"/>
      <c r="M123" s="1408"/>
      <c r="N123" s="1408"/>
      <c r="O123" s="1408"/>
      <c r="P123" s="1408"/>
    </row>
    <row r="124" spans="1:16">
      <c r="A124" s="1408"/>
      <c r="B124" s="1408"/>
      <c r="C124" s="1408"/>
      <c r="D124" s="1408"/>
      <c r="E124" s="1408"/>
      <c r="F124" s="1408"/>
      <c r="G124" s="1408"/>
      <c r="H124" s="1408"/>
      <c r="I124" s="1408"/>
      <c r="J124" s="1408"/>
      <c r="K124" s="1408"/>
      <c r="L124" s="1408"/>
      <c r="M124" s="1408"/>
      <c r="N124" s="1408"/>
      <c r="O124" s="1408"/>
      <c r="P124" s="1408"/>
    </row>
    <row r="125" spans="1:16">
      <c r="A125" s="1408"/>
      <c r="B125" s="1408"/>
      <c r="C125" s="1408"/>
      <c r="D125" s="1408"/>
      <c r="E125" s="1408"/>
      <c r="F125" s="1408"/>
      <c r="G125" s="1408"/>
      <c r="H125" s="1408"/>
      <c r="I125" s="1408"/>
      <c r="J125" s="1408"/>
      <c r="K125" s="1408"/>
      <c r="L125" s="1408"/>
      <c r="M125" s="1408"/>
      <c r="N125" s="1408"/>
      <c r="O125" s="1408"/>
      <c r="P125" s="1408"/>
    </row>
    <row r="126" spans="1:16">
      <c r="A126" s="1408"/>
      <c r="B126" s="1408"/>
      <c r="C126" s="1408"/>
      <c r="D126" s="1408"/>
      <c r="E126" s="1408"/>
      <c r="F126" s="1408"/>
      <c r="G126" s="1408"/>
      <c r="H126" s="1408"/>
      <c r="I126" s="1408"/>
      <c r="J126" s="1408"/>
      <c r="K126" s="1408"/>
      <c r="L126" s="1408"/>
      <c r="M126" s="1408"/>
      <c r="N126" s="1408"/>
      <c r="O126" s="1408"/>
      <c r="P126" s="1408"/>
    </row>
    <row r="127" spans="1:16">
      <c r="A127" s="1408"/>
      <c r="B127" s="1408"/>
      <c r="C127" s="1408"/>
      <c r="D127" s="1408"/>
      <c r="E127" s="1408"/>
      <c r="F127" s="1408"/>
      <c r="G127" s="1408"/>
      <c r="H127" s="1408"/>
      <c r="I127" s="1408"/>
      <c r="J127" s="1408"/>
      <c r="K127" s="1408"/>
      <c r="L127" s="1408"/>
      <c r="M127" s="1408"/>
      <c r="N127" s="1408"/>
      <c r="O127" s="1408"/>
      <c r="P127" s="1408"/>
    </row>
    <row r="128" spans="1:16">
      <c r="A128" s="1408"/>
      <c r="B128" s="1408"/>
      <c r="C128" s="1408"/>
      <c r="D128" s="1408"/>
      <c r="E128" s="1408"/>
      <c r="F128" s="1408"/>
      <c r="G128" s="1408"/>
      <c r="H128" s="1408"/>
      <c r="I128" s="1408"/>
      <c r="J128" s="1408"/>
      <c r="K128" s="1408"/>
      <c r="L128" s="1408"/>
      <c r="M128" s="1408"/>
      <c r="N128" s="1408"/>
      <c r="O128" s="1408"/>
      <c r="P128" s="1408"/>
    </row>
    <row r="129" spans="1:16">
      <c r="A129" s="1408"/>
      <c r="B129" s="1408"/>
      <c r="C129" s="1408"/>
      <c r="D129" s="1408"/>
      <c r="E129" s="1408"/>
      <c r="F129" s="1408"/>
      <c r="G129" s="1408"/>
      <c r="H129" s="1408"/>
      <c r="I129" s="1408"/>
      <c r="J129" s="1408"/>
      <c r="K129" s="1408"/>
      <c r="L129" s="1408"/>
      <c r="M129" s="1408"/>
      <c r="N129" s="1408"/>
      <c r="O129" s="1408"/>
      <c r="P129" s="1408"/>
    </row>
    <row r="130" spans="1:16">
      <c r="A130" s="1408"/>
      <c r="B130" s="1408"/>
      <c r="C130" s="1408"/>
      <c r="D130" s="1408"/>
      <c r="E130" s="1408"/>
      <c r="F130" s="1408"/>
      <c r="G130" s="1408"/>
      <c r="H130" s="1408"/>
      <c r="I130" s="1408"/>
      <c r="J130" s="1408"/>
      <c r="K130" s="1408"/>
      <c r="L130" s="1408"/>
      <c r="M130" s="1408"/>
      <c r="N130" s="1408"/>
      <c r="O130" s="1408"/>
      <c r="P130" s="1408"/>
    </row>
    <row r="131" spans="1:16">
      <c r="A131" s="1408"/>
      <c r="B131" s="1408"/>
      <c r="C131" s="1408"/>
      <c r="D131" s="1408"/>
      <c r="E131" s="1408"/>
      <c r="F131" s="1408"/>
      <c r="G131" s="1408"/>
      <c r="H131" s="1408"/>
      <c r="I131" s="1408"/>
      <c r="J131" s="1408"/>
      <c r="K131" s="1408"/>
      <c r="L131" s="1408"/>
      <c r="M131" s="1408"/>
      <c r="N131" s="1408"/>
      <c r="O131" s="1408"/>
      <c r="P131" s="1408"/>
    </row>
    <row r="132" spans="1:16">
      <c r="A132" s="1408"/>
      <c r="B132" s="1408"/>
      <c r="C132" s="1408"/>
      <c r="D132" s="1408"/>
      <c r="E132" s="1408"/>
      <c r="F132" s="1408"/>
      <c r="G132" s="1408"/>
      <c r="H132" s="1408"/>
      <c r="I132" s="1408"/>
      <c r="J132" s="1408"/>
      <c r="K132" s="1408"/>
      <c r="L132" s="1408"/>
      <c r="M132" s="1408"/>
      <c r="N132" s="1408"/>
      <c r="O132" s="1408"/>
      <c r="P132" s="1408"/>
    </row>
    <row r="133" spans="1:16">
      <c r="A133" s="1408"/>
      <c r="B133" s="1408"/>
      <c r="C133" s="1408"/>
      <c r="D133" s="1408"/>
      <c r="E133" s="1408"/>
      <c r="F133" s="1408"/>
      <c r="G133" s="1408"/>
      <c r="H133" s="1408"/>
      <c r="I133" s="1408"/>
      <c r="J133" s="1408"/>
      <c r="K133" s="1408"/>
      <c r="L133" s="1408"/>
      <c r="M133" s="1408"/>
      <c r="N133" s="1408"/>
      <c r="O133" s="1408"/>
      <c r="P133" s="1408"/>
    </row>
    <row r="134" spans="1:16">
      <c r="A134" s="1408"/>
      <c r="B134" s="1408"/>
      <c r="C134" s="1408"/>
      <c r="D134" s="1408"/>
      <c r="E134" s="1408"/>
      <c r="F134" s="1408"/>
      <c r="G134" s="1408"/>
      <c r="H134" s="1408"/>
      <c r="I134" s="1408"/>
      <c r="J134" s="1408"/>
      <c r="K134" s="1408"/>
      <c r="L134" s="1408"/>
      <c r="M134" s="1408"/>
      <c r="N134" s="1408"/>
      <c r="O134" s="1408"/>
      <c r="P134" s="1408"/>
    </row>
    <row r="135" spans="1:16">
      <c r="A135" s="1408"/>
      <c r="B135" s="1408"/>
      <c r="C135" s="1408"/>
      <c r="D135" s="1408"/>
      <c r="E135" s="1408"/>
      <c r="F135" s="1408"/>
      <c r="G135" s="1408"/>
      <c r="H135" s="1408"/>
      <c r="I135" s="1408"/>
      <c r="J135" s="1408"/>
      <c r="K135" s="1408"/>
      <c r="L135" s="1408"/>
      <c r="M135" s="1408"/>
      <c r="N135" s="1408"/>
      <c r="O135" s="1408"/>
      <c r="P135" s="1408"/>
    </row>
    <row r="136" spans="1:16">
      <c r="A136" s="1408"/>
      <c r="B136" s="1408"/>
      <c r="C136" s="1408"/>
      <c r="D136" s="1408"/>
      <c r="E136" s="1408"/>
      <c r="F136" s="1408"/>
      <c r="G136" s="1408"/>
      <c r="H136" s="1408"/>
      <c r="I136" s="1408"/>
      <c r="J136" s="1408"/>
      <c r="K136" s="1408"/>
      <c r="L136" s="1408"/>
      <c r="M136" s="1408"/>
      <c r="N136" s="1408"/>
      <c r="O136" s="1408"/>
      <c r="P136" s="1408"/>
    </row>
    <row r="137" spans="1:16">
      <c r="A137" s="1408"/>
      <c r="B137" s="1408"/>
      <c r="C137" s="1408"/>
      <c r="D137" s="1408"/>
      <c r="E137" s="1408"/>
      <c r="F137" s="1408"/>
      <c r="G137" s="1408"/>
      <c r="H137" s="1408"/>
      <c r="I137" s="1408"/>
      <c r="J137" s="1408"/>
      <c r="K137" s="1408"/>
      <c r="L137" s="1408"/>
      <c r="M137" s="1408"/>
      <c r="N137" s="1408"/>
      <c r="O137" s="1408"/>
      <c r="P137" s="1408"/>
    </row>
    <row r="138" spans="1:16">
      <c r="A138" s="1408"/>
      <c r="B138" s="1408"/>
      <c r="C138" s="1408"/>
      <c r="D138" s="1408"/>
      <c r="E138" s="1408"/>
      <c r="F138" s="1408"/>
      <c r="G138" s="1408"/>
      <c r="H138" s="1408"/>
      <c r="I138" s="1408"/>
      <c r="J138" s="1408"/>
      <c r="K138" s="1408"/>
      <c r="L138" s="1408"/>
      <c r="M138" s="1408"/>
      <c r="N138" s="1408"/>
      <c r="O138" s="1408"/>
      <c r="P138" s="1408"/>
    </row>
    <row r="139" spans="1:16">
      <c r="A139" s="1408"/>
      <c r="B139" s="1408"/>
      <c r="C139" s="1408"/>
      <c r="D139" s="1408"/>
      <c r="E139" s="1408"/>
      <c r="F139" s="1408"/>
      <c r="G139" s="1408"/>
      <c r="H139" s="1408"/>
      <c r="I139" s="1408"/>
      <c r="J139" s="1408"/>
      <c r="K139" s="1408"/>
      <c r="L139" s="1408"/>
      <c r="M139" s="1408"/>
      <c r="N139" s="1408"/>
      <c r="O139" s="1408"/>
      <c r="P139" s="1408"/>
    </row>
    <row r="140" spans="1:16">
      <c r="A140" s="1408"/>
      <c r="B140" s="1408"/>
      <c r="C140" s="1408"/>
      <c r="D140" s="1408"/>
      <c r="E140" s="1408"/>
      <c r="F140" s="1408"/>
      <c r="G140" s="1408"/>
      <c r="H140" s="1408"/>
      <c r="I140" s="1408"/>
      <c r="J140" s="1408"/>
      <c r="K140" s="1408"/>
      <c r="L140" s="1408"/>
      <c r="M140" s="1408"/>
      <c r="N140" s="1408"/>
      <c r="O140" s="1408"/>
      <c r="P140" s="1408"/>
    </row>
    <row r="141" spans="1:16">
      <c r="G141" s="1408"/>
      <c r="H141" s="1408"/>
      <c r="I141" s="1408"/>
      <c r="J141" s="1408"/>
      <c r="K141" s="1408"/>
      <c r="L141" s="1408"/>
      <c r="M141" s="1408"/>
      <c r="N141" s="1408"/>
      <c r="O141" s="1408"/>
      <c r="P141" s="1408"/>
    </row>
    <row r="142" spans="1:16">
      <c r="N142" s="1408"/>
      <c r="O142" s="1408"/>
      <c r="P142" s="1408"/>
    </row>
    <row r="143" spans="1:16">
      <c r="N143" s="1408"/>
      <c r="O143" s="1408"/>
      <c r="P143" s="1408"/>
    </row>
    <row r="144" spans="1:16">
      <c r="N144" s="1408"/>
      <c r="O144" s="1408"/>
      <c r="P144" s="1408"/>
    </row>
    <row r="145" spans="14:16">
      <c r="N145" s="1408"/>
      <c r="O145" s="1408"/>
      <c r="P145" s="1408"/>
    </row>
  </sheetData>
  <mergeCells count="9">
    <mergeCell ref="A55:E55"/>
    <mergeCell ref="A56:F56"/>
    <mergeCell ref="N62:P62"/>
    <mergeCell ref="A1:J1"/>
    <mergeCell ref="N1:P1"/>
    <mergeCell ref="C2:E2"/>
    <mergeCell ref="I2:J2"/>
    <mergeCell ref="G21:L21"/>
    <mergeCell ref="A54:F5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6E57-4712-4360-8962-6A4B33220CD8}">
  <dimension ref="A1:AA144"/>
  <sheetViews>
    <sheetView workbookViewId="0">
      <selection activeCell="M18" sqref="M18"/>
    </sheetView>
  </sheetViews>
  <sheetFormatPr defaultRowHeight="12.6"/>
  <cols>
    <col min="1" max="1" width="32.85546875" customWidth="1"/>
    <col min="2" max="2" width="11.85546875" customWidth="1"/>
    <col min="3" max="3" width="8.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2" bestFit="1" customWidth="1"/>
    <col min="12" max="12" width="12" customWidth="1"/>
    <col min="13" max="13" width="28.42578125" customWidth="1"/>
    <col min="14" max="14" width="17.5703125" customWidth="1"/>
    <col min="15" max="15" width="27.28515625" customWidth="1"/>
  </cols>
  <sheetData>
    <row r="1" spans="1:27" ht="12.95">
      <c r="A1" s="687" t="s">
        <v>250</v>
      </c>
      <c r="B1" s="1408"/>
      <c r="C1" s="1408"/>
      <c r="D1" s="1408"/>
      <c r="E1" s="1408"/>
      <c r="F1" s="1408"/>
      <c r="G1" s="1408"/>
      <c r="H1" s="1408"/>
      <c r="I1" s="1408"/>
      <c r="J1" s="1408"/>
      <c r="K1" s="1408"/>
      <c r="L1" s="1408"/>
      <c r="M1" s="1408"/>
      <c r="N1" s="1408"/>
      <c r="O1" s="1408"/>
      <c r="P1" s="1408"/>
      <c r="Q1" s="1408"/>
      <c r="R1" s="1408"/>
      <c r="S1" s="1408"/>
    </row>
    <row r="2" spans="1:27" ht="12.95">
      <c r="A2" s="2074" t="s">
        <v>0</v>
      </c>
      <c r="B2" s="2074"/>
      <c r="C2" s="2074"/>
      <c r="D2" s="2074"/>
      <c r="E2" s="2074"/>
      <c r="F2" s="2074"/>
      <c r="G2" s="2074"/>
      <c r="H2" s="2074"/>
      <c r="I2" s="2074"/>
      <c r="J2" s="2074"/>
      <c r="K2" s="326"/>
      <c r="L2" s="326"/>
      <c r="M2" s="2074" t="s">
        <v>1</v>
      </c>
      <c r="N2" s="2074"/>
      <c r="O2" s="2074"/>
      <c r="P2" s="326"/>
      <c r="Q2" s="326"/>
      <c r="R2" s="326"/>
      <c r="S2" s="326"/>
      <c r="T2" s="326"/>
      <c r="U2" s="326"/>
      <c r="V2" s="326"/>
      <c r="W2" s="326"/>
      <c r="X2" s="326"/>
      <c r="Y2" s="326"/>
      <c r="Z2" s="326"/>
      <c r="AA2" s="326"/>
    </row>
    <row r="3" spans="1:27">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row>
    <row r="4" spans="1:27" ht="21">
      <c r="A4" s="1894" t="s">
        <v>2</v>
      </c>
      <c r="B4" s="1895" t="s">
        <v>3</v>
      </c>
      <c r="C4" s="2079" t="s">
        <v>4</v>
      </c>
      <c r="D4" s="2079"/>
      <c r="E4" s="2080"/>
      <c r="F4" s="1371"/>
      <c r="G4" s="1894" t="s">
        <v>5</v>
      </c>
      <c r="H4" s="1895" t="s">
        <v>3</v>
      </c>
      <c r="I4" s="2083" t="s">
        <v>6</v>
      </c>
      <c r="J4" s="2083"/>
      <c r="K4" s="1895"/>
      <c r="L4" s="326"/>
      <c r="M4" s="1409" t="s">
        <v>7</v>
      </c>
      <c r="N4" s="1410" t="s">
        <v>8</v>
      </c>
      <c r="O4" s="1411" t="s">
        <v>9</v>
      </c>
      <c r="P4" s="326"/>
      <c r="Q4" s="326"/>
      <c r="R4" s="326"/>
      <c r="S4" s="326"/>
      <c r="T4" s="326"/>
      <c r="U4" s="326"/>
      <c r="V4" s="326"/>
      <c r="W4" s="326"/>
      <c r="X4" s="326"/>
      <c r="Y4" s="326"/>
      <c r="Z4" s="326"/>
      <c r="AA4" s="326"/>
    </row>
    <row r="5" spans="1:27">
      <c r="A5" s="1399" t="s">
        <v>11</v>
      </c>
      <c r="B5" s="1455"/>
      <c r="C5" s="1330" t="s">
        <v>12</v>
      </c>
      <c r="D5" s="1330" t="s">
        <v>13</v>
      </c>
      <c r="E5" s="1400" t="s">
        <v>14</v>
      </c>
      <c r="F5" s="1371"/>
      <c r="G5" s="1399" t="s">
        <v>11</v>
      </c>
      <c r="H5" s="1455"/>
      <c r="I5" s="1330" t="s">
        <v>12</v>
      </c>
      <c r="J5" s="1373" t="s">
        <v>15</v>
      </c>
      <c r="K5" s="1455" t="s">
        <v>16</v>
      </c>
      <c r="L5" s="326"/>
      <c r="M5" s="1506" t="s">
        <v>10</v>
      </c>
      <c r="N5" s="1507">
        <v>0.4</v>
      </c>
      <c r="O5" s="1508">
        <v>135</v>
      </c>
      <c r="P5" s="326"/>
      <c r="Q5" s="326"/>
      <c r="R5" s="326"/>
      <c r="S5" s="326"/>
      <c r="T5" s="326"/>
      <c r="U5" s="326"/>
      <c r="V5" s="326"/>
      <c r="W5" s="326"/>
      <c r="X5" s="326"/>
      <c r="Y5" s="326"/>
      <c r="Z5" s="326"/>
      <c r="AA5" s="326"/>
    </row>
    <row r="6" spans="1:27" ht="12.75" customHeight="1">
      <c r="A6" s="1535" t="s">
        <v>18</v>
      </c>
      <c r="B6" s="297">
        <v>0.51</v>
      </c>
      <c r="C6" s="1536">
        <v>0.8873498369565217</v>
      </c>
      <c r="D6" s="1536">
        <v>78.176248423913052</v>
      </c>
      <c r="E6" s="1374">
        <f>SUM(C6:D6)</f>
        <v>79.063598260869568</v>
      </c>
      <c r="F6" s="1371"/>
      <c r="G6" s="670" t="s">
        <v>223</v>
      </c>
      <c r="H6" s="297">
        <v>7.5999999999999998E-2</v>
      </c>
      <c r="I6" s="1375">
        <v>9.963701847826087</v>
      </c>
      <c r="J6" s="668">
        <v>1.5978171739130433</v>
      </c>
      <c r="K6" s="1375">
        <f>SUM(I6:J6)</f>
        <v>11.56151902173913</v>
      </c>
      <c r="L6" s="1375"/>
      <c r="M6" s="1506" t="s">
        <v>17</v>
      </c>
      <c r="N6" s="1507">
        <v>0.35</v>
      </c>
      <c r="O6" s="1508">
        <v>182</v>
      </c>
      <c r="P6" s="326"/>
      <c r="Q6" s="326"/>
      <c r="R6" s="326"/>
      <c r="S6" s="326"/>
      <c r="T6" s="326"/>
      <c r="U6" s="326"/>
      <c r="V6" s="326"/>
      <c r="W6" s="326"/>
      <c r="X6" s="326"/>
      <c r="Y6" s="326"/>
      <c r="Z6" s="326"/>
      <c r="AA6" s="326"/>
    </row>
    <row r="7" spans="1:27">
      <c r="A7" s="1537" t="s">
        <v>21</v>
      </c>
      <c r="B7" s="1377">
        <v>0.53</v>
      </c>
      <c r="C7" s="1536">
        <v>1.6516659673913043</v>
      </c>
      <c r="D7" s="1536">
        <v>4.6868115000000001</v>
      </c>
      <c r="E7" s="1374">
        <f t="shared" ref="E7:E37" si="0">SUM(C7:D7)</f>
        <v>6.3384774673913045</v>
      </c>
      <c r="F7" s="1371"/>
      <c r="G7" s="670" t="s">
        <v>19</v>
      </c>
      <c r="H7" s="297">
        <v>0.1178</v>
      </c>
      <c r="I7" s="1375">
        <v>0.13195326086956521</v>
      </c>
      <c r="J7" s="668">
        <v>0</v>
      </c>
      <c r="K7" s="1375">
        <f t="shared" ref="K7:K14" si="1">SUM(I7:J7)</f>
        <v>0.13195326086956521</v>
      </c>
      <c r="L7" s="1375"/>
      <c r="M7" s="1506" t="s">
        <v>20</v>
      </c>
      <c r="N7" s="1507">
        <v>0.75</v>
      </c>
      <c r="O7" s="1508">
        <v>25</v>
      </c>
      <c r="P7" s="326"/>
      <c r="Q7" s="326"/>
      <c r="R7" s="326"/>
      <c r="S7" s="326"/>
      <c r="T7" s="326"/>
      <c r="U7" s="326"/>
      <c r="V7" s="326"/>
      <c r="W7" s="326"/>
      <c r="X7" s="326"/>
      <c r="Y7" s="326"/>
      <c r="Z7" s="326"/>
      <c r="AA7" s="326"/>
    </row>
    <row r="8" spans="1:27">
      <c r="A8" s="1535" t="s">
        <v>33</v>
      </c>
      <c r="B8" s="1377" t="s">
        <v>162</v>
      </c>
      <c r="C8" s="1536">
        <v>11.37116243478261</v>
      </c>
      <c r="D8" s="1536">
        <v>7.8140330217391298</v>
      </c>
      <c r="E8" s="1374">
        <f t="shared" si="0"/>
        <v>19.18519545652174</v>
      </c>
      <c r="F8" s="1371"/>
      <c r="G8" s="670" t="s">
        <v>31</v>
      </c>
      <c r="H8" s="1377">
        <v>0.25340000000000001</v>
      </c>
      <c r="I8" s="1375">
        <v>1.9168775</v>
      </c>
      <c r="J8" s="668">
        <v>46.236412836956518</v>
      </c>
      <c r="K8" s="1375">
        <f t="shared" si="1"/>
        <v>48.153290336956516</v>
      </c>
      <c r="L8" s="1375"/>
      <c r="M8" s="1506" t="s">
        <v>23</v>
      </c>
      <c r="N8" s="1509">
        <v>0.25</v>
      </c>
      <c r="O8" s="1508">
        <v>105</v>
      </c>
      <c r="P8" s="326"/>
      <c r="Q8" s="326"/>
      <c r="R8" s="326"/>
      <c r="S8" s="326"/>
      <c r="T8" s="326"/>
      <c r="U8" s="326"/>
      <c r="V8" s="326"/>
      <c r="W8" s="326"/>
      <c r="X8" s="326"/>
      <c r="Y8" s="326"/>
      <c r="Z8" s="326"/>
      <c r="AA8" s="326"/>
    </row>
    <row r="9" spans="1:27">
      <c r="A9" s="1535" t="s">
        <v>163</v>
      </c>
      <c r="B9" s="1377" t="s">
        <v>164</v>
      </c>
      <c r="C9" s="1536">
        <v>2.8043478260869564E-6</v>
      </c>
      <c r="D9" s="1536">
        <v>0.15594742391304348</v>
      </c>
      <c r="E9" s="1374">
        <f t="shared" si="0"/>
        <v>0.15595022826086957</v>
      </c>
      <c r="F9" s="1371"/>
      <c r="G9" s="670" t="s">
        <v>34</v>
      </c>
      <c r="H9" s="297">
        <v>0.36170000000000002</v>
      </c>
      <c r="I9" s="1375">
        <v>15.951651282608694</v>
      </c>
      <c r="J9" s="668">
        <v>29.255691521739131</v>
      </c>
      <c r="K9" s="1375">
        <f t="shared" si="1"/>
        <v>45.207342804347824</v>
      </c>
      <c r="L9" s="1375"/>
      <c r="M9" s="1506" t="s">
        <v>26</v>
      </c>
      <c r="N9" s="1507">
        <v>0.44</v>
      </c>
      <c r="O9" s="1508">
        <v>35</v>
      </c>
      <c r="P9" s="326"/>
      <c r="Q9" s="326"/>
      <c r="R9" s="326"/>
      <c r="S9" s="326"/>
      <c r="T9" s="326"/>
      <c r="U9" s="326"/>
      <c r="V9" s="326"/>
      <c r="W9" s="326"/>
      <c r="X9" s="326"/>
      <c r="Y9" s="326"/>
      <c r="Z9" s="326"/>
      <c r="AA9" s="326"/>
    </row>
    <row r="10" spans="1:27">
      <c r="A10" s="1535" t="s">
        <v>166</v>
      </c>
      <c r="B10" s="297">
        <v>0.58699999999999997</v>
      </c>
      <c r="C10" s="1536">
        <v>8.8311469673913034</v>
      </c>
      <c r="D10" s="1536">
        <v>24.965525923913042</v>
      </c>
      <c r="E10" s="1374">
        <f t="shared" si="0"/>
        <v>33.796672891304347</v>
      </c>
      <c r="F10" s="1371"/>
      <c r="G10" s="671" t="s">
        <v>28</v>
      </c>
      <c r="H10" s="1377">
        <v>0.33</v>
      </c>
      <c r="I10" s="1375">
        <v>0.78303038043478268</v>
      </c>
      <c r="J10" s="668">
        <v>4.0436094999999996</v>
      </c>
      <c r="K10" s="1375">
        <f t="shared" si="1"/>
        <v>4.8266398804347821</v>
      </c>
      <c r="L10" s="1375"/>
      <c r="M10" s="1465" t="s">
        <v>209</v>
      </c>
      <c r="N10" s="1510">
        <v>0.5</v>
      </c>
      <c r="O10" s="1511">
        <v>45</v>
      </c>
      <c r="P10" s="326"/>
      <c r="Q10" s="326"/>
      <c r="R10" s="326"/>
      <c r="S10" s="326"/>
      <c r="T10" s="326"/>
      <c r="U10" s="326"/>
      <c r="V10" s="326"/>
      <c r="W10" s="326"/>
      <c r="X10" s="326"/>
      <c r="Y10" s="326"/>
      <c r="Z10" s="326"/>
      <c r="AA10" s="326"/>
    </row>
    <row r="11" spans="1:27">
      <c r="A11" s="1538" t="s">
        <v>42</v>
      </c>
      <c r="B11" s="1377" t="s">
        <v>167</v>
      </c>
      <c r="C11" s="1536">
        <v>20.795734804347827</v>
      </c>
      <c r="D11" s="1536">
        <v>0</v>
      </c>
      <c r="E11" s="1374">
        <f t="shared" si="0"/>
        <v>20.795734804347827</v>
      </c>
      <c r="F11" s="1371"/>
      <c r="G11" s="670" t="s">
        <v>22</v>
      </c>
      <c r="H11" s="297">
        <v>0.35</v>
      </c>
      <c r="I11" s="1375">
        <v>14.554513043478261</v>
      </c>
      <c r="J11" s="668">
        <v>0</v>
      </c>
      <c r="K11" s="1375">
        <f t="shared" si="1"/>
        <v>14.554513043478261</v>
      </c>
      <c r="L11" s="1375"/>
      <c r="M11" s="1466" t="s">
        <v>16</v>
      </c>
      <c r="N11" s="1467"/>
      <c r="O11" s="1468">
        <f>+SUM( O5:O10)</f>
        <v>527</v>
      </c>
      <c r="P11" s="326"/>
      <c r="Q11" s="326"/>
      <c r="R11" s="326"/>
      <c r="S11" s="326"/>
      <c r="T11" s="326"/>
      <c r="U11" s="326"/>
      <c r="V11" s="326"/>
      <c r="W11" s="326"/>
      <c r="X11" s="326"/>
      <c r="Y11" s="326"/>
      <c r="Z11" s="326"/>
      <c r="AA11" s="326"/>
    </row>
    <row r="12" spans="1:27">
      <c r="A12" s="1535" t="s">
        <v>45</v>
      </c>
      <c r="B12" s="1377">
        <v>0.36</v>
      </c>
      <c r="C12" s="1536">
        <v>8.5699165217391311</v>
      </c>
      <c r="D12" s="1536">
        <v>7.2724906086956516</v>
      </c>
      <c r="E12" s="1374">
        <f t="shared" si="0"/>
        <v>15.842407130434783</v>
      </c>
      <c r="F12" s="1371"/>
      <c r="G12" s="670" t="s">
        <v>25</v>
      </c>
      <c r="H12" s="297">
        <v>0.41470000000000001</v>
      </c>
      <c r="I12" s="1375">
        <v>13.920444173913042</v>
      </c>
      <c r="J12" s="668">
        <v>3.1684092608695651</v>
      </c>
      <c r="K12" s="1375">
        <f t="shared" si="1"/>
        <v>17.088853434782607</v>
      </c>
      <c r="L12" s="1375"/>
      <c r="M12" s="269" t="s">
        <v>251</v>
      </c>
      <c r="N12" s="269"/>
      <c r="O12" s="269"/>
      <c r="P12" s="326"/>
      <c r="Q12" s="326"/>
      <c r="R12" s="326"/>
      <c r="S12" s="326"/>
      <c r="T12" s="326"/>
      <c r="U12" s="326"/>
      <c r="V12" s="326"/>
      <c r="W12" s="326"/>
      <c r="X12" s="326"/>
      <c r="Y12" s="326"/>
      <c r="Z12" s="326"/>
    </row>
    <row r="13" spans="1:27">
      <c r="A13" s="1535" t="s">
        <v>47</v>
      </c>
      <c r="B13" s="1377">
        <v>0.51</v>
      </c>
      <c r="C13" s="1536">
        <v>33.98681439130435</v>
      </c>
      <c r="D13" s="1536">
        <v>60.132952358695654</v>
      </c>
      <c r="E13" s="1374">
        <f t="shared" si="0"/>
        <v>94.119766749999997</v>
      </c>
      <c r="F13" s="1371"/>
      <c r="G13" s="670" t="s">
        <v>224</v>
      </c>
      <c r="H13" s="297">
        <v>6.6400000000000001E-2</v>
      </c>
      <c r="I13" s="1375">
        <v>0.99074336956521747</v>
      </c>
      <c r="J13" s="1375">
        <v>9.0059119565217394E-2</v>
      </c>
      <c r="K13" s="1375">
        <f t="shared" si="1"/>
        <v>1.0808024891304349</v>
      </c>
      <c r="L13" s="1375"/>
      <c r="M13" s="1512" t="s">
        <v>53</v>
      </c>
      <c r="N13" s="1512"/>
      <c r="O13" s="1512"/>
      <c r="P13" s="1512"/>
      <c r="Q13" s="1512"/>
      <c r="R13" s="326"/>
      <c r="S13" s="326"/>
      <c r="T13" s="326"/>
      <c r="U13" s="326"/>
      <c r="V13" s="326"/>
      <c r="W13" s="326"/>
      <c r="X13" s="326"/>
      <c r="Y13" s="326"/>
      <c r="Z13" s="326"/>
    </row>
    <row r="14" spans="1:27">
      <c r="A14" s="1538" t="s">
        <v>51</v>
      </c>
      <c r="B14" s="1377">
        <v>0.13039999999999999</v>
      </c>
      <c r="C14" s="1536">
        <v>7.7946792717391302</v>
      </c>
      <c r="D14" s="1536">
        <v>4.6155614565217391</v>
      </c>
      <c r="E14" s="1374">
        <f t="shared" si="0"/>
        <v>12.41024072826087</v>
      </c>
      <c r="F14" s="1371"/>
      <c r="G14" s="154" t="s">
        <v>168</v>
      </c>
      <c r="H14" s="297">
        <v>0.3</v>
      </c>
      <c r="I14" s="1375">
        <v>7.5480000000000005E-2</v>
      </c>
      <c r="J14" s="1375">
        <v>0.65118763043478256</v>
      </c>
      <c r="K14" s="1375">
        <f t="shared" si="1"/>
        <v>0.72666763043478255</v>
      </c>
      <c r="L14" s="1375"/>
      <c r="M14" s="326"/>
      <c r="N14" s="326"/>
      <c r="O14" s="326"/>
      <c r="P14" s="326"/>
      <c r="Q14" s="326"/>
      <c r="R14" s="326"/>
      <c r="S14" s="326"/>
      <c r="T14" s="326"/>
      <c r="U14" s="326"/>
      <c r="V14" s="326"/>
      <c r="W14" s="326"/>
      <c r="X14" s="326"/>
      <c r="Y14" s="326"/>
      <c r="Z14" s="326"/>
    </row>
    <row r="15" spans="1:27">
      <c r="A15" s="1535" t="s">
        <v>173</v>
      </c>
      <c r="B15" s="1377" t="s">
        <v>174</v>
      </c>
      <c r="C15" s="1536">
        <v>0</v>
      </c>
      <c r="D15" s="1536">
        <v>0</v>
      </c>
      <c r="E15" s="1374">
        <f t="shared" si="0"/>
        <v>0</v>
      </c>
      <c r="F15" s="1371"/>
      <c r="G15" s="1671" t="s">
        <v>169</v>
      </c>
      <c r="H15" s="1672"/>
      <c r="I15" s="1673">
        <f>SUM(I6:I14)</f>
        <v>58.288394858695646</v>
      </c>
      <c r="J15" s="1673">
        <f>SUM(J6:J14)</f>
        <v>85.043187043478241</v>
      </c>
      <c r="K15" s="1673">
        <f>SUM(K6:K14)</f>
        <v>143.33158190217389</v>
      </c>
      <c r="L15" s="1504"/>
      <c r="M15" s="326"/>
      <c r="N15" s="326"/>
      <c r="O15" s="326"/>
      <c r="P15" s="326"/>
      <c r="Q15" s="326"/>
      <c r="R15" s="326"/>
      <c r="S15" s="326"/>
      <c r="T15" s="326"/>
      <c r="U15" s="326"/>
      <c r="V15" s="326"/>
      <c r="W15" s="326"/>
      <c r="X15" s="326"/>
      <c r="Y15" s="326"/>
      <c r="Z15" s="326"/>
    </row>
    <row r="16" spans="1:27">
      <c r="A16" s="1535" t="s">
        <v>54</v>
      </c>
      <c r="B16" s="1377">
        <v>0.42630000000000001</v>
      </c>
      <c r="C16" s="1536">
        <v>222.44735994565218</v>
      </c>
      <c r="D16" s="1536">
        <v>8.9380826847826089</v>
      </c>
      <c r="E16" s="1374">
        <f t="shared" si="0"/>
        <v>231.3854426304348</v>
      </c>
      <c r="F16" s="1371"/>
      <c r="G16" s="1674" t="s">
        <v>43</v>
      </c>
      <c r="H16" s="1675"/>
      <c r="I16" s="1676">
        <f>C38+I15</f>
        <v>655.66158553260868</v>
      </c>
      <c r="J16" s="1676">
        <f>D38+J15</f>
        <v>812.84617063043481</v>
      </c>
      <c r="K16" s="1676">
        <f>E38+K15</f>
        <v>1468.5077561630435</v>
      </c>
      <c r="L16" s="1505"/>
      <c r="M16" s="326"/>
      <c r="N16" s="326"/>
      <c r="O16" s="326"/>
      <c r="P16" s="326"/>
      <c r="Q16" s="326"/>
      <c r="R16" s="326"/>
      <c r="S16" s="326"/>
      <c r="T16" s="326"/>
      <c r="U16" s="326"/>
      <c r="V16" s="326"/>
      <c r="W16" s="326"/>
      <c r="X16" s="326"/>
      <c r="Y16" s="326"/>
      <c r="Z16" s="326"/>
    </row>
    <row r="17" spans="1:26">
      <c r="A17" s="1535" t="s">
        <v>56</v>
      </c>
      <c r="B17" s="1377" t="s">
        <v>175</v>
      </c>
      <c r="C17" s="1536">
        <v>4.9206107065217397</v>
      </c>
      <c r="D17" s="1536">
        <v>6.0435021413043479</v>
      </c>
      <c r="E17" s="1374">
        <f t="shared" si="0"/>
        <v>10.964112847826087</v>
      </c>
      <c r="F17" s="1371"/>
      <c r="G17" s="326"/>
      <c r="H17" s="326"/>
      <c r="I17" s="326"/>
      <c r="J17" s="326"/>
      <c r="K17" s="326"/>
      <c r="L17" s="326"/>
      <c r="M17" s="326"/>
      <c r="N17" s="326"/>
      <c r="O17" s="326"/>
      <c r="P17" s="326"/>
      <c r="Q17" s="326"/>
      <c r="R17" s="326"/>
      <c r="S17" s="326"/>
      <c r="T17" s="326"/>
      <c r="U17" s="326"/>
      <c r="V17" s="326"/>
      <c r="W17" s="326"/>
      <c r="X17" s="326"/>
      <c r="Y17" s="326"/>
      <c r="Z17" s="326"/>
    </row>
    <row r="18" spans="1:26">
      <c r="A18" s="1535" t="s">
        <v>57</v>
      </c>
      <c r="B18" s="1377">
        <v>0.39550000000000002</v>
      </c>
      <c r="C18" s="1536">
        <v>5.1461924891304349</v>
      </c>
      <c r="D18" s="1536">
        <v>24.481443619565219</v>
      </c>
      <c r="E18" s="1374">
        <f t="shared" si="0"/>
        <v>29.627636108695654</v>
      </c>
      <c r="F18" s="1371"/>
      <c r="G18" s="326"/>
      <c r="H18" s="326"/>
      <c r="I18" s="326"/>
      <c r="J18" s="326"/>
      <c r="K18" s="326"/>
      <c r="L18" s="326"/>
      <c r="M18" s="326"/>
      <c r="N18" s="326"/>
      <c r="O18" s="326"/>
      <c r="P18" s="326"/>
      <c r="Q18" s="326"/>
      <c r="R18" s="326"/>
      <c r="S18" s="326"/>
      <c r="T18" s="326"/>
      <c r="U18" s="326"/>
      <c r="V18" s="326"/>
      <c r="W18" s="326"/>
      <c r="X18" s="326"/>
      <c r="Y18" s="326"/>
      <c r="Z18" s="326"/>
    </row>
    <row r="19" spans="1:26">
      <c r="A19" s="1535" t="s">
        <v>59</v>
      </c>
      <c r="B19" s="1377">
        <v>0.7</v>
      </c>
      <c r="C19" s="1536">
        <v>31.994649717391304</v>
      </c>
      <c r="D19" s="1536">
        <v>30.881410869565219</v>
      </c>
      <c r="E19" s="1374">
        <f t="shared" si="0"/>
        <v>62.876060586956527</v>
      </c>
      <c r="F19" s="1371"/>
      <c r="G19" s="326"/>
      <c r="H19" s="326"/>
      <c r="I19" s="326"/>
      <c r="J19" s="326"/>
      <c r="K19" s="326"/>
      <c r="L19" s="326"/>
      <c r="M19" s="326"/>
      <c r="N19" s="326"/>
      <c r="O19" s="326"/>
      <c r="P19" s="326"/>
      <c r="Q19" s="326"/>
      <c r="R19" s="326"/>
      <c r="S19" s="326"/>
      <c r="T19" s="326"/>
      <c r="U19" s="326"/>
      <c r="V19" s="326"/>
      <c r="W19" s="326"/>
      <c r="X19" s="326"/>
      <c r="Y19" s="326"/>
      <c r="Z19" s="326"/>
    </row>
    <row r="20" spans="1:26">
      <c r="A20" s="1535" t="s">
        <v>60</v>
      </c>
      <c r="B20" s="297">
        <v>0.43969999999999998</v>
      </c>
      <c r="C20" s="1536">
        <v>5.183533119565217</v>
      </c>
      <c r="D20" s="1536">
        <v>10.265901206521738</v>
      </c>
      <c r="E20" s="1374">
        <f t="shared" si="0"/>
        <v>15.449434326086955</v>
      </c>
      <c r="F20" s="1371"/>
      <c r="G20" s="326"/>
      <c r="H20" s="326"/>
      <c r="I20" s="326"/>
      <c r="J20" s="326"/>
      <c r="K20" s="326"/>
      <c r="L20" s="326"/>
      <c r="M20" s="326"/>
      <c r="N20" s="326"/>
      <c r="O20" s="326"/>
      <c r="P20" s="326"/>
      <c r="Q20" s="326"/>
      <c r="R20" s="326"/>
      <c r="S20" s="326"/>
      <c r="T20" s="326"/>
      <c r="U20" s="326"/>
      <c r="V20" s="326"/>
      <c r="W20" s="326"/>
      <c r="X20" s="326"/>
      <c r="Y20" s="326"/>
      <c r="Z20" s="326"/>
    </row>
    <row r="21" spans="1:26" ht="12.95">
      <c r="A21" s="1535" t="s">
        <v>65</v>
      </c>
      <c r="B21" s="297">
        <v>0.64</v>
      </c>
      <c r="C21" s="1536">
        <v>3.2898043043478258</v>
      </c>
      <c r="D21" s="1536">
        <v>3.4856421956521739</v>
      </c>
      <c r="E21" s="1374">
        <f t="shared" si="0"/>
        <v>6.7754464999999993</v>
      </c>
      <c r="F21" s="1371"/>
      <c r="G21" s="2074" t="s">
        <v>58</v>
      </c>
      <c r="H21" s="2074"/>
      <c r="I21" s="2074"/>
      <c r="J21" s="2074"/>
      <c r="K21" s="2074"/>
      <c r="L21" s="2074"/>
      <c r="M21" s="2074"/>
      <c r="N21" s="326"/>
      <c r="O21" s="326"/>
      <c r="P21" s="326"/>
      <c r="Q21" s="326"/>
      <c r="R21" s="326"/>
      <c r="S21" s="326"/>
      <c r="T21" s="326"/>
      <c r="U21" s="326"/>
      <c r="V21" s="326"/>
      <c r="W21" s="326"/>
      <c r="X21" s="326"/>
      <c r="Y21" s="326"/>
      <c r="Z21" s="326"/>
    </row>
    <row r="22" spans="1:26">
      <c r="A22" s="1535" t="s">
        <v>71</v>
      </c>
      <c r="B22" s="1377" t="s">
        <v>176</v>
      </c>
      <c r="C22" s="1536">
        <v>7.6225673913043481</v>
      </c>
      <c r="D22" s="1536">
        <v>4.9774301521739126</v>
      </c>
      <c r="E22" s="1374">
        <f t="shared" si="0"/>
        <v>12.59999754347826</v>
      </c>
      <c r="F22" s="1371"/>
      <c r="G22" s="326"/>
      <c r="H22" s="326"/>
      <c r="I22" s="326"/>
      <c r="J22" s="326"/>
      <c r="K22" s="326"/>
      <c r="L22" s="326"/>
      <c r="M22" s="326"/>
      <c r="N22" s="1408"/>
      <c r="O22" s="1408"/>
      <c r="P22" s="1408"/>
      <c r="S22" s="326"/>
      <c r="T22" s="326"/>
      <c r="U22" s="326"/>
      <c r="V22" s="326"/>
      <c r="W22" s="326"/>
      <c r="X22" s="326"/>
      <c r="Y22" s="326"/>
      <c r="Z22" s="326"/>
    </row>
    <row r="23" spans="1:26" ht="21">
      <c r="A23" s="1535" t="s">
        <v>74</v>
      </c>
      <c r="B23" s="1377" t="s">
        <v>177</v>
      </c>
      <c r="C23" s="1536">
        <v>50.07</v>
      </c>
      <c r="D23" s="1536">
        <v>79.06</v>
      </c>
      <c r="E23" s="1374">
        <f t="shared" si="0"/>
        <v>129.13</v>
      </c>
      <c r="F23" s="1371"/>
      <c r="G23" s="1413" t="s">
        <v>61</v>
      </c>
      <c r="H23" s="1414" t="s">
        <v>239</v>
      </c>
      <c r="I23" s="1414" t="s">
        <v>63</v>
      </c>
      <c r="J23" s="1414" t="s">
        <v>64</v>
      </c>
      <c r="K23" s="1414" t="s">
        <v>15</v>
      </c>
      <c r="L23" s="1414"/>
      <c r="M23" s="1415" t="s">
        <v>16</v>
      </c>
      <c r="N23" s="1408"/>
      <c r="O23" s="1408"/>
      <c r="P23" s="1408"/>
      <c r="S23" s="326"/>
      <c r="T23" s="326"/>
      <c r="U23" s="326"/>
      <c r="V23" s="326"/>
      <c r="W23" s="326"/>
      <c r="X23" s="326"/>
      <c r="Y23" s="326"/>
      <c r="Z23" s="326"/>
    </row>
    <row r="24" spans="1:26">
      <c r="A24" s="1535" t="s">
        <v>178</v>
      </c>
      <c r="B24" s="1377" t="s">
        <v>179</v>
      </c>
      <c r="C24" s="1536">
        <v>6.86</v>
      </c>
      <c r="D24" s="1536">
        <v>23.78</v>
      </c>
      <c r="E24" s="1374">
        <f t="shared" si="0"/>
        <v>30.64</v>
      </c>
      <c r="F24" s="1371"/>
      <c r="G24" s="1420" t="s">
        <v>66</v>
      </c>
      <c r="H24" s="1412"/>
      <c r="I24" s="1449" t="s">
        <v>67</v>
      </c>
      <c r="J24" s="1419">
        <v>7.2713597826086968E-2</v>
      </c>
      <c r="K24" s="1419">
        <v>2.4891652173913044E-2</v>
      </c>
      <c r="L24" s="1419"/>
      <c r="M24" s="1471">
        <f t="shared" ref="M24:M35" si="2">J24+K24</f>
        <v>9.7605250000000005E-2</v>
      </c>
      <c r="N24" s="1408"/>
      <c r="O24" s="1408"/>
      <c r="P24" s="1408"/>
      <c r="S24" s="326"/>
      <c r="T24" s="326"/>
      <c r="U24" s="326"/>
      <c r="V24" s="326"/>
      <c r="W24" s="326"/>
      <c r="X24" s="326"/>
      <c r="Y24" s="326"/>
      <c r="Z24" s="326"/>
    </row>
    <row r="25" spans="1:26">
      <c r="A25" s="1535" t="s">
        <v>83</v>
      </c>
      <c r="B25" s="1377">
        <v>0.33279999999999998</v>
      </c>
      <c r="C25" s="1536">
        <v>33.869999999999997</v>
      </c>
      <c r="D25" s="1536">
        <v>0</v>
      </c>
      <c r="E25" s="1374">
        <f t="shared" si="0"/>
        <v>33.869999999999997</v>
      </c>
      <c r="F25" s="1371"/>
      <c r="G25" s="1420" t="s">
        <v>69</v>
      </c>
      <c r="H25" s="1412"/>
      <c r="I25" s="1449">
        <v>0.27500000000000002</v>
      </c>
      <c r="J25" s="1419">
        <v>11.66033947826087</v>
      </c>
      <c r="K25" s="1419">
        <v>0.25152296739130436</v>
      </c>
      <c r="L25" s="1419"/>
      <c r="M25" s="1431">
        <f t="shared" si="2"/>
        <v>11.911862445652174</v>
      </c>
      <c r="N25" s="1408"/>
      <c r="O25" s="1408"/>
      <c r="P25" s="1408"/>
      <c r="S25" s="326"/>
      <c r="T25" s="326"/>
      <c r="U25" s="326"/>
      <c r="V25" s="326"/>
      <c r="W25" s="326"/>
      <c r="X25" s="326"/>
      <c r="Y25" s="326"/>
      <c r="Z25" s="326"/>
    </row>
    <row r="26" spans="1:26">
      <c r="A26" s="1535" t="s">
        <v>85</v>
      </c>
      <c r="B26" s="1377">
        <v>0.3679</v>
      </c>
      <c r="C26" s="1536">
        <v>0</v>
      </c>
      <c r="D26" s="1536">
        <v>0</v>
      </c>
      <c r="E26" s="1374">
        <f t="shared" si="0"/>
        <v>0</v>
      </c>
      <c r="F26" s="1371"/>
      <c r="G26" s="1420" t="s">
        <v>72</v>
      </c>
      <c r="H26" s="1412"/>
      <c r="I26" s="1418">
        <v>0.46</v>
      </c>
      <c r="J26" s="1419">
        <v>27.881694858695653</v>
      </c>
      <c r="K26" s="1419">
        <v>3.4889783152173912</v>
      </c>
      <c r="L26" s="1419"/>
      <c r="M26" s="1431">
        <f t="shared" si="2"/>
        <v>31.370673173913044</v>
      </c>
      <c r="N26" s="1408"/>
      <c r="O26" s="1408"/>
      <c r="P26" s="1408"/>
      <c r="S26" s="326"/>
      <c r="T26" s="326"/>
      <c r="U26" s="326"/>
      <c r="V26" s="326"/>
      <c r="W26" s="326"/>
      <c r="X26" s="326"/>
      <c r="Y26" s="326"/>
      <c r="Z26" s="326"/>
    </row>
    <row r="27" spans="1:26">
      <c r="A27" s="1535" t="s">
        <v>88</v>
      </c>
      <c r="B27" s="1377" t="s">
        <v>180</v>
      </c>
      <c r="C27" s="1536">
        <v>15.99</v>
      </c>
      <c r="D27" s="1536">
        <v>9.42</v>
      </c>
      <c r="E27" s="1374">
        <f t="shared" si="0"/>
        <v>25.41</v>
      </c>
      <c r="F27" s="1371"/>
      <c r="G27" s="1420" t="s">
        <v>240</v>
      </c>
      <c r="H27" s="1412"/>
      <c r="I27" s="1450" t="s">
        <v>67</v>
      </c>
      <c r="J27" s="1419">
        <v>0</v>
      </c>
      <c r="K27" s="1419">
        <v>0</v>
      </c>
      <c r="L27" s="1419"/>
      <c r="M27" s="1431">
        <f t="shared" si="2"/>
        <v>0</v>
      </c>
      <c r="N27" s="1408"/>
      <c r="O27" s="1408"/>
      <c r="P27" s="1408"/>
      <c r="S27" s="326"/>
      <c r="T27" s="326"/>
      <c r="U27" s="326"/>
      <c r="V27" s="326"/>
      <c r="W27" s="326"/>
      <c r="X27" s="326"/>
      <c r="Y27" s="326"/>
      <c r="Z27" s="326"/>
    </row>
    <row r="28" spans="1:26">
      <c r="A28" s="1535" t="s">
        <v>103</v>
      </c>
      <c r="B28" s="1377">
        <v>0.41499999999999998</v>
      </c>
      <c r="C28" s="1536">
        <v>13.59</v>
      </c>
      <c r="D28" s="1536">
        <v>0.89</v>
      </c>
      <c r="E28" s="1374">
        <f t="shared" si="0"/>
        <v>14.48</v>
      </c>
      <c r="F28" s="1371"/>
      <c r="G28" s="1420" t="s">
        <v>75</v>
      </c>
      <c r="H28" s="1412"/>
      <c r="I28" s="1450">
        <v>0.12</v>
      </c>
      <c r="J28" s="1419">
        <v>0.57679418478260869</v>
      </c>
      <c r="K28" s="1419">
        <v>5.0575217391304345E-3</v>
      </c>
      <c r="L28" s="1419"/>
      <c r="M28" s="1431">
        <f t="shared" si="2"/>
        <v>0.58185170652173912</v>
      </c>
      <c r="N28" s="1408"/>
      <c r="O28" s="1408"/>
      <c r="P28" s="1408"/>
      <c r="S28" s="326"/>
      <c r="T28" s="326"/>
      <c r="U28" s="326"/>
      <c r="V28" s="326"/>
      <c r="W28" s="326"/>
      <c r="X28" s="326"/>
      <c r="Y28" s="326"/>
      <c r="Z28" s="326"/>
    </row>
    <row r="29" spans="1:26">
      <c r="A29" s="1535" t="s">
        <v>104</v>
      </c>
      <c r="B29" s="1377">
        <v>0.59099999999999997</v>
      </c>
      <c r="C29" s="1536">
        <v>10.5</v>
      </c>
      <c r="D29" s="1536">
        <v>0</v>
      </c>
      <c r="E29" s="1374">
        <f t="shared" si="0"/>
        <v>10.5</v>
      </c>
      <c r="F29" s="1371"/>
      <c r="G29" s="1420" t="s">
        <v>77</v>
      </c>
      <c r="H29" s="1412"/>
      <c r="I29" s="1418">
        <v>0.25</v>
      </c>
      <c r="J29" s="1419">
        <v>10.144623923913043</v>
      </c>
      <c r="K29" s="1419">
        <v>9.1215130434782604E-2</v>
      </c>
      <c r="L29" s="1419"/>
      <c r="M29" s="1431">
        <f t="shared" si="2"/>
        <v>10.235839054347826</v>
      </c>
      <c r="N29" s="1408"/>
      <c r="O29" s="1408"/>
      <c r="P29" s="1408"/>
      <c r="S29" s="326"/>
      <c r="T29" s="326"/>
      <c r="U29" s="326"/>
      <c r="V29" s="326"/>
      <c r="W29" s="326"/>
      <c r="X29" s="326"/>
      <c r="Y29" s="326"/>
      <c r="Z29" s="326"/>
    </row>
    <row r="30" spans="1:26">
      <c r="A30" s="1535" t="s">
        <v>105</v>
      </c>
      <c r="B30" s="297">
        <v>0.30580000000000002</v>
      </c>
      <c r="C30" s="1536">
        <v>7.74</v>
      </c>
      <c r="D30" s="1536">
        <v>212.96</v>
      </c>
      <c r="E30" s="1374">
        <f t="shared" si="0"/>
        <v>220.70000000000002</v>
      </c>
      <c r="F30" s="1371"/>
      <c r="G30" s="1420" t="s">
        <v>79</v>
      </c>
      <c r="H30" s="1412"/>
      <c r="I30" s="1450">
        <v>0.5</v>
      </c>
      <c r="J30" s="1419">
        <v>17.269764989130437</v>
      </c>
      <c r="K30" s="1419">
        <v>0.12343290217391305</v>
      </c>
      <c r="L30" s="1419"/>
      <c r="M30" s="1431">
        <f t="shared" si="2"/>
        <v>17.39319789130435</v>
      </c>
      <c r="N30" s="1408"/>
      <c r="O30" s="1408"/>
      <c r="P30" s="1408"/>
      <c r="S30" s="326"/>
      <c r="T30" s="326"/>
      <c r="U30" s="326"/>
      <c r="V30" s="326"/>
      <c r="W30" s="326"/>
      <c r="X30" s="326"/>
      <c r="Y30" s="326"/>
      <c r="Z30" s="326"/>
    </row>
    <row r="31" spans="1:26">
      <c r="A31" s="1535" t="s">
        <v>106</v>
      </c>
      <c r="B31" s="297">
        <v>0.30580000000000002</v>
      </c>
      <c r="C31" s="1536">
        <v>20.239999999999998</v>
      </c>
      <c r="D31" s="1536">
        <v>0</v>
      </c>
      <c r="E31" s="1374">
        <f t="shared" si="0"/>
        <v>20.239999999999998</v>
      </c>
      <c r="F31" s="1371"/>
      <c r="G31" s="1420" t="s">
        <v>82</v>
      </c>
      <c r="H31" s="1412"/>
      <c r="I31" s="1450" t="s">
        <v>67</v>
      </c>
      <c r="J31" s="1419">
        <v>25.06706497826087</v>
      </c>
      <c r="K31" s="1419">
        <v>204.86937436956521</v>
      </c>
      <c r="L31" s="1419"/>
      <c r="M31" s="1431">
        <f t="shared" si="2"/>
        <v>229.93643934782608</v>
      </c>
      <c r="N31" s="1408"/>
      <c r="O31" s="1408"/>
      <c r="P31" s="1408"/>
      <c r="S31" s="326"/>
      <c r="T31" s="326"/>
      <c r="U31" s="326"/>
      <c r="V31" s="326"/>
      <c r="W31" s="326"/>
      <c r="X31" s="326"/>
      <c r="Y31" s="326"/>
      <c r="Z31" s="326"/>
    </row>
    <row r="32" spans="1:26">
      <c r="A32" s="1535" t="s">
        <v>108</v>
      </c>
      <c r="B32" s="297">
        <v>0.58840000000000003</v>
      </c>
      <c r="C32" s="1536">
        <v>14.72</v>
      </c>
      <c r="D32" s="1536">
        <v>28.16</v>
      </c>
      <c r="E32" s="1374">
        <f t="shared" si="0"/>
        <v>42.88</v>
      </c>
      <c r="F32" s="1371"/>
      <c r="G32" s="1420" t="s">
        <v>241</v>
      </c>
      <c r="H32" s="1412"/>
      <c r="I32" s="1450" t="s">
        <v>242</v>
      </c>
      <c r="J32" s="1419">
        <v>0</v>
      </c>
      <c r="K32" s="1419">
        <v>0</v>
      </c>
      <c r="L32" s="1419"/>
      <c r="M32" s="1431">
        <f t="shared" si="2"/>
        <v>0</v>
      </c>
      <c r="N32" s="1408"/>
      <c r="O32" s="1408"/>
      <c r="P32" s="1408"/>
      <c r="S32" s="326"/>
      <c r="T32" s="326"/>
      <c r="U32" s="326"/>
      <c r="V32" s="326"/>
      <c r="W32" s="326"/>
      <c r="X32" s="326"/>
      <c r="Y32" s="326"/>
      <c r="Z32" s="326"/>
    </row>
    <row r="33" spans="1:26">
      <c r="A33" s="1535" t="s">
        <v>111</v>
      </c>
      <c r="B33" s="1377">
        <v>0.66774999999999995</v>
      </c>
      <c r="C33" s="1536">
        <v>0.66</v>
      </c>
      <c r="D33" s="1536">
        <v>5.74</v>
      </c>
      <c r="E33" s="1374">
        <f>SUM(C33:D33)</f>
        <v>6.4</v>
      </c>
      <c r="F33" s="1371"/>
      <c r="G33" s="1420" t="s">
        <v>84</v>
      </c>
      <c r="H33" s="1412"/>
      <c r="I33" s="1450">
        <v>0.215</v>
      </c>
      <c r="J33" s="1419">
        <v>16.665861336956521</v>
      </c>
      <c r="K33" s="1419">
        <v>0.41095053260869563</v>
      </c>
      <c r="L33" s="1419"/>
      <c r="M33" s="1431">
        <f t="shared" si="2"/>
        <v>17.076811869565216</v>
      </c>
      <c r="N33" s="1408"/>
      <c r="O33" s="1408"/>
      <c r="P33" s="1408"/>
      <c r="S33" s="326"/>
      <c r="T33" s="326"/>
      <c r="U33" s="326"/>
      <c r="V33" s="326"/>
      <c r="W33" s="326"/>
      <c r="X33" s="326"/>
      <c r="Y33" s="326"/>
      <c r="Z33" s="326"/>
    </row>
    <row r="34" spans="1:26">
      <c r="A34" s="1535" t="s">
        <v>225</v>
      </c>
      <c r="B34" s="297">
        <v>0.18</v>
      </c>
      <c r="C34" s="1536">
        <v>0.3</v>
      </c>
      <c r="D34" s="1536">
        <v>0.22</v>
      </c>
      <c r="E34" s="1374">
        <f t="shared" si="0"/>
        <v>0.52</v>
      </c>
      <c r="F34" s="1371"/>
      <c r="G34" s="1420" t="s">
        <v>86</v>
      </c>
      <c r="H34" s="1412"/>
      <c r="I34" s="1450">
        <v>0.25</v>
      </c>
      <c r="J34" s="1419">
        <v>6.1971371086956522</v>
      </c>
      <c r="K34" s="1419">
        <v>0.33299343478260868</v>
      </c>
      <c r="L34" s="1419"/>
      <c r="M34" s="1431">
        <f t="shared" si="2"/>
        <v>6.5301305434782613</v>
      </c>
      <c r="N34" s="1408"/>
      <c r="O34" s="1408"/>
      <c r="P34" s="1408"/>
      <c r="S34" s="326"/>
      <c r="T34" s="326"/>
      <c r="U34" s="326"/>
      <c r="V34" s="326"/>
      <c r="W34" s="326"/>
      <c r="X34" s="326"/>
      <c r="Y34" s="326"/>
      <c r="Z34" s="326"/>
    </row>
    <row r="35" spans="1:26">
      <c r="A35" s="1535" t="s">
        <v>112</v>
      </c>
      <c r="B35" s="1377">
        <v>0.41499999999999998</v>
      </c>
      <c r="C35" s="1536">
        <v>10.94</v>
      </c>
      <c r="D35" s="1536">
        <v>0</v>
      </c>
      <c r="E35" s="1374">
        <f t="shared" si="0"/>
        <v>10.94</v>
      </c>
      <c r="F35" s="1371"/>
      <c r="G35" s="1420" t="s">
        <v>90</v>
      </c>
      <c r="H35" s="1412"/>
      <c r="I35" s="1450">
        <v>0.25</v>
      </c>
      <c r="J35" s="1419">
        <v>21.906177891304345</v>
      </c>
      <c r="K35" s="1419">
        <v>3.0538332065217393</v>
      </c>
      <c r="L35" s="1419"/>
      <c r="M35" s="1431">
        <f t="shared" si="2"/>
        <v>24.960011097826083</v>
      </c>
      <c r="N35" s="1408"/>
      <c r="O35" s="1408"/>
      <c r="P35" s="1408"/>
      <c r="S35" s="326"/>
      <c r="T35" s="326"/>
      <c r="U35" s="326"/>
      <c r="V35" s="326"/>
      <c r="W35" s="326"/>
      <c r="X35" s="326"/>
      <c r="Y35" s="326"/>
      <c r="Z35" s="326"/>
    </row>
    <row r="36" spans="1:26">
      <c r="A36" s="1535" t="s">
        <v>113</v>
      </c>
      <c r="B36" s="297">
        <v>0.53200000000000003</v>
      </c>
      <c r="C36" s="1536">
        <v>20.74</v>
      </c>
      <c r="D36" s="1536">
        <v>50.24</v>
      </c>
      <c r="E36" s="1374">
        <f t="shared" si="0"/>
        <v>70.98</v>
      </c>
      <c r="F36" s="1371"/>
      <c r="G36" s="1425"/>
      <c r="H36" s="1416"/>
      <c r="I36" s="1452"/>
      <c r="J36" s="1419"/>
      <c r="K36" s="1419"/>
      <c r="L36" s="1419"/>
      <c r="M36" s="1454"/>
      <c r="N36" s="1408"/>
      <c r="O36" s="1408"/>
      <c r="P36" s="1408"/>
      <c r="S36" s="326"/>
      <c r="T36" s="326"/>
      <c r="U36" s="326"/>
      <c r="V36" s="326"/>
      <c r="W36" s="326"/>
      <c r="X36" s="326"/>
      <c r="Y36" s="326"/>
      <c r="Z36" s="326"/>
    </row>
    <row r="37" spans="1:26">
      <c r="A37" s="1535" t="s">
        <v>114</v>
      </c>
      <c r="B37" s="1377">
        <v>0.34570000000000001</v>
      </c>
      <c r="C37" s="1536">
        <v>16.66</v>
      </c>
      <c r="D37" s="1536">
        <v>40.44</v>
      </c>
      <c r="E37" s="1374">
        <f t="shared" si="0"/>
        <v>57.099999999999994</v>
      </c>
      <c r="F37" s="1371"/>
      <c r="G37" s="1443" t="s">
        <v>100</v>
      </c>
      <c r="H37" s="1444"/>
      <c r="I37" s="1444"/>
      <c r="J37" s="1473">
        <f>SUM(J24:J36)</f>
        <v>137.4421723478261</v>
      </c>
      <c r="K37" s="1474">
        <f>SUM(K24:K36)</f>
        <v>212.65225003260869</v>
      </c>
      <c r="L37" s="1445"/>
      <c r="M37" s="1474">
        <f>SUM(M24:M36)</f>
        <v>350.09442238043482</v>
      </c>
      <c r="O37" s="1408"/>
      <c r="P37" s="1408"/>
      <c r="S37" s="326"/>
      <c r="T37" s="326"/>
      <c r="U37" s="326"/>
      <c r="V37" s="326"/>
      <c r="W37" s="326"/>
      <c r="X37" s="326"/>
      <c r="Y37" s="326"/>
      <c r="Z37" s="326"/>
    </row>
    <row r="38" spans="1:26">
      <c r="A38" s="1677" t="s">
        <v>115</v>
      </c>
      <c r="B38" s="1678"/>
      <c r="C38" s="1679">
        <f>SUM(C6:C37)</f>
        <v>597.37319067391309</v>
      </c>
      <c r="D38" s="1679">
        <f>SUM(D6:D37)</f>
        <v>727.80298358695654</v>
      </c>
      <c r="E38" s="1679">
        <f>SUM(C38:D38)</f>
        <v>1325.1761742608696</v>
      </c>
      <c r="F38" s="1371"/>
      <c r="G38" s="1371"/>
      <c r="H38" s="672"/>
      <c r="I38" s="326"/>
      <c r="J38" s="326"/>
      <c r="K38" s="326"/>
      <c r="L38" s="326"/>
      <c r="N38" s="1408"/>
      <c r="O38" s="1408"/>
      <c r="P38" s="1408"/>
      <c r="S38" s="326"/>
      <c r="T38" s="326"/>
      <c r="U38" s="326"/>
      <c r="V38" s="326"/>
      <c r="W38" s="326"/>
      <c r="X38" s="326"/>
      <c r="Y38" s="326"/>
      <c r="Z38" s="326"/>
    </row>
    <row r="39" spans="1:26">
      <c r="A39" s="1371"/>
      <c r="B39" s="1371"/>
      <c r="C39" s="1371"/>
      <c r="D39" s="1371"/>
      <c r="E39" s="1371"/>
      <c r="F39" s="1371"/>
      <c r="G39" s="1334"/>
      <c r="H39" s="1334"/>
      <c r="I39" s="326"/>
      <c r="J39" s="326"/>
      <c r="K39" s="326"/>
      <c r="L39" s="326"/>
      <c r="M39" s="326"/>
      <c r="N39" s="1408"/>
      <c r="O39" s="1408"/>
      <c r="P39" s="1408"/>
      <c r="Q39" s="326"/>
      <c r="R39" s="326"/>
      <c r="S39" s="326"/>
      <c r="T39" s="326"/>
      <c r="U39" s="326"/>
      <c r="V39" s="326"/>
      <c r="W39" s="326"/>
      <c r="X39" s="326"/>
      <c r="Y39" s="326"/>
      <c r="Z39" s="326"/>
    </row>
    <row r="40" spans="1:26">
      <c r="A40" s="1461" t="s">
        <v>182</v>
      </c>
      <c r="B40" s="1461"/>
      <c r="C40" s="1461"/>
      <c r="D40" s="1461"/>
      <c r="E40" s="1461"/>
      <c r="F40" s="2170"/>
      <c r="G40" s="2170"/>
      <c r="H40" s="1334"/>
      <c r="I40" s="326"/>
      <c r="J40" s="326"/>
      <c r="K40" s="326"/>
      <c r="L40" s="326"/>
      <c r="M40" s="326"/>
      <c r="N40" s="1408"/>
      <c r="O40" s="1408"/>
      <c r="P40" s="1408"/>
      <c r="Q40" s="326"/>
      <c r="R40" s="326"/>
      <c r="S40" s="326"/>
      <c r="T40" s="326"/>
      <c r="U40" s="326"/>
      <c r="V40" s="326"/>
      <c r="W40" s="326"/>
      <c r="X40" s="326"/>
      <c r="Y40" s="326"/>
      <c r="Z40" s="326"/>
    </row>
    <row r="41" spans="1:26">
      <c r="A41" s="1461" t="s">
        <v>252</v>
      </c>
      <c r="B41" s="1462"/>
      <c r="F41" s="2169"/>
      <c r="G41" s="2169"/>
      <c r="H41" s="1456"/>
      <c r="I41" s="326"/>
      <c r="J41" s="326"/>
      <c r="K41" s="326"/>
      <c r="L41" s="326"/>
      <c r="M41" s="326"/>
      <c r="N41" s="1408"/>
      <c r="O41" s="1408"/>
      <c r="P41" s="1408"/>
      <c r="Q41" s="326"/>
      <c r="R41" s="326"/>
      <c r="S41" s="326"/>
      <c r="T41" s="326"/>
      <c r="U41" s="326"/>
      <c r="V41" s="326"/>
      <c r="W41" s="326"/>
    </row>
    <row r="42" spans="1:26">
      <c r="A42" s="1461" t="s">
        <v>184</v>
      </c>
      <c r="B42" s="1462"/>
      <c r="C42" s="1462"/>
      <c r="D42" s="1462"/>
      <c r="E42" s="1462"/>
      <c r="F42" s="2169"/>
      <c r="G42" s="2169"/>
      <c r="H42" s="1379"/>
      <c r="I42" s="326"/>
      <c r="J42" s="326"/>
      <c r="K42" s="326"/>
      <c r="L42" s="326"/>
      <c r="M42" s="326"/>
      <c r="N42" s="1408"/>
      <c r="O42" s="1408"/>
      <c r="P42" s="1408"/>
      <c r="Q42" s="326"/>
      <c r="R42" s="326"/>
      <c r="S42" s="326"/>
      <c r="T42" s="326"/>
      <c r="U42" s="326"/>
      <c r="V42" s="326"/>
      <c r="W42" s="326"/>
    </row>
    <row r="43" spans="1:26" ht="13.5" customHeight="1">
      <c r="A43" s="2085" t="s">
        <v>244</v>
      </c>
      <c r="B43" s="2085"/>
      <c r="C43" s="2085"/>
      <c r="D43" s="2085"/>
      <c r="E43" s="2085"/>
      <c r="F43" s="2085"/>
      <c r="G43" s="2085"/>
      <c r="H43" s="1334"/>
      <c r="I43" s="326"/>
      <c r="J43" s="326"/>
      <c r="K43" s="326"/>
      <c r="L43" s="326"/>
      <c r="M43" s="326"/>
      <c r="N43" s="1408"/>
      <c r="O43" s="1408"/>
      <c r="P43" s="1408"/>
      <c r="Q43" s="326"/>
      <c r="R43" s="326"/>
      <c r="S43" s="326"/>
      <c r="T43" s="326"/>
      <c r="U43" s="326"/>
      <c r="V43" s="326"/>
      <c r="W43" s="326"/>
    </row>
    <row r="44" spans="1:26">
      <c r="A44" s="2085" t="s">
        <v>253</v>
      </c>
      <c r="B44" s="2085"/>
      <c r="C44" s="2085"/>
      <c r="D44" s="2085"/>
      <c r="E44" s="2085"/>
      <c r="F44" s="2085"/>
      <c r="G44" s="2085"/>
      <c r="H44" s="1334"/>
      <c r="I44" s="326"/>
      <c r="J44" s="326"/>
      <c r="K44" s="326"/>
      <c r="L44" s="326"/>
      <c r="M44" s="326"/>
      <c r="N44" s="1408"/>
      <c r="O44" s="1408"/>
      <c r="P44" s="1408"/>
      <c r="Q44" s="326"/>
      <c r="R44" s="326"/>
      <c r="S44" s="326"/>
      <c r="T44" s="326"/>
      <c r="U44" s="326"/>
      <c r="V44" s="326"/>
      <c r="W44" s="326"/>
    </row>
    <row r="45" spans="1:26">
      <c r="A45" s="1461" t="s">
        <v>187</v>
      </c>
      <c r="B45" s="1461"/>
      <c r="C45" s="1461"/>
      <c r="D45" s="1461"/>
      <c r="E45" s="1461"/>
      <c r="F45" s="1463"/>
      <c r="G45" s="1463"/>
      <c r="H45" s="1334"/>
      <c r="I45" s="326"/>
      <c r="J45" s="326"/>
      <c r="K45" s="326"/>
      <c r="L45" s="326"/>
      <c r="M45" s="326"/>
      <c r="N45" s="1408"/>
      <c r="O45" s="1408"/>
      <c r="P45" s="1408"/>
      <c r="Q45" s="326"/>
      <c r="R45" s="326"/>
      <c r="S45" s="326"/>
      <c r="T45" s="326"/>
      <c r="U45" s="326"/>
      <c r="V45" s="326"/>
      <c r="W45" s="326"/>
    </row>
    <row r="46" spans="1:26">
      <c r="A46" s="1461" t="s">
        <v>188</v>
      </c>
      <c r="B46" s="1461"/>
      <c r="C46" s="1461"/>
      <c r="D46" s="1461"/>
      <c r="E46" s="1462"/>
      <c r="F46" s="2169"/>
      <c r="G46" s="2169"/>
      <c r="H46" s="326"/>
      <c r="I46" s="326"/>
      <c r="J46" s="326"/>
      <c r="K46" s="326"/>
      <c r="L46" s="326"/>
      <c r="M46" s="326"/>
      <c r="N46" s="1408"/>
      <c r="O46" s="1408"/>
      <c r="P46" s="1408"/>
      <c r="Q46" s="326"/>
      <c r="R46" s="326"/>
      <c r="S46" s="326"/>
      <c r="T46" s="326"/>
      <c r="U46" s="326"/>
      <c r="V46" s="326"/>
      <c r="W46" s="326"/>
    </row>
    <row r="47" spans="1:26">
      <c r="A47" s="1461" t="s">
        <v>189</v>
      </c>
      <c r="B47" s="1461"/>
      <c r="C47" s="1461"/>
      <c r="D47" s="1461"/>
      <c r="E47" s="1462"/>
      <c r="F47" s="2169"/>
      <c r="G47" s="2169"/>
      <c r="H47" s="326"/>
      <c r="I47" s="326"/>
      <c r="J47" s="326"/>
      <c r="K47" s="326"/>
      <c r="L47" s="326"/>
      <c r="M47" s="326"/>
      <c r="N47" s="1408"/>
      <c r="O47" s="1408"/>
      <c r="P47" s="1408"/>
      <c r="Q47" s="326"/>
      <c r="R47" s="326"/>
      <c r="S47" s="326"/>
      <c r="T47" s="326"/>
      <c r="U47" s="326"/>
      <c r="V47" s="326"/>
      <c r="W47" s="326"/>
    </row>
    <row r="48" spans="1:26">
      <c r="A48" s="1378" t="s">
        <v>254</v>
      </c>
      <c r="B48" s="1378"/>
      <c r="C48" s="1378"/>
      <c r="D48" s="1380"/>
      <c r="E48" s="1333"/>
      <c r="F48" s="326"/>
      <c r="G48" s="326"/>
      <c r="H48" s="326"/>
      <c r="I48" s="326"/>
      <c r="J48" s="326"/>
      <c r="K48" s="326"/>
      <c r="L48" s="326"/>
      <c r="M48" s="326"/>
      <c r="N48" s="1408"/>
      <c r="O48" s="1408"/>
      <c r="P48" s="1408"/>
      <c r="Q48" s="326"/>
      <c r="R48" s="326"/>
      <c r="S48" s="326"/>
      <c r="T48" s="326"/>
      <c r="U48" s="326"/>
      <c r="V48" s="326"/>
      <c r="W48" s="326"/>
    </row>
    <row r="49" spans="1:23">
      <c r="A49" s="1378"/>
      <c r="B49" s="1378"/>
      <c r="C49" s="1378"/>
      <c r="D49" s="1380"/>
      <c r="E49" s="1333"/>
      <c r="F49" s="326"/>
      <c r="G49" s="326"/>
      <c r="H49" s="326"/>
      <c r="I49" s="326"/>
      <c r="J49" s="326"/>
      <c r="K49" s="326"/>
      <c r="L49" s="326"/>
      <c r="M49" s="326"/>
      <c r="N49" s="1408"/>
      <c r="O49" s="1408"/>
      <c r="P49" s="1408"/>
      <c r="Q49" s="326"/>
      <c r="R49" s="326"/>
      <c r="S49" s="326"/>
      <c r="T49" s="326"/>
      <c r="U49" s="326"/>
      <c r="V49" s="326"/>
      <c r="W49" s="326"/>
    </row>
    <row r="50" spans="1:23" ht="12.95">
      <c r="A50" s="1389" t="s">
        <v>212</v>
      </c>
      <c r="B50" s="1390"/>
      <c r="C50" s="1390"/>
      <c r="D50" s="1390"/>
      <c r="E50" s="1390"/>
      <c r="F50" s="1390"/>
      <c r="G50" s="326"/>
      <c r="H50" s="326"/>
      <c r="I50" s="326"/>
      <c r="J50" s="1402"/>
      <c r="K50" s="1402"/>
      <c r="L50" s="1402"/>
      <c r="M50" s="1447"/>
      <c r="N50" s="1408"/>
      <c r="O50" s="1408"/>
      <c r="P50" s="326"/>
      <c r="Q50" s="326"/>
      <c r="R50" s="326"/>
      <c r="S50" s="326"/>
      <c r="T50" s="326"/>
      <c r="U50" s="326"/>
    </row>
    <row r="51" spans="1:23" ht="30" customHeight="1">
      <c r="A51" s="1413" t="s">
        <v>118</v>
      </c>
      <c r="B51" s="1414"/>
      <c r="C51" s="1414"/>
      <c r="D51" s="1414" t="s">
        <v>119</v>
      </c>
      <c r="E51" s="1414"/>
      <c r="F51" s="1415"/>
      <c r="G51" s="326"/>
      <c r="H51" s="326"/>
      <c r="I51" s="326"/>
      <c r="J51" s="556"/>
      <c r="K51" s="556"/>
      <c r="L51" s="1403"/>
      <c r="M51" s="2075"/>
      <c r="N51" s="2075"/>
      <c r="O51" s="2075"/>
      <c r="P51" s="326"/>
      <c r="Q51" s="326"/>
      <c r="R51" s="326"/>
      <c r="S51" s="326"/>
      <c r="T51" s="326"/>
      <c r="U51" s="326"/>
    </row>
    <row r="52" spans="1:23" ht="22.5" customHeight="1">
      <c r="A52" s="1427" t="s">
        <v>61</v>
      </c>
      <c r="B52" s="1455" t="s">
        <v>120</v>
      </c>
      <c r="C52" s="1455" t="s">
        <v>63</v>
      </c>
      <c r="D52" s="1455" t="s">
        <v>64</v>
      </c>
      <c r="E52" s="1455" t="s">
        <v>15</v>
      </c>
      <c r="F52" s="1428" t="s">
        <v>16</v>
      </c>
      <c r="G52" s="326"/>
      <c r="H52" s="326"/>
      <c r="I52" s="326"/>
      <c r="J52" s="326"/>
      <c r="K52" s="326"/>
      <c r="L52" s="326"/>
      <c r="M52" s="1408"/>
      <c r="N52" s="1408"/>
      <c r="O52" s="1408"/>
      <c r="P52" s="326"/>
      <c r="Q52" s="326"/>
      <c r="R52" s="326"/>
      <c r="S52" s="326"/>
      <c r="T52" s="326"/>
      <c r="U52" s="326"/>
    </row>
    <row r="53" spans="1:23" ht="12.95">
      <c r="A53" s="556" t="s">
        <v>121</v>
      </c>
      <c r="B53" s="326" t="s">
        <v>122</v>
      </c>
      <c r="C53" s="652">
        <v>7.2700000000000001E-2</v>
      </c>
      <c r="D53" s="745">
        <v>32.458519293478261</v>
      </c>
      <c r="E53" s="804">
        <v>0</v>
      </c>
      <c r="F53" s="1431">
        <f>D53+E53</f>
        <v>32.458519293478261</v>
      </c>
      <c r="G53" s="326"/>
      <c r="H53" s="326"/>
      <c r="I53" s="326"/>
      <c r="J53" s="326"/>
      <c r="K53" s="326"/>
      <c r="L53" s="326"/>
      <c r="M53" s="1408"/>
      <c r="N53" s="1408"/>
      <c r="O53" s="1408"/>
      <c r="P53" s="326"/>
      <c r="Q53" s="326"/>
      <c r="R53" s="326"/>
      <c r="S53" s="326"/>
      <c r="T53" s="326"/>
      <c r="U53" s="326"/>
    </row>
    <row r="54" spans="1:23" ht="12.95">
      <c r="A54" s="556" t="s">
        <v>123</v>
      </c>
      <c r="B54" s="326" t="s">
        <v>124</v>
      </c>
      <c r="C54" s="652">
        <v>0.2021</v>
      </c>
      <c r="D54" s="745">
        <v>22.684530913043478</v>
      </c>
      <c r="E54" s="804">
        <v>0</v>
      </c>
      <c r="F54" s="1431">
        <f t="shared" ref="F54:F83" si="3">D54+E54</f>
        <v>22.684530913043478</v>
      </c>
      <c r="G54" s="326"/>
      <c r="H54" s="326"/>
      <c r="I54" s="326"/>
      <c r="J54" s="326"/>
      <c r="K54" s="326"/>
      <c r="L54" s="326"/>
      <c r="M54" s="1408"/>
      <c r="N54" s="1408"/>
      <c r="O54" s="1408"/>
      <c r="P54" s="326"/>
      <c r="Q54" s="326"/>
      <c r="R54" s="326"/>
      <c r="S54" s="326"/>
      <c r="T54" s="326"/>
      <c r="U54" s="326"/>
    </row>
    <row r="55" spans="1:23" ht="12.95">
      <c r="A55" s="568" t="s">
        <v>125</v>
      </c>
      <c r="B55" s="326" t="s">
        <v>126</v>
      </c>
      <c r="C55" s="790">
        <v>0.12</v>
      </c>
      <c r="D55" s="851">
        <v>16.81753135869565</v>
      </c>
      <c r="E55" s="851">
        <v>0</v>
      </c>
      <c r="F55" s="1517">
        <f t="shared" si="3"/>
        <v>16.81753135869565</v>
      </c>
      <c r="G55" s="326"/>
      <c r="H55" s="326"/>
      <c r="I55" s="326"/>
      <c r="J55" s="326"/>
      <c r="K55" s="326"/>
      <c r="L55" s="326"/>
      <c r="M55" s="1408"/>
      <c r="N55" s="1408"/>
      <c r="O55" s="1408"/>
      <c r="P55" s="326"/>
      <c r="Q55" s="326"/>
      <c r="R55" s="326"/>
      <c r="S55" s="326"/>
      <c r="T55" s="326"/>
      <c r="U55" s="326"/>
    </row>
    <row r="56" spans="1:23">
      <c r="A56" s="794" t="s">
        <v>127</v>
      </c>
      <c r="B56" s="794" t="s">
        <v>126</v>
      </c>
      <c r="C56" s="744">
        <v>0.12</v>
      </c>
      <c r="D56" s="745">
        <v>4.1326409891304348</v>
      </c>
      <c r="E56" s="745">
        <v>0</v>
      </c>
      <c r="F56" s="1431">
        <f t="shared" si="3"/>
        <v>4.1326409891304348</v>
      </c>
      <c r="G56" s="326"/>
      <c r="H56" s="326"/>
      <c r="I56" s="326"/>
      <c r="J56" s="326"/>
      <c r="K56" s="326"/>
      <c r="L56" s="326"/>
      <c r="M56" s="1408"/>
      <c r="N56" s="1408"/>
      <c r="O56" s="1408"/>
      <c r="P56" s="326"/>
      <c r="Q56" s="326"/>
      <c r="R56" s="326"/>
      <c r="S56" s="326"/>
      <c r="T56" s="326"/>
      <c r="U56" s="326"/>
    </row>
    <row r="57" spans="1:23">
      <c r="A57" s="794" t="s">
        <v>128</v>
      </c>
      <c r="B57" s="794" t="s">
        <v>126</v>
      </c>
      <c r="C57" s="744">
        <v>0.12</v>
      </c>
      <c r="D57" s="745">
        <v>6.2443256304347816</v>
      </c>
      <c r="E57" s="745">
        <v>0</v>
      </c>
      <c r="F57" s="1431">
        <f t="shared" si="3"/>
        <v>6.2443256304347816</v>
      </c>
      <c r="G57" s="326"/>
      <c r="H57" s="326"/>
      <c r="I57" s="326"/>
      <c r="J57" s="326"/>
      <c r="K57" s="326"/>
      <c r="L57" s="326"/>
      <c r="M57" s="1408"/>
      <c r="N57" s="1408"/>
      <c r="O57" s="1408"/>
      <c r="P57" s="326"/>
      <c r="Q57" s="326"/>
      <c r="R57" s="326"/>
      <c r="S57" s="326"/>
      <c r="T57" s="326"/>
      <c r="U57" s="326"/>
    </row>
    <row r="58" spans="1:23">
      <c r="A58" s="794" t="s">
        <v>130</v>
      </c>
      <c r="B58" s="794" t="s">
        <v>126</v>
      </c>
      <c r="C58" s="744">
        <v>0.12</v>
      </c>
      <c r="D58" s="745">
        <v>2.7330432826086954</v>
      </c>
      <c r="E58" s="745">
        <v>0</v>
      </c>
      <c r="F58" s="1431">
        <f t="shared" si="3"/>
        <v>2.7330432826086954</v>
      </c>
      <c r="G58" s="326"/>
      <c r="H58" s="326"/>
      <c r="I58" s="326"/>
      <c r="J58" s="326"/>
      <c r="K58" s="326"/>
      <c r="L58" s="326"/>
      <c r="M58" s="1408"/>
      <c r="N58" s="1408"/>
      <c r="O58" s="1408"/>
      <c r="P58" s="326"/>
      <c r="Q58" s="326"/>
      <c r="R58" s="326"/>
      <c r="S58" s="326"/>
      <c r="T58" s="326"/>
      <c r="U58" s="326"/>
    </row>
    <row r="59" spans="1:23">
      <c r="A59" s="794" t="s">
        <v>131</v>
      </c>
      <c r="B59" s="794" t="s">
        <v>126</v>
      </c>
      <c r="C59" s="744">
        <v>0.12</v>
      </c>
      <c r="D59" s="745">
        <v>3.7075214565217389</v>
      </c>
      <c r="E59" s="745">
        <v>0</v>
      </c>
      <c r="F59" s="1431">
        <f t="shared" si="3"/>
        <v>3.7075214565217389</v>
      </c>
      <c r="G59" s="326"/>
      <c r="H59" s="326"/>
      <c r="I59" s="326"/>
      <c r="J59" s="326"/>
      <c r="K59" s="326"/>
      <c r="L59" s="326"/>
      <c r="M59" s="1408"/>
      <c r="N59" s="1408"/>
      <c r="O59" s="1408"/>
      <c r="P59" s="326"/>
      <c r="Q59" s="326"/>
      <c r="R59" s="326"/>
      <c r="S59" s="326"/>
      <c r="T59" s="326"/>
      <c r="U59" s="326"/>
    </row>
    <row r="60" spans="1:23" ht="12.95">
      <c r="A60" s="568" t="s">
        <v>132</v>
      </c>
      <c r="B60" s="326" t="s">
        <v>126</v>
      </c>
      <c r="C60" s="790">
        <v>0.2215</v>
      </c>
      <c r="D60" s="851">
        <v>83.890548054347832</v>
      </c>
      <c r="E60" s="851">
        <v>0</v>
      </c>
      <c r="F60" s="1431">
        <f t="shared" si="3"/>
        <v>83.890548054347832</v>
      </c>
      <c r="G60" s="326"/>
      <c r="H60" s="326"/>
      <c r="I60" s="326"/>
      <c r="J60" s="326"/>
      <c r="K60" s="326"/>
      <c r="L60" s="326"/>
      <c r="M60" s="1408"/>
      <c r="N60" s="1408"/>
      <c r="O60" s="1408"/>
      <c r="P60" s="326"/>
      <c r="Q60" s="326"/>
      <c r="R60" s="326"/>
      <c r="S60" s="326"/>
      <c r="T60" s="326"/>
      <c r="U60" s="326"/>
    </row>
    <row r="61" spans="1:23">
      <c r="A61" s="794" t="s">
        <v>133</v>
      </c>
      <c r="B61" s="794" t="s">
        <v>126</v>
      </c>
      <c r="C61" s="744">
        <v>0.2215</v>
      </c>
      <c r="D61" s="745">
        <v>18.901150760869566</v>
      </c>
      <c r="E61" s="745">
        <v>0</v>
      </c>
      <c r="F61" s="1431">
        <f t="shared" si="3"/>
        <v>18.901150760869566</v>
      </c>
      <c r="G61" s="326"/>
      <c r="H61" s="326"/>
      <c r="I61" s="326"/>
      <c r="J61" s="326"/>
      <c r="K61" s="326"/>
      <c r="L61" s="326"/>
      <c r="M61" s="326"/>
      <c r="N61" s="326"/>
      <c r="O61" s="326"/>
      <c r="P61" s="326"/>
      <c r="Q61" s="326"/>
      <c r="R61" s="326"/>
      <c r="S61" s="326"/>
      <c r="T61" s="326"/>
      <c r="U61" s="326"/>
    </row>
    <row r="62" spans="1:23">
      <c r="A62" s="794" t="s">
        <v>134</v>
      </c>
      <c r="B62" s="794" t="s">
        <v>126</v>
      </c>
      <c r="C62" s="744">
        <v>0.2215</v>
      </c>
      <c r="D62" s="745">
        <v>26.222454554347827</v>
      </c>
      <c r="E62" s="745">
        <v>0</v>
      </c>
      <c r="F62" s="1431">
        <f t="shared" si="3"/>
        <v>26.222454554347827</v>
      </c>
      <c r="G62" s="326"/>
      <c r="H62" s="326"/>
      <c r="I62" s="326"/>
      <c r="J62" s="326"/>
      <c r="K62" s="326"/>
      <c r="L62" s="326"/>
      <c r="M62" s="326"/>
      <c r="N62" s="326"/>
      <c r="O62" s="326"/>
      <c r="P62" s="326"/>
      <c r="Q62" s="326"/>
      <c r="R62" s="326"/>
      <c r="S62" s="326"/>
      <c r="T62" s="326"/>
      <c r="U62" s="326"/>
    </row>
    <row r="63" spans="1:23">
      <c r="A63" s="794" t="s">
        <v>135</v>
      </c>
      <c r="B63" s="794" t="s">
        <v>126</v>
      </c>
      <c r="C63" s="744">
        <v>0.2215</v>
      </c>
      <c r="D63" s="745">
        <v>12.964977282608697</v>
      </c>
      <c r="E63" s="745">
        <v>0</v>
      </c>
      <c r="F63" s="1431">
        <f t="shared" si="3"/>
        <v>12.964977282608697</v>
      </c>
      <c r="G63" s="326"/>
      <c r="H63" s="326"/>
      <c r="I63" s="326"/>
      <c r="J63" s="326"/>
      <c r="K63" s="326"/>
      <c r="L63" s="326"/>
      <c r="M63" s="326"/>
      <c r="N63" s="326"/>
      <c r="O63" s="326"/>
      <c r="P63" s="326"/>
      <c r="Q63" s="326"/>
      <c r="R63" s="326"/>
      <c r="S63" s="326"/>
      <c r="T63" s="326"/>
      <c r="U63" s="326"/>
    </row>
    <row r="64" spans="1:23">
      <c r="A64" s="794" t="s">
        <v>136</v>
      </c>
      <c r="B64" s="794" t="s">
        <v>126</v>
      </c>
      <c r="C64" s="744">
        <v>0.2215</v>
      </c>
      <c r="D64" s="745">
        <v>18.553781228260871</v>
      </c>
      <c r="E64" s="745">
        <v>0</v>
      </c>
      <c r="F64" s="1431">
        <f t="shared" si="3"/>
        <v>18.553781228260871</v>
      </c>
      <c r="G64" s="326"/>
      <c r="H64" s="326"/>
      <c r="I64" s="326"/>
      <c r="J64" s="326"/>
      <c r="K64" s="326"/>
      <c r="L64" s="326"/>
      <c r="M64" s="326"/>
      <c r="N64" s="326"/>
      <c r="O64" s="326"/>
      <c r="P64" s="326"/>
      <c r="Q64" s="326"/>
      <c r="R64" s="326"/>
      <c r="S64" s="326"/>
      <c r="T64" s="326"/>
      <c r="U64" s="326"/>
    </row>
    <row r="65" spans="1:21">
      <c r="A65" s="794" t="s">
        <v>137</v>
      </c>
      <c r="B65" s="794" t="s">
        <v>126</v>
      </c>
      <c r="C65" s="744">
        <v>0.2215</v>
      </c>
      <c r="D65" s="745">
        <v>7.2481842282608691</v>
      </c>
      <c r="E65" s="745">
        <v>0</v>
      </c>
      <c r="F65" s="1431">
        <f t="shared" si="3"/>
        <v>7.2481842282608691</v>
      </c>
      <c r="G65" s="326"/>
      <c r="H65" s="326"/>
      <c r="I65" s="326"/>
      <c r="J65" s="326"/>
      <c r="K65" s="326"/>
      <c r="L65" s="326"/>
      <c r="M65" s="326"/>
      <c r="N65" s="326"/>
      <c r="O65" s="326"/>
      <c r="P65" s="326"/>
      <c r="Q65" s="326"/>
      <c r="R65" s="326"/>
      <c r="S65" s="326"/>
      <c r="T65" s="326"/>
      <c r="U65" s="326"/>
    </row>
    <row r="66" spans="1:21" ht="12.95">
      <c r="A66" s="556" t="s">
        <v>138</v>
      </c>
      <c r="B66" s="326" t="s">
        <v>126</v>
      </c>
      <c r="C66" s="790">
        <v>0.1333</v>
      </c>
      <c r="D66" s="870">
        <v>6.4</v>
      </c>
      <c r="E66" s="490">
        <v>0</v>
      </c>
      <c r="F66" s="1517">
        <f t="shared" si="3"/>
        <v>6.4</v>
      </c>
      <c r="G66" s="326"/>
      <c r="H66" s="326"/>
      <c r="I66" s="326"/>
      <c r="J66" s="326"/>
      <c r="K66" s="326"/>
      <c r="L66" s="326"/>
      <c r="M66" s="326"/>
      <c r="N66" s="326"/>
      <c r="O66" s="326"/>
      <c r="P66" s="326"/>
      <c r="Q66" s="326"/>
      <c r="R66" s="326"/>
      <c r="S66" s="326"/>
      <c r="T66" s="326"/>
      <c r="U66" s="326"/>
    </row>
    <row r="67" spans="1:21">
      <c r="A67" s="1429" t="s">
        <v>141</v>
      </c>
      <c r="B67" s="326" t="s">
        <v>140</v>
      </c>
      <c r="C67" s="653">
        <v>0.3</v>
      </c>
      <c r="D67" s="780">
        <v>6.5338582065217397</v>
      </c>
      <c r="E67" s="780">
        <v>1.3581303369565219</v>
      </c>
      <c r="F67" s="1431">
        <f t="shared" si="3"/>
        <v>7.8919885434782611</v>
      </c>
      <c r="G67" s="326"/>
      <c r="H67" s="326"/>
      <c r="I67" s="326"/>
      <c r="J67" s="326"/>
      <c r="K67" s="326"/>
      <c r="L67" s="326"/>
      <c r="M67" s="326"/>
      <c r="N67" s="326"/>
      <c r="O67" s="326"/>
      <c r="P67" s="326"/>
      <c r="Q67" s="326"/>
      <c r="R67" s="326"/>
      <c r="S67" s="326"/>
      <c r="T67" s="326"/>
      <c r="U67" s="326"/>
    </row>
    <row r="68" spans="1:21">
      <c r="A68" s="1429" t="s">
        <v>216</v>
      </c>
      <c r="B68" s="326" t="s">
        <v>143</v>
      </c>
      <c r="C68" s="653">
        <v>0.65700000000000003</v>
      </c>
      <c r="D68" s="780">
        <v>0.65677771739130431</v>
      </c>
      <c r="E68" s="780">
        <v>0</v>
      </c>
      <c r="F68" s="1431">
        <f t="shared" si="3"/>
        <v>0.65677771739130431</v>
      </c>
      <c r="G68" s="326"/>
      <c r="H68" s="326"/>
      <c r="I68" s="326"/>
      <c r="J68" s="326"/>
      <c r="K68" s="326"/>
      <c r="L68" s="326"/>
      <c r="M68" s="326"/>
      <c r="N68" s="326"/>
      <c r="O68" s="326"/>
      <c r="P68" s="326"/>
      <c r="Q68" s="326"/>
      <c r="R68" s="326"/>
      <c r="S68" s="326"/>
      <c r="T68" s="326"/>
      <c r="U68" s="326"/>
    </row>
    <row r="69" spans="1:21">
      <c r="A69" s="1429" t="s">
        <v>217</v>
      </c>
      <c r="B69" s="326" t="s">
        <v>194</v>
      </c>
      <c r="C69" s="1516">
        <v>0.36499999999999999</v>
      </c>
      <c r="D69" s="804">
        <v>0</v>
      </c>
      <c r="E69" s="780">
        <v>10.1129775</v>
      </c>
      <c r="F69" s="1431">
        <f t="shared" si="3"/>
        <v>10.1129775</v>
      </c>
      <c r="G69" s="326"/>
      <c r="H69" s="326"/>
      <c r="I69" s="326"/>
      <c r="J69" s="326"/>
      <c r="K69" s="326"/>
      <c r="L69" s="326"/>
      <c r="M69" s="326"/>
      <c r="N69" s="326"/>
      <c r="O69" s="326"/>
      <c r="P69" s="326"/>
      <c r="Q69" s="326"/>
      <c r="R69" s="326"/>
      <c r="S69" s="326"/>
      <c r="T69" s="326"/>
      <c r="U69" s="326"/>
    </row>
    <row r="70" spans="1:21">
      <c r="A70" s="1429" t="s">
        <v>146</v>
      </c>
      <c r="B70" s="326" t="s">
        <v>147</v>
      </c>
      <c r="C70" s="1516">
        <v>0.09</v>
      </c>
      <c r="D70" s="780">
        <v>11.698564336956521</v>
      </c>
      <c r="E70" s="804">
        <v>0</v>
      </c>
      <c r="F70" s="1431">
        <f t="shared" si="3"/>
        <v>11.698564336956521</v>
      </c>
      <c r="G70" s="326"/>
      <c r="H70" s="326"/>
      <c r="I70" s="326"/>
      <c r="J70" s="326"/>
      <c r="K70" s="326"/>
      <c r="L70" s="326"/>
      <c r="M70" s="326"/>
      <c r="N70" s="326"/>
      <c r="O70" s="326"/>
      <c r="P70" s="326"/>
      <c r="Q70" s="326"/>
      <c r="R70" s="326"/>
      <c r="S70" s="326"/>
      <c r="T70" s="326"/>
      <c r="U70" s="326"/>
    </row>
    <row r="71" spans="1:21">
      <c r="A71" s="1429" t="s">
        <v>148</v>
      </c>
      <c r="B71" s="326" t="s">
        <v>147</v>
      </c>
      <c r="C71" s="652">
        <v>0.05</v>
      </c>
      <c r="D71" s="780">
        <v>2.7768802282608696</v>
      </c>
      <c r="E71" s="804">
        <v>0</v>
      </c>
      <c r="F71" s="1431">
        <f t="shared" si="3"/>
        <v>2.7768802282608696</v>
      </c>
      <c r="G71" s="326"/>
      <c r="H71" s="326"/>
      <c r="I71" s="326"/>
      <c r="J71" s="326"/>
      <c r="K71" s="326"/>
      <c r="L71" s="326"/>
      <c r="M71" s="326"/>
      <c r="N71" s="326"/>
      <c r="O71" s="326"/>
      <c r="P71" s="326"/>
      <c r="Q71" s="326"/>
      <c r="R71" s="326"/>
      <c r="S71" s="326"/>
      <c r="T71" s="326"/>
      <c r="U71" s="326"/>
    </row>
    <row r="72" spans="1:21">
      <c r="A72" s="1429" t="s">
        <v>149</v>
      </c>
      <c r="B72" s="326" t="s">
        <v>147</v>
      </c>
      <c r="C72" s="652">
        <v>9.2600000000000002E-2</v>
      </c>
      <c r="D72" s="780">
        <v>2.5113476413043476</v>
      </c>
      <c r="E72" s="804">
        <v>0</v>
      </c>
      <c r="F72" s="1431">
        <f t="shared" si="3"/>
        <v>2.5113476413043476</v>
      </c>
      <c r="G72" s="326"/>
      <c r="H72" s="326"/>
      <c r="I72" s="326"/>
      <c r="J72" s="326"/>
      <c r="K72" s="326"/>
      <c r="L72" s="326"/>
      <c r="M72" s="326"/>
      <c r="N72" s="326"/>
      <c r="O72" s="326"/>
      <c r="P72" s="326"/>
      <c r="Q72" s="326"/>
      <c r="R72" s="326"/>
      <c r="S72" s="326"/>
      <c r="T72" s="326"/>
      <c r="U72" s="326"/>
    </row>
    <row r="73" spans="1:21">
      <c r="A73" s="1429" t="s">
        <v>150</v>
      </c>
      <c r="B73" s="326" t="s">
        <v>151</v>
      </c>
      <c r="C73" s="1516">
        <v>0.45900000000000002</v>
      </c>
      <c r="D73" s="780">
        <v>17.04792264130435</v>
      </c>
      <c r="E73" s="804">
        <v>0</v>
      </c>
      <c r="F73" s="1431">
        <f t="shared" si="3"/>
        <v>17.04792264130435</v>
      </c>
      <c r="G73" s="326"/>
      <c r="H73" s="326"/>
      <c r="I73" s="326"/>
      <c r="J73" s="326"/>
      <c r="K73" s="326"/>
      <c r="L73" s="326"/>
      <c r="M73" s="326"/>
      <c r="N73" s="326"/>
      <c r="O73" s="326"/>
      <c r="P73" s="326"/>
      <c r="Q73" s="326"/>
      <c r="R73" s="326"/>
      <c r="S73" s="326"/>
      <c r="T73" s="326"/>
      <c r="U73" s="326"/>
    </row>
    <row r="74" spans="1:21">
      <c r="A74" s="1429" t="s">
        <v>152</v>
      </c>
      <c r="B74" s="326" t="s">
        <v>151</v>
      </c>
      <c r="C74" s="652">
        <v>0.31850000000000001</v>
      </c>
      <c r="D74" s="804">
        <v>0</v>
      </c>
      <c r="E74" s="780">
        <v>38.106226565217391</v>
      </c>
      <c r="F74" s="1431">
        <f t="shared" si="3"/>
        <v>38.106226565217391</v>
      </c>
      <c r="G74" s="326"/>
      <c r="H74" s="326"/>
      <c r="I74" s="326"/>
      <c r="J74" s="326"/>
      <c r="K74" s="326"/>
      <c r="L74" s="326"/>
      <c r="M74" s="326"/>
      <c r="N74" s="326"/>
      <c r="O74" s="326"/>
      <c r="P74" s="326"/>
      <c r="Q74" s="326"/>
      <c r="R74" s="326"/>
      <c r="S74" s="326"/>
      <c r="T74" s="326"/>
      <c r="U74" s="326"/>
    </row>
    <row r="75" spans="1:21">
      <c r="A75" s="1429" t="s">
        <v>235</v>
      </c>
      <c r="B75" s="326" t="s">
        <v>236</v>
      </c>
      <c r="C75" s="652">
        <v>0.3</v>
      </c>
      <c r="D75" s="780">
        <v>9.2660971304347832</v>
      </c>
      <c r="E75" s="804">
        <v>0</v>
      </c>
      <c r="F75" s="1431">
        <f t="shared" si="3"/>
        <v>9.2660971304347832</v>
      </c>
      <c r="G75" s="326"/>
      <c r="H75" s="326"/>
      <c r="I75" s="326"/>
      <c r="J75" s="326"/>
      <c r="K75" s="326"/>
      <c r="L75" s="326"/>
      <c r="M75" s="326"/>
      <c r="N75" s="326"/>
      <c r="O75" s="326"/>
      <c r="P75" s="326"/>
      <c r="Q75" s="326"/>
      <c r="R75" s="326"/>
      <c r="S75" s="326"/>
      <c r="T75" s="326"/>
      <c r="U75" s="326"/>
    </row>
    <row r="76" spans="1:21">
      <c r="A76" s="1429" t="s">
        <v>245</v>
      </c>
      <c r="B76" s="326" t="s">
        <v>236</v>
      </c>
      <c r="C76" s="652">
        <v>0.49</v>
      </c>
      <c r="D76" s="780">
        <v>12.955249021739132</v>
      </c>
      <c r="E76" s="804">
        <v>0</v>
      </c>
      <c r="F76" s="1431">
        <f t="shared" si="3"/>
        <v>12.955249021739132</v>
      </c>
      <c r="G76" s="326"/>
      <c r="H76" s="326"/>
      <c r="I76" s="326"/>
      <c r="J76" s="326"/>
      <c r="K76" s="326"/>
      <c r="L76" s="326"/>
      <c r="M76" s="326"/>
      <c r="N76" s="326"/>
      <c r="O76" s="326"/>
      <c r="P76" s="326"/>
      <c r="Q76" s="326"/>
      <c r="R76" s="326"/>
      <c r="S76" s="326"/>
      <c r="T76" s="326"/>
      <c r="U76" s="326"/>
    </row>
    <row r="77" spans="1:21">
      <c r="A77" s="1429" t="s">
        <v>153</v>
      </c>
      <c r="B77" s="326" t="s">
        <v>143</v>
      </c>
      <c r="C77" s="1516">
        <v>0.65110000000000001</v>
      </c>
      <c r="D77" s="780">
        <v>16.664505999999999</v>
      </c>
      <c r="E77" s="780">
        <v>0</v>
      </c>
      <c r="F77" s="1431">
        <f t="shared" si="3"/>
        <v>16.664505999999999</v>
      </c>
      <c r="G77" s="326"/>
      <c r="H77" s="326"/>
      <c r="I77" s="326"/>
      <c r="J77" s="326"/>
      <c r="K77" s="326"/>
      <c r="L77" s="326"/>
      <c r="M77" s="326"/>
      <c r="N77" s="326"/>
      <c r="O77" s="326"/>
      <c r="P77" s="326"/>
      <c r="Q77" s="326"/>
      <c r="R77" s="326"/>
      <c r="S77" s="326"/>
      <c r="T77" s="326"/>
      <c r="U77" s="326"/>
    </row>
    <row r="78" spans="1:21">
      <c r="A78" s="1429" t="s">
        <v>154</v>
      </c>
      <c r="B78" s="326" t="s">
        <v>155</v>
      </c>
      <c r="C78" s="1516">
        <v>0.1</v>
      </c>
      <c r="D78" s="780">
        <v>7.258129891304347</v>
      </c>
      <c r="E78" s="804">
        <v>0</v>
      </c>
      <c r="F78" s="1431">
        <f t="shared" si="3"/>
        <v>7.258129891304347</v>
      </c>
      <c r="G78" s="326"/>
      <c r="H78" s="326"/>
      <c r="I78" s="326"/>
      <c r="J78" s="326"/>
      <c r="K78" s="326"/>
      <c r="L78" s="326"/>
      <c r="M78" s="326"/>
      <c r="N78" s="326"/>
      <c r="O78" s="326"/>
      <c r="P78" s="326"/>
      <c r="Q78" s="326"/>
      <c r="R78" s="326"/>
      <c r="S78" s="326"/>
      <c r="T78" s="326"/>
      <c r="U78" s="326"/>
    </row>
    <row r="79" spans="1:21">
      <c r="A79" s="1429" t="s">
        <v>206</v>
      </c>
      <c r="B79" s="326" t="s">
        <v>157</v>
      </c>
      <c r="C79" s="1516">
        <v>0.6</v>
      </c>
      <c r="D79" s="780">
        <v>0</v>
      </c>
      <c r="E79" s="804">
        <v>0</v>
      </c>
      <c r="F79" s="1431">
        <f t="shared" si="3"/>
        <v>0</v>
      </c>
      <c r="G79" s="326"/>
      <c r="H79" s="326"/>
      <c r="I79" s="326"/>
      <c r="J79" s="326"/>
      <c r="K79" s="326"/>
      <c r="L79" s="326"/>
      <c r="M79" s="326"/>
      <c r="N79" s="326"/>
      <c r="O79" s="326"/>
      <c r="P79" s="326"/>
      <c r="Q79" s="326"/>
      <c r="R79" s="326"/>
      <c r="S79" s="326"/>
      <c r="T79" s="326"/>
      <c r="U79" s="326"/>
    </row>
    <row r="80" spans="1:21">
      <c r="A80" s="1429" t="s">
        <v>158</v>
      </c>
      <c r="B80" s="326" t="s">
        <v>157</v>
      </c>
      <c r="C80" s="1516">
        <v>0.25</v>
      </c>
      <c r="D80" s="780">
        <v>27.889910945652172</v>
      </c>
      <c r="E80" s="804">
        <v>3.9618692608695651</v>
      </c>
      <c r="F80" s="1431">
        <f t="shared" si="3"/>
        <v>31.851780206521738</v>
      </c>
      <c r="G80" s="326"/>
      <c r="H80" s="326"/>
      <c r="I80" s="326"/>
      <c r="J80" s="326"/>
      <c r="K80" s="326"/>
      <c r="L80" s="326"/>
      <c r="M80" s="326"/>
      <c r="N80" s="326"/>
      <c r="O80" s="326"/>
      <c r="P80" s="326"/>
      <c r="Q80" s="326"/>
      <c r="R80" s="326"/>
      <c r="S80" s="326"/>
      <c r="T80" s="326"/>
      <c r="U80" s="326"/>
    </row>
    <row r="81" spans="1:22">
      <c r="A81" s="1429" t="s">
        <v>246</v>
      </c>
      <c r="B81" s="326" t="s">
        <v>236</v>
      </c>
      <c r="C81" s="1516">
        <v>0.33329999999999999</v>
      </c>
      <c r="D81" s="780">
        <v>3.9059018804347829</v>
      </c>
      <c r="E81" s="780">
        <v>1.509739010869565</v>
      </c>
      <c r="F81" s="1431">
        <f t="shared" si="3"/>
        <v>5.4156408913043474</v>
      </c>
      <c r="G81" s="326"/>
      <c r="H81" s="326"/>
      <c r="I81" s="326"/>
      <c r="J81" s="326"/>
      <c r="K81" s="326"/>
      <c r="L81" s="326"/>
      <c r="M81" s="326"/>
      <c r="N81" s="326"/>
      <c r="O81" s="326"/>
      <c r="P81" s="326"/>
      <c r="Q81" s="326"/>
      <c r="R81" s="326"/>
      <c r="S81" s="326"/>
      <c r="T81" s="326"/>
      <c r="U81" s="326"/>
    </row>
    <row r="82" spans="1:22">
      <c r="A82" s="1429" t="s">
        <v>220</v>
      </c>
      <c r="B82" s="326" t="s">
        <v>147</v>
      </c>
      <c r="C82" s="652">
        <v>0.15</v>
      </c>
      <c r="D82" s="780">
        <v>0</v>
      </c>
      <c r="E82" s="804">
        <v>0</v>
      </c>
      <c r="F82" s="1431">
        <f t="shared" si="3"/>
        <v>0</v>
      </c>
      <c r="G82" s="326"/>
      <c r="H82" s="326"/>
      <c r="I82" s="326"/>
      <c r="J82" s="326"/>
      <c r="K82" s="326"/>
      <c r="L82" s="326"/>
      <c r="M82" s="326"/>
      <c r="N82" s="326"/>
      <c r="O82" s="326"/>
      <c r="P82" s="326"/>
      <c r="Q82" s="326"/>
      <c r="R82" s="326"/>
      <c r="S82" s="326"/>
      <c r="T82" s="326"/>
      <c r="U82" s="326"/>
    </row>
    <row r="83" spans="1:22">
      <c r="A83" s="1429" t="s">
        <v>160</v>
      </c>
      <c r="B83" s="326" t="s">
        <v>143</v>
      </c>
      <c r="C83" s="652">
        <v>0.38</v>
      </c>
      <c r="D83" s="780">
        <v>1.1373803369565219</v>
      </c>
      <c r="E83" s="780">
        <v>1.340499902173913</v>
      </c>
      <c r="F83" s="1431">
        <f t="shared" si="3"/>
        <v>2.4778802391304349</v>
      </c>
      <c r="G83" s="326"/>
      <c r="H83" s="326"/>
      <c r="I83" s="326"/>
      <c r="J83" s="326"/>
      <c r="K83" s="326"/>
      <c r="L83" s="326"/>
      <c r="M83" s="326"/>
      <c r="N83" s="326"/>
      <c r="O83" s="326"/>
      <c r="P83" s="326"/>
      <c r="Q83" s="326"/>
      <c r="R83" s="326"/>
      <c r="S83" s="326"/>
      <c r="T83" s="326"/>
      <c r="U83" s="326"/>
    </row>
    <row r="84" spans="1:22">
      <c r="A84" s="1443" t="s">
        <v>212</v>
      </c>
      <c r="B84" s="1444"/>
      <c r="C84" s="1518"/>
      <c r="D84" s="1519">
        <f>SUM(D53:D83)-D55-D60</f>
        <v>282.55365559782609</v>
      </c>
      <c r="E84" s="1519">
        <f>SUM(E53:E83)-E55-E60</f>
        <v>56.38944257608695</v>
      </c>
      <c r="F84" s="1519">
        <f>SUM(F53:F83)-F55-F60</f>
        <v>338.94309817391309</v>
      </c>
      <c r="G84" s="326"/>
      <c r="H84" s="326"/>
      <c r="I84" s="326"/>
      <c r="J84" s="326"/>
      <c r="K84" s="326"/>
      <c r="L84" s="326"/>
      <c r="M84" s="326"/>
      <c r="N84" s="326"/>
      <c r="O84" s="326"/>
      <c r="P84" s="326"/>
      <c r="Q84" s="326"/>
      <c r="R84" s="326"/>
      <c r="S84" s="326"/>
      <c r="T84" s="326"/>
      <c r="U84" s="326"/>
    </row>
    <row r="85" spans="1:22">
      <c r="A85" s="1408"/>
      <c r="B85" s="1408"/>
      <c r="C85" s="1408"/>
      <c r="D85" s="1408"/>
      <c r="E85" s="1408"/>
      <c r="F85" s="1408"/>
      <c r="G85" s="1408"/>
      <c r="H85" s="1408"/>
      <c r="I85" s="1408"/>
      <c r="J85" s="1408"/>
      <c r="K85" s="1408"/>
      <c r="L85" s="1408"/>
      <c r="M85" s="1408"/>
      <c r="N85" s="1408"/>
      <c r="O85" s="1408"/>
      <c r="P85" s="326"/>
      <c r="Q85" s="326"/>
      <c r="R85" s="326"/>
      <c r="S85" s="326"/>
      <c r="T85" s="326"/>
      <c r="U85" s="326"/>
      <c r="V85" s="326"/>
    </row>
    <row r="86" spans="1:22">
      <c r="A86" s="1408"/>
      <c r="B86" s="1408"/>
      <c r="C86" s="1408"/>
      <c r="D86" s="1408"/>
      <c r="E86" s="1408"/>
      <c r="F86" s="1408"/>
      <c r="G86" s="1408"/>
      <c r="H86" s="1408"/>
      <c r="I86" s="1408"/>
      <c r="J86" s="1408"/>
      <c r="K86" s="1408"/>
      <c r="L86" s="1408"/>
      <c r="M86" s="1408"/>
      <c r="N86" s="1408"/>
      <c r="O86" s="1408"/>
      <c r="P86" s="326"/>
      <c r="Q86" s="326"/>
      <c r="R86" s="326"/>
      <c r="S86" s="326"/>
      <c r="T86" s="326"/>
      <c r="U86" s="326"/>
      <c r="V86" s="326"/>
    </row>
    <row r="87" spans="1:22">
      <c r="A87" s="1408"/>
      <c r="B87" s="1408"/>
      <c r="C87" s="1408"/>
      <c r="D87" s="1408"/>
      <c r="E87" s="1408"/>
      <c r="F87" s="1408"/>
      <c r="G87" s="1408"/>
      <c r="H87" s="1408"/>
      <c r="I87" s="1408"/>
      <c r="J87" s="1408"/>
      <c r="K87" s="1408"/>
      <c r="L87" s="1408"/>
      <c r="M87" s="1408"/>
      <c r="N87" s="1408"/>
      <c r="O87" s="1408"/>
      <c r="P87" s="326"/>
      <c r="Q87" s="326"/>
      <c r="R87" s="326"/>
      <c r="S87" s="326"/>
      <c r="T87" s="326"/>
      <c r="U87" s="326"/>
      <c r="V87" s="326"/>
    </row>
    <row r="88" spans="1:22">
      <c r="A88" s="1408"/>
      <c r="B88" s="1408"/>
      <c r="C88" s="1408"/>
      <c r="D88" s="1408"/>
      <c r="E88" s="1408"/>
      <c r="F88" s="1408"/>
      <c r="G88" s="1408"/>
      <c r="H88" s="1408"/>
      <c r="I88" s="1408"/>
      <c r="J88" s="1408"/>
      <c r="K88" s="1408"/>
      <c r="L88" s="1408"/>
      <c r="M88" s="1408"/>
      <c r="N88" s="1408"/>
      <c r="O88" s="1408"/>
      <c r="P88" s="326"/>
      <c r="Q88" s="326"/>
      <c r="R88" s="326"/>
      <c r="S88" s="326"/>
      <c r="T88" s="326"/>
      <c r="U88" s="326"/>
      <c r="V88" s="326"/>
    </row>
    <row r="89" spans="1:22">
      <c r="A89" s="1408"/>
      <c r="B89" s="1408"/>
      <c r="C89" s="1408"/>
      <c r="D89" s="1408"/>
      <c r="E89" s="1408"/>
      <c r="F89" s="1408"/>
      <c r="G89" s="1408"/>
      <c r="H89" s="1408"/>
      <c r="I89" s="1408"/>
      <c r="J89" s="1408"/>
      <c r="K89" s="1408"/>
      <c r="L89" s="1408"/>
      <c r="M89" s="1408"/>
      <c r="N89" s="1408"/>
      <c r="O89" s="1408"/>
      <c r="U89" s="326"/>
      <c r="V89" s="326"/>
    </row>
    <row r="90" spans="1:22">
      <c r="A90" s="1408"/>
      <c r="B90" s="1408"/>
      <c r="C90" s="1408"/>
      <c r="D90" s="1408"/>
      <c r="E90" s="1408"/>
      <c r="F90" s="1408"/>
      <c r="G90" s="1408"/>
      <c r="H90" s="1408"/>
      <c r="I90" s="1408"/>
      <c r="J90" s="1408"/>
      <c r="K90" s="1408"/>
      <c r="L90" s="1408"/>
      <c r="M90" s="1408"/>
      <c r="N90" s="1408"/>
      <c r="O90" s="1408"/>
    </row>
    <row r="91" spans="1:22">
      <c r="A91" s="1408"/>
      <c r="B91" s="1408"/>
      <c r="C91" s="1408"/>
      <c r="D91" s="1408"/>
      <c r="E91" s="1408"/>
      <c r="F91" s="1408"/>
      <c r="G91" s="1408"/>
      <c r="H91" s="1408"/>
      <c r="I91" s="1408"/>
      <c r="J91" s="1408"/>
      <c r="K91" s="1408"/>
      <c r="L91" s="1408"/>
      <c r="M91" s="1408"/>
      <c r="N91" s="1408"/>
      <c r="O91" s="1408"/>
    </row>
    <row r="92" spans="1:22">
      <c r="A92" s="1408"/>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A139" s="1408"/>
      <c r="B139" s="1408"/>
      <c r="C139" s="1408"/>
      <c r="D139" s="1408"/>
      <c r="E139" s="1408"/>
      <c r="F139" s="1408"/>
      <c r="G139" s="1408"/>
      <c r="H139" s="1408"/>
      <c r="I139" s="1408"/>
      <c r="J139" s="1408"/>
      <c r="K139" s="1408"/>
      <c r="L139" s="1408"/>
      <c r="M139" s="1408"/>
      <c r="N139" s="1408"/>
      <c r="O139" s="1408"/>
    </row>
    <row r="140" spans="1:15">
      <c r="A140" s="1408"/>
      <c r="B140" s="1408"/>
      <c r="C140" s="1408"/>
      <c r="D140" s="1408"/>
      <c r="E140" s="1408"/>
      <c r="F140" s="1408"/>
      <c r="G140" s="1408"/>
      <c r="H140" s="1408"/>
      <c r="I140" s="1408"/>
      <c r="J140" s="1408"/>
      <c r="K140" s="1408"/>
      <c r="L140" s="1408"/>
      <c r="M140" s="1408"/>
      <c r="N140" s="1408"/>
      <c r="O140" s="1408"/>
    </row>
    <row r="141" spans="1:15">
      <c r="A141" s="1408"/>
      <c r="B141" s="1408"/>
      <c r="C141" s="1408"/>
      <c r="D141" s="1408"/>
      <c r="E141" s="1408"/>
      <c r="F141" s="1408"/>
      <c r="G141" s="1408"/>
      <c r="H141" s="1408"/>
      <c r="I141" s="1408"/>
      <c r="J141" s="1408"/>
      <c r="K141" s="1408"/>
      <c r="L141" s="1408"/>
      <c r="M141" s="1408"/>
      <c r="N141" s="1408"/>
      <c r="O141" s="1408"/>
    </row>
    <row r="142" spans="1:15">
      <c r="A142" s="1408"/>
      <c r="B142" s="1408"/>
      <c r="C142" s="1408"/>
      <c r="D142" s="1408"/>
      <c r="E142" s="1408"/>
      <c r="F142" s="1408"/>
      <c r="G142" s="1408"/>
      <c r="H142" s="1408"/>
      <c r="I142" s="1408"/>
      <c r="J142" s="1408"/>
      <c r="K142" s="1408"/>
      <c r="L142" s="1408"/>
      <c r="M142" s="1408"/>
      <c r="N142" s="1408"/>
      <c r="O142" s="1408"/>
    </row>
    <row r="143" spans="1:15">
      <c r="A143" s="1408"/>
      <c r="B143" s="1408"/>
      <c r="C143" s="1408"/>
      <c r="D143" s="1408"/>
      <c r="E143" s="1408"/>
      <c r="F143" s="1408"/>
      <c r="G143" s="1408"/>
      <c r="H143" s="1408"/>
      <c r="I143" s="1408"/>
      <c r="J143" s="1408"/>
      <c r="K143" s="1408"/>
      <c r="L143" s="1408"/>
      <c r="M143" s="1408"/>
      <c r="N143" s="1408"/>
      <c r="O143" s="1408"/>
    </row>
    <row r="144" spans="1:15">
      <c r="A144" s="1408"/>
      <c r="B144" s="1408"/>
      <c r="C144" s="1408"/>
      <c r="D144" s="1408"/>
      <c r="E144" s="1408"/>
      <c r="F144" s="1408"/>
      <c r="G144" s="1408"/>
      <c r="H144" s="1408"/>
      <c r="I144" s="1408"/>
      <c r="J144" s="1408"/>
      <c r="K144" s="1408"/>
      <c r="L144" s="1408"/>
      <c r="M144" s="1408"/>
      <c r="N144" s="1408"/>
      <c r="O144" s="1408"/>
    </row>
  </sheetData>
  <mergeCells count="13">
    <mergeCell ref="M51:O51"/>
    <mergeCell ref="F41:G41"/>
    <mergeCell ref="F42:G42"/>
    <mergeCell ref="A43:G43"/>
    <mergeCell ref="A44:G44"/>
    <mergeCell ref="F46:G46"/>
    <mergeCell ref="F47:G47"/>
    <mergeCell ref="F40:G40"/>
    <mergeCell ref="A2:J2"/>
    <mergeCell ref="M2:O2"/>
    <mergeCell ref="C4:E4"/>
    <mergeCell ref="I4:J4"/>
    <mergeCell ref="G21:M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6CEC-73B8-4304-BEC3-6276D9A4A0F9}">
  <dimension ref="A1:Z151"/>
  <sheetViews>
    <sheetView workbookViewId="0">
      <selection activeCell="I73" sqref="I73"/>
    </sheetView>
  </sheetViews>
  <sheetFormatPr defaultRowHeight="12.6"/>
  <cols>
    <col min="1" max="1" width="32.85546875" customWidth="1"/>
    <col min="2" max="2" width="11.85546875" customWidth="1"/>
    <col min="3" max="3" width="8.85546875" customWidth="1"/>
    <col min="4" max="4" width="10" bestFit="1" customWidth="1"/>
    <col min="5" max="5" width="24.85546875" customWidth="1"/>
    <col min="6" max="6" width="38.5703125" customWidth="1"/>
    <col min="7" max="7" width="17.85546875" customWidth="1"/>
    <col min="8" max="8" width="11.140625" customWidth="1"/>
    <col min="9" max="9" width="20.7109375" customWidth="1"/>
    <col min="10" max="10" width="15.85546875" customWidth="1"/>
    <col min="11" max="11" width="18" customWidth="1"/>
    <col min="12" max="12" width="28.42578125" customWidth="1"/>
    <col min="13" max="13" width="17.5703125" customWidth="1"/>
    <col min="14" max="14" width="27.28515625" customWidth="1"/>
  </cols>
  <sheetData>
    <row r="1" spans="1:26" ht="12.95">
      <c r="A1" s="687" t="s">
        <v>255</v>
      </c>
      <c r="B1" s="1408"/>
      <c r="C1" s="1408"/>
      <c r="D1" s="1408"/>
      <c r="E1" s="1408"/>
      <c r="F1" s="1408"/>
      <c r="G1" s="1408"/>
      <c r="H1" s="1408"/>
      <c r="I1" s="1408"/>
      <c r="J1" s="1408"/>
      <c r="K1" s="1408"/>
      <c r="L1" s="1408"/>
      <c r="M1" s="1408"/>
      <c r="N1" s="1408"/>
      <c r="O1" s="1408"/>
      <c r="P1" s="1408"/>
      <c r="Q1" s="1408"/>
      <c r="R1" s="1408"/>
    </row>
    <row r="2" spans="1:26" ht="12.95">
      <c r="A2" s="2074" t="s">
        <v>0</v>
      </c>
      <c r="B2" s="2074"/>
      <c r="C2" s="2074"/>
      <c r="D2" s="2074"/>
      <c r="E2" s="2074"/>
      <c r="F2" s="2074"/>
      <c r="G2" s="2074"/>
      <c r="H2" s="2074"/>
      <c r="I2" s="2074"/>
      <c r="J2" s="2074"/>
      <c r="K2" s="326"/>
      <c r="L2" s="2074" t="s">
        <v>1</v>
      </c>
      <c r="M2" s="2074"/>
      <c r="N2" s="2074"/>
      <c r="O2" s="326"/>
      <c r="P2" s="326"/>
      <c r="Q2" s="326"/>
      <c r="R2" s="326"/>
      <c r="S2" s="326"/>
      <c r="T2" s="326"/>
      <c r="U2" s="326"/>
      <c r="V2" s="326"/>
      <c r="W2" s="326"/>
      <c r="X2" s="326"/>
      <c r="Y2" s="326"/>
      <c r="Z2" s="326"/>
    </row>
    <row r="3" spans="1:26">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row>
    <row r="4" spans="1:26" ht="21">
      <c r="A4" s="1894" t="s">
        <v>2</v>
      </c>
      <c r="B4" s="1895" t="s">
        <v>3</v>
      </c>
      <c r="C4" s="2079" t="s">
        <v>4</v>
      </c>
      <c r="D4" s="2079"/>
      <c r="E4" s="2080"/>
      <c r="F4" s="1371"/>
      <c r="G4" s="1894" t="s">
        <v>5</v>
      </c>
      <c r="H4" s="1895" t="s">
        <v>3</v>
      </c>
      <c r="I4" s="2083" t="s">
        <v>6</v>
      </c>
      <c r="J4" s="2083"/>
      <c r="K4" s="326"/>
      <c r="L4" s="1409" t="s">
        <v>7</v>
      </c>
      <c r="M4" s="1410" t="s">
        <v>8</v>
      </c>
      <c r="N4" s="1411" t="s">
        <v>9</v>
      </c>
      <c r="O4" s="326"/>
      <c r="P4" s="326"/>
      <c r="Q4" s="326"/>
      <c r="R4" s="326"/>
      <c r="S4" s="326"/>
      <c r="T4" s="326"/>
      <c r="U4" s="326"/>
      <c r="V4" s="326"/>
      <c r="W4" s="326"/>
      <c r="X4" s="326"/>
      <c r="Y4" s="326"/>
      <c r="Z4" s="326"/>
    </row>
    <row r="5" spans="1:26">
      <c r="A5" s="1399" t="s">
        <v>11</v>
      </c>
      <c r="B5" s="1455"/>
      <c r="C5" s="1330" t="s">
        <v>12</v>
      </c>
      <c r="D5" s="1330" t="s">
        <v>13</v>
      </c>
      <c r="E5" s="1400" t="s">
        <v>14</v>
      </c>
      <c r="F5" s="1371"/>
      <c r="G5" s="1399" t="s">
        <v>11</v>
      </c>
      <c r="H5" s="1455"/>
      <c r="I5" s="1330" t="s">
        <v>12</v>
      </c>
      <c r="J5" s="1373" t="s">
        <v>15</v>
      </c>
      <c r="K5" s="326"/>
      <c r="L5" s="1506" t="s">
        <v>10</v>
      </c>
      <c r="M5" s="1507">
        <v>0.4</v>
      </c>
      <c r="N5" s="1508">
        <v>65</v>
      </c>
      <c r="O5" s="326"/>
      <c r="P5" s="326"/>
      <c r="Q5" s="326"/>
      <c r="R5" s="326"/>
      <c r="S5" s="326"/>
      <c r="T5" s="326"/>
      <c r="U5" s="326"/>
      <c r="V5" s="326"/>
      <c r="W5" s="326"/>
      <c r="X5" s="326"/>
      <c r="Y5" s="326"/>
      <c r="Z5" s="326"/>
    </row>
    <row r="6" spans="1:26" ht="12.75" customHeight="1">
      <c r="A6" s="1420" t="s">
        <v>18</v>
      </c>
      <c r="B6" s="270">
        <v>0.51</v>
      </c>
      <c r="C6" s="1296">
        <v>0.9</v>
      </c>
      <c r="D6" s="1296">
        <v>71.599999999999994</v>
      </c>
      <c r="E6" s="1401">
        <f>SUM(C6:D6)</f>
        <v>72.5</v>
      </c>
      <c r="F6" s="1371"/>
      <c r="G6" s="670" t="s">
        <v>223</v>
      </c>
      <c r="H6" s="297">
        <v>7.5999999999999998E-2</v>
      </c>
      <c r="I6" s="1404">
        <v>10.3</v>
      </c>
      <c r="J6" s="1406">
        <v>1.5</v>
      </c>
      <c r="K6" s="1375"/>
      <c r="L6" s="1506" t="s">
        <v>17</v>
      </c>
      <c r="M6" s="1507">
        <v>0.35</v>
      </c>
      <c r="N6" s="1508">
        <v>94</v>
      </c>
      <c r="O6" s="326"/>
      <c r="P6" s="326"/>
      <c r="Q6" s="326"/>
      <c r="R6" s="326"/>
      <c r="S6" s="326"/>
      <c r="T6" s="326"/>
      <c r="U6" s="326"/>
      <c r="V6" s="326"/>
      <c r="W6" s="326"/>
      <c r="X6" s="326"/>
      <c r="Y6" s="326"/>
      <c r="Z6" s="326"/>
    </row>
    <row r="7" spans="1:26">
      <c r="A7" s="1421" t="s">
        <v>21</v>
      </c>
      <c r="B7" s="1376" t="s">
        <v>256</v>
      </c>
      <c r="C7" s="1464">
        <v>1.5</v>
      </c>
      <c r="D7" s="1464">
        <v>3.8</v>
      </c>
      <c r="E7" s="1469">
        <v>5.3</v>
      </c>
      <c r="F7" s="1371"/>
      <c r="G7" s="670" t="s">
        <v>19</v>
      </c>
      <c r="H7" s="297">
        <v>0.1178</v>
      </c>
      <c r="I7" s="1404">
        <v>0</v>
      </c>
      <c r="J7" s="1406">
        <v>0</v>
      </c>
      <c r="K7" s="1375"/>
      <c r="L7" s="1506" t="s">
        <v>20</v>
      </c>
      <c r="M7" s="1507">
        <v>0.75</v>
      </c>
      <c r="N7" s="1508">
        <v>16</v>
      </c>
      <c r="O7" s="326"/>
      <c r="P7" s="326"/>
      <c r="Q7" s="326"/>
      <c r="R7" s="326"/>
      <c r="S7" s="326"/>
      <c r="T7" s="326"/>
      <c r="U7" s="326"/>
      <c r="V7" s="326"/>
      <c r="W7" s="326"/>
      <c r="X7" s="326"/>
      <c r="Y7" s="326"/>
      <c r="Z7" s="326"/>
    </row>
    <row r="8" spans="1:26">
      <c r="A8" s="1420" t="s">
        <v>33</v>
      </c>
      <c r="B8" s="1376" t="s">
        <v>162</v>
      </c>
      <c r="C8" s="1464">
        <v>13.5</v>
      </c>
      <c r="D8" s="1464">
        <v>9.4</v>
      </c>
      <c r="E8" s="1469">
        <v>22.9</v>
      </c>
      <c r="F8" s="1371"/>
      <c r="G8" s="670" t="s">
        <v>31</v>
      </c>
      <c r="H8" s="1377">
        <v>0.25340000000000001</v>
      </c>
      <c r="I8" s="1404">
        <v>2</v>
      </c>
      <c r="J8" s="1406">
        <v>48.1</v>
      </c>
      <c r="K8" s="1375"/>
      <c r="L8" s="1506" t="s">
        <v>23</v>
      </c>
      <c r="M8" s="1509">
        <v>0.25</v>
      </c>
      <c r="N8" s="1508">
        <v>71</v>
      </c>
      <c r="O8" s="326"/>
      <c r="P8" s="326"/>
      <c r="Q8" s="326"/>
      <c r="R8" s="326"/>
      <c r="S8" s="326"/>
      <c r="T8" s="326"/>
      <c r="U8" s="326"/>
      <c r="V8" s="326"/>
      <c r="W8" s="326"/>
      <c r="X8" s="326"/>
      <c r="Y8" s="326"/>
      <c r="Z8" s="326"/>
    </row>
    <row r="9" spans="1:26">
      <c r="A9" s="1420" t="s">
        <v>163</v>
      </c>
      <c r="B9" s="1376" t="s">
        <v>164</v>
      </c>
      <c r="C9" s="1296">
        <v>0</v>
      </c>
      <c r="D9" s="1464">
        <v>0.2</v>
      </c>
      <c r="E9" s="1469">
        <v>0.2</v>
      </c>
      <c r="F9" s="1371"/>
      <c r="G9" s="670" t="s">
        <v>34</v>
      </c>
      <c r="H9" s="297">
        <v>0.36170000000000002</v>
      </c>
      <c r="I9" s="1404">
        <v>18</v>
      </c>
      <c r="J9" s="1406">
        <v>32.799999999999997</v>
      </c>
      <c r="K9" s="1375"/>
      <c r="L9" s="1506" t="s">
        <v>26</v>
      </c>
      <c r="M9" s="1507">
        <v>0.44</v>
      </c>
      <c r="N9" s="1508">
        <v>30</v>
      </c>
      <c r="O9" s="326"/>
      <c r="P9" s="326"/>
      <c r="Q9" s="326"/>
      <c r="R9" s="326"/>
      <c r="S9" s="326"/>
      <c r="T9" s="326"/>
      <c r="U9" s="326"/>
      <c r="V9" s="326"/>
      <c r="W9" s="326"/>
      <c r="X9" s="326"/>
      <c r="Y9" s="326"/>
      <c r="Z9" s="326"/>
    </row>
    <row r="10" spans="1:26">
      <c r="A10" s="1420"/>
      <c r="B10" s="1376"/>
      <c r="C10" s="1296"/>
      <c r="D10" s="1464"/>
      <c r="E10" s="1469"/>
      <c r="F10" s="1371"/>
      <c r="G10" s="671" t="s">
        <v>28</v>
      </c>
      <c r="H10" s="1377">
        <v>0.33</v>
      </c>
      <c r="I10" s="1404"/>
      <c r="J10" s="1406"/>
      <c r="K10" s="1375"/>
      <c r="L10" s="1465" t="s">
        <v>209</v>
      </c>
      <c r="M10" s="1510">
        <v>0.5</v>
      </c>
      <c r="N10" s="1511">
        <v>28</v>
      </c>
      <c r="O10" s="326"/>
      <c r="P10" s="326"/>
      <c r="Q10" s="326"/>
      <c r="R10" s="326"/>
      <c r="S10" s="326"/>
      <c r="T10" s="326"/>
      <c r="U10" s="326"/>
      <c r="V10" s="326"/>
      <c r="W10" s="326"/>
      <c r="X10" s="326"/>
      <c r="Y10" s="326"/>
      <c r="Z10" s="326"/>
    </row>
    <row r="11" spans="1:26">
      <c r="A11" s="1420" t="s">
        <v>166</v>
      </c>
      <c r="B11" s="270">
        <v>0.58699999999999997</v>
      </c>
      <c r="C11" s="1464">
        <v>7.8</v>
      </c>
      <c r="D11" s="1464">
        <v>3</v>
      </c>
      <c r="E11" s="1469">
        <v>10.8</v>
      </c>
      <c r="F11" s="1371"/>
      <c r="G11" s="670" t="s">
        <v>22</v>
      </c>
      <c r="H11" s="297">
        <v>0.35</v>
      </c>
      <c r="I11" s="1404">
        <v>0.8</v>
      </c>
      <c r="J11" s="1406">
        <v>3.5</v>
      </c>
      <c r="K11" s="1375"/>
      <c r="L11" s="1466" t="s">
        <v>16</v>
      </c>
      <c r="M11" s="1467"/>
      <c r="N11" s="1468">
        <v>304</v>
      </c>
      <c r="O11" s="326"/>
      <c r="P11" s="326"/>
      <c r="Q11" s="326"/>
      <c r="R11" s="326"/>
      <c r="S11" s="326"/>
      <c r="T11" s="326"/>
      <c r="U11" s="326"/>
      <c r="V11" s="326"/>
      <c r="W11" s="326"/>
      <c r="X11" s="326"/>
      <c r="Y11" s="326"/>
      <c r="Z11" s="326"/>
    </row>
    <row r="12" spans="1:26">
      <c r="A12" s="1422" t="s">
        <v>42</v>
      </c>
      <c r="B12" s="1377" t="s">
        <v>167</v>
      </c>
      <c r="C12" s="1464">
        <v>22.3</v>
      </c>
      <c r="D12" s="1464">
        <v>0</v>
      </c>
      <c r="E12" s="1469">
        <v>22.3</v>
      </c>
      <c r="F12" s="1371"/>
      <c r="G12" s="670" t="s">
        <v>25</v>
      </c>
      <c r="H12" s="297">
        <v>0.41470000000000001</v>
      </c>
      <c r="I12" s="1404">
        <v>10.5</v>
      </c>
      <c r="J12" s="1406">
        <v>0</v>
      </c>
      <c r="K12" s="1375"/>
      <c r="L12" s="269" t="s">
        <v>251</v>
      </c>
      <c r="M12" s="269"/>
      <c r="N12" s="269"/>
      <c r="O12" s="326"/>
      <c r="P12" s="326"/>
      <c r="Q12" s="326"/>
      <c r="R12" s="326"/>
      <c r="S12" s="326"/>
      <c r="T12" s="326"/>
      <c r="U12" s="326"/>
      <c r="V12" s="326"/>
      <c r="W12" s="326"/>
      <c r="X12" s="326"/>
      <c r="Y12" s="326"/>
    </row>
    <row r="13" spans="1:26">
      <c r="A13" s="1420" t="s">
        <v>45</v>
      </c>
      <c r="B13" s="1376">
        <v>0.36</v>
      </c>
      <c r="C13" s="1464">
        <v>7</v>
      </c>
      <c r="D13" s="1464">
        <v>5.9</v>
      </c>
      <c r="E13" s="1469">
        <v>12.8</v>
      </c>
      <c r="F13" s="1371"/>
      <c r="G13" s="670" t="s">
        <v>224</v>
      </c>
      <c r="H13" s="297">
        <v>6.6400000000000001E-2</v>
      </c>
      <c r="I13" s="1404">
        <v>15.2</v>
      </c>
      <c r="J13" s="1406">
        <v>2.8</v>
      </c>
      <c r="K13" s="1375"/>
      <c r="L13" s="1512" t="s">
        <v>53</v>
      </c>
      <c r="M13" s="1512"/>
      <c r="N13" s="1512"/>
      <c r="O13" s="1512"/>
      <c r="P13" s="1512"/>
      <c r="Q13" s="326"/>
      <c r="R13" s="326"/>
      <c r="S13" s="326"/>
      <c r="T13" s="326"/>
      <c r="U13" s="326"/>
      <c r="V13" s="326"/>
      <c r="W13" s="326"/>
      <c r="X13" s="326"/>
      <c r="Y13" s="326"/>
    </row>
    <row r="14" spans="1:26">
      <c r="A14" s="1420" t="s">
        <v>47</v>
      </c>
      <c r="B14" s="1376">
        <v>0.51</v>
      </c>
      <c r="C14" s="1464">
        <v>37.4</v>
      </c>
      <c r="D14" s="1464">
        <v>56.3</v>
      </c>
      <c r="E14" s="1469">
        <v>93.6</v>
      </c>
      <c r="F14" s="1371"/>
      <c r="G14" s="154" t="s">
        <v>168</v>
      </c>
      <c r="H14" s="297">
        <v>0.3</v>
      </c>
      <c r="I14" s="1404">
        <v>1.1000000000000001</v>
      </c>
      <c r="J14" s="1407">
        <v>0.1</v>
      </c>
      <c r="K14" s="1375"/>
      <c r="L14" s="326"/>
      <c r="M14" s="326"/>
      <c r="N14" s="326"/>
      <c r="O14" s="326"/>
      <c r="P14" s="326"/>
      <c r="Q14" s="326"/>
      <c r="R14" s="326"/>
      <c r="S14" s="326"/>
      <c r="T14" s="326"/>
      <c r="U14" s="326"/>
      <c r="V14" s="326"/>
      <c r="W14" s="326"/>
      <c r="X14" s="326"/>
      <c r="Y14" s="326"/>
    </row>
    <row r="15" spans="1:26">
      <c r="A15" s="1422" t="s">
        <v>51</v>
      </c>
      <c r="B15" s="1377">
        <v>0.13039999999999999</v>
      </c>
      <c r="C15" s="1464">
        <v>7.9</v>
      </c>
      <c r="D15" s="1464">
        <v>3.8</v>
      </c>
      <c r="E15" s="1469">
        <v>11.7</v>
      </c>
      <c r="F15" s="1371"/>
      <c r="G15" s="1671" t="s">
        <v>169</v>
      </c>
      <c r="H15" s="1672"/>
      <c r="I15" s="1673">
        <f>SUM(I6:I14)</f>
        <v>57.9</v>
      </c>
      <c r="J15" s="1680">
        <f>SUM(J6:J14)</f>
        <v>88.8</v>
      </c>
      <c r="K15" s="1504"/>
      <c r="L15" s="326"/>
      <c r="M15" s="326"/>
      <c r="N15" s="326"/>
      <c r="O15" s="326"/>
      <c r="P15" s="326"/>
      <c r="Q15" s="326"/>
      <c r="R15" s="326"/>
      <c r="S15" s="326"/>
      <c r="T15" s="326"/>
      <c r="U15" s="326"/>
      <c r="V15" s="326"/>
      <c r="W15" s="326"/>
      <c r="X15" s="326"/>
      <c r="Y15" s="326"/>
    </row>
    <row r="16" spans="1:26">
      <c r="A16" s="1420" t="s">
        <v>173</v>
      </c>
      <c r="B16" s="1376" t="s">
        <v>174</v>
      </c>
      <c r="C16" s="1464">
        <v>0</v>
      </c>
      <c r="D16" s="1464">
        <v>0</v>
      </c>
      <c r="E16" s="1469">
        <v>0</v>
      </c>
      <c r="F16" s="1371"/>
      <c r="G16" s="1674" t="s">
        <v>43</v>
      </c>
      <c r="H16" s="1675"/>
      <c r="I16" s="1676">
        <f>C39+I15</f>
        <v>649.9</v>
      </c>
      <c r="J16" s="1681">
        <f>D39+J15</f>
        <v>694.8</v>
      </c>
      <c r="K16" s="1505"/>
      <c r="L16" s="326"/>
      <c r="M16" s="326"/>
      <c r="N16" s="326"/>
      <c r="O16" s="326"/>
      <c r="P16" s="326"/>
      <c r="Q16" s="326"/>
      <c r="R16" s="326"/>
      <c r="S16" s="326"/>
      <c r="T16" s="326"/>
      <c r="U16" s="326"/>
      <c r="V16" s="326"/>
      <c r="W16" s="326"/>
      <c r="X16" s="326"/>
      <c r="Y16" s="326"/>
    </row>
    <row r="17" spans="1:25">
      <c r="A17" s="1420" t="s">
        <v>54</v>
      </c>
      <c r="B17" s="1376">
        <v>0.42630000000000001</v>
      </c>
      <c r="C17" s="1464">
        <v>224.6</v>
      </c>
      <c r="D17" s="1464">
        <v>8</v>
      </c>
      <c r="E17" s="1469">
        <v>232.6</v>
      </c>
      <c r="F17" s="1371"/>
      <c r="G17" s="326"/>
      <c r="H17" s="326"/>
      <c r="I17" s="326"/>
      <c r="J17" s="326"/>
      <c r="K17" s="326"/>
      <c r="L17" s="326"/>
      <c r="M17" s="326"/>
      <c r="N17" s="326"/>
      <c r="O17" s="326"/>
      <c r="P17" s="326"/>
      <c r="Q17" s="326"/>
      <c r="R17" s="326"/>
      <c r="S17" s="326"/>
      <c r="T17" s="326"/>
      <c r="U17" s="326"/>
      <c r="V17" s="326"/>
      <c r="W17" s="326"/>
      <c r="X17" s="326"/>
      <c r="Y17" s="326"/>
    </row>
    <row r="18" spans="1:25">
      <c r="A18" s="1420" t="s">
        <v>56</v>
      </c>
      <c r="B18" s="1376" t="s">
        <v>175</v>
      </c>
      <c r="C18" s="1464">
        <v>6</v>
      </c>
      <c r="D18" s="1464">
        <v>5.7</v>
      </c>
      <c r="E18" s="1469">
        <v>11.7</v>
      </c>
      <c r="F18" s="1371"/>
      <c r="G18" s="326"/>
      <c r="H18" s="326"/>
      <c r="I18" s="326"/>
      <c r="J18" s="326"/>
      <c r="K18" s="326"/>
      <c r="L18" s="326"/>
      <c r="M18" s="326"/>
      <c r="N18" s="326"/>
      <c r="O18" s="326"/>
      <c r="P18" s="326"/>
      <c r="Q18" s="326"/>
      <c r="R18" s="326"/>
      <c r="S18" s="326"/>
      <c r="T18" s="326"/>
      <c r="U18" s="326"/>
      <c r="V18" s="326"/>
      <c r="W18" s="326"/>
      <c r="X18" s="326"/>
      <c r="Y18" s="326"/>
    </row>
    <row r="19" spans="1:25">
      <c r="A19" s="1420" t="s">
        <v>57</v>
      </c>
      <c r="B19" s="1376">
        <v>0.39550000000000002</v>
      </c>
      <c r="C19" s="1464">
        <v>5.5</v>
      </c>
      <c r="D19" s="1464">
        <v>25.5</v>
      </c>
      <c r="E19" s="1469">
        <v>31.1</v>
      </c>
      <c r="F19" s="1371"/>
      <c r="G19" s="326"/>
      <c r="H19" s="326"/>
      <c r="I19" s="326"/>
      <c r="J19" s="326"/>
      <c r="K19" s="326"/>
      <c r="L19" s="326"/>
      <c r="M19" s="326"/>
      <c r="N19" s="326"/>
      <c r="O19" s="326"/>
      <c r="P19" s="326"/>
      <c r="Q19" s="326"/>
      <c r="R19" s="326"/>
      <c r="S19" s="326"/>
      <c r="T19" s="326"/>
      <c r="U19" s="326"/>
      <c r="V19" s="326"/>
      <c r="W19" s="326"/>
      <c r="X19" s="326"/>
      <c r="Y19" s="326"/>
    </row>
    <row r="20" spans="1:25">
      <c r="A20" s="1420" t="s">
        <v>59</v>
      </c>
      <c r="B20" s="1376" t="s">
        <v>257</v>
      </c>
      <c r="C20" s="1464">
        <v>15.8</v>
      </c>
      <c r="D20" s="1464">
        <v>12.7</v>
      </c>
      <c r="E20" s="1469">
        <v>28.4</v>
      </c>
      <c r="F20" s="1371"/>
      <c r="G20" s="326"/>
      <c r="H20" s="326"/>
      <c r="I20" s="326"/>
      <c r="J20" s="326"/>
      <c r="K20" s="326"/>
      <c r="L20" s="326"/>
      <c r="M20" s="326"/>
      <c r="N20" s="326"/>
      <c r="O20" s="326"/>
      <c r="P20" s="326"/>
      <c r="Q20" s="326"/>
      <c r="R20" s="326"/>
      <c r="S20" s="326"/>
      <c r="T20" s="326"/>
      <c r="U20" s="326"/>
      <c r="V20" s="326"/>
      <c r="W20" s="326"/>
      <c r="X20" s="326"/>
      <c r="Y20" s="326"/>
    </row>
    <row r="21" spans="1:25" ht="12.95">
      <c r="A21" s="1420" t="s">
        <v>60</v>
      </c>
      <c r="B21" s="270">
        <v>0.43969999999999998</v>
      </c>
      <c r="C21" s="1464">
        <v>6.1</v>
      </c>
      <c r="D21" s="1464">
        <v>10.1</v>
      </c>
      <c r="E21" s="1469">
        <v>16.2</v>
      </c>
      <c r="F21" s="1371"/>
      <c r="G21" s="2074" t="s">
        <v>58</v>
      </c>
      <c r="H21" s="2074"/>
      <c r="I21" s="2074"/>
      <c r="J21" s="2074"/>
      <c r="K21" s="2074"/>
      <c r="L21" s="2074"/>
      <c r="M21" s="326"/>
      <c r="N21" s="326"/>
      <c r="O21" s="326"/>
      <c r="P21" s="326"/>
      <c r="Q21" s="326"/>
      <c r="R21" s="326"/>
      <c r="S21" s="326"/>
      <c r="T21" s="326"/>
      <c r="U21" s="326"/>
      <c r="V21" s="326"/>
      <c r="W21" s="326"/>
      <c r="X21" s="326"/>
      <c r="Y21" s="326"/>
    </row>
    <row r="22" spans="1:25">
      <c r="A22" s="1420" t="s">
        <v>65</v>
      </c>
      <c r="B22" s="270">
        <v>0.64</v>
      </c>
      <c r="C22" s="1464">
        <v>2.6</v>
      </c>
      <c r="D22" s="1464">
        <v>3.7</v>
      </c>
      <c r="E22" s="1469">
        <v>6.3</v>
      </c>
      <c r="F22" s="1371"/>
      <c r="G22" s="326"/>
      <c r="H22" s="326"/>
      <c r="I22" s="326"/>
      <c r="J22" s="326"/>
      <c r="K22" s="326"/>
      <c r="L22" s="326"/>
      <c r="M22" s="1408"/>
      <c r="N22" s="1408"/>
      <c r="O22" s="1408"/>
      <c r="R22" s="326"/>
      <c r="S22" s="326"/>
      <c r="T22" s="326"/>
      <c r="U22" s="326"/>
      <c r="V22" s="326"/>
      <c r="W22" s="326"/>
      <c r="X22" s="326"/>
      <c r="Y22" s="326"/>
    </row>
    <row r="23" spans="1:25" ht="21">
      <c r="A23" s="1420" t="s">
        <v>71</v>
      </c>
      <c r="B23" s="1376" t="s">
        <v>176</v>
      </c>
      <c r="C23" s="1464">
        <v>9.4</v>
      </c>
      <c r="D23" s="1464">
        <v>6.6</v>
      </c>
      <c r="E23" s="1469">
        <v>16</v>
      </c>
      <c r="F23" s="1371"/>
      <c r="G23" s="1413" t="s">
        <v>61</v>
      </c>
      <c r="H23" s="1414" t="s">
        <v>239</v>
      </c>
      <c r="I23" s="1414" t="s">
        <v>63</v>
      </c>
      <c r="J23" s="1414" t="s">
        <v>64</v>
      </c>
      <c r="K23" s="1414" t="s">
        <v>15</v>
      </c>
      <c r="L23" s="1415" t="s">
        <v>16</v>
      </c>
      <c r="M23" s="1408"/>
      <c r="N23" s="1408"/>
      <c r="O23" s="1408"/>
      <c r="R23" s="326"/>
      <c r="S23" s="326"/>
      <c r="T23" s="326"/>
      <c r="U23" s="326"/>
      <c r="V23" s="326"/>
      <c r="W23" s="326"/>
      <c r="X23" s="326"/>
      <c r="Y23" s="326"/>
    </row>
    <row r="24" spans="1:25">
      <c r="A24" s="1420" t="s">
        <v>74</v>
      </c>
      <c r="B24" s="1376" t="s">
        <v>177</v>
      </c>
      <c r="C24" s="1464">
        <v>49.2</v>
      </c>
      <c r="D24" s="1464">
        <v>62</v>
      </c>
      <c r="E24" s="1469">
        <v>111.2</v>
      </c>
      <c r="F24" s="1371"/>
      <c r="G24" s="1420" t="s">
        <v>66</v>
      </c>
      <c r="H24" s="1412"/>
      <c r="I24" s="1449" t="s">
        <v>67</v>
      </c>
      <c r="J24" s="1419">
        <v>2.3698983152173909</v>
      </c>
      <c r="K24" s="1419">
        <v>0.5</v>
      </c>
      <c r="L24" s="1515">
        <f>J24+K24</f>
        <v>2.8698983152173909</v>
      </c>
      <c r="M24" s="1408"/>
      <c r="N24" s="1408"/>
      <c r="O24" s="1408"/>
      <c r="R24" s="326"/>
      <c r="S24" s="326"/>
      <c r="T24" s="326"/>
      <c r="U24" s="326"/>
      <c r="V24" s="326"/>
      <c r="W24" s="326"/>
      <c r="X24" s="326"/>
      <c r="Y24" s="326"/>
    </row>
    <row r="25" spans="1:25">
      <c r="A25" s="1420" t="s">
        <v>178</v>
      </c>
      <c r="B25" s="1376" t="s">
        <v>179</v>
      </c>
      <c r="C25" s="1464">
        <v>6.7</v>
      </c>
      <c r="D25" s="1464">
        <v>15.9</v>
      </c>
      <c r="E25" s="1469">
        <v>22.6</v>
      </c>
      <c r="F25" s="1371"/>
      <c r="G25" s="1420" t="s">
        <v>69</v>
      </c>
      <c r="H25" s="1412"/>
      <c r="I25" s="1449">
        <v>0.27500000000000002</v>
      </c>
      <c r="J25" s="1419">
        <v>6.1471657826086954</v>
      </c>
      <c r="K25" s="1419">
        <v>0.1054310543478261</v>
      </c>
      <c r="L25" s="1515">
        <f t="shared" ref="L25:L36" si="0">J25+K25</f>
        <v>6.2525968369565215</v>
      </c>
      <c r="M25" s="1408"/>
      <c r="N25" s="1408"/>
      <c r="O25" s="1408"/>
      <c r="R25" s="326"/>
      <c r="S25" s="326"/>
      <c r="T25" s="326"/>
      <c r="U25" s="326"/>
      <c r="V25" s="326"/>
      <c r="W25" s="326"/>
      <c r="X25" s="326"/>
      <c r="Y25" s="326"/>
    </row>
    <row r="26" spans="1:25">
      <c r="A26" s="1420" t="s">
        <v>83</v>
      </c>
      <c r="B26" s="1377">
        <v>0.33279999999999998</v>
      </c>
      <c r="C26" s="1464">
        <v>37</v>
      </c>
      <c r="D26" s="1464">
        <v>0</v>
      </c>
      <c r="E26" s="1469">
        <v>37</v>
      </c>
      <c r="F26" s="1371"/>
      <c r="G26" s="1420" t="s">
        <v>72</v>
      </c>
      <c r="H26" s="1412"/>
      <c r="I26" s="1418">
        <v>0.46</v>
      </c>
      <c r="J26" s="1419">
        <v>16.529385826086958</v>
      </c>
      <c r="K26" s="1419">
        <v>1.8641380760869566</v>
      </c>
      <c r="L26" s="1515">
        <f t="shared" si="0"/>
        <v>18.393523902173914</v>
      </c>
      <c r="M26" s="1408"/>
      <c r="N26" s="1408"/>
      <c r="O26" s="1408"/>
      <c r="R26" s="326"/>
      <c r="S26" s="326"/>
      <c r="T26" s="326"/>
      <c r="U26" s="326"/>
      <c r="V26" s="326"/>
      <c r="W26" s="326"/>
      <c r="X26" s="326"/>
      <c r="Y26" s="326"/>
    </row>
    <row r="27" spans="1:25">
      <c r="A27" s="1420" t="s">
        <v>85</v>
      </c>
      <c r="B27" s="1376">
        <v>0.3679</v>
      </c>
      <c r="C27" s="1296">
        <v>0</v>
      </c>
      <c r="D27" s="1296">
        <v>0</v>
      </c>
      <c r="E27" s="1401">
        <f t="shared" ref="E27" si="1">SUM(C27:D27)</f>
        <v>0</v>
      </c>
      <c r="F27" s="1371"/>
      <c r="G27" s="1420" t="s">
        <v>240</v>
      </c>
      <c r="H27" s="1412"/>
      <c r="I27" s="1450" t="s">
        <v>67</v>
      </c>
      <c r="J27" s="1419">
        <v>1.0869565217391305E-8</v>
      </c>
      <c r="K27" s="1419">
        <v>0</v>
      </c>
      <c r="L27" s="1515">
        <f t="shared" si="0"/>
        <v>1.0869565217391305E-8</v>
      </c>
      <c r="M27" s="1408"/>
      <c r="N27" s="1408"/>
      <c r="O27" s="1408"/>
      <c r="R27" s="326"/>
      <c r="S27" s="326"/>
      <c r="T27" s="326"/>
      <c r="U27" s="326"/>
      <c r="V27" s="326"/>
      <c r="W27" s="326"/>
      <c r="X27" s="326"/>
      <c r="Y27" s="326"/>
    </row>
    <row r="28" spans="1:25">
      <c r="A28" s="1420" t="s">
        <v>88</v>
      </c>
      <c r="B28" s="1376" t="s">
        <v>180</v>
      </c>
      <c r="C28" s="1464">
        <v>17.5</v>
      </c>
      <c r="D28" s="1464">
        <v>9.4</v>
      </c>
      <c r="E28" s="1469">
        <v>26.9</v>
      </c>
      <c r="F28" s="1371"/>
      <c r="G28" s="1420" t="s">
        <v>75</v>
      </c>
      <c r="H28" s="1412"/>
      <c r="I28" s="1450">
        <v>0.12</v>
      </c>
      <c r="J28" s="1419">
        <v>0.50742743478260866</v>
      </c>
      <c r="K28" s="1419">
        <v>7.5995652173913046E-3</v>
      </c>
      <c r="L28" s="1515">
        <f t="shared" si="0"/>
        <v>0.51502700000000001</v>
      </c>
      <c r="M28" s="1408"/>
      <c r="N28" s="1408"/>
      <c r="O28" s="1408"/>
      <c r="R28" s="326"/>
      <c r="S28" s="326"/>
      <c r="T28" s="326"/>
      <c r="U28" s="326"/>
      <c r="V28" s="326"/>
      <c r="W28" s="326"/>
      <c r="X28" s="326"/>
      <c r="Y28" s="326"/>
    </row>
    <row r="29" spans="1:25">
      <c r="A29" s="1420" t="s">
        <v>103</v>
      </c>
      <c r="B29" s="1376">
        <v>0.41499999999999998</v>
      </c>
      <c r="C29" s="1464">
        <v>9.6</v>
      </c>
      <c r="D29" s="1464">
        <v>0.3</v>
      </c>
      <c r="E29" s="1469">
        <v>9.9</v>
      </c>
      <c r="F29" s="1371"/>
      <c r="G29" s="1420" t="s">
        <v>77</v>
      </c>
      <c r="H29" s="1412"/>
      <c r="I29" s="1418">
        <v>0.25</v>
      </c>
      <c r="J29" s="1419">
        <v>8.7625174130434775</v>
      </c>
      <c r="K29" s="1419">
        <v>0.13969831521739129</v>
      </c>
      <c r="L29" s="1515">
        <f t="shared" si="0"/>
        <v>8.9022157282608685</v>
      </c>
      <c r="M29" s="1408"/>
      <c r="N29" s="1408"/>
      <c r="O29" s="1408"/>
      <c r="R29" s="326"/>
      <c r="S29" s="326"/>
      <c r="T29" s="326"/>
      <c r="U29" s="326"/>
      <c r="V29" s="326"/>
      <c r="W29" s="326"/>
      <c r="X29" s="326"/>
      <c r="Y29" s="326"/>
    </row>
    <row r="30" spans="1:25">
      <c r="A30" s="1420" t="s">
        <v>104</v>
      </c>
      <c r="B30" s="1376">
        <v>0.59099999999999997</v>
      </c>
      <c r="C30" s="1464">
        <v>10</v>
      </c>
      <c r="D30" s="1464">
        <v>0</v>
      </c>
      <c r="E30" s="1469">
        <v>10</v>
      </c>
      <c r="F30" s="1371"/>
      <c r="G30" s="1420" t="s">
        <v>79</v>
      </c>
      <c r="H30" s="1412"/>
      <c r="I30" s="1450">
        <v>0.5</v>
      </c>
      <c r="J30" s="1419">
        <v>14.498121032608696</v>
      </c>
      <c r="K30" s="1419">
        <v>0.11344705434782608</v>
      </c>
      <c r="L30" s="1515">
        <f t="shared" si="0"/>
        <v>14.611568086956522</v>
      </c>
      <c r="M30" s="1408"/>
      <c r="N30" s="1408"/>
      <c r="O30" s="1408"/>
      <c r="R30" s="326"/>
      <c r="S30" s="326"/>
      <c r="T30" s="326"/>
      <c r="U30" s="326"/>
      <c r="V30" s="326"/>
      <c r="W30" s="326"/>
      <c r="X30" s="326"/>
      <c r="Y30" s="326"/>
    </row>
    <row r="31" spans="1:25">
      <c r="A31" s="1420" t="s">
        <v>105</v>
      </c>
      <c r="B31" s="270">
        <v>0.30580000000000002</v>
      </c>
      <c r="C31" s="1464">
        <v>6.1</v>
      </c>
      <c r="D31" s="1464">
        <v>174.4</v>
      </c>
      <c r="E31" s="1469">
        <v>180.5</v>
      </c>
      <c r="F31" s="1371"/>
      <c r="G31" s="1420" t="s">
        <v>82</v>
      </c>
      <c r="H31" s="1412"/>
      <c r="I31" s="1450" t="s">
        <v>67</v>
      </c>
      <c r="J31" s="1419">
        <v>22.293165369565219</v>
      </c>
      <c r="K31" s="1419">
        <v>213.80389839130436</v>
      </c>
      <c r="L31" s="1515">
        <f t="shared" si="0"/>
        <v>236.09706376086959</v>
      </c>
      <c r="M31" s="1408"/>
      <c r="N31" s="1408"/>
      <c r="O31" s="1408"/>
      <c r="R31" s="326"/>
      <c r="S31" s="326"/>
      <c r="T31" s="326"/>
      <c r="U31" s="326"/>
      <c r="V31" s="326"/>
      <c r="W31" s="326"/>
      <c r="X31" s="326"/>
      <c r="Y31" s="326"/>
    </row>
    <row r="32" spans="1:25">
      <c r="A32" s="1420" t="s">
        <v>106</v>
      </c>
      <c r="B32" s="270">
        <v>0.30580000000000002</v>
      </c>
      <c r="C32" s="1464">
        <v>21.7</v>
      </c>
      <c r="D32" s="1464">
        <v>0</v>
      </c>
      <c r="E32" s="1469">
        <v>21.7</v>
      </c>
      <c r="F32" s="1371"/>
      <c r="G32" s="1420" t="s">
        <v>241</v>
      </c>
      <c r="H32" s="1412"/>
      <c r="I32" s="1450" t="s">
        <v>242</v>
      </c>
      <c r="J32" s="1419">
        <v>0</v>
      </c>
      <c r="K32" s="1419">
        <v>0</v>
      </c>
      <c r="L32" s="1515">
        <f t="shared" si="0"/>
        <v>0</v>
      </c>
      <c r="M32" s="1408"/>
      <c r="N32" s="1408"/>
      <c r="O32" s="1408"/>
      <c r="R32" s="326"/>
      <c r="S32" s="326"/>
      <c r="T32" s="326"/>
      <c r="U32" s="326"/>
      <c r="V32" s="326"/>
      <c r="W32" s="326"/>
      <c r="X32" s="326"/>
      <c r="Y32" s="326"/>
    </row>
    <row r="33" spans="1:25">
      <c r="A33" s="1420" t="s">
        <v>108</v>
      </c>
      <c r="B33" s="270">
        <v>0.58840000000000003</v>
      </c>
      <c r="C33" s="1464">
        <v>14.4</v>
      </c>
      <c r="D33" s="1464">
        <v>25</v>
      </c>
      <c r="E33" s="1469">
        <v>39.4</v>
      </c>
      <c r="F33" s="1371"/>
      <c r="G33" s="1420" t="s">
        <v>84</v>
      </c>
      <c r="H33" s="1412"/>
      <c r="I33" s="1450">
        <v>0.215</v>
      </c>
      <c r="J33" s="1419">
        <v>14.129358760869566</v>
      </c>
      <c r="K33" s="1419">
        <v>0.25947133695652175</v>
      </c>
      <c r="L33" s="1515">
        <f t="shared" si="0"/>
        <v>14.388830097826087</v>
      </c>
      <c r="M33" s="1408"/>
      <c r="N33" s="1408"/>
      <c r="O33" s="1408"/>
      <c r="R33" s="326"/>
      <c r="S33" s="326"/>
      <c r="T33" s="326"/>
      <c r="U33" s="326"/>
      <c r="V33" s="326"/>
      <c r="W33" s="326"/>
      <c r="X33" s="326"/>
      <c r="Y33" s="326"/>
    </row>
    <row r="34" spans="1:25">
      <c r="A34" s="1420" t="s">
        <v>111</v>
      </c>
      <c r="B34" s="1376" t="s">
        <v>258</v>
      </c>
      <c r="C34" s="1464">
        <v>0.8</v>
      </c>
      <c r="D34" s="1464">
        <v>7.3</v>
      </c>
      <c r="E34" s="1469">
        <v>8.1</v>
      </c>
      <c r="F34" s="1371"/>
      <c r="G34" s="1420" t="s">
        <v>86</v>
      </c>
      <c r="H34" s="1412"/>
      <c r="I34" s="1450">
        <v>0.25</v>
      </c>
      <c r="J34" s="1419">
        <v>4.9743720869565218</v>
      </c>
      <c r="K34" s="1419">
        <v>0.22859541304347825</v>
      </c>
      <c r="L34" s="1515">
        <f t="shared" si="0"/>
        <v>5.2029674999999997</v>
      </c>
      <c r="M34" s="1408"/>
      <c r="N34" s="1408"/>
      <c r="O34" s="1408"/>
      <c r="R34" s="326"/>
      <c r="S34" s="326"/>
      <c r="T34" s="326"/>
      <c r="U34" s="326"/>
      <c r="V34" s="326"/>
      <c r="W34" s="326"/>
      <c r="X34" s="326"/>
      <c r="Y34" s="326"/>
    </row>
    <row r="35" spans="1:25">
      <c r="A35" s="1420" t="s">
        <v>225</v>
      </c>
      <c r="B35" s="270">
        <v>0.18</v>
      </c>
      <c r="C35" s="1464">
        <v>0.6</v>
      </c>
      <c r="D35" s="1464">
        <v>0.4</v>
      </c>
      <c r="E35" s="1469">
        <v>1</v>
      </c>
      <c r="F35" s="1371"/>
      <c r="G35" s="1420" t="s">
        <v>90</v>
      </c>
      <c r="H35" s="1412"/>
      <c r="I35" s="1450">
        <v>0.25</v>
      </c>
      <c r="J35" s="1419">
        <v>17.382606956521741</v>
      </c>
      <c r="K35" s="1419">
        <v>2.5703543260869566</v>
      </c>
      <c r="L35" s="1515">
        <f t="shared" si="0"/>
        <v>19.952961282608698</v>
      </c>
      <c r="M35" s="1408"/>
      <c r="N35" s="1408"/>
      <c r="O35" s="1408"/>
      <c r="R35" s="326"/>
      <c r="S35" s="326"/>
      <c r="T35" s="326"/>
      <c r="U35" s="326"/>
      <c r="V35" s="326"/>
      <c r="W35" s="326"/>
      <c r="X35" s="326"/>
      <c r="Y35" s="326"/>
    </row>
    <row r="36" spans="1:25">
      <c r="A36" s="1420" t="s">
        <v>112</v>
      </c>
      <c r="B36" s="1376">
        <v>0.41499999999999998</v>
      </c>
      <c r="C36" s="1464">
        <v>11.8</v>
      </c>
      <c r="D36" s="1464">
        <v>0</v>
      </c>
      <c r="E36" s="1469">
        <v>11.8</v>
      </c>
      <c r="F36" s="1371"/>
      <c r="G36" s="1425" t="s">
        <v>93</v>
      </c>
      <c r="H36" s="1416" t="s">
        <v>259</v>
      </c>
      <c r="I36" s="1452">
        <v>1</v>
      </c>
      <c r="J36" s="1419">
        <v>0.99273798913043487</v>
      </c>
      <c r="K36" s="1419">
        <v>0.13387616304347827</v>
      </c>
      <c r="L36" s="1515">
        <f t="shared" si="0"/>
        <v>1.126614152173913</v>
      </c>
      <c r="M36" s="1408"/>
      <c r="N36" s="1408"/>
      <c r="O36" s="1408"/>
      <c r="R36" s="326"/>
      <c r="S36" s="326"/>
      <c r="T36" s="326"/>
      <c r="U36" s="326"/>
      <c r="V36" s="326"/>
      <c r="W36" s="326"/>
      <c r="X36" s="326"/>
      <c r="Y36" s="326"/>
    </row>
    <row r="37" spans="1:25">
      <c r="A37" s="1420" t="s">
        <v>113</v>
      </c>
      <c r="B37" s="270">
        <v>0.53200000000000003</v>
      </c>
      <c r="C37" s="1464">
        <v>20.2</v>
      </c>
      <c r="D37" s="1464">
        <v>48</v>
      </c>
      <c r="E37" s="1469">
        <v>68.2</v>
      </c>
      <c r="F37" s="1371"/>
      <c r="G37" s="1443" t="s">
        <v>100</v>
      </c>
      <c r="H37" s="1444"/>
      <c r="I37" s="1444"/>
      <c r="J37" s="1473">
        <f>SUM(J24:J36)</f>
        <v>108.58675697826087</v>
      </c>
      <c r="K37" s="1473">
        <f>SUM(K24:K36)</f>
        <v>219.7265096956522</v>
      </c>
      <c r="L37" s="1445">
        <v>109</v>
      </c>
      <c r="N37" s="1408"/>
      <c r="O37" s="1408"/>
      <c r="R37" s="326"/>
      <c r="S37" s="326"/>
      <c r="T37" s="326"/>
      <c r="U37" s="326"/>
      <c r="V37" s="326"/>
      <c r="W37" s="326"/>
      <c r="X37" s="326"/>
      <c r="Y37" s="326"/>
    </row>
    <row r="38" spans="1:25">
      <c r="A38" s="1420" t="s">
        <v>114</v>
      </c>
      <c r="B38" s="1376">
        <v>0.34570000000000001</v>
      </c>
      <c r="C38" s="1464">
        <v>18.3</v>
      </c>
      <c r="D38" s="1464">
        <v>37.1</v>
      </c>
      <c r="E38" s="1470">
        <v>55.4</v>
      </c>
      <c r="F38" s="1371"/>
      <c r="G38" s="1371"/>
      <c r="H38" s="672"/>
      <c r="I38" s="326"/>
      <c r="J38" s="326"/>
      <c r="K38" s="326"/>
      <c r="M38" s="1408"/>
      <c r="N38" s="1408"/>
      <c r="O38" s="1408"/>
      <c r="R38" s="326"/>
      <c r="S38" s="326"/>
      <c r="T38" s="326"/>
      <c r="U38" s="326"/>
      <c r="V38" s="326"/>
      <c r="W38" s="326"/>
      <c r="X38" s="326"/>
      <c r="Y38" s="326"/>
    </row>
    <row r="39" spans="1:25">
      <c r="A39" s="1483" t="s">
        <v>115</v>
      </c>
      <c r="B39" s="1678"/>
      <c r="C39" s="1679">
        <v>592</v>
      </c>
      <c r="D39" s="1679">
        <v>606</v>
      </c>
      <c r="E39" s="1682">
        <f>SUM(E6:E38)</f>
        <v>1198.1000000000001</v>
      </c>
      <c r="F39" s="1371"/>
      <c r="G39" s="1472"/>
      <c r="H39" s="1332"/>
      <c r="I39" s="326"/>
      <c r="J39" s="326"/>
      <c r="K39" s="326"/>
      <c r="L39" s="326"/>
      <c r="M39" s="1408"/>
      <c r="N39" s="1408"/>
      <c r="O39" s="1408"/>
      <c r="P39" s="326"/>
      <c r="Q39" s="326"/>
      <c r="R39" s="326"/>
      <c r="S39" s="326"/>
      <c r="T39" s="326"/>
      <c r="U39" s="326"/>
      <c r="V39" s="326"/>
      <c r="W39" s="326"/>
      <c r="X39" s="326"/>
      <c r="Y39" s="326"/>
    </row>
    <row r="40" spans="1:25">
      <c r="A40" s="1371"/>
      <c r="B40" s="1371"/>
      <c r="C40" s="1371"/>
      <c r="D40" s="1371"/>
      <c r="E40" s="1371"/>
      <c r="F40" s="1371"/>
      <c r="G40" s="1334"/>
      <c r="H40" s="1334"/>
      <c r="I40" s="326"/>
      <c r="J40" s="326"/>
      <c r="K40" s="326"/>
      <c r="L40" s="326"/>
      <c r="M40" s="1408"/>
      <c r="N40" s="1408"/>
      <c r="O40" s="1408"/>
      <c r="P40" s="326"/>
      <c r="Q40" s="326"/>
      <c r="R40" s="326"/>
      <c r="S40" s="326"/>
      <c r="T40" s="326"/>
      <c r="U40" s="326"/>
      <c r="V40" s="326"/>
      <c r="W40" s="326"/>
      <c r="X40" s="326"/>
      <c r="Y40" s="326"/>
    </row>
    <row r="41" spans="1:25">
      <c r="A41" s="1461" t="s">
        <v>182</v>
      </c>
      <c r="B41" s="1461"/>
      <c r="C41" s="1461"/>
      <c r="D41" s="1461"/>
      <c r="E41" s="1461"/>
      <c r="F41" s="2170"/>
      <c r="G41" s="2170"/>
      <c r="H41" s="1334"/>
      <c r="I41" s="326"/>
      <c r="J41" s="326"/>
      <c r="K41" s="326"/>
      <c r="L41" s="326"/>
      <c r="M41" s="1408"/>
      <c r="N41" s="1408"/>
      <c r="O41" s="1408"/>
      <c r="P41" s="326"/>
      <c r="Q41" s="326"/>
      <c r="R41" s="326"/>
      <c r="S41" s="326"/>
      <c r="T41" s="326"/>
      <c r="U41" s="326"/>
      <c r="V41" s="326"/>
      <c r="W41" s="326"/>
      <c r="X41" s="326"/>
      <c r="Y41" s="326"/>
    </row>
    <row r="42" spans="1:25">
      <c r="A42" s="1461" t="s">
        <v>252</v>
      </c>
      <c r="B42" s="1462"/>
      <c r="C42" s="1462"/>
      <c r="D42" s="1462"/>
      <c r="E42" s="1462"/>
      <c r="F42" s="2169"/>
      <c r="G42" s="2169"/>
      <c r="H42" s="1456"/>
      <c r="I42" s="326"/>
      <c r="J42" s="326"/>
      <c r="K42" s="326"/>
      <c r="L42" s="326"/>
      <c r="M42" s="1408"/>
      <c r="N42" s="1408"/>
      <c r="O42" s="1408"/>
      <c r="P42" s="326"/>
      <c r="Q42" s="326"/>
      <c r="R42" s="326"/>
      <c r="S42" s="326"/>
      <c r="T42" s="326"/>
      <c r="U42" s="326"/>
      <c r="V42" s="326"/>
    </row>
    <row r="43" spans="1:25">
      <c r="A43" s="1461" t="s">
        <v>184</v>
      </c>
      <c r="B43" s="1462"/>
      <c r="C43" s="1462"/>
      <c r="D43" s="1462"/>
      <c r="E43" s="1462"/>
      <c r="F43" s="2169"/>
      <c r="G43" s="2169"/>
      <c r="H43" s="1379"/>
      <c r="I43" s="326"/>
      <c r="J43" s="326"/>
      <c r="K43" s="326"/>
      <c r="L43" s="326"/>
      <c r="M43" s="1408"/>
      <c r="N43" s="1408"/>
      <c r="O43" s="1408"/>
      <c r="P43" s="326"/>
      <c r="Q43" s="326"/>
      <c r="R43" s="326"/>
      <c r="S43" s="326"/>
      <c r="T43" s="326"/>
      <c r="U43" s="326"/>
      <c r="V43" s="326"/>
    </row>
    <row r="44" spans="1:25" ht="13.5" customHeight="1">
      <c r="A44" s="2085" t="s">
        <v>244</v>
      </c>
      <c r="B44" s="2085"/>
      <c r="C44" s="2085"/>
      <c r="D44" s="2085"/>
      <c r="E44" s="2085"/>
      <c r="F44" s="2085"/>
      <c r="G44" s="2085"/>
      <c r="H44" s="1334"/>
      <c r="I44" s="326"/>
      <c r="J44" s="326"/>
      <c r="K44" s="326"/>
      <c r="L44" s="326"/>
      <c r="M44" s="1408"/>
      <c r="N44" s="1408"/>
      <c r="O44" s="1408"/>
      <c r="P44" s="326"/>
      <c r="Q44" s="326"/>
      <c r="R44" s="326"/>
      <c r="S44" s="326"/>
      <c r="T44" s="326"/>
      <c r="U44" s="326"/>
      <c r="V44" s="326"/>
    </row>
    <row r="45" spans="1:25" ht="12.75" customHeight="1">
      <c r="A45" s="2085" t="s">
        <v>253</v>
      </c>
      <c r="B45" s="2085"/>
      <c r="C45" s="2085"/>
      <c r="D45" s="2085"/>
      <c r="E45" s="2085"/>
      <c r="F45" s="2085"/>
      <c r="G45" s="2085"/>
      <c r="H45" s="1334"/>
      <c r="I45" s="326"/>
      <c r="J45" s="326"/>
      <c r="K45" s="326"/>
      <c r="L45" s="326"/>
      <c r="M45" s="1408"/>
      <c r="N45" s="1408"/>
      <c r="O45" s="1408"/>
      <c r="P45" s="326"/>
      <c r="Q45" s="326"/>
      <c r="R45" s="326"/>
      <c r="S45" s="326"/>
      <c r="T45" s="326"/>
      <c r="U45" s="326"/>
      <c r="V45" s="326"/>
    </row>
    <row r="46" spans="1:25">
      <c r="A46" s="1461" t="s">
        <v>187</v>
      </c>
      <c r="B46" s="1461"/>
      <c r="C46" s="1461"/>
      <c r="D46" s="1461"/>
      <c r="E46" s="1461"/>
      <c r="F46" s="1463"/>
      <c r="G46" s="1463"/>
      <c r="H46" s="1334"/>
      <c r="I46" s="326"/>
      <c r="J46" s="326"/>
      <c r="K46" s="326"/>
      <c r="L46" s="326"/>
      <c r="M46" s="1408"/>
      <c r="N46" s="1408"/>
      <c r="O46" s="1408"/>
      <c r="P46" s="326"/>
      <c r="Q46" s="326"/>
      <c r="R46" s="326"/>
      <c r="S46" s="326"/>
      <c r="T46" s="326"/>
      <c r="U46" s="326"/>
      <c r="V46" s="326"/>
    </row>
    <row r="47" spans="1:25">
      <c r="A47" s="1461" t="s">
        <v>188</v>
      </c>
      <c r="B47" s="1461"/>
      <c r="C47" s="1461"/>
      <c r="D47" s="1461"/>
      <c r="E47" s="1462"/>
      <c r="F47" s="2169"/>
      <c r="G47" s="2169"/>
      <c r="H47" s="326"/>
      <c r="I47" s="326"/>
      <c r="J47" s="326"/>
      <c r="K47" s="326"/>
      <c r="L47" s="326"/>
      <c r="M47" s="1408"/>
      <c r="N47" s="1408"/>
      <c r="O47" s="1408"/>
      <c r="P47" s="326"/>
      <c r="Q47" s="326"/>
      <c r="R47" s="326"/>
      <c r="S47" s="326"/>
      <c r="T47" s="326"/>
      <c r="U47" s="326"/>
      <c r="V47" s="326"/>
    </row>
    <row r="48" spans="1:25">
      <c r="A48" s="1461" t="s">
        <v>189</v>
      </c>
      <c r="B48" s="1461"/>
      <c r="C48" s="1461"/>
      <c r="D48" s="1461"/>
      <c r="E48" s="1462"/>
      <c r="F48" s="2169"/>
      <c r="G48" s="2169"/>
      <c r="H48" s="326"/>
      <c r="I48" s="326"/>
      <c r="J48" s="326"/>
      <c r="K48" s="326"/>
      <c r="L48" s="326"/>
      <c r="M48" s="1408"/>
      <c r="N48" s="1408"/>
      <c r="O48" s="1408"/>
      <c r="P48" s="326"/>
      <c r="Q48" s="326"/>
      <c r="R48" s="326"/>
      <c r="S48" s="326"/>
      <c r="T48" s="326"/>
      <c r="U48" s="326"/>
      <c r="V48" s="326"/>
    </row>
    <row r="49" spans="1:22">
      <c r="A49" s="326"/>
      <c r="B49" s="326"/>
      <c r="C49" s="326"/>
      <c r="D49" s="326"/>
      <c r="E49" s="326"/>
      <c r="F49" s="326"/>
      <c r="G49" s="326"/>
      <c r="H49" s="326"/>
      <c r="I49" s="326"/>
      <c r="J49" s="326"/>
      <c r="K49" s="326"/>
      <c r="L49" s="326"/>
      <c r="M49" s="1408"/>
      <c r="N49" s="1408"/>
      <c r="O49" s="1408"/>
      <c r="P49" s="326"/>
      <c r="Q49" s="326"/>
      <c r="R49" s="326"/>
      <c r="S49" s="326"/>
      <c r="T49" s="326"/>
      <c r="U49" s="326"/>
      <c r="V49" s="326"/>
    </row>
    <row r="50" spans="1:22" ht="12.95">
      <c r="A50" s="1389" t="s">
        <v>212</v>
      </c>
      <c r="B50" s="1390"/>
      <c r="C50" s="1390"/>
      <c r="D50" s="1390"/>
      <c r="E50" s="1390"/>
      <c r="F50" s="1390"/>
      <c r="G50" s="1390"/>
      <c r="H50" s="326"/>
      <c r="I50" s="326"/>
      <c r="J50" s="326"/>
      <c r="K50" s="1402"/>
      <c r="L50" s="1402"/>
      <c r="M50" s="1447"/>
      <c r="N50" s="1408"/>
      <c r="O50" s="1408"/>
      <c r="P50" s="326"/>
      <c r="Q50" s="326"/>
      <c r="R50" s="326"/>
      <c r="S50" s="326"/>
      <c r="T50" s="326"/>
      <c r="U50" s="326"/>
    </row>
    <row r="51" spans="1:22">
      <c r="B51" s="326"/>
      <c r="C51" s="326"/>
      <c r="D51" s="326"/>
      <c r="E51" s="326"/>
      <c r="F51" s="326"/>
      <c r="H51" s="326"/>
      <c r="I51" s="326"/>
      <c r="J51" s="326"/>
      <c r="K51" s="326"/>
      <c r="L51" s="326"/>
      <c r="M51" s="1408"/>
      <c r="N51" s="1408"/>
      <c r="O51" s="1408"/>
      <c r="P51" s="326"/>
      <c r="Q51" s="326"/>
      <c r="R51" s="326"/>
      <c r="S51" s="326"/>
      <c r="T51" s="326"/>
      <c r="U51" s="326"/>
    </row>
    <row r="52" spans="1:22" ht="14.45">
      <c r="A52" s="1413" t="s">
        <v>118</v>
      </c>
      <c r="B52" s="1414"/>
      <c r="C52" s="1414"/>
      <c r="D52" s="1414"/>
      <c r="E52" s="1414" t="s">
        <v>119</v>
      </c>
      <c r="F52" s="1414"/>
      <c r="G52" s="1415"/>
      <c r="H52" s="326"/>
      <c r="I52" s="326"/>
      <c r="J52" s="326"/>
      <c r="K52" s="556"/>
      <c r="L52" s="1403"/>
      <c r="M52" s="2075"/>
      <c r="N52" s="2075"/>
      <c r="O52" s="2075"/>
      <c r="P52" s="326"/>
      <c r="Q52" s="326"/>
      <c r="R52" s="326"/>
      <c r="S52" s="326"/>
      <c r="T52" s="326"/>
      <c r="U52" s="326"/>
    </row>
    <row r="53" spans="1:22" ht="22.5" customHeight="1">
      <c r="A53" s="1427" t="s">
        <v>61</v>
      </c>
      <c r="B53" s="1455" t="s">
        <v>120</v>
      </c>
      <c r="C53" s="1455" t="s">
        <v>239</v>
      </c>
      <c r="D53" s="1455" t="s">
        <v>63</v>
      </c>
      <c r="E53" s="1455" t="s">
        <v>64</v>
      </c>
      <c r="F53" s="1455" t="s">
        <v>15</v>
      </c>
      <c r="G53" s="1428" t="s">
        <v>16</v>
      </c>
      <c r="H53" s="326"/>
      <c r="I53" s="326"/>
      <c r="J53" s="326"/>
      <c r="K53" s="326"/>
      <c r="L53" s="326"/>
      <c r="M53" s="1408"/>
      <c r="N53" s="1408"/>
      <c r="O53" s="1408"/>
      <c r="P53" s="326"/>
      <c r="Q53" s="326"/>
      <c r="R53" s="326"/>
      <c r="S53" s="326"/>
      <c r="T53" s="326"/>
      <c r="U53" s="326"/>
    </row>
    <row r="54" spans="1:22">
      <c r="A54" s="1429" t="s">
        <v>121</v>
      </c>
      <c r="B54" s="1513" t="s">
        <v>122</v>
      </c>
      <c r="C54" s="1412"/>
      <c r="D54" s="1418">
        <v>7.2700000000000001E-2</v>
      </c>
      <c r="E54" s="1419">
        <v>32.624725815217396</v>
      </c>
      <c r="F54" s="1448">
        <v>0</v>
      </c>
      <c r="G54" s="1431">
        <f t="shared" ref="G54:G84" si="2">E54+F54</f>
        <v>32.624725815217396</v>
      </c>
      <c r="H54" s="326"/>
      <c r="I54" s="326"/>
      <c r="J54" s="326"/>
      <c r="K54" s="326"/>
      <c r="L54" s="326"/>
      <c r="M54" s="1408"/>
      <c r="N54" s="1408"/>
      <c r="O54" s="1408"/>
      <c r="P54" s="326"/>
      <c r="Q54" s="326"/>
      <c r="R54" s="326"/>
      <c r="S54" s="326"/>
      <c r="T54" s="326"/>
      <c r="U54" s="326"/>
    </row>
    <row r="55" spans="1:22">
      <c r="A55" s="1429" t="s">
        <v>123</v>
      </c>
      <c r="B55" s="1513" t="s">
        <v>124</v>
      </c>
      <c r="C55" s="1412"/>
      <c r="D55" s="1418">
        <v>0.2021</v>
      </c>
      <c r="E55" s="1419">
        <v>24.759943804347827</v>
      </c>
      <c r="F55" s="1448">
        <v>0</v>
      </c>
      <c r="G55" s="1431">
        <f t="shared" si="2"/>
        <v>24.759943804347827</v>
      </c>
      <c r="H55" s="326"/>
      <c r="I55" s="326"/>
      <c r="J55" s="326"/>
      <c r="K55" s="326"/>
      <c r="L55" s="326"/>
      <c r="M55" s="1408"/>
      <c r="N55" s="1408"/>
      <c r="O55" s="1408"/>
      <c r="P55" s="326"/>
      <c r="Q55" s="326"/>
      <c r="R55" s="326"/>
      <c r="S55" s="326"/>
      <c r="T55" s="326"/>
      <c r="U55" s="326"/>
    </row>
    <row r="56" spans="1:22">
      <c r="A56" s="1430" t="s">
        <v>125</v>
      </c>
      <c r="B56" s="1513" t="s">
        <v>126</v>
      </c>
      <c r="C56" s="1412"/>
      <c r="D56" s="1418">
        <v>0.12</v>
      </c>
      <c r="E56" s="1419">
        <v>17.839911695652177</v>
      </c>
      <c r="F56" s="1419">
        <v>0</v>
      </c>
      <c r="G56" s="1431">
        <f t="shared" si="2"/>
        <v>17.839911695652177</v>
      </c>
      <c r="H56" s="326"/>
      <c r="I56" s="326"/>
      <c r="J56" s="326"/>
      <c r="K56" s="326"/>
      <c r="L56" s="326"/>
      <c r="M56" s="1408"/>
      <c r="N56" s="1408"/>
      <c r="O56" s="1408"/>
      <c r="P56" s="326"/>
      <c r="Q56" s="326"/>
      <c r="R56" s="326"/>
      <c r="S56" s="326"/>
      <c r="T56" s="326"/>
      <c r="U56" s="326"/>
    </row>
    <row r="57" spans="1:22">
      <c r="A57" s="1429" t="s">
        <v>127</v>
      </c>
      <c r="B57" s="1417" t="s">
        <v>126</v>
      </c>
      <c r="C57" s="1417"/>
      <c r="D57" s="1418">
        <v>0.12</v>
      </c>
      <c r="E57" s="1419">
        <v>4.4526409673913045</v>
      </c>
      <c r="F57" s="1419">
        <v>0</v>
      </c>
      <c r="G57" s="1431">
        <f t="shared" si="2"/>
        <v>4.4526409673913045</v>
      </c>
      <c r="H57" s="326"/>
      <c r="I57" s="326"/>
      <c r="J57" s="326"/>
      <c r="K57" s="326"/>
      <c r="L57" s="326"/>
      <c r="M57" s="1408"/>
      <c r="N57" s="1408"/>
      <c r="O57" s="1408"/>
      <c r="P57" s="326"/>
      <c r="Q57" s="326"/>
      <c r="R57" s="326"/>
      <c r="S57" s="326"/>
      <c r="T57" s="326"/>
      <c r="U57" s="326"/>
    </row>
    <row r="58" spans="1:22">
      <c r="A58" s="1429" t="s">
        <v>128</v>
      </c>
      <c r="B58" s="1417" t="s">
        <v>126</v>
      </c>
      <c r="C58" s="1417"/>
      <c r="D58" s="1418">
        <v>0.12</v>
      </c>
      <c r="E58" s="1419">
        <v>7.0301842500000005</v>
      </c>
      <c r="F58" s="1419">
        <v>0</v>
      </c>
      <c r="G58" s="1431">
        <f t="shared" si="2"/>
        <v>7.0301842500000005</v>
      </c>
      <c r="H58" s="326"/>
      <c r="I58" s="326"/>
      <c r="J58" s="326"/>
      <c r="K58" s="326"/>
      <c r="L58" s="326"/>
      <c r="M58" s="1408"/>
      <c r="N58" s="1408"/>
      <c r="O58" s="1408"/>
      <c r="P58" s="326"/>
      <c r="Q58" s="326"/>
      <c r="R58" s="326"/>
      <c r="S58" s="326"/>
      <c r="T58" s="326"/>
      <c r="U58" s="326"/>
    </row>
    <row r="59" spans="1:22">
      <c r="A59" s="1429" t="s">
        <v>130</v>
      </c>
      <c r="B59" s="1417" t="s">
        <v>126</v>
      </c>
      <c r="C59" s="1417"/>
      <c r="D59" s="1418">
        <v>0.12</v>
      </c>
      <c r="E59" s="1419">
        <v>2.8244563152173914</v>
      </c>
      <c r="F59" s="1419">
        <v>0</v>
      </c>
      <c r="G59" s="1431">
        <f t="shared" si="2"/>
        <v>2.8244563152173914</v>
      </c>
      <c r="H59" s="326"/>
      <c r="I59" s="326"/>
      <c r="J59" s="326"/>
      <c r="K59" s="326"/>
      <c r="L59" s="326"/>
      <c r="M59" s="1408"/>
      <c r="N59" s="1408"/>
      <c r="O59" s="1408"/>
      <c r="P59" s="326"/>
      <c r="Q59" s="326"/>
      <c r="R59" s="326"/>
      <c r="S59" s="326"/>
      <c r="T59" s="326"/>
      <c r="U59" s="326"/>
    </row>
    <row r="60" spans="1:22">
      <c r="A60" s="1429" t="s">
        <v>131</v>
      </c>
      <c r="B60" s="1417" t="s">
        <v>126</v>
      </c>
      <c r="C60" s="1417"/>
      <c r="D60" s="1418">
        <v>0.12</v>
      </c>
      <c r="E60" s="1419">
        <v>3.5326301630434784</v>
      </c>
      <c r="F60" s="1419">
        <v>0</v>
      </c>
      <c r="G60" s="1431">
        <f t="shared" si="2"/>
        <v>3.5326301630434784</v>
      </c>
      <c r="H60" s="326"/>
      <c r="I60" s="326"/>
      <c r="J60" s="326"/>
      <c r="K60" s="326"/>
      <c r="L60" s="326"/>
      <c r="M60" s="1408"/>
      <c r="N60" s="1408"/>
      <c r="O60" s="1408"/>
      <c r="P60" s="326"/>
      <c r="Q60" s="326"/>
      <c r="R60" s="326"/>
      <c r="S60" s="326"/>
      <c r="T60" s="326"/>
      <c r="U60" s="326"/>
    </row>
    <row r="61" spans="1:22">
      <c r="A61" s="1430" t="s">
        <v>132</v>
      </c>
      <c r="B61" s="1513" t="s">
        <v>126</v>
      </c>
      <c r="C61" s="1412"/>
      <c r="D61" s="1418">
        <v>0.2215</v>
      </c>
      <c r="E61" s="1419">
        <v>81.858569923913038</v>
      </c>
      <c r="F61" s="1419">
        <v>0</v>
      </c>
      <c r="G61" s="1431">
        <f t="shared" si="2"/>
        <v>81.858569923913038</v>
      </c>
      <c r="H61" s="326"/>
      <c r="I61" s="326"/>
      <c r="J61" s="326"/>
      <c r="K61" s="326"/>
      <c r="L61" s="326"/>
      <c r="M61" s="1408"/>
      <c r="N61" s="1408"/>
      <c r="O61" s="1408"/>
      <c r="P61" s="326"/>
      <c r="Q61" s="326"/>
      <c r="R61" s="326"/>
      <c r="S61" s="326"/>
      <c r="T61" s="326"/>
      <c r="U61" s="326"/>
    </row>
    <row r="62" spans="1:22">
      <c r="A62" s="1429" t="s">
        <v>133</v>
      </c>
      <c r="B62" s="1417" t="s">
        <v>126</v>
      </c>
      <c r="C62" s="1417"/>
      <c r="D62" s="1418">
        <v>0.2215</v>
      </c>
      <c r="E62" s="1419">
        <v>18.007879086956521</v>
      </c>
      <c r="F62" s="1419">
        <v>0</v>
      </c>
      <c r="G62" s="1431">
        <f t="shared" si="2"/>
        <v>18.007879086956521</v>
      </c>
      <c r="H62" s="326"/>
      <c r="I62" s="326"/>
      <c r="J62" s="326"/>
      <c r="K62" s="326"/>
      <c r="L62" s="326"/>
      <c r="M62" s="1408"/>
      <c r="N62" s="1408"/>
      <c r="O62" s="1408"/>
      <c r="P62" s="326"/>
      <c r="Q62" s="326"/>
      <c r="R62" s="326"/>
      <c r="S62" s="326"/>
      <c r="T62" s="326"/>
      <c r="U62" s="326"/>
    </row>
    <row r="63" spans="1:22">
      <c r="A63" s="1429" t="s">
        <v>134</v>
      </c>
      <c r="B63" s="1417" t="s">
        <v>126</v>
      </c>
      <c r="C63" s="1417"/>
      <c r="D63" s="1418">
        <v>0.2215</v>
      </c>
      <c r="E63" s="1419">
        <v>27.842356597826086</v>
      </c>
      <c r="F63" s="1419">
        <v>0</v>
      </c>
      <c r="G63" s="1431">
        <f t="shared" si="2"/>
        <v>27.842356597826086</v>
      </c>
      <c r="H63" s="326"/>
      <c r="I63" s="326"/>
      <c r="J63" s="326"/>
      <c r="K63" s="326"/>
      <c r="L63" s="326"/>
      <c r="M63" s="1408"/>
      <c r="N63" s="1408"/>
      <c r="O63" s="1408"/>
      <c r="P63" s="326"/>
      <c r="Q63" s="326"/>
      <c r="R63" s="326"/>
      <c r="S63" s="326"/>
      <c r="T63" s="326"/>
      <c r="U63" s="326"/>
    </row>
    <row r="64" spans="1:22">
      <c r="A64" s="1429" t="s">
        <v>135</v>
      </c>
      <c r="B64" s="1417" t="s">
        <v>126</v>
      </c>
      <c r="C64" s="1417"/>
      <c r="D64" s="1418">
        <v>0.2215</v>
      </c>
      <c r="E64" s="1419">
        <v>12.444792532608695</v>
      </c>
      <c r="F64" s="1419">
        <v>0</v>
      </c>
      <c r="G64" s="1431">
        <f t="shared" si="2"/>
        <v>12.444792532608695</v>
      </c>
      <c r="H64" s="326"/>
      <c r="I64" s="326"/>
      <c r="J64" s="326"/>
      <c r="K64" s="326"/>
      <c r="L64" s="326"/>
      <c r="M64" s="1408"/>
      <c r="N64" s="1408"/>
      <c r="O64" s="1408"/>
      <c r="P64" s="326"/>
      <c r="Q64" s="326"/>
      <c r="R64" s="326"/>
      <c r="S64" s="326"/>
      <c r="T64" s="326"/>
      <c r="U64" s="326"/>
    </row>
    <row r="65" spans="1:21">
      <c r="A65" s="1429" t="s">
        <v>136</v>
      </c>
      <c r="B65" s="1417" t="s">
        <v>126</v>
      </c>
      <c r="C65" s="1417"/>
      <c r="D65" s="1418">
        <v>0.2215</v>
      </c>
      <c r="E65" s="1419">
        <v>16.375661815217391</v>
      </c>
      <c r="F65" s="1419">
        <v>0</v>
      </c>
      <c r="G65" s="1431">
        <f t="shared" si="2"/>
        <v>16.375661815217391</v>
      </c>
      <c r="H65" s="326"/>
      <c r="I65" s="326"/>
      <c r="J65" s="326"/>
      <c r="K65" s="326"/>
      <c r="L65" s="326"/>
      <c r="M65" s="326"/>
      <c r="N65" s="326"/>
      <c r="O65" s="326"/>
      <c r="P65" s="326"/>
      <c r="Q65" s="326"/>
      <c r="R65" s="326"/>
      <c r="S65" s="326"/>
      <c r="T65" s="326"/>
      <c r="U65" s="326"/>
    </row>
    <row r="66" spans="1:21">
      <c r="A66" s="1429" t="s">
        <v>137</v>
      </c>
      <c r="B66" s="1417" t="s">
        <v>126</v>
      </c>
      <c r="C66" s="1417"/>
      <c r="D66" s="1418">
        <v>0.2215</v>
      </c>
      <c r="E66" s="1419">
        <v>7.1878798913043473</v>
      </c>
      <c r="F66" s="1419">
        <v>0</v>
      </c>
      <c r="G66" s="1431">
        <f t="shared" si="2"/>
        <v>7.1878798913043473</v>
      </c>
      <c r="H66" s="326"/>
      <c r="I66" s="326"/>
      <c r="J66" s="326"/>
      <c r="K66" s="326"/>
      <c r="L66" s="326"/>
      <c r="M66" s="326"/>
      <c r="N66" s="326"/>
      <c r="O66" s="326"/>
      <c r="P66" s="326"/>
      <c r="Q66" s="326"/>
      <c r="R66" s="326"/>
      <c r="S66" s="326"/>
      <c r="T66" s="326"/>
      <c r="U66" s="326"/>
    </row>
    <row r="67" spans="1:21">
      <c r="A67" s="1430" t="s">
        <v>138</v>
      </c>
      <c r="B67" s="1513" t="s">
        <v>126</v>
      </c>
      <c r="C67" s="1412"/>
      <c r="D67" s="1418">
        <v>0.1333</v>
      </c>
      <c r="E67" s="1419">
        <v>7.1031733804347823</v>
      </c>
      <c r="F67" s="1448">
        <v>0</v>
      </c>
      <c r="G67" s="1431">
        <f t="shared" si="2"/>
        <v>7.1031733804347823</v>
      </c>
      <c r="H67" s="326"/>
      <c r="I67" s="326"/>
      <c r="J67" s="326"/>
      <c r="K67" s="326"/>
      <c r="L67" s="326"/>
      <c r="M67" s="326"/>
      <c r="N67" s="326"/>
      <c r="O67" s="326"/>
      <c r="P67" s="326"/>
      <c r="Q67" s="326"/>
      <c r="R67" s="326"/>
      <c r="S67" s="326"/>
      <c r="T67" s="326"/>
      <c r="U67" s="326"/>
    </row>
    <row r="68" spans="1:21">
      <c r="A68" s="1429" t="s">
        <v>141</v>
      </c>
      <c r="B68" s="1513" t="s">
        <v>140</v>
      </c>
      <c r="C68" s="1412"/>
      <c r="D68" s="1449">
        <v>0.3</v>
      </c>
      <c r="E68" s="1419">
        <v>4.7006409456521734</v>
      </c>
      <c r="F68" s="1419">
        <v>1.0081194891304348</v>
      </c>
      <c r="G68" s="1431">
        <f t="shared" si="2"/>
        <v>5.708760434782608</v>
      </c>
      <c r="H68" s="326"/>
      <c r="I68" s="326"/>
      <c r="J68" s="326"/>
      <c r="K68" s="326"/>
      <c r="L68" s="326"/>
      <c r="M68" s="326"/>
      <c r="N68" s="326"/>
      <c r="O68" s="326"/>
      <c r="P68" s="326"/>
      <c r="Q68" s="326"/>
      <c r="R68" s="326"/>
      <c r="S68" s="326"/>
      <c r="T68" s="326"/>
      <c r="U68" s="326"/>
    </row>
    <row r="69" spans="1:21">
      <c r="A69" s="1429" t="s">
        <v>204</v>
      </c>
      <c r="B69" s="1513" t="s">
        <v>143</v>
      </c>
      <c r="C69" s="1412" t="s">
        <v>260</v>
      </c>
      <c r="D69" s="1449">
        <v>0.65700000000000003</v>
      </c>
      <c r="E69" s="1419">
        <v>1.0837695326086956</v>
      </c>
      <c r="F69" s="1419">
        <v>0</v>
      </c>
      <c r="G69" s="1431">
        <f t="shared" si="2"/>
        <v>1.0837695326086956</v>
      </c>
      <c r="H69" s="326"/>
      <c r="I69" s="326"/>
      <c r="J69" s="326"/>
      <c r="K69" s="326"/>
      <c r="L69" s="326"/>
      <c r="M69" s="326"/>
      <c r="N69" s="326"/>
      <c r="O69" s="326"/>
      <c r="P69" s="326"/>
      <c r="Q69" s="326"/>
      <c r="R69" s="326"/>
      <c r="S69" s="326"/>
      <c r="T69" s="326"/>
      <c r="U69" s="326"/>
    </row>
    <row r="70" spans="1:21">
      <c r="A70" s="1429" t="s">
        <v>217</v>
      </c>
      <c r="B70" s="1513" t="s">
        <v>194</v>
      </c>
      <c r="C70" s="1412"/>
      <c r="D70" s="1450">
        <v>0.36499999999999999</v>
      </c>
      <c r="E70" s="1448">
        <v>0</v>
      </c>
      <c r="F70" s="1419">
        <v>7.6090211630434785</v>
      </c>
      <c r="G70" s="1451">
        <f t="shared" si="2"/>
        <v>7.6090211630434785</v>
      </c>
      <c r="H70" s="326"/>
      <c r="I70" s="326"/>
      <c r="J70" s="326"/>
      <c r="K70" s="326"/>
      <c r="L70" s="326"/>
      <c r="M70" s="326"/>
      <c r="N70" s="326"/>
      <c r="O70" s="326"/>
      <c r="P70" s="326"/>
      <c r="Q70" s="326"/>
      <c r="R70" s="326"/>
      <c r="S70" s="326"/>
      <c r="T70" s="326"/>
      <c r="U70" s="326"/>
    </row>
    <row r="71" spans="1:21">
      <c r="A71" s="1429" t="s">
        <v>146</v>
      </c>
      <c r="B71" s="1513" t="s">
        <v>147</v>
      </c>
      <c r="C71" s="1412"/>
      <c r="D71" s="1450">
        <v>0.09</v>
      </c>
      <c r="E71" s="1419">
        <v>12.646216445652176</v>
      </c>
      <c r="F71" s="1448">
        <v>0</v>
      </c>
      <c r="G71" s="1431">
        <f t="shared" si="2"/>
        <v>12.646216445652176</v>
      </c>
      <c r="H71" s="326"/>
      <c r="I71" s="326"/>
      <c r="J71" s="326"/>
      <c r="K71" s="326"/>
      <c r="L71" s="326"/>
      <c r="M71" s="326"/>
      <c r="N71" s="326"/>
      <c r="O71" s="326"/>
      <c r="P71" s="326"/>
      <c r="Q71" s="326"/>
      <c r="R71" s="326"/>
      <c r="S71" s="326"/>
      <c r="T71" s="326"/>
      <c r="U71" s="326"/>
    </row>
    <row r="72" spans="1:21">
      <c r="A72" s="1429" t="s">
        <v>148</v>
      </c>
      <c r="B72" s="1513" t="s">
        <v>147</v>
      </c>
      <c r="C72" s="1412"/>
      <c r="D72" s="1418">
        <v>0.05</v>
      </c>
      <c r="E72" s="1419">
        <v>3.3365432282608696</v>
      </c>
      <c r="F72" s="1448">
        <v>0</v>
      </c>
      <c r="G72" s="1431">
        <f t="shared" si="2"/>
        <v>3.3365432282608696</v>
      </c>
      <c r="H72" s="326"/>
      <c r="I72" s="326"/>
      <c r="J72" s="326"/>
      <c r="K72" s="326"/>
      <c r="L72" s="326"/>
      <c r="M72" s="326"/>
      <c r="N72" s="326"/>
      <c r="O72" s="326"/>
      <c r="P72" s="326"/>
      <c r="Q72" s="326"/>
      <c r="R72" s="326"/>
      <c r="S72" s="326"/>
      <c r="T72" s="326"/>
      <c r="U72" s="326"/>
    </row>
    <row r="73" spans="1:21">
      <c r="A73" s="1429" t="s">
        <v>149</v>
      </c>
      <c r="B73" s="1513" t="s">
        <v>147</v>
      </c>
      <c r="C73" s="1412"/>
      <c r="D73" s="1418">
        <v>9.2600000000000002E-2</v>
      </c>
      <c r="E73" s="1419">
        <v>3.3501410543478265</v>
      </c>
      <c r="F73" s="1448">
        <v>0</v>
      </c>
      <c r="G73" s="1431">
        <f t="shared" si="2"/>
        <v>3.3501410543478265</v>
      </c>
      <c r="H73" s="326"/>
      <c r="I73" s="326"/>
      <c r="J73" s="326"/>
      <c r="K73" s="326"/>
      <c r="L73" s="326"/>
      <c r="M73" s="326"/>
      <c r="N73" s="326"/>
      <c r="O73" s="326"/>
      <c r="P73" s="326"/>
      <c r="Q73" s="326"/>
      <c r="R73" s="326"/>
      <c r="S73" s="326"/>
      <c r="T73" s="326"/>
      <c r="U73" s="326"/>
    </row>
    <row r="74" spans="1:21">
      <c r="A74" s="1429" t="s">
        <v>150</v>
      </c>
      <c r="B74" s="1513" t="s">
        <v>151</v>
      </c>
      <c r="C74" s="1412"/>
      <c r="D74" s="1450">
        <v>0.45900000000000002</v>
      </c>
      <c r="E74" s="1419">
        <v>11.737596945652173</v>
      </c>
      <c r="F74" s="1448">
        <v>0</v>
      </c>
      <c r="G74" s="1431">
        <f t="shared" si="2"/>
        <v>11.737596945652173</v>
      </c>
      <c r="H74" s="326"/>
      <c r="I74" s="326"/>
      <c r="J74" s="326"/>
      <c r="K74" s="326"/>
      <c r="L74" s="326"/>
      <c r="M74" s="326"/>
      <c r="N74" s="326"/>
      <c r="O74" s="326"/>
      <c r="P74" s="326"/>
      <c r="Q74" s="326"/>
      <c r="R74" s="326"/>
      <c r="S74" s="326"/>
      <c r="T74" s="326"/>
      <c r="U74" s="326"/>
    </row>
    <row r="75" spans="1:21">
      <c r="A75" s="1429" t="s">
        <v>152</v>
      </c>
      <c r="B75" s="1513" t="s">
        <v>151</v>
      </c>
      <c r="C75" s="1412"/>
      <c r="D75" s="1418">
        <v>0.31850000000000001</v>
      </c>
      <c r="E75" s="1448">
        <v>0</v>
      </c>
      <c r="F75" s="1419">
        <v>17.212452706521738</v>
      </c>
      <c r="G75" s="1451">
        <f t="shared" si="2"/>
        <v>17.212452706521738</v>
      </c>
      <c r="H75" s="326"/>
      <c r="I75" s="326"/>
      <c r="J75" s="326"/>
      <c r="K75" s="326"/>
      <c r="L75" s="326"/>
      <c r="M75" s="326"/>
      <c r="N75" s="326"/>
      <c r="O75" s="326"/>
      <c r="P75" s="326"/>
      <c r="Q75" s="326"/>
      <c r="R75" s="326"/>
      <c r="S75" s="326"/>
      <c r="T75" s="326"/>
      <c r="U75" s="326"/>
    </row>
    <row r="76" spans="1:21">
      <c r="A76" s="1429" t="s">
        <v>235</v>
      </c>
      <c r="B76" s="1513" t="s">
        <v>236</v>
      </c>
      <c r="C76" s="1412"/>
      <c r="D76" s="1418">
        <v>0.3</v>
      </c>
      <c r="E76" s="1419">
        <v>9.5192601630434783</v>
      </c>
      <c r="F76" s="1448">
        <v>0</v>
      </c>
      <c r="G76" s="1431">
        <f t="shared" si="2"/>
        <v>9.5192601630434783</v>
      </c>
      <c r="H76" s="326"/>
      <c r="I76" s="326"/>
      <c r="J76" s="326"/>
      <c r="K76" s="326"/>
      <c r="L76" s="326"/>
      <c r="M76" s="326"/>
      <c r="N76" s="326"/>
      <c r="O76" s="326"/>
      <c r="P76" s="326"/>
      <c r="Q76" s="326"/>
      <c r="R76" s="326"/>
      <c r="S76" s="326"/>
      <c r="T76" s="326"/>
      <c r="U76" s="326"/>
    </row>
    <row r="77" spans="1:21">
      <c r="A77" s="1429" t="s">
        <v>261</v>
      </c>
      <c r="B77" s="1513" t="s">
        <v>236</v>
      </c>
      <c r="C77" s="1412"/>
      <c r="D77" s="1418">
        <v>0.49</v>
      </c>
      <c r="E77" s="1419">
        <v>11.137075249999999</v>
      </c>
      <c r="F77" s="1448">
        <v>0</v>
      </c>
      <c r="G77" s="1431">
        <f t="shared" si="2"/>
        <v>11.137075249999999</v>
      </c>
      <c r="H77" s="326"/>
      <c r="I77" s="326"/>
      <c r="J77" s="326"/>
      <c r="K77" s="326"/>
      <c r="L77" s="326"/>
      <c r="M77" s="326"/>
      <c r="N77" s="326"/>
      <c r="O77" s="326"/>
      <c r="P77" s="326"/>
      <c r="Q77" s="326"/>
      <c r="R77" s="326"/>
      <c r="S77" s="326"/>
      <c r="T77" s="326"/>
      <c r="U77" s="326"/>
    </row>
    <row r="78" spans="1:21">
      <c r="A78" s="1429" t="s">
        <v>153</v>
      </c>
      <c r="B78" s="1513" t="s">
        <v>143</v>
      </c>
      <c r="C78" s="1412" t="s">
        <v>260</v>
      </c>
      <c r="D78" s="1450">
        <v>0.65110000000000001</v>
      </c>
      <c r="E78" s="1419">
        <v>17.660380326086955</v>
      </c>
      <c r="F78" s="1419">
        <v>0</v>
      </c>
      <c r="G78" s="1431">
        <f t="shared" si="2"/>
        <v>17.660380326086955</v>
      </c>
      <c r="H78" s="326"/>
      <c r="I78" s="326"/>
      <c r="J78" s="326"/>
      <c r="K78" s="326"/>
      <c r="L78" s="326"/>
      <c r="M78" s="326"/>
      <c r="N78" s="326"/>
      <c r="O78" s="326"/>
      <c r="P78" s="326"/>
      <c r="Q78" s="326"/>
      <c r="R78" s="326"/>
      <c r="S78" s="326"/>
      <c r="T78" s="326"/>
      <c r="U78" s="326"/>
    </row>
    <row r="79" spans="1:21">
      <c r="A79" s="1429" t="s">
        <v>154</v>
      </c>
      <c r="B79" s="1513" t="s">
        <v>155</v>
      </c>
      <c r="C79" s="1412"/>
      <c r="D79" s="1450">
        <v>0.1</v>
      </c>
      <c r="E79" s="1419">
        <v>9.592412326086956</v>
      </c>
      <c r="F79" s="1448">
        <v>0</v>
      </c>
      <c r="G79" s="1431">
        <f t="shared" si="2"/>
        <v>9.592412326086956</v>
      </c>
      <c r="H79" s="326"/>
      <c r="I79" s="326"/>
      <c r="J79" s="326"/>
      <c r="K79" s="326"/>
      <c r="L79" s="326"/>
      <c r="M79" s="326"/>
      <c r="N79" s="326"/>
      <c r="O79" s="326"/>
      <c r="P79" s="326"/>
      <c r="Q79" s="326"/>
      <c r="R79" s="326"/>
      <c r="S79" s="326"/>
      <c r="T79" s="326"/>
      <c r="U79" s="326"/>
    </row>
    <row r="80" spans="1:21">
      <c r="A80" s="1429" t="s">
        <v>206</v>
      </c>
      <c r="B80" s="1513" t="s">
        <v>157</v>
      </c>
      <c r="C80" s="1412"/>
      <c r="D80" s="1450">
        <v>0.6</v>
      </c>
      <c r="E80" s="1419">
        <v>0</v>
      </c>
      <c r="F80" s="1448">
        <v>0</v>
      </c>
      <c r="G80" s="1431">
        <f t="shared" si="2"/>
        <v>0</v>
      </c>
      <c r="H80" s="326"/>
      <c r="I80" s="326"/>
      <c r="J80" s="326"/>
      <c r="K80" s="326"/>
      <c r="L80" s="326"/>
      <c r="M80" s="326"/>
      <c r="N80" s="326"/>
      <c r="O80" s="326"/>
      <c r="P80" s="326"/>
      <c r="Q80" s="326"/>
      <c r="R80" s="326"/>
      <c r="S80" s="326"/>
      <c r="T80" s="326"/>
      <c r="U80" s="326"/>
    </row>
    <row r="81" spans="1:21">
      <c r="A81" s="1429" t="s">
        <v>158</v>
      </c>
      <c r="B81" s="1513" t="s">
        <v>157</v>
      </c>
      <c r="C81" s="1412"/>
      <c r="D81" s="1450">
        <v>0.25</v>
      </c>
      <c r="E81" s="1419">
        <v>35.408497347826085</v>
      </c>
      <c r="F81" s="1448">
        <v>3.7278801521739129</v>
      </c>
      <c r="G81" s="1431">
        <f t="shared" si="2"/>
        <v>39.136377499999995</v>
      </c>
      <c r="H81" s="326"/>
      <c r="I81" s="326"/>
      <c r="J81" s="326"/>
      <c r="K81" s="326"/>
      <c r="L81" s="326"/>
      <c r="M81" s="326"/>
      <c r="N81" s="326"/>
      <c r="O81" s="326"/>
      <c r="P81" s="326"/>
      <c r="Q81" s="326"/>
      <c r="R81" s="326"/>
      <c r="S81" s="326"/>
      <c r="T81" s="326"/>
      <c r="U81" s="326"/>
    </row>
    <row r="82" spans="1:21">
      <c r="A82" s="1429" t="s">
        <v>246</v>
      </c>
      <c r="B82" s="1513" t="s">
        <v>236</v>
      </c>
      <c r="C82" s="1412"/>
      <c r="D82" s="1450">
        <v>0.33329999999999999</v>
      </c>
      <c r="E82" s="1419">
        <v>3.6143801630434784</v>
      </c>
      <c r="F82" s="1419">
        <v>1.7756411739130435</v>
      </c>
      <c r="G82" s="1431">
        <f t="shared" si="2"/>
        <v>5.3900213369565222</v>
      </c>
      <c r="H82" s="326"/>
      <c r="I82" s="326"/>
      <c r="J82" s="326"/>
      <c r="K82" s="326"/>
      <c r="L82" s="326"/>
      <c r="M82" s="326"/>
      <c r="N82" s="326"/>
      <c r="O82" s="326"/>
      <c r="P82" s="326"/>
      <c r="Q82" s="326"/>
      <c r="R82" s="326"/>
      <c r="S82" s="326"/>
      <c r="T82" s="326"/>
      <c r="U82" s="326"/>
    </row>
    <row r="83" spans="1:21">
      <c r="A83" s="1429" t="s">
        <v>220</v>
      </c>
      <c r="B83" s="1513" t="s">
        <v>147</v>
      </c>
      <c r="C83" s="1412"/>
      <c r="D83" s="1418">
        <v>0.15</v>
      </c>
      <c r="E83" s="1419">
        <v>0</v>
      </c>
      <c r="F83" s="1448">
        <v>0</v>
      </c>
      <c r="G83" s="1431">
        <f t="shared" si="2"/>
        <v>0</v>
      </c>
      <c r="H83" s="326"/>
      <c r="I83" s="326"/>
      <c r="J83" s="326"/>
      <c r="K83" s="326"/>
      <c r="L83" s="326"/>
      <c r="M83" s="326"/>
      <c r="N83" s="326"/>
      <c r="O83" s="326"/>
      <c r="P83" s="326"/>
      <c r="Q83" s="326"/>
      <c r="R83" s="326"/>
      <c r="S83" s="326"/>
      <c r="T83" s="326"/>
      <c r="U83" s="326"/>
    </row>
    <row r="84" spans="1:21">
      <c r="A84" s="1432" t="s">
        <v>160</v>
      </c>
      <c r="B84" s="1514" t="s">
        <v>143</v>
      </c>
      <c r="C84" s="1426" t="s">
        <v>260</v>
      </c>
      <c r="D84" s="1452">
        <v>0.38</v>
      </c>
      <c r="E84" s="1453">
        <v>1.5251520543478261</v>
      </c>
      <c r="F84" s="1453">
        <v>1.3946846739130436</v>
      </c>
      <c r="G84" s="1454">
        <f t="shared" si="2"/>
        <v>2.9198367282608695</v>
      </c>
      <c r="H84" s="326"/>
      <c r="I84" s="326"/>
      <c r="J84" s="326"/>
      <c r="K84" s="326"/>
      <c r="L84" s="326"/>
      <c r="M84" s="326"/>
      <c r="N84" s="326"/>
      <c r="O84" s="326"/>
      <c r="P84" s="326"/>
      <c r="Q84" s="326"/>
      <c r="R84" s="326"/>
      <c r="S84" s="326"/>
      <c r="T84" s="326"/>
      <c r="U84" s="326"/>
    </row>
    <row r="85" spans="1:21">
      <c r="A85" s="1443" t="s">
        <v>212</v>
      </c>
      <c r="B85" s="1444"/>
      <c r="C85" s="1444"/>
      <c r="D85" s="1444"/>
      <c r="E85" s="1445">
        <f>SUM(E54:E84)-E56-E61</f>
        <v>289.49839040217398</v>
      </c>
      <c r="F85" s="1445">
        <f>SUM(F54:F84)-F56-F61</f>
        <v>32.727799358695655</v>
      </c>
      <c r="G85" s="1446">
        <f>SUM(G54:G84)-G56-G61</f>
        <v>322.22618976086954</v>
      </c>
      <c r="H85" s="326"/>
      <c r="I85" s="326"/>
      <c r="J85" s="326"/>
      <c r="K85" s="326"/>
      <c r="L85" s="326"/>
      <c r="M85" s="326"/>
      <c r="N85" s="326"/>
      <c r="O85" s="326"/>
      <c r="P85" s="326"/>
      <c r="Q85" s="326"/>
      <c r="R85" s="326"/>
      <c r="S85" s="326"/>
      <c r="T85" s="326"/>
      <c r="U85" s="326"/>
    </row>
    <row r="86" spans="1:21">
      <c r="A86" s="1408"/>
      <c r="B86" s="1408"/>
      <c r="C86" s="1408"/>
      <c r="D86" s="1408"/>
      <c r="E86" s="1408"/>
      <c r="F86" s="1408"/>
      <c r="G86" s="1408"/>
      <c r="H86" s="1408"/>
      <c r="I86" s="1408"/>
      <c r="J86" s="1408"/>
      <c r="K86" s="1408"/>
      <c r="L86" s="1408"/>
      <c r="M86" s="1408"/>
      <c r="N86" s="1408"/>
      <c r="O86" s="326"/>
      <c r="P86" s="326"/>
      <c r="Q86" s="326"/>
      <c r="R86" s="326"/>
      <c r="S86" s="326"/>
      <c r="T86" s="326"/>
      <c r="U86" s="326"/>
    </row>
    <row r="87" spans="1:21">
      <c r="A87" s="1408"/>
      <c r="B87" s="1408"/>
      <c r="C87" s="1408"/>
      <c r="D87" s="1408"/>
      <c r="E87" s="1408"/>
      <c r="F87" s="1408"/>
      <c r="G87" s="1408"/>
      <c r="H87" s="1408"/>
      <c r="I87" s="1408"/>
      <c r="J87" s="1408"/>
      <c r="K87" s="1408"/>
      <c r="L87" s="1408"/>
      <c r="M87" s="1408"/>
      <c r="N87" s="1408"/>
      <c r="O87" s="326"/>
      <c r="P87" s="326"/>
      <c r="Q87" s="326"/>
      <c r="R87" s="326"/>
      <c r="S87" s="326"/>
      <c r="T87" s="326"/>
      <c r="U87" s="326"/>
    </row>
    <row r="88" spans="1:21">
      <c r="A88" s="1408"/>
      <c r="B88" s="1408"/>
      <c r="C88" s="1408"/>
      <c r="D88" s="1408"/>
      <c r="E88" s="1408"/>
      <c r="F88" s="1408"/>
      <c r="G88" s="1408"/>
      <c r="H88" s="1408"/>
      <c r="I88" s="1408"/>
      <c r="J88" s="1408"/>
      <c r="K88" s="1408"/>
      <c r="L88" s="1408"/>
      <c r="M88" s="1408"/>
      <c r="N88" s="1408"/>
      <c r="O88" s="326"/>
      <c r="P88" s="326"/>
      <c r="Q88" s="326"/>
      <c r="R88" s="326"/>
      <c r="S88" s="326"/>
      <c r="T88" s="326"/>
      <c r="U88" s="326"/>
    </row>
    <row r="89" spans="1:21">
      <c r="A89" s="1408"/>
      <c r="B89" s="1408"/>
      <c r="C89" s="1408"/>
      <c r="D89" s="1408"/>
      <c r="E89" s="1408"/>
      <c r="F89" s="1408"/>
      <c r="G89" s="1408"/>
      <c r="H89" s="1408"/>
      <c r="I89" s="1408"/>
      <c r="J89" s="1408"/>
      <c r="K89" s="1408"/>
      <c r="L89" s="1408"/>
      <c r="M89" s="1408"/>
      <c r="N89" s="1408"/>
      <c r="O89" s="326"/>
      <c r="P89" s="326"/>
      <c r="Q89" s="326"/>
      <c r="R89" s="326"/>
      <c r="S89" s="326"/>
      <c r="T89" s="326"/>
      <c r="U89" s="326"/>
    </row>
    <row r="90" spans="1:21">
      <c r="A90" s="1408"/>
      <c r="B90" s="1408"/>
      <c r="C90" s="1408"/>
      <c r="D90" s="1408"/>
      <c r="E90" s="1408"/>
      <c r="F90" s="1408"/>
      <c r="G90" s="1408"/>
      <c r="H90" s="1408"/>
      <c r="I90" s="1408"/>
      <c r="J90" s="1408"/>
      <c r="K90" s="1408"/>
      <c r="L90" s="1408"/>
      <c r="M90" s="1408"/>
      <c r="N90" s="1408"/>
      <c r="O90" s="326"/>
      <c r="P90" s="326"/>
      <c r="Q90" s="326"/>
      <c r="R90" s="326"/>
      <c r="S90" s="326"/>
      <c r="T90" s="326"/>
      <c r="U90" s="326"/>
    </row>
    <row r="91" spans="1:21">
      <c r="A91" s="1408"/>
      <c r="B91" s="1408"/>
      <c r="C91" s="1408"/>
      <c r="D91" s="1408"/>
      <c r="E91" s="1408"/>
      <c r="F91" s="1408"/>
      <c r="G91" s="1408"/>
      <c r="H91" s="1408"/>
      <c r="I91" s="1408"/>
      <c r="J91" s="1408"/>
      <c r="K91" s="1408"/>
      <c r="L91" s="1408"/>
      <c r="M91" s="1408"/>
      <c r="N91" s="1408"/>
      <c r="O91" s="326"/>
      <c r="P91" s="326"/>
      <c r="Q91" s="326"/>
      <c r="R91" s="326"/>
      <c r="S91" s="326"/>
      <c r="T91" s="326"/>
      <c r="U91" s="326"/>
    </row>
    <row r="92" spans="1:21">
      <c r="A92" s="1408"/>
      <c r="B92" s="1408"/>
      <c r="C92" s="1408"/>
      <c r="D92" s="1408"/>
      <c r="E92" s="1408"/>
      <c r="F92" s="1408"/>
      <c r="G92" s="1408"/>
      <c r="H92" s="1408"/>
      <c r="I92" s="1408"/>
      <c r="J92" s="1408"/>
      <c r="K92" s="1408"/>
      <c r="L92" s="1408"/>
      <c r="M92" s="1408"/>
      <c r="N92" s="1408"/>
      <c r="O92" s="326"/>
      <c r="P92" s="326"/>
      <c r="Q92" s="326"/>
      <c r="R92" s="326"/>
      <c r="S92" s="326"/>
      <c r="T92" s="326"/>
      <c r="U92" s="326"/>
    </row>
    <row r="93" spans="1:21">
      <c r="A93" s="1408"/>
      <c r="B93" s="1408"/>
      <c r="C93" s="1408"/>
      <c r="D93" s="1408"/>
      <c r="E93" s="1408"/>
      <c r="F93" s="1408"/>
      <c r="G93" s="1408"/>
      <c r="H93" s="1408"/>
      <c r="I93" s="1408"/>
      <c r="J93" s="1408"/>
      <c r="K93" s="1408"/>
      <c r="L93" s="1408"/>
      <c r="M93" s="1408"/>
      <c r="N93" s="1408"/>
      <c r="O93" s="326"/>
      <c r="P93" s="326"/>
      <c r="Q93" s="326"/>
      <c r="R93" s="326"/>
      <c r="S93" s="326"/>
      <c r="T93" s="326"/>
      <c r="U93" s="326"/>
    </row>
    <row r="94" spans="1:21">
      <c r="A94" s="1408"/>
      <c r="B94" s="1408"/>
      <c r="C94" s="1408"/>
      <c r="D94" s="1408"/>
      <c r="E94" s="1408"/>
      <c r="F94" s="1408"/>
      <c r="G94" s="1408"/>
      <c r="H94" s="1408"/>
      <c r="I94" s="1408"/>
      <c r="J94" s="1408"/>
      <c r="K94" s="1408"/>
      <c r="L94" s="1408"/>
      <c r="M94" s="1408"/>
      <c r="N94" s="1408"/>
      <c r="O94" s="326"/>
      <c r="P94" s="326"/>
      <c r="Q94" s="326"/>
      <c r="R94" s="326"/>
      <c r="S94" s="326"/>
      <c r="T94" s="326"/>
      <c r="U94" s="326"/>
    </row>
    <row r="95" spans="1:21">
      <c r="A95" s="1408"/>
      <c r="B95" s="1408"/>
      <c r="C95" s="1408"/>
      <c r="D95" s="1408"/>
      <c r="E95" s="1408"/>
      <c r="F95" s="1408"/>
      <c r="G95" s="1408"/>
      <c r="H95" s="1408"/>
      <c r="I95" s="1408"/>
      <c r="J95" s="1408"/>
      <c r="K95" s="1408"/>
      <c r="L95" s="1408"/>
      <c r="M95" s="1408"/>
      <c r="N95" s="1408"/>
      <c r="O95" s="326"/>
      <c r="P95" s="326"/>
      <c r="Q95" s="326"/>
      <c r="R95" s="326"/>
      <c r="S95" s="326"/>
      <c r="T95" s="326"/>
      <c r="U95" s="326"/>
    </row>
    <row r="96" spans="1:21">
      <c r="A96" s="1408"/>
      <c r="B96" s="1408"/>
      <c r="C96" s="1408"/>
      <c r="D96" s="1408"/>
      <c r="E96" s="1408"/>
      <c r="F96" s="1408"/>
      <c r="G96" s="1408"/>
      <c r="H96" s="1408"/>
      <c r="I96" s="1408"/>
      <c r="J96" s="1408"/>
      <c r="K96" s="1408"/>
      <c r="L96" s="1408"/>
      <c r="M96" s="1408"/>
      <c r="N96" s="1408"/>
      <c r="T96" s="326"/>
      <c r="U96" s="326"/>
    </row>
    <row r="97" spans="1:14">
      <c r="A97" s="1408"/>
      <c r="B97" s="1408"/>
      <c r="C97" s="1408"/>
      <c r="D97" s="1408"/>
      <c r="E97" s="1408"/>
      <c r="F97" s="1408"/>
      <c r="G97" s="1408"/>
      <c r="H97" s="1408"/>
      <c r="I97" s="1408"/>
      <c r="J97" s="1408"/>
      <c r="K97" s="1408"/>
      <c r="L97" s="1408"/>
      <c r="M97" s="1408"/>
      <c r="N97" s="1408"/>
    </row>
    <row r="98" spans="1:14">
      <c r="A98" s="1408"/>
      <c r="B98" s="1408"/>
      <c r="C98" s="1408"/>
      <c r="D98" s="1408"/>
      <c r="E98" s="1408"/>
      <c r="F98" s="1408"/>
      <c r="G98" s="1408"/>
      <c r="H98" s="1408"/>
      <c r="I98" s="1408"/>
      <c r="J98" s="1408"/>
      <c r="K98" s="1408"/>
      <c r="L98" s="1408"/>
      <c r="M98" s="1408"/>
      <c r="N98" s="1408"/>
    </row>
    <row r="99" spans="1:14">
      <c r="A99" s="1408"/>
      <c r="B99" s="1408"/>
      <c r="C99" s="1408"/>
      <c r="D99" s="1408"/>
      <c r="E99" s="1408"/>
      <c r="F99" s="1408"/>
      <c r="G99" s="1408"/>
      <c r="H99" s="1408"/>
      <c r="I99" s="1408"/>
      <c r="J99" s="1408"/>
      <c r="K99" s="1408"/>
      <c r="L99" s="1408"/>
      <c r="M99" s="1408"/>
      <c r="N99" s="1408"/>
    </row>
    <row r="100" spans="1:14">
      <c r="A100" s="1408"/>
      <c r="B100" s="1408"/>
      <c r="C100" s="1408"/>
      <c r="D100" s="1408"/>
      <c r="E100" s="1408"/>
      <c r="F100" s="1408"/>
      <c r="G100" s="1408"/>
      <c r="H100" s="1408"/>
      <c r="I100" s="1408"/>
      <c r="J100" s="1408"/>
      <c r="K100" s="1408"/>
      <c r="L100" s="1408"/>
      <c r="M100" s="1408"/>
      <c r="N100" s="1408"/>
    </row>
    <row r="101" spans="1:14">
      <c r="A101" s="1408"/>
      <c r="B101" s="1408"/>
      <c r="C101" s="1408"/>
      <c r="D101" s="1408"/>
      <c r="E101" s="1408"/>
      <c r="F101" s="1408"/>
      <c r="G101" s="1408"/>
      <c r="H101" s="1408"/>
      <c r="I101" s="1408"/>
      <c r="J101" s="1408"/>
      <c r="K101" s="1408"/>
      <c r="L101" s="1408"/>
      <c r="M101" s="1408"/>
      <c r="N101" s="1408"/>
    </row>
    <row r="102" spans="1:14">
      <c r="A102" s="1408"/>
      <c r="B102" s="1408"/>
      <c r="C102" s="1408"/>
      <c r="D102" s="1408"/>
      <c r="E102" s="1408"/>
      <c r="F102" s="1408"/>
      <c r="G102" s="1408"/>
      <c r="H102" s="1408"/>
      <c r="I102" s="1408"/>
      <c r="J102" s="1408"/>
      <c r="K102" s="1408"/>
      <c r="L102" s="1408"/>
      <c r="M102" s="1408"/>
      <c r="N102" s="1408"/>
    </row>
    <row r="103" spans="1:14">
      <c r="A103" s="1408"/>
      <c r="B103" s="1408"/>
      <c r="C103" s="1408"/>
      <c r="D103" s="1408"/>
      <c r="E103" s="1408"/>
      <c r="F103" s="1408"/>
      <c r="G103" s="1408"/>
      <c r="H103" s="1408"/>
      <c r="I103" s="1408"/>
      <c r="J103" s="1408"/>
      <c r="K103" s="1408"/>
      <c r="L103" s="1408"/>
      <c r="M103" s="1408"/>
      <c r="N103" s="1408"/>
    </row>
    <row r="104" spans="1:14">
      <c r="A104" s="1408"/>
      <c r="B104" s="1408"/>
      <c r="C104" s="1408"/>
      <c r="D104" s="1408"/>
      <c r="E104" s="1408"/>
      <c r="F104" s="1408"/>
      <c r="G104" s="1408"/>
      <c r="H104" s="1408"/>
      <c r="I104" s="1408"/>
      <c r="J104" s="1408"/>
      <c r="K104" s="1408"/>
      <c r="L104" s="1408"/>
      <c r="M104" s="1408"/>
      <c r="N104" s="1408"/>
    </row>
    <row r="105" spans="1:14">
      <c r="A105" s="1408"/>
      <c r="B105" s="1408"/>
      <c r="C105" s="1408"/>
      <c r="D105" s="1408"/>
      <c r="E105" s="1408"/>
      <c r="F105" s="1408"/>
      <c r="G105" s="1408"/>
      <c r="H105" s="1408"/>
      <c r="I105" s="1408"/>
      <c r="J105" s="1408"/>
      <c r="K105" s="1408"/>
      <c r="L105" s="1408"/>
      <c r="M105" s="1408"/>
      <c r="N105" s="1408"/>
    </row>
    <row r="106" spans="1:14">
      <c r="A106" s="1408"/>
      <c r="B106" s="1408"/>
      <c r="C106" s="1408"/>
      <c r="D106" s="1408"/>
      <c r="E106" s="1408"/>
      <c r="F106" s="1408"/>
      <c r="G106" s="1408"/>
      <c r="H106" s="1408"/>
      <c r="I106" s="1408"/>
      <c r="J106" s="1408"/>
      <c r="K106" s="1408"/>
      <c r="L106" s="1408"/>
      <c r="M106" s="1408"/>
      <c r="N106" s="1408"/>
    </row>
    <row r="107" spans="1:14">
      <c r="A107" s="1408"/>
      <c r="B107" s="1408"/>
      <c r="C107" s="1408"/>
      <c r="D107" s="1408"/>
      <c r="E107" s="1408"/>
      <c r="F107" s="1408"/>
      <c r="G107" s="1408"/>
      <c r="H107" s="1408"/>
      <c r="I107" s="1408"/>
      <c r="J107" s="1408"/>
      <c r="K107" s="1408"/>
      <c r="L107" s="1408"/>
      <c r="M107" s="1408"/>
      <c r="N107" s="1408"/>
    </row>
    <row r="108" spans="1:14">
      <c r="A108" s="1408"/>
      <c r="B108" s="1408"/>
      <c r="C108" s="1408"/>
      <c r="D108" s="1408"/>
      <c r="E108" s="1408"/>
      <c r="F108" s="1408"/>
      <c r="G108" s="1408"/>
      <c r="H108" s="1408"/>
      <c r="I108" s="1408"/>
      <c r="J108" s="1408"/>
      <c r="K108" s="1408"/>
      <c r="L108" s="1408"/>
      <c r="M108" s="1408"/>
      <c r="N108" s="1408"/>
    </row>
    <row r="109" spans="1:14">
      <c r="A109" s="1408"/>
      <c r="B109" s="1408"/>
      <c r="C109" s="1408"/>
      <c r="D109" s="1408"/>
      <c r="E109" s="1408"/>
      <c r="F109" s="1408"/>
      <c r="G109" s="1408"/>
      <c r="H109" s="1408"/>
      <c r="I109" s="1408"/>
      <c r="J109" s="1408"/>
      <c r="K109" s="1408"/>
      <c r="L109" s="1408"/>
      <c r="M109" s="1408"/>
      <c r="N109" s="1408"/>
    </row>
    <row r="110" spans="1:14">
      <c r="A110" s="1408"/>
      <c r="B110" s="1408"/>
      <c r="C110" s="1408"/>
      <c r="D110" s="1408"/>
      <c r="E110" s="1408"/>
      <c r="F110" s="1408"/>
      <c r="G110" s="1408"/>
      <c r="H110" s="1408"/>
      <c r="I110" s="1408"/>
      <c r="J110" s="1408"/>
      <c r="K110" s="1408"/>
      <c r="L110" s="1408"/>
      <c r="M110" s="1408"/>
      <c r="N110" s="1408"/>
    </row>
    <row r="111" spans="1:14">
      <c r="A111" s="1408"/>
      <c r="B111" s="1408"/>
      <c r="C111" s="1408"/>
      <c r="D111" s="1408"/>
      <c r="E111" s="1408"/>
      <c r="F111" s="1408"/>
      <c r="G111" s="1408"/>
      <c r="H111" s="1408"/>
      <c r="I111" s="1408"/>
      <c r="J111" s="1408"/>
      <c r="K111" s="1408"/>
      <c r="L111" s="1408"/>
      <c r="M111" s="1408"/>
      <c r="N111" s="1408"/>
    </row>
    <row r="112" spans="1:14">
      <c r="A112" s="1408"/>
      <c r="B112" s="1408"/>
      <c r="C112" s="1408"/>
      <c r="D112" s="1408"/>
      <c r="E112" s="1408"/>
      <c r="F112" s="1408"/>
      <c r="G112" s="1408"/>
      <c r="H112" s="1408"/>
      <c r="I112" s="1408"/>
      <c r="J112" s="1408"/>
      <c r="K112" s="1408"/>
      <c r="L112" s="1408"/>
      <c r="M112" s="1408"/>
      <c r="N112" s="1408"/>
    </row>
    <row r="113" spans="1:14">
      <c r="A113" s="1408"/>
      <c r="B113" s="1408"/>
      <c r="C113" s="1408"/>
      <c r="D113" s="1408"/>
      <c r="E113" s="1408"/>
      <c r="F113" s="1408"/>
      <c r="G113" s="1408"/>
      <c r="H113" s="1408"/>
      <c r="I113" s="1408"/>
      <c r="J113" s="1408"/>
      <c r="K113" s="1408"/>
      <c r="L113" s="1408"/>
      <c r="M113" s="1408"/>
      <c r="N113" s="1408"/>
    </row>
    <row r="114" spans="1:14">
      <c r="A114" s="1408"/>
      <c r="B114" s="1408"/>
      <c r="C114" s="1408"/>
      <c r="D114" s="1408"/>
      <c r="E114" s="1408"/>
      <c r="F114" s="1408"/>
      <c r="G114" s="1408"/>
      <c r="H114" s="1408"/>
      <c r="I114" s="1408"/>
      <c r="J114" s="1408"/>
      <c r="K114" s="1408"/>
      <c r="L114" s="1408"/>
      <c r="M114" s="1408"/>
      <c r="N114" s="1408"/>
    </row>
    <row r="115" spans="1:14">
      <c r="A115" s="1408"/>
      <c r="B115" s="1408"/>
      <c r="C115" s="1408"/>
      <c r="D115" s="1408"/>
      <c r="E115" s="1408"/>
      <c r="F115" s="1408"/>
      <c r="G115" s="1408"/>
      <c r="H115" s="1408"/>
      <c r="I115" s="1408"/>
      <c r="J115" s="1408"/>
      <c r="K115" s="1408"/>
      <c r="L115" s="1408"/>
      <c r="M115" s="1408"/>
      <c r="N115" s="1408"/>
    </row>
    <row r="116" spans="1:14">
      <c r="A116" s="1408"/>
      <c r="B116" s="1408"/>
      <c r="C116" s="1408"/>
      <c r="D116" s="1408"/>
      <c r="E116" s="1408"/>
      <c r="F116" s="1408"/>
      <c r="G116" s="1408"/>
      <c r="H116" s="1408"/>
      <c r="I116" s="1408"/>
      <c r="J116" s="1408"/>
      <c r="K116" s="1408"/>
      <c r="L116" s="1408"/>
      <c r="M116" s="1408"/>
      <c r="N116" s="1408"/>
    </row>
    <row r="117" spans="1:14">
      <c r="A117" s="1408"/>
      <c r="B117" s="1408"/>
      <c r="C117" s="1408"/>
      <c r="D117" s="1408"/>
      <c r="E117" s="1408"/>
      <c r="F117" s="1408"/>
      <c r="G117" s="1408"/>
      <c r="H117" s="1408"/>
      <c r="I117" s="1408"/>
      <c r="J117" s="1408"/>
      <c r="K117" s="1408"/>
      <c r="L117" s="1408"/>
      <c r="M117" s="1408"/>
      <c r="N117" s="1408"/>
    </row>
    <row r="118" spans="1:14">
      <c r="A118" s="1408"/>
      <c r="B118" s="1408"/>
      <c r="C118" s="1408"/>
      <c r="D118" s="1408"/>
      <c r="E118" s="1408"/>
      <c r="F118" s="1408"/>
      <c r="G118" s="1408"/>
      <c r="H118" s="1408"/>
      <c r="I118" s="1408"/>
      <c r="J118" s="1408"/>
      <c r="K118" s="1408"/>
      <c r="L118" s="1408"/>
      <c r="M118" s="1408"/>
      <c r="N118" s="1408"/>
    </row>
    <row r="119" spans="1:14">
      <c r="A119" s="1408"/>
      <c r="B119" s="1408"/>
      <c r="C119" s="1408"/>
      <c r="D119" s="1408"/>
      <c r="E119" s="1408"/>
      <c r="F119" s="1408"/>
      <c r="G119" s="1408"/>
      <c r="H119" s="1408"/>
      <c r="I119" s="1408"/>
      <c r="J119" s="1408"/>
      <c r="K119" s="1408"/>
      <c r="L119" s="1408"/>
      <c r="M119" s="1408"/>
      <c r="N119" s="1408"/>
    </row>
    <row r="120" spans="1:14">
      <c r="A120" s="1408"/>
      <c r="B120" s="1408"/>
      <c r="C120" s="1408"/>
      <c r="D120" s="1408"/>
      <c r="E120" s="1408"/>
      <c r="F120" s="1408"/>
      <c r="G120" s="1408"/>
      <c r="H120" s="1408"/>
      <c r="I120" s="1408"/>
      <c r="J120" s="1408"/>
      <c r="K120" s="1408"/>
      <c r="L120" s="1408"/>
      <c r="M120" s="1408"/>
      <c r="N120" s="1408"/>
    </row>
    <row r="121" spans="1:14">
      <c r="A121" s="1408"/>
      <c r="B121" s="1408"/>
      <c r="C121" s="1408"/>
      <c r="D121" s="1408"/>
      <c r="E121" s="1408"/>
      <c r="F121" s="1408"/>
      <c r="G121" s="1408"/>
      <c r="H121" s="1408"/>
      <c r="I121" s="1408"/>
      <c r="J121" s="1408"/>
      <c r="K121" s="1408"/>
      <c r="L121" s="1408"/>
      <c r="M121" s="1408"/>
      <c r="N121" s="1408"/>
    </row>
    <row r="122" spans="1:14">
      <c r="A122" s="1408"/>
      <c r="B122" s="1408"/>
      <c r="C122" s="1408"/>
      <c r="D122" s="1408"/>
      <c r="E122" s="1408"/>
      <c r="F122" s="1408"/>
      <c r="G122" s="1408"/>
      <c r="H122" s="1408"/>
      <c r="I122" s="1408"/>
      <c r="J122" s="1408"/>
      <c r="K122" s="1408"/>
      <c r="L122" s="1408"/>
      <c r="M122" s="1408"/>
      <c r="N122" s="1408"/>
    </row>
    <row r="123" spans="1:14">
      <c r="A123" s="1408"/>
      <c r="B123" s="1408"/>
      <c r="C123" s="1408"/>
      <c r="D123" s="1408"/>
      <c r="E123" s="1408"/>
      <c r="F123" s="1408"/>
      <c r="G123" s="1408"/>
      <c r="H123" s="1408"/>
      <c r="I123" s="1408"/>
      <c r="J123" s="1408"/>
      <c r="K123" s="1408"/>
      <c r="L123" s="1408"/>
      <c r="M123" s="1408"/>
      <c r="N123" s="1408"/>
    </row>
    <row r="124" spans="1:14">
      <c r="A124" s="1408"/>
      <c r="B124" s="1408"/>
      <c r="C124" s="1408"/>
      <c r="D124" s="1408"/>
      <c r="E124" s="1408"/>
      <c r="F124" s="1408"/>
      <c r="G124" s="1408"/>
      <c r="H124" s="1408"/>
      <c r="I124" s="1408"/>
      <c r="J124" s="1408"/>
      <c r="K124" s="1408"/>
      <c r="L124" s="1408"/>
      <c r="M124" s="1408"/>
      <c r="N124" s="1408"/>
    </row>
    <row r="125" spans="1:14">
      <c r="A125" s="1408"/>
      <c r="B125" s="1408"/>
      <c r="C125" s="1408"/>
      <c r="D125" s="1408"/>
      <c r="E125" s="1408"/>
      <c r="F125" s="1408"/>
      <c r="G125" s="1408"/>
      <c r="H125" s="1408"/>
      <c r="I125" s="1408"/>
      <c r="J125" s="1408"/>
      <c r="K125" s="1408"/>
      <c r="L125" s="1408"/>
      <c r="M125" s="1408"/>
      <c r="N125" s="1408"/>
    </row>
    <row r="126" spans="1:14">
      <c r="A126" s="1408"/>
      <c r="B126" s="1408"/>
      <c r="C126" s="1408"/>
      <c r="D126" s="1408"/>
      <c r="E126" s="1408"/>
      <c r="F126" s="1408"/>
      <c r="G126" s="1408"/>
      <c r="H126" s="1408"/>
      <c r="I126" s="1408"/>
      <c r="J126" s="1408"/>
      <c r="K126" s="1408"/>
      <c r="L126" s="1408"/>
      <c r="M126" s="1408"/>
      <c r="N126" s="1408"/>
    </row>
    <row r="127" spans="1:14">
      <c r="A127" s="1408"/>
      <c r="B127" s="1408"/>
      <c r="C127" s="1408"/>
      <c r="D127" s="1408"/>
      <c r="E127" s="1408"/>
      <c r="F127" s="1408"/>
      <c r="G127" s="1408"/>
      <c r="H127" s="1408"/>
      <c r="I127" s="1408"/>
      <c r="J127" s="1408"/>
      <c r="K127" s="1408"/>
      <c r="L127" s="1408"/>
      <c r="M127" s="1408"/>
      <c r="N127" s="1408"/>
    </row>
    <row r="128" spans="1:14">
      <c r="A128" s="1408"/>
      <c r="B128" s="1408"/>
      <c r="C128" s="1408"/>
      <c r="D128" s="1408"/>
      <c r="E128" s="1408"/>
      <c r="F128" s="1408"/>
      <c r="G128" s="1408"/>
      <c r="H128" s="1408"/>
      <c r="I128" s="1408"/>
      <c r="J128" s="1408"/>
      <c r="K128" s="1408"/>
      <c r="L128" s="1408"/>
      <c r="M128" s="1408"/>
      <c r="N128" s="1408"/>
    </row>
    <row r="129" spans="1:14">
      <c r="A129" s="1408"/>
      <c r="B129" s="1408"/>
      <c r="C129" s="1408"/>
      <c r="D129" s="1408"/>
      <c r="E129" s="1408"/>
      <c r="F129" s="1408"/>
      <c r="G129" s="1408"/>
      <c r="H129" s="1408"/>
      <c r="I129" s="1408"/>
      <c r="J129" s="1408"/>
      <c r="K129" s="1408"/>
      <c r="L129" s="1408"/>
      <c r="M129" s="1408"/>
      <c r="N129" s="1408"/>
    </row>
    <row r="130" spans="1:14">
      <c r="A130" s="1408"/>
      <c r="B130" s="1408"/>
      <c r="C130" s="1408"/>
      <c r="D130" s="1408"/>
      <c r="E130" s="1408"/>
      <c r="F130" s="1408"/>
      <c r="G130" s="1408"/>
      <c r="H130" s="1408"/>
      <c r="I130" s="1408"/>
      <c r="J130" s="1408"/>
      <c r="K130" s="1408"/>
      <c r="L130" s="1408"/>
      <c r="M130" s="1408"/>
      <c r="N130" s="1408"/>
    </row>
    <row r="131" spans="1:14">
      <c r="A131" s="1408"/>
      <c r="B131" s="1408"/>
      <c r="C131" s="1408"/>
      <c r="D131" s="1408"/>
      <c r="E131" s="1408"/>
      <c r="F131" s="1408"/>
      <c r="G131" s="1408"/>
      <c r="H131" s="1408"/>
      <c r="I131" s="1408"/>
      <c r="J131" s="1408"/>
      <c r="K131" s="1408"/>
      <c r="L131" s="1408"/>
      <c r="M131" s="1408"/>
      <c r="N131" s="1408"/>
    </row>
    <row r="132" spans="1:14">
      <c r="A132" s="1408"/>
      <c r="B132" s="1408"/>
      <c r="C132" s="1408"/>
      <c r="D132" s="1408"/>
      <c r="E132" s="1408"/>
      <c r="F132" s="1408"/>
      <c r="G132" s="1408"/>
      <c r="H132" s="1408"/>
      <c r="I132" s="1408"/>
      <c r="J132" s="1408"/>
      <c r="K132" s="1408"/>
      <c r="L132" s="1408"/>
      <c r="M132" s="1408"/>
      <c r="N132" s="1408"/>
    </row>
    <row r="133" spans="1:14">
      <c r="A133" s="1408"/>
      <c r="B133" s="1408"/>
      <c r="C133" s="1408"/>
      <c r="D133" s="1408"/>
      <c r="E133" s="1408"/>
      <c r="F133" s="1408"/>
      <c r="G133" s="1408"/>
      <c r="H133" s="1408"/>
      <c r="I133" s="1408"/>
      <c r="J133" s="1408"/>
      <c r="K133" s="1408"/>
      <c r="L133" s="1408"/>
      <c r="M133" s="1408"/>
      <c r="N133" s="1408"/>
    </row>
    <row r="134" spans="1:14">
      <c r="A134" s="1408"/>
      <c r="B134" s="1408"/>
      <c r="C134" s="1408"/>
      <c r="D134" s="1408"/>
      <c r="E134" s="1408"/>
      <c r="F134" s="1408"/>
      <c r="G134" s="1408"/>
      <c r="H134" s="1408"/>
      <c r="I134" s="1408"/>
      <c r="J134" s="1408"/>
      <c r="K134" s="1408"/>
      <c r="L134" s="1408"/>
      <c r="M134" s="1408"/>
      <c r="N134" s="1408"/>
    </row>
    <row r="135" spans="1:14">
      <c r="A135" s="1408"/>
      <c r="B135" s="1408"/>
      <c r="C135" s="1408"/>
      <c r="D135" s="1408"/>
      <c r="E135" s="1408"/>
      <c r="F135" s="1408"/>
      <c r="G135" s="1408"/>
      <c r="H135" s="1408"/>
      <c r="I135" s="1408"/>
      <c r="J135" s="1408"/>
      <c r="K135" s="1408"/>
      <c r="L135" s="1408"/>
      <c r="M135" s="1408"/>
      <c r="N135" s="1408"/>
    </row>
    <row r="136" spans="1:14">
      <c r="A136" s="1408"/>
      <c r="B136" s="1408"/>
      <c r="C136" s="1408"/>
      <c r="D136" s="1408"/>
      <c r="E136" s="1408"/>
      <c r="F136" s="1408"/>
      <c r="G136" s="1408"/>
      <c r="H136" s="1408"/>
      <c r="I136" s="1408"/>
      <c r="J136" s="1408"/>
      <c r="K136" s="1408"/>
      <c r="L136" s="1408"/>
      <c r="M136" s="1408"/>
      <c r="N136" s="1408"/>
    </row>
    <row r="137" spans="1:14">
      <c r="A137" s="1408"/>
      <c r="B137" s="1408"/>
      <c r="C137" s="1408"/>
      <c r="D137" s="1408"/>
      <c r="E137" s="1408"/>
      <c r="F137" s="1408"/>
      <c r="G137" s="1408"/>
      <c r="H137" s="1408"/>
      <c r="I137" s="1408"/>
      <c r="J137" s="1408"/>
      <c r="K137" s="1408"/>
      <c r="L137" s="1408"/>
      <c r="M137" s="1408"/>
      <c r="N137" s="1408"/>
    </row>
    <row r="138" spans="1:14">
      <c r="A138" s="1408"/>
      <c r="B138" s="1408"/>
      <c r="C138" s="1408"/>
      <c r="D138" s="1408"/>
      <c r="E138" s="1408"/>
      <c r="F138" s="1408"/>
      <c r="G138" s="1408"/>
      <c r="H138" s="1408"/>
      <c r="I138" s="1408"/>
      <c r="J138" s="1408"/>
      <c r="K138" s="1408"/>
      <c r="L138" s="1408"/>
      <c r="M138" s="1408"/>
      <c r="N138" s="1408"/>
    </row>
    <row r="139" spans="1:14">
      <c r="A139" s="1408"/>
      <c r="B139" s="1408"/>
      <c r="C139" s="1408"/>
      <c r="D139" s="1408"/>
      <c r="E139" s="1408"/>
      <c r="F139" s="1408"/>
      <c r="G139" s="1408"/>
      <c r="H139" s="1408"/>
      <c r="I139" s="1408"/>
      <c r="J139" s="1408"/>
      <c r="K139" s="1408"/>
      <c r="L139" s="1408"/>
      <c r="M139" s="1408"/>
      <c r="N139" s="1408"/>
    </row>
    <row r="140" spans="1:14">
      <c r="A140" s="1408"/>
      <c r="B140" s="1408"/>
      <c r="C140" s="1408"/>
      <c r="D140" s="1408"/>
      <c r="E140" s="1408"/>
      <c r="F140" s="1408"/>
      <c r="G140" s="1408"/>
      <c r="H140" s="1408"/>
      <c r="I140" s="1408"/>
      <c r="J140" s="1408"/>
      <c r="K140" s="1408"/>
      <c r="L140" s="1408"/>
      <c r="M140" s="1408"/>
      <c r="N140" s="1408"/>
    </row>
    <row r="141" spans="1:14">
      <c r="A141" s="1408"/>
      <c r="B141" s="1408"/>
      <c r="C141" s="1408"/>
      <c r="D141" s="1408"/>
      <c r="E141" s="1408"/>
      <c r="F141" s="1408"/>
      <c r="G141" s="1408"/>
      <c r="H141" s="1408"/>
      <c r="I141" s="1408"/>
      <c r="J141" s="1408"/>
      <c r="K141" s="1408"/>
      <c r="L141" s="1408"/>
      <c r="M141" s="1408"/>
      <c r="N141" s="1408"/>
    </row>
    <row r="142" spans="1:14">
      <c r="A142" s="1408"/>
      <c r="B142" s="1408"/>
      <c r="C142" s="1408"/>
      <c r="D142" s="1408"/>
      <c r="E142" s="1408"/>
      <c r="F142" s="1408"/>
      <c r="G142" s="1408"/>
      <c r="H142" s="1408"/>
      <c r="I142" s="1408"/>
      <c r="J142" s="1408"/>
      <c r="K142" s="1408"/>
      <c r="L142" s="1408"/>
      <c r="M142" s="1408"/>
      <c r="N142" s="1408"/>
    </row>
    <row r="143" spans="1:14">
      <c r="A143" s="1408"/>
      <c r="B143" s="1408"/>
      <c r="C143" s="1408"/>
      <c r="D143" s="1408"/>
      <c r="E143" s="1408"/>
      <c r="F143" s="1408"/>
      <c r="G143" s="1408"/>
      <c r="H143" s="1408"/>
      <c r="I143" s="1408"/>
      <c r="J143" s="1408"/>
      <c r="K143" s="1408"/>
      <c r="L143" s="1408"/>
      <c r="M143" s="1408"/>
      <c r="N143" s="1408"/>
    </row>
    <row r="144" spans="1:14">
      <c r="A144" s="1408"/>
      <c r="B144" s="1408"/>
      <c r="C144" s="1408"/>
      <c r="D144" s="1408"/>
      <c r="E144" s="1408"/>
      <c r="F144" s="1408"/>
      <c r="G144" s="1408"/>
      <c r="H144" s="1408"/>
      <c r="I144" s="1408"/>
      <c r="J144" s="1408"/>
      <c r="K144" s="1408"/>
      <c r="L144" s="1408"/>
      <c r="M144" s="1408"/>
      <c r="N144" s="1408"/>
    </row>
    <row r="145" spans="1:14">
      <c r="A145" s="1408"/>
      <c r="B145" s="1408"/>
      <c r="C145" s="1408"/>
      <c r="D145" s="1408"/>
      <c r="E145" s="1408"/>
      <c r="F145" s="1408"/>
      <c r="G145" s="1408"/>
      <c r="H145" s="1408"/>
      <c r="I145" s="1408"/>
      <c r="J145" s="1408"/>
      <c r="K145" s="1408"/>
      <c r="L145" s="1408"/>
      <c r="M145" s="1408"/>
      <c r="N145" s="1408"/>
    </row>
    <row r="146" spans="1:14">
      <c r="A146" s="1408"/>
      <c r="B146" s="1408"/>
      <c r="C146" s="1408"/>
      <c r="D146" s="1408"/>
      <c r="E146" s="1408"/>
      <c r="F146" s="1408"/>
      <c r="G146" s="1408"/>
      <c r="H146" s="1408"/>
      <c r="I146" s="1408"/>
      <c r="J146" s="1408"/>
      <c r="K146" s="1408"/>
      <c r="L146" s="1408"/>
      <c r="M146" s="1408"/>
      <c r="N146" s="1408"/>
    </row>
    <row r="147" spans="1:14">
      <c r="A147" s="1408"/>
      <c r="B147" s="1408"/>
      <c r="C147" s="1408"/>
      <c r="D147" s="1408"/>
      <c r="E147" s="1408"/>
      <c r="F147" s="1408"/>
      <c r="G147" s="1408"/>
      <c r="H147" s="1408"/>
      <c r="I147" s="1408"/>
      <c r="J147" s="1408"/>
      <c r="K147" s="1408"/>
      <c r="L147" s="1408"/>
      <c r="M147" s="1408"/>
      <c r="N147" s="1408"/>
    </row>
    <row r="148" spans="1:14">
      <c r="A148" s="1408"/>
      <c r="B148" s="1408"/>
      <c r="C148" s="1408"/>
      <c r="D148" s="1408"/>
      <c r="E148" s="1408"/>
      <c r="F148" s="1408"/>
      <c r="G148" s="1408"/>
      <c r="H148" s="1408"/>
      <c r="I148" s="1408"/>
      <c r="J148" s="1408"/>
      <c r="K148" s="1408"/>
      <c r="L148" s="1408"/>
      <c r="M148" s="1408"/>
      <c r="N148" s="1408"/>
    </row>
    <row r="149" spans="1:14">
      <c r="A149" s="1408"/>
      <c r="B149" s="1408"/>
      <c r="C149" s="1408"/>
      <c r="D149" s="1408"/>
      <c r="E149" s="1408"/>
      <c r="F149" s="1408"/>
      <c r="G149" s="1408"/>
      <c r="H149" s="1408"/>
      <c r="I149" s="1408"/>
      <c r="J149" s="1408"/>
      <c r="K149" s="1408"/>
      <c r="L149" s="1408"/>
      <c r="M149" s="1408"/>
      <c r="N149" s="1408"/>
    </row>
    <row r="150" spans="1:14">
      <c r="A150" s="1408"/>
      <c r="B150" s="1408"/>
      <c r="C150" s="1408"/>
      <c r="D150" s="1408"/>
      <c r="E150" s="1408"/>
      <c r="F150" s="1408"/>
      <c r="G150" s="1408"/>
      <c r="H150" s="1408"/>
      <c r="I150" s="1408"/>
      <c r="J150" s="1408"/>
      <c r="K150" s="1408"/>
      <c r="L150" s="1408"/>
      <c r="M150" s="1408"/>
      <c r="N150" s="1408"/>
    </row>
    <row r="151" spans="1:14">
      <c r="A151" s="1408"/>
      <c r="B151" s="1408"/>
      <c r="C151" s="1408"/>
      <c r="D151" s="1408"/>
      <c r="E151" s="1408"/>
      <c r="F151" s="1408"/>
      <c r="G151" s="1408"/>
      <c r="H151" s="1408"/>
      <c r="I151" s="1408"/>
      <c r="J151" s="1408"/>
      <c r="K151" s="1408"/>
      <c r="L151" s="1408"/>
      <c r="M151" s="1408"/>
      <c r="N151" s="1408"/>
    </row>
  </sheetData>
  <mergeCells count="13">
    <mergeCell ref="M52:O52"/>
    <mergeCell ref="F41:G41"/>
    <mergeCell ref="F42:G42"/>
    <mergeCell ref="F43:G43"/>
    <mergeCell ref="A44:G44"/>
    <mergeCell ref="A45:G45"/>
    <mergeCell ref="F47:G47"/>
    <mergeCell ref="F48:G48"/>
    <mergeCell ref="A2:J2"/>
    <mergeCell ref="L2:N2"/>
    <mergeCell ref="C4:E4"/>
    <mergeCell ref="I4:J4"/>
    <mergeCell ref="G21:L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A85D-FE8C-4E43-920B-C46375B361A2}">
  <dimension ref="A1:Z150"/>
  <sheetViews>
    <sheetView workbookViewId="0">
      <selection sqref="A1:XFD1048576"/>
    </sheetView>
  </sheetViews>
  <sheetFormatPr defaultRowHeight="12.6"/>
  <cols>
    <col min="1" max="1" width="32.85546875" customWidth="1"/>
    <col min="2" max="2" width="11.85546875" customWidth="1"/>
    <col min="3" max="3" width="8.85546875" customWidth="1"/>
    <col min="4" max="4" width="10" bestFit="1" customWidth="1"/>
    <col min="7" max="7" width="17.85546875" customWidth="1"/>
    <col min="8" max="8" width="11.140625" customWidth="1"/>
    <col min="9" max="9" width="20.7109375" customWidth="1"/>
    <col min="10" max="10" width="15.85546875" customWidth="1"/>
    <col min="11" max="11" width="12" bestFit="1" customWidth="1"/>
    <col min="12" max="12" width="28.42578125" customWidth="1"/>
    <col min="13" max="13" width="17.5703125" customWidth="1"/>
    <col min="14" max="14" width="27.28515625" customWidth="1"/>
  </cols>
  <sheetData>
    <row r="1" spans="1:26" ht="12.95">
      <c r="A1" s="687" t="s">
        <v>262</v>
      </c>
      <c r="B1" s="1408"/>
      <c r="C1" s="1408"/>
      <c r="D1" s="1408"/>
      <c r="E1" s="1408"/>
      <c r="F1" s="1408"/>
      <c r="G1" s="1408"/>
      <c r="H1" s="1408"/>
      <c r="I1" s="1408"/>
      <c r="J1" s="1408"/>
      <c r="K1" s="1408"/>
      <c r="L1" s="1408"/>
      <c r="M1" s="1408"/>
      <c r="N1" s="1408"/>
      <c r="O1" s="1408"/>
      <c r="P1" s="1408"/>
      <c r="Q1" s="1408"/>
      <c r="R1" s="1408"/>
    </row>
    <row r="2" spans="1:26" ht="12.95">
      <c r="A2" s="2074" t="s">
        <v>0</v>
      </c>
      <c r="B2" s="2074"/>
      <c r="C2" s="2074"/>
      <c r="D2" s="2074"/>
      <c r="E2" s="2074"/>
      <c r="F2" s="2074"/>
      <c r="G2" s="2074"/>
      <c r="H2" s="2074"/>
      <c r="I2" s="2074"/>
      <c r="J2" s="2074"/>
      <c r="K2" s="326"/>
      <c r="L2" s="2074" t="s">
        <v>1</v>
      </c>
      <c r="M2" s="2074"/>
      <c r="N2" s="2074"/>
      <c r="O2" s="326"/>
      <c r="P2" s="326"/>
      <c r="Q2" s="326"/>
      <c r="R2" s="326"/>
      <c r="S2" s="326"/>
      <c r="T2" s="326"/>
      <c r="U2" s="326"/>
      <c r="V2" s="326"/>
      <c r="W2" s="326"/>
      <c r="X2" s="326"/>
      <c r="Y2" s="326"/>
      <c r="Z2" s="326"/>
    </row>
    <row r="3" spans="1:26">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row>
    <row r="4" spans="1:26" ht="21">
      <c r="A4" s="1894" t="s">
        <v>2</v>
      </c>
      <c r="B4" s="1895" t="s">
        <v>3</v>
      </c>
      <c r="C4" s="2079" t="s">
        <v>4</v>
      </c>
      <c r="D4" s="2079"/>
      <c r="E4" s="2080"/>
      <c r="F4" s="1371"/>
      <c r="G4" s="1894" t="s">
        <v>5</v>
      </c>
      <c r="H4" s="1895" t="s">
        <v>3</v>
      </c>
      <c r="I4" s="2083" t="s">
        <v>6</v>
      </c>
      <c r="J4" s="2087"/>
      <c r="K4" s="326"/>
      <c r="L4" s="1409" t="s">
        <v>7</v>
      </c>
      <c r="M4" s="1410" t="s">
        <v>8</v>
      </c>
      <c r="N4" s="1411" t="s">
        <v>9</v>
      </c>
      <c r="O4" s="326"/>
      <c r="P4" s="326"/>
      <c r="Q4" s="326"/>
      <c r="R4" s="326"/>
      <c r="S4" s="326"/>
      <c r="T4" s="326"/>
      <c r="U4" s="326"/>
      <c r="V4" s="326"/>
      <c r="W4" s="326"/>
      <c r="X4" s="326"/>
      <c r="Y4" s="326"/>
      <c r="Z4" s="326"/>
    </row>
    <row r="5" spans="1:26">
      <c r="A5" s="1399" t="s">
        <v>11</v>
      </c>
      <c r="B5" s="1455"/>
      <c r="C5" s="1330" t="s">
        <v>12</v>
      </c>
      <c r="D5" s="1330" t="s">
        <v>13</v>
      </c>
      <c r="E5" s="1400" t="s">
        <v>14</v>
      </c>
      <c r="F5" s="1371"/>
      <c r="G5" s="1399" t="s">
        <v>11</v>
      </c>
      <c r="H5" s="1455"/>
      <c r="I5" s="1330" t="s">
        <v>12</v>
      </c>
      <c r="J5" s="1405" t="s">
        <v>15</v>
      </c>
      <c r="K5" s="326"/>
      <c r="L5" s="1506" t="s">
        <v>10</v>
      </c>
      <c r="M5" s="1507">
        <v>0.4</v>
      </c>
      <c r="N5" s="1508">
        <v>68</v>
      </c>
      <c r="O5" s="326"/>
      <c r="P5" s="326"/>
      <c r="Q5" s="326"/>
      <c r="R5" s="326"/>
      <c r="S5" s="326"/>
      <c r="T5" s="326"/>
      <c r="U5" s="326"/>
      <c r="V5" s="326"/>
      <c r="W5" s="326"/>
      <c r="X5" s="326"/>
      <c r="Y5" s="326"/>
      <c r="Z5" s="326"/>
    </row>
    <row r="6" spans="1:26" ht="12.75" customHeight="1">
      <c r="A6" s="1420" t="s">
        <v>18</v>
      </c>
      <c r="B6" s="270">
        <v>0.51</v>
      </c>
      <c r="C6" s="1296">
        <v>1</v>
      </c>
      <c r="D6" s="1296">
        <v>77.5</v>
      </c>
      <c r="E6" s="1401">
        <f>SUM(C6:D6)</f>
        <v>78.5</v>
      </c>
      <c r="F6" s="1371"/>
      <c r="G6" s="1423" t="s">
        <v>223</v>
      </c>
      <c r="H6" s="270">
        <v>7.5999999999999998E-2</v>
      </c>
      <c r="I6" s="1404">
        <v>10.1</v>
      </c>
      <c r="J6" s="1406">
        <v>1.4</v>
      </c>
      <c r="K6" s="326"/>
      <c r="L6" s="1506" t="s">
        <v>17</v>
      </c>
      <c r="M6" s="1507">
        <v>0.35</v>
      </c>
      <c r="N6" s="1508">
        <v>94</v>
      </c>
      <c r="O6" s="326"/>
      <c r="P6" s="326"/>
      <c r="Q6" s="326"/>
      <c r="R6" s="326"/>
      <c r="S6" s="326"/>
      <c r="T6" s="326"/>
      <c r="U6" s="326"/>
      <c r="V6" s="326"/>
      <c r="W6" s="326"/>
      <c r="X6" s="326"/>
      <c r="Y6" s="326"/>
      <c r="Z6" s="326"/>
    </row>
    <row r="7" spans="1:26">
      <c r="A7" s="1421" t="s">
        <v>21</v>
      </c>
      <c r="B7" s="1376" t="s">
        <v>162</v>
      </c>
      <c r="C7" s="1296">
        <v>0.9</v>
      </c>
      <c r="D7" s="1296">
        <v>2.1</v>
      </c>
      <c r="E7" s="1401">
        <f t="shared" ref="E7:E36" si="0">SUM(C7:D7)</f>
        <v>3</v>
      </c>
      <c r="F7" s="1371"/>
      <c r="G7" s="1423" t="s">
        <v>19</v>
      </c>
      <c r="H7" s="270">
        <v>0.1178</v>
      </c>
      <c r="I7" s="1404">
        <v>0.1</v>
      </c>
      <c r="J7" s="1406">
        <v>0</v>
      </c>
      <c r="K7" s="326"/>
      <c r="L7" s="1506" t="s">
        <v>20</v>
      </c>
      <c r="M7" s="1507">
        <v>0.75</v>
      </c>
      <c r="N7" s="1508">
        <v>20</v>
      </c>
      <c r="O7" s="326"/>
      <c r="P7" s="326"/>
      <c r="Q7" s="326"/>
      <c r="R7" s="326"/>
      <c r="S7" s="326"/>
      <c r="T7" s="326"/>
      <c r="U7" s="326"/>
      <c r="V7" s="326"/>
      <c r="W7" s="326"/>
      <c r="X7" s="326"/>
      <c r="Y7" s="326"/>
      <c r="Z7" s="326"/>
    </row>
    <row r="8" spans="1:26">
      <c r="A8" s="1420" t="s">
        <v>33</v>
      </c>
      <c r="B8" s="1376" t="s">
        <v>164</v>
      </c>
      <c r="C8" s="1296">
        <v>10</v>
      </c>
      <c r="D8" s="1296">
        <v>6.4</v>
      </c>
      <c r="E8" s="1401">
        <f t="shared" si="0"/>
        <v>16.399999999999999</v>
      </c>
      <c r="F8" s="1371"/>
      <c r="G8" s="1423" t="s">
        <v>31</v>
      </c>
      <c r="H8" s="1376">
        <v>0.25340000000000001</v>
      </c>
      <c r="I8" s="1404">
        <v>2.2000000000000002</v>
      </c>
      <c r="J8" s="1406">
        <v>49</v>
      </c>
      <c r="K8" s="326"/>
      <c r="L8" s="1506" t="s">
        <v>23</v>
      </c>
      <c r="M8" s="2055" t="s">
        <v>263</v>
      </c>
      <c r="N8" s="1508">
        <v>69</v>
      </c>
      <c r="O8" s="326"/>
      <c r="P8" s="326"/>
      <c r="Q8" s="326"/>
      <c r="R8" s="326"/>
      <c r="S8" s="326"/>
      <c r="T8" s="326"/>
      <c r="U8" s="326"/>
      <c r="V8" s="326"/>
      <c r="W8" s="326"/>
      <c r="X8" s="326"/>
      <c r="Y8" s="326"/>
      <c r="Z8" s="326"/>
    </row>
    <row r="9" spans="1:26">
      <c r="A9" s="1420" t="s">
        <v>163</v>
      </c>
      <c r="B9" s="1376" t="s">
        <v>167</v>
      </c>
      <c r="C9" s="1296">
        <v>0</v>
      </c>
      <c r="D9" s="1296">
        <v>0</v>
      </c>
      <c r="E9" s="1401">
        <f t="shared" si="0"/>
        <v>0</v>
      </c>
      <c r="F9" s="1371"/>
      <c r="G9" s="1423" t="s">
        <v>34</v>
      </c>
      <c r="H9" s="270">
        <v>0.36170000000000002</v>
      </c>
      <c r="I9" s="1404">
        <v>10.9</v>
      </c>
      <c r="J9" s="1406">
        <v>19</v>
      </c>
      <c r="K9" s="326"/>
      <c r="L9" s="2056" t="s">
        <v>26</v>
      </c>
      <c r="M9" s="2057">
        <v>0.44</v>
      </c>
      <c r="N9" s="2058">
        <v>32</v>
      </c>
      <c r="O9" s="326"/>
      <c r="P9" s="326"/>
      <c r="Q9" s="326"/>
      <c r="R9" s="326"/>
      <c r="S9" s="326"/>
      <c r="T9" s="326"/>
      <c r="U9" s="326"/>
      <c r="V9" s="326"/>
      <c r="W9" s="326"/>
      <c r="X9" s="326"/>
      <c r="Y9" s="326"/>
      <c r="Z9" s="326"/>
    </row>
    <row r="10" spans="1:26">
      <c r="A10" s="1420" t="s">
        <v>166</v>
      </c>
      <c r="B10" s="270">
        <v>0.58699999999999997</v>
      </c>
      <c r="C10" s="1296">
        <v>11.1</v>
      </c>
      <c r="D10" s="1296">
        <v>2.2000000000000002</v>
      </c>
      <c r="E10" s="1401">
        <f t="shared" si="0"/>
        <v>13.3</v>
      </c>
      <c r="F10" s="1371"/>
      <c r="G10" s="1424" t="s">
        <v>28</v>
      </c>
      <c r="H10" s="1376">
        <v>0.33</v>
      </c>
      <c r="I10" s="1404">
        <v>0.4</v>
      </c>
      <c r="J10" s="1406">
        <v>1.7</v>
      </c>
      <c r="K10" s="326"/>
      <c r="L10" s="1437" t="s">
        <v>16</v>
      </c>
      <c r="M10" s="1438"/>
      <c r="N10" s="1439">
        <v>282</v>
      </c>
      <c r="O10" s="326"/>
      <c r="P10" s="326"/>
      <c r="Q10" s="326"/>
      <c r="R10" s="326"/>
      <c r="S10" s="326"/>
      <c r="T10" s="326"/>
      <c r="U10" s="326"/>
      <c r="V10" s="326"/>
      <c r="W10" s="326"/>
      <c r="X10" s="326"/>
      <c r="Y10" s="326"/>
      <c r="Z10" s="326"/>
    </row>
    <row r="11" spans="1:26">
      <c r="A11" s="1422" t="s">
        <v>42</v>
      </c>
      <c r="B11" s="1377" t="s">
        <v>174</v>
      </c>
      <c r="C11" s="1296">
        <v>24.2</v>
      </c>
      <c r="D11" s="1296">
        <v>0</v>
      </c>
      <c r="E11" s="1401">
        <f t="shared" si="0"/>
        <v>24.2</v>
      </c>
      <c r="F11" s="1371"/>
      <c r="G11" s="1423" t="s">
        <v>22</v>
      </c>
      <c r="H11" s="270">
        <v>0.35</v>
      </c>
      <c r="I11" s="1404">
        <v>11.5</v>
      </c>
      <c r="J11" s="1406">
        <v>0</v>
      </c>
      <c r="K11" s="326"/>
      <c r="L11" s="269" t="s">
        <v>264</v>
      </c>
      <c r="M11" s="269"/>
      <c r="N11" s="269"/>
      <c r="O11" s="326"/>
      <c r="P11" s="326"/>
      <c r="Q11" s="326"/>
      <c r="R11" s="326"/>
      <c r="S11" s="326"/>
      <c r="T11" s="326"/>
      <c r="U11" s="326"/>
      <c r="V11" s="326"/>
      <c r="W11" s="326"/>
      <c r="X11" s="326"/>
      <c r="Y11" s="326"/>
    </row>
    <row r="12" spans="1:26">
      <c r="A12" s="1420" t="s">
        <v>45</v>
      </c>
      <c r="B12" s="1376">
        <v>0.36</v>
      </c>
      <c r="C12" s="1296">
        <v>9.6</v>
      </c>
      <c r="D12" s="1296">
        <v>7.7</v>
      </c>
      <c r="E12" s="1401">
        <f t="shared" si="0"/>
        <v>17.3</v>
      </c>
      <c r="F12" s="1371"/>
      <c r="G12" s="1423" t="s">
        <v>25</v>
      </c>
      <c r="H12" s="270">
        <v>0.41470000000000001</v>
      </c>
      <c r="I12" s="1404">
        <v>16.7</v>
      </c>
      <c r="J12" s="1406">
        <v>2.6</v>
      </c>
      <c r="K12" s="326"/>
      <c r="L12" s="1512" t="s">
        <v>53</v>
      </c>
      <c r="M12" s="1512"/>
      <c r="N12" s="1512"/>
      <c r="O12" s="1512"/>
      <c r="P12" s="1512"/>
      <c r="Q12" s="326"/>
      <c r="R12" s="326"/>
      <c r="S12" s="326"/>
      <c r="T12" s="326"/>
      <c r="U12" s="326"/>
      <c r="V12" s="326"/>
      <c r="W12" s="326"/>
      <c r="X12" s="326"/>
      <c r="Y12" s="326"/>
    </row>
    <row r="13" spans="1:26">
      <c r="A13" s="1420" t="s">
        <v>47</v>
      </c>
      <c r="B13" s="1376">
        <v>0.51</v>
      </c>
      <c r="C13" s="1296">
        <v>42.3</v>
      </c>
      <c r="D13" s="1296">
        <v>51.9</v>
      </c>
      <c r="E13" s="1401">
        <f t="shared" si="0"/>
        <v>94.199999999999989</v>
      </c>
      <c r="F13" s="1371"/>
      <c r="G13" s="1423" t="s">
        <v>224</v>
      </c>
      <c r="H13" s="270">
        <v>6.6400000000000001E-2</v>
      </c>
      <c r="I13" s="1404">
        <v>1</v>
      </c>
      <c r="J13" s="1407">
        <v>0.1</v>
      </c>
      <c r="K13" s="326"/>
      <c r="L13" s="326"/>
      <c r="M13" s="326"/>
      <c r="N13" s="326"/>
      <c r="O13" s="326"/>
      <c r="P13" s="326"/>
      <c r="Q13" s="326"/>
      <c r="R13" s="326"/>
      <c r="S13" s="326"/>
      <c r="T13" s="326"/>
      <c r="U13" s="326"/>
      <c r="V13" s="326"/>
      <c r="W13" s="326"/>
      <c r="X13" s="326"/>
      <c r="Y13" s="326"/>
    </row>
    <row r="14" spans="1:26">
      <c r="A14" s="1422" t="s">
        <v>51</v>
      </c>
      <c r="B14" s="1377">
        <v>0.13039999999999999</v>
      </c>
      <c r="C14" s="1296">
        <v>7.4</v>
      </c>
      <c r="D14" s="1296">
        <v>3</v>
      </c>
      <c r="E14" s="1401">
        <f t="shared" si="0"/>
        <v>10.4</v>
      </c>
      <c r="F14" s="1371"/>
      <c r="G14" s="1908" t="s">
        <v>169</v>
      </c>
      <c r="H14" s="1909"/>
      <c r="I14" s="1910">
        <f>SUM(I6:I13)</f>
        <v>52.899999999999991</v>
      </c>
      <c r="J14" s="1911">
        <f>SUM(J6:J13)</f>
        <v>73.8</v>
      </c>
      <c r="K14" s="326"/>
      <c r="L14" s="326"/>
      <c r="M14" s="326"/>
      <c r="N14" s="326"/>
      <c r="O14" s="326"/>
      <c r="P14" s="326"/>
      <c r="Q14" s="326"/>
      <c r="R14" s="326"/>
      <c r="S14" s="326"/>
      <c r="T14" s="326"/>
      <c r="U14" s="326"/>
      <c r="V14" s="326"/>
      <c r="W14" s="326"/>
      <c r="X14" s="326"/>
      <c r="Y14" s="326"/>
    </row>
    <row r="15" spans="1:26">
      <c r="A15" s="1420" t="s">
        <v>173</v>
      </c>
      <c r="B15" s="1376" t="s">
        <v>175</v>
      </c>
      <c r="C15" s="1296">
        <v>0</v>
      </c>
      <c r="D15" s="1296">
        <v>0</v>
      </c>
      <c r="E15" s="1401">
        <f t="shared" si="0"/>
        <v>0</v>
      </c>
      <c r="F15" s="1371"/>
      <c r="G15" s="1433" t="s">
        <v>265</v>
      </c>
      <c r="H15" s="1434"/>
      <c r="I15" s="1435">
        <v>605</v>
      </c>
      <c r="J15" s="1436">
        <v>652</v>
      </c>
      <c r="K15" s="326"/>
      <c r="L15" s="326"/>
      <c r="M15" s="326"/>
      <c r="N15" s="326"/>
      <c r="O15" s="326"/>
      <c r="P15" s="326"/>
      <c r="Q15" s="326"/>
      <c r="R15" s="326"/>
      <c r="S15" s="326"/>
      <c r="T15" s="326"/>
      <c r="U15" s="326"/>
      <c r="V15" s="326"/>
      <c r="W15" s="326"/>
      <c r="X15" s="326"/>
      <c r="Y15" s="326"/>
    </row>
    <row r="16" spans="1:26">
      <c r="A16" s="1420" t="s">
        <v>54</v>
      </c>
      <c r="B16" s="1376">
        <v>0.42630000000000001</v>
      </c>
      <c r="C16" s="1296">
        <v>228</v>
      </c>
      <c r="D16" s="1296">
        <v>7.7</v>
      </c>
      <c r="E16" s="1401">
        <f t="shared" si="0"/>
        <v>235.7</v>
      </c>
      <c r="F16" s="1371"/>
      <c r="G16" s="326"/>
      <c r="H16" s="326"/>
      <c r="I16" s="326"/>
      <c r="J16" s="326"/>
      <c r="K16" s="326"/>
      <c r="L16" s="326"/>
      <c r="M16" s="326"/>
      <c r="N16" s="326"/>
      <c r="O16" s="326"/>
      <c r="P16" s="326"/>
      <c r="Q16" s="326"/>
      <c r="R16" s="326"/>
      <c r="S16" s="326"/>
      <c r="T16" s="326"/>
      <c r="U16" s="326"/>
      <c r="V16" s="326"/>
      <c r="W16" s="326"/>
      <c r="X16" s="326"/>
      <c r="Y16" s="326"/>
    </row>
    <row r="17" spans="1:25">
      <c r="A17" s="1420" t="s">
        <v>56</v>
      </c>
      <c r="B17" s="270">
        <v>0.55300000000000005</v>
      </c>
      <c r="C17" s="1296">
        <v>4.5</v>
      </c>
      <c r="D17" s="1296">
        <v>4.2</v>
      </c>
      <c r="E17" s="1401">
        <f t="shared" si="0"/>
        <v>8.6999999999999993</v>
      </c>
      <c r="F17" s="1371"/>
      <c r="G17" s="326"/>
      <c r="H17" s="326"/>
      <c r="I17" s="326"/>
      <c r="J17" s="326"/>
      <c r="K17" s="326"/>
      <c r="L17" s="326"/>
      <c r="M17" s="326"/>
      <c r="N17" s="326"/>
      <c r="O17" s="326"/>
      <c r="P17" s="326"/>
      <c r="Q17" s="326"/>
      <c r="R17" s="326"/>
      <c r="S17" s="326"/>
      <c r="T17" s="326"/>
      <c r="U17" s="326"/>
      <c r="V17" s="326"/>
      <c r="W17" s="326"/>
      <c r="X17" s="326"/>
      <c r="Y17" s="326"/>
    </row>
    <row r="18" spans="1:25">
      <c r="A18" s="1420" t="s">
        <v>57</v>
      </c>
      <c r="B18" s="1376">
        <v>0.39550000000000002</v>
      </c>
      <c r="C18" s="1296">
        <v>5.0999999999999996</v>
      </c>
      <c r="D18" s="1296">
        <v>23.5</v>
      </c>
      <c r="E18" s="1401">
        <f t="shared" si="0"/>
        <v>28.6</v>
      </c>
      <c r="F18" s="1371"/>
      <c r="G18" s="326"/>
      <c r="H18" s="326"/>
      <c r="I18" s="326"/>
      <c r="J18" s="326"/>
      <c r="K18" s="326"/>
      <c r="L18" s="326"/>
      <c r="M18" s="326"/>
      <c r="N18" s="326"/>
      <c r="O18" s="326"/>
      <c r="P18" s="326"/>
      <c r="Q18" s="326"/>
      <c r="R18" s="326"/>
      <c r="S18" s="326"/>
      <c r="T18" s="326"/>
      <c r="U18" s="326"/>
      <c r="V18" s="326"/>
      <c r="W18" s="326"/>
      <c r="X18" s="326"/>
      <c r="Y18" s="326"/>
    </row>
    <row r="19" spans="1:25" ht="12.95">
      <c r="A19" s="1420" t="s">
        <v>60</v>
      </c>
      <c r="B19" s="270">
        <v>0.43969999999999998</v>
      </c>
      <c r="C19" s="1296">
        <v>2.9</v>
      </c>
      <c r="D19" s="1296">
        <v>4.7</v>
      </c>
      <c r="E19" s="1401">
        <f t="shared" si="0"/>
        <v>7.6</v>
      </c>
      <c r="F19" s="1371"/>
      <c r="G19" s="2074" t="s">
        <v>58</v>
      </c>
      <c r="H19" s="2074"/>
      <c r="I19" s="2074"/>
      <c r="J19" s="2074"/>
      <c r="K19" s="2074"/>
      <c r="L19" s="2074"/>
      <c r="M19" s="326"/>
      <c r="N19" s="326"/>
      <c r="O19" s="326"/>
      <c r="P19" s="326"/>
      <c r="Q19" s="326"/>
      <c r="R19" s="326"/>
      <c r="S19" s="326"/>
      <c r="T19" s="326"/>
      <c r="U19" s="326"/>
      <c r="V19" s="326"/>
      <c r="W19" s="326"/>
      <c r="X19" s="326"/>
      <c r="Y19" s="326"/>
    </row>
    <row r="20" spans="1:25">
      <c r="A20" s="1420" t="s">
        <v>65</v>
      </c>
      <c r="B20" s="270">
        <v>0.64</v>
      </c>
      <c r="C20" s="1296">
        <v>2</v>
      </c>
      <c r="D20" s="1296">
        <v>1.4</v>
      </c>
      <c r="E20" s="1401">
        <f t="shared" si="0"/>
        <v>3.4</v>
      </c>
      <c r="F20" s="1371"/>
      <c r="G20" s="326"/>
      <c r="H20" s="326"/>
      <c r="I20" s="326"/>
      <c r="J20" s="326"/>
      <c r="K20" s="326"/>
      <c r="L20" s="326"/>
      <c r="M20" s="1408"/>
      <c r="N20" s="1408"/>
      <c r="O20" s="1408"/>
      <c r="R20" s="326"/>
      <c r="S20" s="326"/>
      <c r="T20" s="326"/>
      <c r="U20" s="326"/>
      <c r="V20" s="326"/>
      <c r="W20" s="326"/>
      <c r="X20" s="326"/>
      <c r="Y20" s="326"/>
    </row>
    <row r="21" spans="1:25" ht="21">
      <c r="A21" s="1420" t="s">
        <v>71</v>
      </c>
      <c r="B21" s="1376" t="s">
        <v>176</v>
      </c>
      <c r="C21" s="1296">
        <v>7.6</v>
      </c>
      <c r="D21" s="1296">
        <v>3.5</v>
      </c>
      <c r="E21" s="1401">
        <f t="shared" si="0"/>
        <v>11.1</v>
      </c>
      <c r="F21" s="1371"/>
      <c r="G21" s="1413" t="s">
        <v>61</v>
      </c>
      <c r="H21" s="1414" t="s">
        <v>239</v>
      </c>
      <c r="I21" s="1414" t="s">
        <v>63</v>
      </c>
      <c r="J21" s="1414" t="s">
        <v>64</v>
      </c>
      <c r="K21" s="1414" t="s">
        <v>15</v>
      </c>
      <c r="L21" s="1415" t="s">
        <v>16</v>
      </c>
      <c r="M21" s="1408"/>
      <c r="N21" s="1408"/>
      <c r="O21" s="1408"/>
      <c r="R21" s="326"/>
      <c r="S21" s="326"/>
      <c r="T21" s="326"/>
      <c r="U21" s="326"/>
      <c r="V21" s="326"/>
      <c r="W21" s="326"/>
      <c r="X21" s="326"/>
      <c r="Y21" s="326"/>
    </row>
    <row r="22" spans="1:25">
      <c r="A22" s="1420" t="s">
        <v>74</v>
      </c>
      <c r="B22" s="1376" t="s">
        <v>177</v>
      </c>
      <c r="C22" s="1296">
        <v>48.7</v>
      </c>
      <c r="D22" s="1296">
        <v>79.099999999999994</v>
      </c>
      <c r="E22" s="1401">
        <f t="shared" si="0"/>
        <v>127.8</v>
      </c>
      <c r="F22" s="1371"/>
      <c r="G22" s="1420" t="s">
        <v>66</v>
      </c>
      <c r="H22" s="1412"/>
      <c r="I22" s="1449" t="s">
        <v>67</v>
      </c>
      <c r="J22" s="1419">
        <v>12.460880241758243</v>
      </c>
      <c r="K22" s="1419">
        <v>2.3234518241758244</v>
      </c>
      <c r="L22" s="1431">
        <f t="shared" ref="L22:L34" si="1">J22+K22</f>
        <v>14.784332065934068</v>
      </c>
      <c r="M22" s="1408"/>
      <c r="N22" s="1408"/>
      <c r="O22" s="1408"/>
      <c r="R22" s="326"/>
      <c r="S22" s="326"/>
      <c r="T22" s="326"/>
      <c r="U22" s="326"/>
      <c r="V22" s="326"/>
      <c r="W22" s="326"/>
      <c r="X22" s="326"/>
      <c r="Y22" s="326"/>
    </row>
    <row r="23" spans="1:25">
      <c r="A23" s="1420" t="s">
        <v>178</v>
      </c>
      <c r="B23" s="1376" t="s">
        <v>179</v>
      </c>
      <c r="C23" s="1374">
        <v>13.2</v>
      </c>
      <c r="D23" s="1296">
        <v>29.1</v>
      </c>
      <c r="E23" s="1401">
        <f t="shared" si="0"/>
        <v>42.3</v>
      </c>
      <c r="F23" s="1371"/>
      <c r="G23" s="1420" t="s">
        <v>69</v>
      </c>
      <c r="H23" s="1412"/>
      <c r="I23" s="1449">
        <v>0.27500000000000002</v>
      </c>
      <c r="J23" s="1419">
        <v>8.804017912087911</v>
      </c>
      <c r="K23" s="1419">
        <v>0.15778296703296704</v>
      </c>
      <c r="L23" s="1431">
        <f t="shared" si="1"/>
        <v>8.9618008791208776</v>
      </c>
      <c r="M23" s="1408"/>
      <c r="N23" s="1408"/>
      <c r="O23" s="1408"/>
      <c r="R23" s="326"/>
      <c r="S23" s="326"/>
      <c r="T23" s="326"/>
      <c r="U23" s="326"/>
      <c r="V23" s="326"/>
      <c r="W23" s="326"/>
      <c r="X23" s="326"/>
      <c r="Y23" s="326"/>
    </row>
    <row r="24" spans="1:25">
      <c r="A24" s="1420" t="s">
        <v>83</v>
      </c>
      <c r="B24" s="1377">
        <v>0.33279999999999998</v>
      </c>
      <c r="C24" s="1296">
        <v>28.3</v>
      </c>
      <c r="D24" s="1296">
        <v>0</v>
      </c>
      <c r="E24" s="1401">
        <f t="shared" si="0"/>
        <v>28.3</v>
      </c>
      <c r="F24" s="1371"/>
      <c r="G24" s="1420" t="s">
        <v>72</v>
      </c>
      <c r="H24" s="1412"/>
      <c r="I24" s="1418">
        <v>0.46</v>
      </c>
      <c r="J24" s="1419">
        <v>28.411185945054946</v>
      </c>
      <c r="K24" s="1419">
        <v>3.6504785714285712</v>
      </c>
      <c r="L24" s="1431">
        <f t="shared" si="1"/>
        <v>32.061664516483518</v>
      </c>
      <c r="M24" s="1408"/>
      <c r="N24" s="1408"/>
      <c r="O24" s="1408"/>
      <c r="R24" s="326"/>
      <c r="S24" s="326"/>
      <c r="T24" s="326"/>
      <c r="U24" s="326"/>
      <c r="V24" s="326"/>
      <c r="W24" s="326"/>
      <c r="X24" s="326"/>
      <c r="Y24" s="326"/>
    </row>
    <row r="25" spans="1:25">
      <c r="A25" s="1420" t="s">
        <v>85</v>
      </c>
      <c r="B25" s="1376">
        <v>0.3679</v>
      </c>
      <c r="C25" s="1296">
        <v>0</v>
      </c>
      <c r="D25" s="1296">
        <v>0</v>
      </c>
      <c r="E25" s="1401">
        <f t="shared" si="0"/>
        <v>0</v>
      </c>
      <c r="F25" s="1371"/>
      <c r="G25" s="1420" t="s">
        <v>240</v>
      </c>
      <c r="H25" s="1412"/>
      <c r="I25" s="1450" t="s">
        <v>67</v>
      </c>
      <c r="J25" s="1419">
        <v>0.28792934065934067</v>
      </c>
      <c r="K25" s="1419">
        <v>0</v>
      </c>
      <c r="L25" s="1431">
        <f t="shared" si="1"/>
        <v>0.28792934065934067</v>
      </c>
      <c r="M25" s="1408"/>
      <c r="N25" s="1408"/>
      <c r="O25" s="1408"/>
      <c r="R25" s="326"/>
      <c r="S25" s="326"/>
      <c r="T25" s="326"/>
      <c r="U25" s="326"/>
      <c r="V25" s="326"/>
      <c r="W25" s="326"/>
      <c r="X25" s="326"/>
      <c r="Y25" s="326"/>
    </row>
    <row r="26" spans="1:25">
      <c r="A26" s="1420" t="s">
        <v>88</v>
      </c>
      <c r="B26" s="1376" t="s">
        <v>180</v>
      </c>
      <c r="C26" s="1296">
        <v>14.4</v>
      </c>
      <c r="D26" s="1296">
        <v>9.5</v>
      </c>
      <c r="E26" s="1401">
        <f t="shared" si="0"/>
        <v>23.9</v>
      </c>
      <c r="F26" s="1371"/>
      <c r="G26" s="1420" t="s">
        <v>75</v>
      </c>
      <c r="H26" s="1412"/>
      <c r="I26" s="1450">
        <v>0.12</v>
      </c>
      <c r="J26" s="1419">
        <v>0.52714509890109884</v>
      </c>
      <c r="K26" s="1419">
        <v>7.6990659340659337E-3</v>
      </c>
      <c r="L26" s="1431">
        <f t="shared" si="1"/>
        <v>0.53484416483516473</v>
      </c>
      <c r="M26" s="1408"/>
      <c r="N26" s="1408"/>
      <c r="O26" s="1408"/>
      <c r="R26" s="326"/>
      <c r="S26" s="326"/>
      <c r="T26" s="326"/>
      <c r="U26" s="326"/>
      <c r="V26" s="326"/>
      <c r="W26" s="326"/>
      <c r="X26" s="326"/>
      <c r="Y26" s="326"/>
    </row>
    <row r="27" spans="1:25">
      <c r="A27" s="1420" t="s">
        <v>103</v>
      </c>
      <c r="B27" s="1376">
        <v>0.41499999999999998</v>
      </c>
      <c r="C27" s="1296">
        <v>4.9000000000000004</v>
      </c>
      <c r="D27" s="1296">
        <v>0.2</v>
      </c>
      <c r="E27" s="1401">
        <f t="shared" si="0"/>
        <v>5.1000000000000005</v>
      </c>
      <c r="F27" s="1371"/>
      <c r="G27" s="1420" t="s">
        <v>77</v>
      </c>
      <c r="H27" s="1412"/>
      <c r="I27" s="1418">
        <v>0.25</v>
      </c>
      <c r="J27" s="1419">
        <v>10.397241263736262</v>
      </c>
      <c r="K27" s="1419">
        <v>0.18904197802197803</v>
      </c>
      <c r="L27" s="1431">
        <f t="shared" si="1"/>
        <v>10.58628324175824</v>
      </c>
      <c r="M27" s="1408"/>
      <c r="N27" s="1408"/>
      <c r="O27" s="1408"/>
      <c r="R27" s="326"/>
      <c r="S27" s="326"/>
      <c r="T27" s="326"/>
      <c r="U27" s="326"/>
      <c r="V27" s="326"/>
      <c r="W27" s="326"/>
      <c r="X27" s="326"/>
      <c r="Y27" s="326"/>
    </row>
    <row r="28" spans="1:25">
      <c r="A28" s="1420" t="s">
        <v>104</v>
      </c>
      <c r="B28" s="1376">
        <v>0.59099999999999997</v>
      </c>
      <c r="C28" s="1296">
        <v>8.3000000000000007</v>
      </c>
      <c r="D28" s="1296">
        <v>0</v>
      </c>
      <c r="E28" s="1401">
        <f t="shared" si="0"/>
        <v>8.3000000000000007</v>
      </c>
      <c r="F28" s="1371"/>
      <c r="G28" s="1420" t="s">
        <v>79</v>
      </c>
      <c r="H28" s="1412"/>
      <c r="I28" s="1450">
        <v>0.5</v>
      </c>
      <c r="J28" s="1419">
        <v>17.458472626373627</v>
      </c>
      <c r="K28" s="1419">
        <v>0.11380910989010989</v>
      </c>
      <c r="L28" s="1431">
        <f t="shared" si="1"/>
        <v>17.572281736263736</v>
      </c>
      <c r="M28" s="1408"/>
      <c r="N28" s="1408"/>
      <c r="O28" s="1408"/>
      <c r="R28" s="326"/>
      <c r="S28" s="326"/>
      <c r="T28" s="326"/>
      <c r="U28" s="326"/>
      <c r="V28" s="326"/>
      <c r="W28" s="326"/>
      <c r="X28" s="326"/>
      <c r="Y28" s="326"/>
    </row>
    <row r="29" spans="1:25">
      <c r="A29" s="1420" t="s">
        <v>105</v>
      </c>
      <c r="B29" s="270">
        <v>0.30580000000000002</v>
      </c>
      <c r="C29" s="1296">
        <v>6.6</v>
      </c>
      <c r="D29" s="1296">
        <v>178.8</v>
      </c>
      <c r="E29" s="1401">
        <f t="shared" si="0"/>
        <v>185.4</v>
      </c>
      <c r="F29" s="1371"/>
      <c r="G29" s="1420" t="s">
        <v>82</v>
      </c>
      <c r="H29" s="1412"/>
      <c r="I29" s="1450" t="s">
        <v>67</v>
      </c>
      <c r="J29" s="1419">
        <v>26.008986120879122</v>
      </c>
      <c r="K29" s="1419">
        <v>229.29729700000001</v>
      </c>
      <c r="L29" s="1431">
        <f t="shared" si="1"/>
        <v>255.30628312087913</v>
      </c>
      <c r="M29" s="1408"/>
      <c r="N29" s="1408"/>
      <c r="O29" s="1408"/>
      <c r="R29" s="326"/>
      <c r="S29" s="326"/>
      <c r="T29" s="326"/>
      <c r="U29" s="326"/>
      <c r="V29" s="326"/>
      <c r="W29" s="326"/>
      <c r="X29" s="326"/>
      <c r="Y29" s="326"/>
    </row>
    <row r="30" spans="1:25">
      <c r="A30" s="1420" t="s">
        <v>106</v>
      </c>
      <c r="B30" s="270">
        <v>0.30580000000000002</v>
      </c>
      <c r="C30" s="1296">
        <v>20.8</v>
      </c>
      <c r="D30" s="1296">
        <v>0</v>
      </c>
      <c r="E30" s="1401">
        <f t="shared" si="0"/>
        <v>20.8</v>
      </c>
      <c r="F30" s="1371"/>
      <c r="G30" s="1420" t="s">
        <v>241</v>
      </c>
      <c r="H30" s="1412"/>
      <c r="I30" s="1450" t="s">
        <v>242</v>
      </c>
      <c r="J30" s="1419">
        <v>0</v>
      </c>
      <c r="K30" s="1448">
        <v>0</v>
      </c>
      <c r="L30" s="1431">
        <f t="shared" si="1"/>
        <v>0</v>
      </c>
      <c r="M30" s="1408"/>
      <c r="N30" s="1408"/>
      <c r="O30" s="1408"/>
      <c r="R30" s="326"/>
      <c r="S30" s="326"/>
      <c r="T30" s="326"/>
      <c r="U30" s="326"/>
      <c r="V30" s="326"/>
      <c r="W30" s="326"/>
      <c r="X30" s="326"/>
      <c r="Y30" s="326"/>
    </row>
    <row r="31" spans="1:25">
      <c r="A31" s="1420" t="s">
        <v>108</v>
      </c>
      <c r="B31" s="270">
        <v>0.58840000000000003</v>
      </c>
      <c r="C31" s="1296">
        <v>9.4</v>
      </c>
      <c r="D31" s="1296">
        <v>17.5</v>
      </c>
      <c r="E31" s="1401">
        <f t="shared" si="0"/>
        <v>26.9</v>
      </c>
      <c r="F31" s="1371"/>
      <c r="G31" s="1420" t="s">
        <v>84</v>
      </c>
      <c r="H31" s="1412"/>
      <c r="I31" s="1450">
        <v>0.215</v>
      </c>
      <c r="J31" s="1419">
        <v>16.757912318681321</v>
      </c>
      <c r="K31" s="1419">
        <v>0.35613473626373626</v>
      </c>
      <c r="L31" s="1431">
        <f t="shared" si="1"/>
        <v>17.114047054945058</v>
      </c>
      <c r="M31" s="1408"/>
      <c r="N31" s="1408"/>
      <c r="O31" s="1408"/>
      <c r="R31" s="326"/>
      <c r="S31" s="326"/>
      <c r="T31" s="326"/>
      <c r="U31" s="326"/>
      <c r="V31" s="326"/>
      <c r="W31" s="326"/>
      <c r="X31" s="326"/>
      <c r="Y31" s="326"/>
    </row>
    <row r="32" spans="1:25">
      <c r="A32" s="1420" t="s">
        <v>111</v>
      </c>
      <c r="B32" s="1376" t="s">
        <v>181</v>
      </c>
      <c r="C32" s="1296">
        <v>0.8</v>
      </c>
      <c r="D32" s="1296">
        <v>6.5</v>
      </c>
      <c r="E32" s="1401">
        <f t="shared" si="0"/>
        <v>7.3</v>
      </c>
      <c r="F32" s="1371"/>
      <c r="G32" s="1420" t="s">
        <v>86</v>
      </c>
      <c r="H32" s="1412"/>
      <c r="I32" s="1450">
        <v>0.25</v>
      </c>
      <c r="J32" s="1419">
        <v>9.137806582417582</v>
      </c>
      <c r="K32" s="1448">
        <v>0.33007193406593405</v>
      </c>
      <c r="L32" s="1431">
        <f t="shared" si="1"/>
        <v>9.4678785164835162</v>
      </c>
      <c r="M32" s="1408"/>
      <c r="N32" s="1408"/>
      <c r="O32" s="1408"/>
      <c r="R32" s="326"/>
      <c r="S32" s="326"/>
      <c r="T32" s="326"/>
      <c r="U32" s="326"/>
      <c r="V32" s="326"/>
      <c r="W32" s="326"/>
      <c r="X32" s="326"/>
      <c r="Y32" s="326"/>
    </row>
    <row r="33" spans="1:25">
      <c r="A33" s="1420" t="s">
        <v>225</v>
      </c>
      <c r="B33" s="270">
        <v>0.18</v>
      </c>
      <c r="C33" s="1296">
        <v>0.5</v>
      </c>
      <c r="D33" s="1296">
        <v>0.3</v>
      </c>
      <c r="E33" s="1401">
        <f t="shared" si="0"/>
        <v>0.8</v>
      </c>
      <c r="F33" s="1371"/>
      <c r="G33" s="1420" t="s">
        <v>90</v>
      </c>
      <c r="H33" s="1412"/>
      <c r="I33" s="1450">
        <v>0.25</v>
      </c>
      <c r="J33" s="1419">
        <v>20.76537376923077</v>
      </c>
      <c r="K33" s="1419">
        <v>2.0398010219780218</v>
      </c>
      <c r="L33" s="1431">
        <f t="shared" si="1"/>
        <v>22.805174791208792</v>
      </c>
      <c r="M33" s="1408"/>
      <c r="N33" s="1408"/>
      <c r="O33" s="1408"/>
      <c r="R33" s="326"/>
      <c r="S33" s="326"/>
      <c r="T33" s="326"/>
      <c r="U33" s="326"/>
      <c r="V33" s="326"/>
      <c r="W33" s="326"/>
      <c r="X33" s="326"/>
      <c r="Y33" s="326"/>
    </row>
    <row r="34" spans="1:25">
      <c r="A34" s="1420" t="s">
        <v>112</v>
      </c>
      <c r="B34" s="1376">
        <v>0.41499999999999998</v>
      </c>
      <c r="C34" s="1296">
        <v>10.4</v>
      </c>
      <c r="D34" s="1296">
        <v>0</v>
      </c>
      <c r="E34" s="1401">
        <f t="shared" si="0"/>
        <v>10.4</v>
      </c>
      <c r="F34" s="1371"/>
      <c r="G34" s="1425" t="s">
        <v>93</v>
      </c>
      <c r="H34" s="1416" t="s">
        <v>259</v>
      </c>
      <c r="I34" s="1452">
        <v>1</v>
      </c>
      <c r="J34" s="1453">
        <v>1.5907148901098902</v>
      </c>
      <c r="K34" s="1453">
        <v>0.17638900000000002</v>
      </c>
      <c r="L34" s="1454">
        <f t="shared" si="1"/>
        <v>1.7671038901098903</v>
      </c>
      <c r="M34" s="1408"/>
      <c r="N34" s="1408"/>
      <c r="O34" s="1408"/>
      <c r="R34" s="326"/>
      <c r="S34" s="326"/>
      <c r="T34" s="326"/>
      <c r="U34" s="326"/>
      <c r="V34" s="326"/>
      <c r="W34" s="326"/>
      <c r="X34" s="326"/>
      <c r="Y34" s="326"/>
    </row>
    <row r="35" spans="1:25">
      <c r="A35" s="1420" t="s">
        <v>113</v>
      </c>
      <c r="B35" s="270">
        <v>0.53200000000000003</v>
      </c>
      <c r="C35" s="1296">
        <v>20.2</v>
      </c>
      <c r="D35" s="1296">
        <v>46.2</v>
      </c>
      <c r="E35" s="1401">
        <f t="shared" si="0"/>
        <v>66.400000000000006</v>
      </c>
      <c r="F35" s="1371"/>
      <c r="G35" s="1437" t="s">
        <v>100</v>
      </c>
      <c r="H35" s="1440"/>
      <c r="I35" s="1440"/>
      <c r="J35" s="1441">
        <f>SUM(J22:J34)</f>
        <v>152.60766610989012</v>
      </c>
      <c r="K35" s="1441">
        <f>SUM(K22:K34)</f>
        <v>238.64195720879118</v>
      </c>
      <c r="L35" s="1442">
        <f>SUM(L22:L34)</f>
        <v>391.24962331868124</v>
      </c>
      <c r="M35" s="1408"/>
      <c r="N35" s="1408"/>
      <c r="O35" s="1408"/>
      <c r="R35" s="326"/>
      <c r="S35" s="326"/>
      <c r="T35" s="326"/>
      <c r="U35" s="326"/>
      <c r="V35" s="326"/>
      <c r="W35" s="326"/>
      <c r="X35" s="326"/>
      <c r="Y35" s="326"/>
    </row>
    <row r="36" spans="1:25">
      <c r="A36" s="1420" t="s">
        <v>114</v>
      </c>
      <c r="B36" s="1376">
        <v>0.34570000000000001</v>
      </c>
      <c r="C36" s="1296">
        <v>8.6</v>
      </c>
      <c r="D36" s="1296">
        <v>15.1</v>
      </c>
      <c r="E36" s="1401">
        <f t="shared" si="0"/>
        <v>23.7</v>
      </c>
      <c r="F36" s="1371"/>
      <c r="G36" s="1371"/>
      <c r="H36" s="672"/>
      <c r="I36" s="326"/>
      <c r="J36" s="326"/>
      <c r="K36" s="326"/>
      <c r="M36" s="1408"/>
      <c r="N36" s="1408"/>
      <c r="O36" s="1408"/>
      <c r="R36" s="326"/>
      <c r="S36" s="326"/>
      <c r="T36" s="326"/>
      <c r="U36" s="326"/>
      <c r="V36" s="326"/>
      <c r="W36" s="326"/>
      <c r="X36" s="326"/>
      <c r="Y36" s="326"/>
    </row>
    <row r="37" spans="1:25">
      <c r="A37" s="1483" t="s">
        <v>115</v>
      </c>
      <c r="B37" s="1678"/>
      <c r="C37" s="1679">
        <v>552</v>
      </c>
      <c r="D37" s="1679">
        <v>578</v>
      </c>
      <c r="E37" s="1682">
        <f>SUM(E6:E36)</f>
        <v>1129.8</v>
      </c>
      <c r="F37" s="1371"/>
      <c r="G37" s="1371"/>
      <c r="H37" s="1332"/>
      <c r="I37" s="326"/>
      <c r="J37" s="326"/>
      <c r="K37" s="326"/>
      <c r="L37" s="326"/>
      <c r="M37" s="1408"/>
      <c r="N37" s="1408"/>
      <c r="O37" s="1408"/>
      <c r="P37" s="326"/>
      <c r="Q37" s="326"/>
      <c r="R37" s="326"/>
      <c r="S37" s="326"/>
      <c r="T37" s="326"/>
      <c r="U37" s="326"/>
      <c r="V37" s="326"/>
      <c r="W37" s="326"/>
      <c r="X37" s="326"/>
      <c r="Y37" s="326"/>
    </row>
    <row r="38" spans="1:25">
      <c r="A38" s="1371"/>
      <c r="B38" s="1371"/>
      <c r="C38" s="1371"/>
      <c r="D38" s="1371"/>
      <c r="E38" s="1371"/>
      <c r="F38" s="1371"/>
      <c r="G38" s="1334"/>
      <c r="H38" s="1334"/>
      <c r="I38" s="326"/>
      <c r="J38" s="326"/>
      <c r="K38" s="326"/>
      <c r="L38" s="326"/>
      <c r="M38" s="1408"/>
      <c r="N38" s="1408"/>
      <c r="O38" s="1408"/>
      <c r="P38" s="326"/>
      <c r="Q38" s="326"/>
      <c r="R38" s="326"/>
      <c r="S38" s="326"/>
      <c r="T38" s="326"/>
      <c r="U38" s="326"/>
      <c r="V38" s="326"/>
      <c r="W38" s="326"/>
      <c r="X38" s="326"/>
      <c r="Y38" s="326"/>
    </row>
    <row r="39" spans="1:25">
      <c r="A39" s="1378" t="s">
        <v>182</v>
      </c>
      <c r="B39" s="1371"/>
      <c r="C39" s="1371"/>
      <c r="D39" s="1371"/>
      <c r="E39" s="1371"/>
      <c r="F39" s="1371"/>
      <c r="G39" s="1334"/>
      <c r="H39" s="1334"/>
      <c r="I39" s="326"/>
      <c r="J39" s="326"/>
      <c r="K39" s="326"/>
      <c r="L39" s="326"/>
      <c r="M39" s="1408"/>
      <c r="N39" s="1408"/>
      <c r="O39" s="1408"/>
      <c r="P39" s="326"/>
      <c r="Q39" s="326"/>
      <c r="R39" s="326"/>
      <c r="S39" s="326"/>
      <c r="T39" s="326"/>
      <c r="U39" s="326"/>
      <c r="V39" s="326"/>
      <c r="W39" s="326"/>
      <c r="X39" s="326"/>
      <c r="Y39" s="326"/>
    </row>
    <row r="40" spans="1:25">
      <c r="A40" s="1378" t="s">
        <v>252</v>
      </c>
      <c r="B40" s="1331"/>
      <c r="C40" s="1333"/>
      <c r="D40" s="1333"/>
      <c r="E40" s="1333"/>
      <c r="F40" s="1333"/>
      <c r="G40" s="1456"/>
      <c r="H40" s="1456"/>
      <c r="I40" s="326"/>
      <c r="J40" s="326"/>
      <c r="K40" s="326"/>
      <c r="L40" s="326"/>
      <c r="M40" s="1408"/>
      <c r="N40" s="1408"/>
      <c r="O40" s="1408"/>
      <c r="P40" s="326"/>
      <c r="Q40" s="326"/>
      <c r="R40" s="326"/>
      <c r="S40" s="326"/>
      <c r="T40" s="326"/>
      <c r="U40" s="326"/>
      <c r="V40" s="326"/>
    </row>
    <row r="41" spans="1:25">
      <c r="A41" s="1378" t="s">
        <v>184</v>
      </c>
      <c r="B41" s="1331"/>
      <c r="C41" s="1333"/>
      <c r="D41" s="1333"/>
      <c r="E41" s="1333"/>
      <c r="F41" s="1333"/>
      <c r="G41" s="1379"/>
      <c r="H41" s="1379"/>
      <c r="I41" s="326"/>
      <c r="J41" s="326"/>
      <c r="K41" s="326"/>
      <c r="L41" s="326"/>
      <c r="M41" s="1408"/>
      <c r="N41" s="1408"/>
      <c r="O41" s="1408"/>
      <c r="P41" s="326"/>
      <c r="Q41" s="326"/>
      <c r="R41" s="326"/>
      <c r="S41" s="326"/>
      <c r="T41" s="326"/>
      <c r="U41" s="326"/>
      <c r="V41" s="326"/>
    </row>
    <row r="42" spans="1:25" ht="36.75" customHeight="1">
      <c r="A42" s="1456" t="s">
        <v>185</v>
      </c>
      <c r="B42" s="1456"/>
      <c r="C42" s="1456"/>
      <c r="D42" s="1456"/>
      <c r="E42" s="1456"/>
      <c r="F42" s="1456"/>
      <c r="G42" s="1334"/>
      <c r="H42" s="1334"/>
      <c r="I42" s="326"/>
      <c r="J42" s="326"/>
      <c r="K42" s="326"/>
      <c r="L42" s="326"/>
      <c r="M42" s="1408"/>
      <c r="N42" s="1408"/>
      <c r="O42" s="1408"/>
      <c r="P42" s="326"/>
      <c r="Q42" s="326"/>
      <c r="R42" s="326"/>
      <c r="S42" s="326"/>
      <c r="T42" s="326"/>
      <c r="U42" s="326"/>
      <c r="V42" s="326"/>
    </row>
    <row r="43" spans="1:25">
      <c r="A43" s="1378" t="s">
        <v>231</v>
      </c>
      <c r="B43" s="1378"/>
      <c r="C43" s="1378"/>
      <c r="D43" s="1378"/>
      <c r="E43" s="1378"/>
      <c r="F43" s="1379"/>
      <c r="G43" s="1334"/>
      <c r="H43" s="1334"/>
      <c r="I43" s="326"/>
      <c r="J43" s="326"/>
      <c r="K43" s="326"/>
      <c r="L43" s="326"/>
      <c r="M43" s="1408"/>
      <c r="N43" s="1408"/>
      <c r="O43" s="1408"/>
      <c r="P43" s="326"/>
      <c r="Q43" s="326"/>
      <c r="R43" s="326"/>
      <c r="S43" s="326"/>
      <c r="T43" s="326"/>
      <c r="U43" s="326"/>
      <c r="V43" s="326"/>
    </row>
    <row r="44" spans="1:25">
      <c r="A44" s="1378" t="s">
        <v>232</v>
      </c>
      <c r="B44" s="1378"/>
      <c r="C44" s="1378"/>
      <c r="D44" s="1380"/>
      <c r="E44" s="1333"/>
      <c r="F44" s="1333"/>
      <c r="G44" s="1334"/>
      <c r="H44" s="1334"/>
      <c r="I44" s="326"/>
      <c r="J44" s="326"/>
      <c r="K44" s="326"/>
      <c r="L44" s="326"/>
      <c r="M44" s="1408"/>
      <c r="N44" s="1408"/>
      <c r="O44" s="1408"/>
      <c r="P44" s="326"/>
      <c r="Q44" s="326"/>
      <c r="R44" s="326"/>
      <c r="S44" s="326"/>
      <c r="T44" s="326"/>
      <c r="U44" s="326"/>
      <c r="V44" s="326"/>
    </row>
    <row r="45" spans="1:25">
      <c r="A45" s="1378" t="s">
        <v>233</v>
      </c>
      <c r="B45" s="1378"/>
      <c r="C45" s="1378"/>
      <c r="D45" s="1380"/>
      <c r="E45" s="1333"/>
      <c r="F45" s="1333"/>
      <c r="G45" s="1334"/>
      <c r="H45" s="1334"/>
      <c r="I45" s="326"/>
      <c r="J45" s="326"/>
      <c r="K45" s="326"/>
      <c r="L45" s="326"/>
      <c r="M45" s="1408"/>
      <c r="N45" s="1408"/>
      <c r="O45" s="1408"/>
      <c r="P45" s="326"/>
      <c r="Q45" s="326"/>
      <c r="R45" s="326"/>
      <c r="S45" s="326"/>
      <c r="T45" s="326"/>
      <c r="U45" s="326"/>
      <c r="V45" s="326"/>
    </row>
    <row r="46" spans="1:25">
      <c r="A46" s="1378" t="s">
        <v>249</v>
      </c>
      <c r="B46" s="1378"/>
      <c r="C46" s="1378"/>
      <c r="D46" s="1380"/>
      <c r="E46" s="1333"/>
      <c r="F46" s="1333"/>
      <c r="G46" s="326"/>
      <c r="H46" s="326"/>
      <c r="I46" s="326"/>
      <c r="J46" s="326"/>
      <c r="K46" s="326"/>
      <c r="L46" s="326"/>
      <c r="M46" s="1408"/>
      <c r="N46" s="1408"/>
      <c r="O46" s="1408"/>
      <c r="P46" s="326"/>
      <c r="Q46" s="326"/>
      <c r="R46" s="326"/>
      <c r="S46" s="326"/>
      <c r="T46" s="326"/>
      <c r="U46" s="326"/>
      <c r="V46" s="326"/>
    </row>
    <row r="47" spans="1:25">
      <c r="A47" s="1378"/>
      <c r="B47" s="1331"/>
      <c r="C47" s="1333"/>
      <c r="D47" s="1333"/>
      <c r="E47" s="1333"/>
      <c r="F47" s="1333"/>
      <c r="G47" s="326"/>
      <c r="H47" s="326"/>
      <c r="I47" s="326"/>
      <c r="J47" s="326"/>
      <c r="K47" s="326"/>
      <c r="L47" s="326"/>
      <c r="M47" s="1408"/>
      <c r="N47" s="1408"/>
      <c r="O47" s="1408"/>
      <c r="P47" s="326"/>
      <c r="Q47" s="326"/>
      <c r="R47" s="326"/>
      <c r="S47" s="326"/>
      <c r="T47" s="326"/>
      <c r="U47" s="326"/>
      <c r="V47" s="326"/>
    </row>
    <row r="48" spans="1:25">
      <c r="A48" s="326"/>
      <c r="B48" s="326"/>
      <c r="C48" s="326"/>
      <c r="D48" s="326"/>
      <c r="E48" s="326"/>
      <c r="F48" s="326"/>
      <c r="G48" s="326"/>
      <c r="H48" s="326"/>
      <c r="I48" s="326"/>
      <c r="J48" s="326"/>
      <c r="K48" s="326"/>
      <c r="L48" s="326"/>
      <c r="M48" s="1408"/>
      <c r="N48" s="1408"/>
      <c r="O48" s="1408"/>
      <c r="P48" s="326"/>
      <c r="Q48" s="326"/>
      <c r="R48" s="326"/>
      <c r="S48" s="326"/>
      <c r="T48" s="326"/>
      <c r="U48" s="326"/>
      <c r="V48" s="326"/>
    </row>
    <row r="49" spans="1:21" ht="12.95">
      <c r="A49" s="1389" t="s">
        <v>212</v>
      </c>
      <c r="B49" s="1390"/>
      <c r="C49" s="1390"/>
      <c r="D49" s="1390"/>
      <c r="E49" s="1390"/>
      <c r="F49" s="1390"/>
      <c r="G49" s="1390"/>
      <c r="H49" s="326"/>
      <c r="I49" s="326"/>
      <c r="J49" s="326"/>
      <c r="K49" s="1402"/>
      <c r="L49" s="1402"/>
      <c r="M49" s="1447"/>
      <c r="N49" s="1408"/>
      <c r="O49" s="1408"/>
      <c r="P49" s="326"/>
      <c r="Q49" s="326"/>
      <c r="R49" s="326"/>
      <c r="S49" s="326"/>
      <c r="T49" s="326"/>
      <c r="U49" s="326"/>
    </row>
    <row r="50" spans="1:21">
      <c r="B50" s="326"/>
      <c r="C50" s="326"/>
      <c r="D50" s="326"/>
      <c r="E50" s="326"/>
      <c r="F50" s="326"/>
      <c r="H50" s="326"/>
      <c r="I50" s="326"/>
      <c r="J50" s="326"/>
      <c r="K50" s="326"/>
      <c r="L50" s="326"/>
      <c r="M50" s="1408"/>
      <c r="N50" s="1408"/>
      <c r="O50" s="1408"/>
      <c r="P50" s="326"/>
      <c r="Q50" s="326"/>
      <c r="R50" s="326"/>
      <c r="S50" s="326"/>
      <c r="T50" s="326"/>
      <c r="U50" s="326"/>
    </row>
    <row r="51" spans="1:21" ht="31.5">
      <c r="A51" s="1413" t="s">
        <v>118</v>
      </c>
      <c r="B51" s="1414"/>
      <c r="C51" s="1414"/>
      <c r="D51" s="1414"/>
      <c r="E51" s="1414" t="s">
        <v>119</v>
      </c>
      <c r="F51" s="1414"/>
      <c r="G51" s="1415"/>
      <c r="H51" s="326"/>
      <c r="I51" s="326"/>
      <c r="J51" s="326"/>
      <c r="K51" s="556"/>
      <c r="L51" s="1403"/>
      <c r="M51" s="2075"/>
      <c r="N51" s="2075"/>
      <c r="O51" s="2075"/>
      <c r="P51" s="326"/>
      <c r="Q51" s="326"/>
      <c r="R51" s="326"/>
      <c r="S51" s="326"/>
      <c r="T51" s="326"/>
      <c r="U51" s="326"/>
    </row>
    <row r="52" spans="1:21" ht="22.5" customHeight="1">
      <c r="A52" s="1427" t="s">
        <v>61</v>
      </c>
      <c r="B52" s="1455" t="s">
        <v>120</v>
      </c>
      <c r="C52" s="1455" t="s">
        <v>239</v>
      </c>
      <c r="D52" s="1455" t="s">
        <v>63</v>
      </c>
      <c r="E52" s="1455" t="s">
        <v>64</v>
      </c>
      <c r="F52" s="1455" t="s">
        <v>15</v>
      </c>
      <c r="G52" s="1428" t="s">
        <v>16</v>
      </c>
      <c r="H52" s="326"/>
      <c r="I52" s="326"/>
      <c r="J52" s="326"/>
      <c r="K52" s="326"/>
      <c r="L52" s="326"/>
      <c r="M52" s="1408"/>
      <c r="N52" s="1408"/>
      <c r="O52" s="1408"/>
      <c r="P52" s="326"/>
      <c r="Q52" s="326"/>
      <c r="R52" s="326"/>
      <c r="S52" s="326"/>
      <c r="T52" s="326"/>
      <c r="U52" s="326"/>
    </row>
    <row r="53" spans="1:21">
      <c r="A53" s="1429" t="s">
        <v>121</v>
      </c>
      <c r="B53" s="1513" t="s">
        <v>122</v>
      </c>
      <c r="C53" s="1412"/>
      <c r="D53" s="1418">
        <v>7.2700000000000001E-2</v>
      </c>
      <c r="E53" s="1419">
        <v>32.823349186813182</v>
      </c>
      <c r="F53" s="1448">
        <v>0</v>
      </c>
      <c r="G53" s="1431">
        <f t="shared" ref="G53:G83" si="2">E53+F53</f>
        <v>32.823349186813182</v>
      </c>
      <c r="H53" s="326"/>
      <c r="I53" s="326"/>
      <c r="J53" s="326"/>
      <c r="K53" s="326"/>
      <c r="L53" s="326"/>
      <c r="M53" s="1408"/>
      <c r="N53" s="1408"/>
      <c r="O53" s="1408"/>
      <c r="P53" s="326"/>
      <c r="Q53" s="326"/>
      <c r="R53" s="326"/>
      <c r="S53" s="326"/>
      <c r="T53" s="326"/>
      <c r="U53" s="326"/>
    </row>
    <row r="54" spans="1:21">
      <c r="A54" s="1429" t="s">
        <v>123</v>
      </c>
      <c r="B54" s="1513" t="s">
        <v>124</v>
      </c>
      <c r="C54" s="1412"/>
      <c r="D54" s="1418">
        <v>0.2021</v>
      </c>
      <c r="E54" s="1419">
        <v>24.803294835164838</v>
      </c>
      <c r="F54" s="1448">
        <v>0</v>
      </c>
      <c r="G54" s="1431">
        <f t="shared" si="2"/>
        <v>24.803294835164838</v>
      </c>
      <c r="H54" s="326"/>
      <c r="I54" s="326"/>
      <c r="J54" s="326"/>
      <c r="K54" s="326"/>
      <c r="L54" s="326"/>
      <c r="M54" s="1408"/>
      <c r="N54" s="1408"/>
      <c r="O54" s="1408"/>
      <c r="P54" s="326"/>
      <c r="Q54" s="326"/>
      <c r="R54" s="326"/>
      <c r="S54" s="326"/>
      <c r="T54" s="326"/>
      <c r="U54" s="326"/>
    </row>
    <row r="55" spans="1:21">
      <c r="A55" s="1430" t="s">
        <v>125</v>
      </c>
      <c r="B55" s="1513" t="s">
        <v>126</v>
      </c>
      <c r="C55" s="1412"/>
      <c r="D55" s="1418">
        <v>0.12</v>
      </c>
      <c r="E55" s="1419">
        <f>SUM(E56:E59)</f>
        <v>19.341712824175822</v>
      </c>
      <c r="F55" s="1419">
        <f>SUM(F56:F59)</f>
        <v>0</v>
      </c>
      <c r="G55" s="1431">
        <f t="shared" si="2"/>
        <v>19.341712824175822</v>
      </c>
      <c r="H55" s="326"/>
      <c r="I55" s="326"/>
      <c r="J55" s="326"/>
      <c r="K55" s="326"/>
      <c r="L55" s="326"/>
      <c r="M55" s="1408"/>
      <c r="N55" s="1408"/>
      <c r="O55" s="1408"/>
      <c r="P55" s="326"/>
      <c r="Q55" s="326"/>
      <c r="R55" s="326"/>
      <c r="S55" s="326"/>
      <c r="T55" s="326"/>
      <c r="U55" s="326"/>
    </row>
    <row r="56" spans="1:21">
      <c r="A56" s="1429" t="s">
        <v>127</v>
      </c>
      <c r="B56" s="1417" t="s">
        <v>126</v>
      </c>
      <c r="C56" s="1417"/>
      <c r="D56" s="1418">
        <v>0.12</v>
      </c>
      <c r="E56" s="1419">
        <v>5.2952743296703293</v>
      </c>
      <c r="F56" s="1419">
        <v>0</v>
      </c>
      <c r="G56" s="1431">
        <f t="shared" si="2"/>
        <v>5.2952743296703293</v>
      </c>
      <c r="H56" s="326"/>
      <c r="I56" s="326"/>
      <c r="J56" s="326"/>
      <c r="K56" s="326"/>
      <c r="L56" s="326"/>
      <c r="M56" s="1408"/>
      <c r="N56" s="1408"/>
      <c r="O56" s="1408"/>
      <c r="P56" s="326"/>
      <c r="Q56" s="326"/>
      <c r="R56" s="326"/>
      <c r="S56" s="326"/>
      <c r="T56" s="326"/>
      <c r="U56" s="326"/>
    </row>
    <row r="57" spans="1:21">
      <c r="A57" s="1429" t="s">
        <v>128</v>
      </c>
      <c r="B57" s="1417" t="s">
        <v>126</v>
      </c>
      <c r="C57" s="1417"/>
      <c r="D57" s="1418">
        <v>0.12</v>
      </c>
      <c r="E57" s="1419">
        <v>7.4138126263736268</v>
      </c>
      <c r="F57" s="1419">
        <v>0</v>
      </c>
      <c r="G57" s="1431">
        <f t="shared" si="2"/>
        <v>7.4138126263736268</v>
      </c>
      <c r="H57" s="326"/>
      <c r="I57" s="326"/>
      <c r="J57" s="326"/>
      <c r="K57" s="326"/>
      <c r="L57" s="326"/>
      <c r="M57" s="1408"/>
      <c r="N57" s="1408"/>
      <c r="O57" s="1408"/>
      <c r="P57" s="326"/>
      <c r="Q57" s="326"/>
      <c r="R57" s="326"/>
      <c r="S57" s="326"/>
      <c r="T57" s="326"/>
      <c r="U57" s="326"/>
    </row>
    <row r="58" spans="1:21">
      <c r="A58" s="1429" t="s">
        <v>130</v>
      </c>
      <c r="B58" s="1417" t="s">
        <v>126</v>
      </c>
      <c r="C58" s="1417"/>
      <c r="D58" s="1418">
        <v>0.12</v>
      </c>
      <c r="E58" s="1419">
        <v>2.9363184505494502</v>
      </c>
      <c r="F58" s="1419">
        <v>0</v>
      </c>
      <c r="G58" s="1431">
        <f t="shared" si="2"/>
        <v>2.9363184505494502</v>
      </c>
      <c r="H58" s="326"/>
      <c r="I58" s="326"/>
      <c r="J58" s="326"/>
      <c r="K58" s="326"/>
      <c r="L58" s="326"/>
      <c r="M58" s="1408"/>
      <c r="N58" s="1408"/>
      <c r="O58" s="1408"/>
      <c r="P58" s="326"/>
      <c r="Q58" s="326"/>
      <c r="R58" s="326"/>
      <c r="S58" s="326"/>
      <c r="T58" s="326"/>
      <c r="U58" s="326"/>
    </row>
    <row r="59" spans="1:21">
      <c r="A59" s="1429" t="s">
        <v>131</v>
      </c>
      <c r="B59" s="1417" t="s">
        <v>126</v>
      </c>
      <c r="C59" s="1417"/>
      <c r="D59" s="1418">
        <v>0.12</v>
      </c>
      <c r="E59" s="1419">
        <v>3.6963074175824175</v>
      </c>
      <c r="F59" s="1419">
        <v>0</v>
      </c>
      <c r="G59" s="1431">
        <f t="shared" si="2"/>
        <v>3.6963074175824175</v>
      </c>
      <c r="H59" s="326"/>
      <c r="I59" s="326"/>
      <c r="J59" s="326"/>
      <c r="K59" s="326"/>
      <c r="L59" s="326"/>
      <c r="M59" s="1408"/>
      <c r="N59" s="1408"/>
      <c r="O59" s="1408"/>
      <c r="P59" s="326"/>
      <c r="Q59" s="326"/>
      <c r="R59" s="326"/>
      <c r="S59" s="326"/>
      <c r="T59" s="326"/>
      <c r="U59" s="326"/>
    </row>
    <row r="60" spans="1:21">
      <c r="A60" s="1430" t="s">
        <v>132</v>
      </c>
      <c r="B60" s="1513" t="s">
        <v>126</v>
      </c>
      <c r="C60" s="1412"/>
      <c r="D60" s="1418">
        <v>0.2215</v>
      </c>
      <c r="E60" s="1419">
        <f>SUM(E61:E65)</f>
        <v>76.591818439560441</v>
      </c>
      <c r="F60" s="1419">
        <f>SUM(F61:F65)</f>
        <v>0</v>
      </c>
      <c r="G60" s="1431">
        <f t="shared" si="2"/>
        <v>76.591818439560441</v>
      </c>
      <c r="H60" s="326"/>
      <c r="I60" s="326"/>
      <c r="J60" s="326"/>
      <c r="K60" s="326"/>
      <c r="L60" s="326"/>
      <c r="M60" s="1408"/>
      <c r="N60" s="1408"/>
      <c r="O60" s="1408"/>
      <c r="P60" s="326"/>
      <c r="Q60" s="326"/>
      <c r="R60" s="326"/>
      <c r="S60" s="326"/>
      <c r="T60" s="326"/>
      <c r="U60" s="326"/>
    </row>
    <row r="61" spans="1:21">
      <c r="A61" s="1429" t="s">
        <v>133</v>
      </c>
      <c r="B61" s="1417" t="s">
        <v>126</v>
      </c>
      <c r="C61" s="1417"/>
      <c r="D61" s="1418">
        <v>0.2215</v>
      </c>
      <c r="E61" s="1419">
        <v>14.383559351648351</v>
      </c>
      <c r="F61" s="1419">
        <v>0</v>
      </c>
      <c r="G61" s="1431">
        <f t="shared" si="2"/>
        <v>14.383559351648351</v>
      </c>
      <c r="H61" s="326"/>
      <c r="I61" s="326"/>
      <c r="J61" s="326"/>
      <c r="K61" s="326"/>
      <c r="L61" s="326"/>
      <c r="M61" s="1408"/>
      <c r="N61" s="1408"/>
      <c r="O61" s="1408"/>
      <c r="P61" s="326"/>
      <c r="Q61" s="326"/>
      <c r="R61" s="326"/>
      <c r="S61" s="326"/>
      <c r="T61" s="326"/>
      <c r="U61" s="326"/>
    </row>
    <row r="62" spans="1:21">
      <c r="A62" s="1429" t="s">
        <v>134</v>
      </c>
      <c r="B62" s="1417" t="s">
        <v>126</v>
      </c>
      <c r="C62" s="1417"/>
      <c r="D62" s="1418">
        <v>0.2215</v>
      </c>
      <c r="E62" s="1419">
        <v>27.342019934065934</v>
      </c>
      <c r="F62" s="1419">
        <v>0</v>
      </c>
      <c r="G62" s="1431">
        <f t="shared" si="2"/>
        <v>27.342019934065934</v>
      </c>
      <c r="H62" s="326"/>
      <c r="I62" s="326"/>
      <c r="J62" s="326"/>
      <c r="K62" s="326"/>
      <c r="L62" s="326"/>
      <c r="M62" s="1408"/>
      <c r="N62" s="1408"/>
      <c r="O62" s="1408"/>
      <c r="P62" s="326"/>
      <c r="Q62" s="326"/>
      <c r="R62" s="326"/>
      <c r="S62" s="326"/>
      <c r="T62" s="326"/>
      <c r="U62" s="326"/>
    </row>
    <row r="63" spans="1:21">
      <c r="A63" s="1429" t="s">
        <v>135</v>
      </c>
      <c r="B63" s="1417" t="s">
        <v>126</v>
      </c>
      <c r="C63" s="1417"/>
      <c r="D63" s="1418">
        <v>0.2215</v>
      </c>
      <c r="E63" s="1419">
        <v>13.02868034065934</v>
      </c>
      <c r="F63" s="1419">
        <v>0</v>
      </c>
      <c r="G63" s="1431">
        <f t="shared" si="2"/>
        <v>13.02868034065934</v>
      </c>
      <c r="H63" s="326"/>
      <c r="I63" s="326"/>
      <c r="J63" s="326"/>
      <c r="K63" s="326"/>
      <c r="L63" s="326"/>
      <c r="M63" s="1408"/>
      <c r="N63" s="1408"/>
      <c r="O63" s="1408"/>
      <c r="P63" s="326"/>
      <c r="Q63" s="326"/>
      <c r="R63" s="326"/>
      <c r="S63" s="326"/>
      <c r="T63" s="326"/>
      <c r="U63" s="326"/>
    </row>
    <row r="64" spans="1:21">
      <c r="A64" s="1429" t="s">
        <v>136</v>
      </c>
      <c r="B64" s="1417" t="s">
        <v>126</v>
      </c>
      <c r="C64" s="1417"/>
      <c r="D64" s="1418">
        <v>0.2215</v>
      </c>
      <c r="E64" s="1419">
        <v>14.299416516483516</v>
      </c>
      <c r="F64" s="1419">
        <v>0</v>
      </c>
      <c r="G64" s="1431">
        <f t="shared" si="2"/>
        <v>14.299416516483516</v>
      </c>
      <c r="H64" s="326"/>
      <c r="I64" s="326"/>
      <c r="J64" s="326"/>
      <c r="K64" s="326"/>
      <c r="L64" s="326"/>
      <c r="M64" s="326"/>
      <c r="N64" s="326"/>
      <c r="O64" s="326"/>
      <c r="P64" s="326"/>
      <c r="Q64" s="326"/>
      <c r="R64" s="326"/>
      <c r="S64" s="326"/>
      <c r="T64" s="326"/>
      <c r="U64" s="326"/>
    </row>
    <row r="65" spans="1:21">
      <c r="A65" s="1429" t="s">
        <v>137</v>
      </c>
      <c r="B65" s="1417" t="s">
        <v>126</v>
      </c>
      <c r="C65" s="1417"/>
      <c r="D65" s="1418">
        <v>0.2215</v>
      </c>
      <c r="E65" s="1419">
        <v>7.5381422967032972</v>
      </c>
      <c r="F65" s="1419">
        <v>0</v>
      </c>
      <c r="G65" s="1431">
        <f t="shared" si="2"/>
        <v>7.5381422967032972</v>
      </c>
      <c r="H65" s="326"/>
      <c r="I65" s="326"/>
      <c r="J65" s="326"/>
      <c r="K65" s="326"/>
      <c r="L65" s="326"/>
      <c r="M65" s="326"/>
      <c r="N65" s="326"/>
      <c r="O65" s="326"/>
      <c r="P65" s="326"/>
      <c r="Q65" s="326"/>
      <c r="R65" s="326"/>
      <c r="S65" s="326"/>
      <c r="T65" s="326"/>
      <c r="U65" s="326"/>
    </row>
    <row r="66" spans="1:21">
      <c r="A66" s="1430" t="s">
        <v>138</v>
      </c>
      <c r="B66" s="1513" t="s">
        <v>126</v>
      </c>
      <c r="C66" s="1412"/>
      <c r="D66" s="1418">
        <v>0.1333</v>
      </c>
      <c r="E66" s="1419">
        <v>8.7445158241758243</v>
      </c>
      <c r="F66" s="1448">
        <v>0</v>
      </c>
      <c r="G66" s="1431">
        <f t="shared" si="2"/>
        <v>8.7445158241758243</v>
      </c>
      <c r="H66" s="326"/>
      <c r="I66" s="326"/>
      <c r="J66" s="326"/>
      <c r="K66" s="326"/>
      <c r="L66" s="326"/>
      <c r="M66" s="326"/>
      <c r="N66" s="326"/>
      <c r="O66" s="326"/>
      <c r="P66" s="326"/>
      <c r="Q66" s="326"/>
      <c r="R66" s="326"/>
      <c r="S66" s="326"/>
      <c r="T66" s="326"/>
      <c r="U66" s="326"/>
    </row>
    <row r="67" spans="1:21">
      <c r="A67" s="1429" t="s">
        <v>141</v>
      </c>
      <c r="B67" s="1513" t="s">
        <v>140</v>
      </c>
      <c r="C67" s="1412"/>
      <c r="D67" s="1449">
        <v>0.3</v>
      </c>
      <c r="E67" s="1419">
        <v>3.5859777582417585</v>
      </c>
      <c r="F67" s="1419">
        <v>0.8869999230769231</v>
      </c>
      <c r="G67" s="1431">
        <f t="shared" si="2"/>
        <v>4.4729776813186817</v>
      </c>
      <c r="H67" s="326"/>
      <c r="I67" s="326"/>
      <c r="J67" s="326"/>
      <c r="K67" s="326"/>
      <c r="L67" s="326"/>
      <c r="M67" s="326"/>
      <c r="N67" s="326"/>
      <c r="O67" s="326"/>
      <c r="P67" s="326"/>
      <c r="Q67" s="326"/>
      <c r="R67" s="326"/>
      <c r="S67" s="326"/>
      <c r="T67" s="326"/>
      <c r="U67" s="326"/>
    </row>
    <row r="68" spans="1:21">
      <c r="A68" s="1429" t="s">
        <v>204</v>
      </c>
      <c r="B68" s="1513" t="s">
        <v>143</v>
      </c>
      <c r="C68" s="1412" t="s">
        <v>260</v>
      </c>
      <c r="D68" s="1449">
        <v>0.65700000000000003</v>
      </c>
      <c r="E68" s="1419">
        <v>2.0129488021978021</v>
      </c>
      <c r="F68" s="1419">
        <v>0</v>
      </c>
      <c r="G68" s="1431">
        <f t="shared" si="2"/>
        <v>2.0129488021978021</v>
      </c>
      <c r="H68" s="326"/>
      <c r="I68" s="326"/>
      <c r="J68" s="326"/>
      <c r="K68" s="326"/>
      <c r="L68" s="326"/>
      <c r="M68" s="326"/>
      <c r="N68" s="326"/>
      <c r="O68" s="326"/>
      <c r="P68" s="326"/>
      <c r="Q68" s="326"/>
      <c r="R68" s="326"/>
      <c r="S68" s="326"/>
      <c r="T68" s="326"/>
      <c r="U68" s="326"/>
    </row>
    <row r="69" spans="1:21">
      <c r="A69" s="1429" t="s">
        <v>217</v>
      </c>
      <c r="B69" s="1513" t="s">
        <v>194</v>
      </c>
      <c r="C69" s="1412"/>
      <c r="D69" s="1450">
        <v>0.36499999999999999</v>
      </c>
      <c r="E69" s="1448">
        <v>0</v>
      </c>
      <c r="F69" s="1419">
        <v>9.9429772747252745</v>
      </c>
      <c r="G69" s="1451">
        <f t="shared" si="2"/>
        <v>9.9429772747252745</v>
      </c>
      <c r="H69" s="326"/>
      <c r="I69" s="326"/>
      <c r="J69" s="326"/>
      <c r="K69" s="326"/>
      <c r="L69" s="326"/>
      <c r="M69" s="326"/>
      <c r="N69" s="326"/>
      <c r="O69" s="326"/>
      <c r="P69" s="326"/>
      <c r="Q69" s="326"/>
      <c r="R69" s="326"/>
      <c r="S69" s="326"/>
      <c r="T69" s="326"/>
      <c r="U69" s="326"/>
    </row>
    <row r="70" spans="1:21">
      <c r="A70" s="1429" t="s">
        <v>146</v>
      </c>
      <c r="B70" s="1513" t="s">
        <v>147</v>
      </c>
      <c r="C70" s="1412"/>
      <c r="D70" s="1450">
        <v>0.09</v>
      </c>
      <c r="E70" s="1419">
        <v>12.817251780219781</v>
      </c>
      <c r="F70" s="1448">
        <v>0</v>
      </c>
      <c r="G70" s="1431">
        <f t="shared" si="2"/>
        <v>12.817251780219781</v>
      </c>
      <c r="H70" s="326"/>
      <c r="I70" s="326"/>
      <c r="J70" s="326"/>
      <c r="K70" s="326"/>
      <c r="L70" s="326"/>
      <c r="M70" s="326"/>
      <c r="N70" s="326"/>
      <c r="O70" s="326"/>
      <c r="P70" s="326"/>
      <c r="Q70" s="326"/>
      <c r="R70" s="326"/>
      <c r="S70" s="326"/>
      <c r="T70" s="326"/>
      <c r="U70" s="326"/>
    </row>
    <row r="71" spans="1:21">
      <c r="A71" s="1429" t="s">
        <v>148</v>
      </c>
      <c r="B71" s="1513" t="s">
        <v>147</v>
      </c>
      <c r="C71" s="1412"/>
      <c r="D71" s="1418">
        <v>0.05</v>
      </c>
      <c r="E71" s="1419">
        <v>3.2835601868131867</v>
      </c>
      <c r="F71" s="1448">
        <v>0</v>
      </c>
      <c r="G71" s="1431">
        <f t="shared" si="2"/>
        <v>3.2835601868131867</v>
      </c>
      <c r="H71" s="326"/>
      <c r="I71" s="326"/>
      <c r="J71" s="326"/>
      <c r="K71" s="326"/>
      <c r="L71" s="326"/>
      <c r="M71" s="326"/>
      <c r="N71" s="326"/>
      <c r="O71" s="326"/>
      <c r="P71" s="326"/>
      <c r="Q71" s="326"/>
      <c r="R71" s="326"/>
      <c r="S71" s="326"/>
      <c r="T71" s="326"/>
      <c r="U71" s="326"/>
    </row>
    <row r="72" spans="1:21">
      <c r="A72" s="1429" t="s">
        <v>149</v>
      </c>
      <c r="B72" s="1513" t="s">
        <v>147</v>
      </c>
      <c r="C72" s="1412"/>
      <c r="D72" s="1418">
        <v>9.2600000000000002E-2</v>
      </c>
      <c r="E72" s="1419">
        <v>3.9419777252747252</v>
      </c>
      <c r="F72" s="1448">
        <v>0</v>
      </c>
      <c r="G72" s="1431">
        <f t="shared" si="2"/>
        <v>3.9419777252747252</v>
      </c>
      <c r="H72" s="326"/>
      <c r="I72" s="326"/>
      <c r="J72" s="326"/>
      <c r="K72" s="326"/>
      <c r="L72" s="326"/>
      <c r="M72" s="326"/>
      <c r="N72" s="326"/>
      <c r="O72" s="326"/>
      <c r="P72" s="326"/>
      <c r="Q72" s="326"/>
      <c r="R72" s="326"/>
      <c r="S72" s="326"/>
      <c r="T72" s="326"/>
      <c r="U72" s="326"/>
    </row>
    <row r="73" spans="1:21">
      <c r="A73" s="1429" t="s">
        <v>150</v>
      </c>
      <c r="B73" s="1513" t="s">
        <v>151</v>
      </c>
      <c r="C73" s="1412"/>
      <c r="D73" s="1450">
        <v>0.45900000000000002</v>
      </c>
      <c r="E73" s="1419">
        <v>15.292801054945055</v>
      </c>
      <c r="F73" s="1448">
        <v>0</v>
      </c>
      <c r="G73" s="1431">
        <f t="shared" si="2"/>
        <v>15.292801054945055</v>
      </c>
      <c r="H73" s="326"/>
      <c r="I73" s="326"/>
      <c r="J73" s="326"/>
      <c r="K73" s="326"/>
      <c r="L73" s="326"/>
      <c r="M73" s="326"/>
      <c r="N73" s="326"/>
      <c r="O73" s="326"/>
      <c r="P73" s="326"/>
      <c r="Q73" s="326"/>
      <c r="R73" s="326"/>
      <c r="S73" s="326"/>
      <c r="T73" s="326"/>
      <c r="U73" s="326"/>
    </row>
    <row r="74" spans="1:21">
      <c r="A74" s="1429" t="s">
        <v>152</v>
      </c>
      <c r="B74" s="1513" t="s">
        <v>151</v>
      </c>
      <c r="C74" s="1412"/>
      <c r="D74" s="1418">
        <v>0.31850000000000001</v>
      </c>
      <c r="E74" s="1448">
        <v>0</v>
      </c>
      <c r="F74" s="1419">
        <v>33.02559858241758</v>
      </c>
      <c r="G74" s="1451">
        <f t="shared" si="2"/>
        <v>33.02559858241758</v>
      </c>
      <c r="H74" s="326"/>
      <c r="I74" s="326"/>
      <c r="J74" s="326"/>
      <c r="K74" s="326"/>
      <c r="L74" s="326"/>
      <c r="M74" s="326"/>
      <c r="N74" s="326"/>
      <c r="O74" s="326"/>
      <c r="P74" s="326"/>
      <c r="Q74" s="326"/>
      <c r="R74" s="326"/>
      <c r="S74" s="326"/>
      <c r="T74" s="326"/>
      <c r="U74" s="326"/>
    </row>
    <row r="75" spans="1:21">
      <c r="A75" s="1429" t="s">
        <v>235</v>
      </c>
      <c r="B75" s="1513" t="s">
        <v>236</v>
      </c>
      <c r="C75" s="1412"/>
      <c r="D75" s="1418">
        <v>0.3</v>
      </c>
      <c r="E75" s="1419">
        <v>10.416889318681319</v>
      </c>
      <c r="F75" s="1448">
        <v>0</v>
      </c>
      <c r="G75" s="1431">
        <f t="shared" si="2"/>
        <v>10.416889318681319</v>
      </c>
      <c r="H75" s="326"/>
      <c r="I75" s="326"/>
      <c r="J75" s="326"/>
      <c r="K75" s="326"/>
      <c r="L75" s="326"/>
      <c r="M75" s="326"/>
      <c r="N75" s="326"/>
      <c r="O75" s="326"/>
      <c r="P75" s="326"/>
      <c r="Q75" s="326"/>
      <c r="R75" s="326"/>
      <c r="S75" s="326"/>
      <c r="T75" s="326"/>
      <c r="U75" s="326"/>
    </row>
    <row r="76" spans="1:21">
      <c r="A76" s="1429" t="s">
        <v>261</v>
      </c>
      <c r="B76" s="1513" t="s">
        <v>236</v>
      </c>
      <c r="C76" s="1412"/>
      <c r="D76" s="1418">
        <v>0.49</v>
      </c>
      <c r="E76" s="1419">
        <v>9.8123069560439564</v>
      </c>
      <c r="F76" s="1448">
        <v>0</v>
      </c>
      <c r="G76" s="1431">
        <f t="shared" si="2"/>
        <v>9.8123069560439564</v>
      </c>
      <c r="H76" s="326"/>
      <c r="I76" s="326"/>
      <c r="J76" s="326"/>
      <c r="K76" s="326"/>
      <c r="L76" s="326"/>
      <c r="M76" s="326"/>
      <c r="N76" s="326"/>
      <c r="O76" s="326"/>
      <c r="P76" s="326"/>
      <c r="Q76" s="326"/>
      <c r="R76" s="326"/>
      <c r="S76" s="326"/>
      <c r="T76" s="326"/>
      <c r="U76" s="326"/>
    </row>
    <row r="77" spans="1:21">
      <c r="A77" s="1429" t="s">
        <v>153</v>
      </c>
      <c r="B77" s="1513" t="s">
        <v>143</v>
      </c>
      <c r="C77" s="1412" t="s">
        <v>260</v>
      </c>
      <c r="D77" s="1450">
        <v>0.65110000000000001</v>
      </c>
      <c r="E77" s="1419">
        <v>21.034116802197801</v>
      </c>
      <c r="F77" s="1419">
        <v>0</v>
      </c>
      <c r="G77" s="1431">
        <f t="shared" si="2"/>
        <v>21.034116802197801</v>
      </c>
      <c r="H77" s="326"/>
      <c r="I77" s="326"/>
      <c r="J77" s="326"/>
      <c r="K77" s="326"/>
      <c r="L77" s="326"/>
      <c r="M77" s="326"/>
      <c r="N77" s="326"/>
      <c r="O77" s="326"/>
      <c r="P77" s="326"/>
      <c r="Q77" s="326"/>
      <c r="R77" s="326"/>
      <c r="S77" s="326"/>
      <c r="T77" s="326"/>
      <c r="U77" s="326"/>
    </row>
    <row r="78" spans="1:21">
      <c r="A78" s="1429" t="s">
        <v>154</v>
      </c>
      <c r="B78" s="1513" t="s">
        <v>155</v>
      </c>
      <c r="C78" s="1412"/>
      <c r="D78" s="1450">
        <v>0.1</v>
      </c>
      <c r="E78" s="1419">
        <v>8.7884718681318681</v>
      </c>
      <c r="F78" s="1448">
        <v>0</v>
      </c>
      <c r="G78" s="1431">
        <f t="shared" si="2"/>
        <v>8.7884718681318681</v>
      </c>
      <c r="H78" s="326"/>
      <c r="I78" s="326"/>
      <c r="J78" s="326"/>
      <c r="K78" s="326"/>
      <c r="L78" s="326"/>
      <c r="M78" s="326"/>
      <c r="N78" s="326"/>
      <c r="O78" s="326"/>
      <c r="P78" s="326"/>
      <c r="Q78" s="326"/>
      <c r="R78" s="326"/>
      <c r="S78" s="326"/>
      <c r="T78" s="326"/>
      <c r="U78" s="326"/>
    </row>
    <row r="79" spans="1:21">
      <c r="A79" s="1429" t="s">
        <v>206</v>
      </c>
      <c r="B79" s="1513" t="s">
        <v>157</v>
      </c>
      <c r="C79" s="1412"/>
      <c r="D79" s="1450">
        <v>0.6</v>
      </c>
      <c r="E79" s="1419">
        <v>0</v>
      </c>
      <c r="F79" s="1448">
        <v>0</v>
      </c>
      <c r="G79" s="1431">
        <f t="shared" si="2"/>
        <v>0</v>
      </c>
      <c r="H79" s="326"/>
      <c r="I79" s="326"/>
      <c r="J79" s="326"/>
      <c r="K79" s="326"/>
      <c r="L79" s="326"/>
      <c r="M79" s="326"/>
      <c r="N79" s="326"/>
      <c r="O79" s="326"/>
      <c r="P79" s="326"/>
      <c r="Q79" s="326"/>
      <c r="R79" s="326"/>
      <c r="S79" s="326"/>
      <c r="T79" s="326"/>
      <c r="U79" s="326"/>
    </row>
    <row r="80" spans="1:21">
      <c r="A80" s="1429" t="s">
        <v>158</v>
      </c>
      <c r="B80" s="1513" t="s">
        <v>157</v>
      </c>
      <c r="C80" s="1412"/>
      <c r="D80" s="1450">
        <v>0.25</v>
      </c>
      <c r="E80" s="1419">
        <v>34.614700703296698</v>
      </c>
      <c r="F80" s="1448">
        <v>4.7355051428571429</v>
      </c>
      <c r="G80" s="1431">
        <f t="shared" si="2"/>
        <v>39.350205846153841</v>
      </c>
      <c r="H80" s="326"/>
      <c r="I80" s="326"/>
      <c r="J80" s="326"/>
      <c r="K80" s="326"/>
      <c r="L80" s="326"/>
      <c r="M80" s="326"/>
      <c r="N80" s="326"/>
      <c r="O80" s="326"/>
      <c r="P80" s="326"/>
      <c r="Q80" s="326"/>
      <c r="R80" s="326"/>
      <c r="S80" s="326"/>
      <c r="T80" s="326"/>
      <c r="U80" s="326"/>
    </row>
    <row r="81" spans="1:21">
      <c r="A81" s="1429" t="s">
        <v>246</v>
      </c>
      <c r="B81" s="1513" t="s">
        <v>236</v>
      </c>
      <c r="C81" s="1412"/>
      <c r="D81" s="1450">
        <v>0.33329999999999999</v>
      </c>
      <c r="E81" s="1419">
        <v>3.2147838351648348</v>
      </c>
      <c r="F81" s="1419">
        <v>1.6395155824175824</v>
      </c>
      <c r="G81" s="1431">
        <f t="shared" si="2"/>
        <v>4.8542994175824177</v>
      </c>
      <c r="H81" s="326"/>
      <c r="I81" s="326"/>
      <c r="J81" s="326"/>
      <c r="K81" s="326"/>
      <c r="L81" s="326"/>
      <c r="M81" s="326"/>
      <c r="N81" s="326"/>
      <c r="O81" s="326"/>
      <c r="P81" s="326"/>
      <c r="Q81" s="326"/>
      <c r="R81" s="326"/>
      <c r="S81" s="326"/>
      <c r="T81" s="326"/>
      <c r="U81" s="326"/>
    </row>
    <row r="82" spans="1:21">
      <c r="A82" s="1429" t="s">
        <v>220</v>
      </c>
      <c r="B82" s="1513" t="s">
        <v>147</v>
      </c>
      <c r="C82" s="1412"/>
      <c r="D82" s="1418">
        <v>0.15</v>
      </c>
      <c r="E82" s="1419">
        <v>0</v>
      </c>
      <c r="F82" s="1448">
        <v>0</v>
      </c>
      <c r="G82" s="1431">
        <f t="shared" si="2"/>
        <v>0</v>
      </c>
      <c r="H82" s="326"/>
      <c r="I82" s="326"/>
      <c r="J82" s="326"/>
      <c r="K82" s="326"/>
      <c r="L82" s="326"/>
      <c r="M82" s="326"/>
      <c r="N82" s="326"/>
      <c r="O82" s="326"/>
      <c r="P82" s="326"/>
      <c r="Q82" s="326"/>
      <c r="R82" s="326"/>
      <c r="S82" s="326"/>
      <c r="T82" s="326"/>
      <c r="U82" s="326"/>
    </row>
    <row r="83" spans="1:21">
      <c r="A83" s="1432" t="s">
        <v>160</v>
      </c>
      <c r="B83" s="1514" t="s">
        <v>143</v>
      </c>
      <c r="C83" s="1426" t="s">
        <v>260</v>
      </c>
      <c r="D83" s="1452">
        <v>0.38</v>
      </c>
      <c r="E83" s="1453">
        <v>4.0708018901098901</v>
      </c>
      <c r="F83" s="1453">
        <v>3.5082524835164834</v>
      </c>
      <c r="G83" s="1454">
        <f t="shared" si="2"/>
        <v>7.5790543736263736</v>
      </c>
      <c r="H83" s="326"/>
      <c r="I83" s="326"/>
      <c r="J83" s="326"/>
      <c r="K83" s="326"/>
      <c r="L83" s="326"/>
      <c r="M83" s="326"/>
      <c r="N83" s="326"/>
      <c r="O83" s="326"/>
      <c r="P83" s="326"/>
      <c r="Q83" s="326"/>
      <c r="R83" s="326"/>
      <c r="S83" s="326"/>
      <c r="T83" s="326"/>
      <c r="U83" s="326"/>
    </row>
    <row r="84" spans="1:21">
      <c r="A84" s="1443" t="s">
        <v>212</v>
      </c>
      <c r="B84" s="1444"/>
      <c r="C84" s="1444"/>
      <c r="D84" s="1444"/>
      <c r="E84" s="1445">
        <f>SUM(E53:E83)-E55-E60</f>
        <v>295.1912797912089</v>
      </c>
      <c r="F84" s="1445">
        <f>SUM(F53:F83)-F55-F60</f>
        <v>53.738848989010989</v>
      </c>
      <c r="G84" s="1446">
        <f>SUM(G53:G83)-G55-G60</f>
        <v>348.93012878021983</v>
      </c>
      <c r="H84" s="326"/>
      <c r="I84" s="326"/>
      <c r="J84" s="326"/>
      <c r="K84" s="326"/>
      <c r="L84" s="326"/>
      <c r="M84" s="326"/>
      <c r="N84" s="326"/>
      <c r="O84" s="326"/>
      <c r="P84" s="326"/>
      <c r="Q84" s="326"/>
      <c r="R84" s="326"/>
      <c r="S84" s="326"/>
      <c r="T84" s="326"/>
      <c r="U84" s="326"/>
    </row>
    <row r="85" spans="1:21">
      <c r="A85" s="1408"/>
      <c r="B85" s="1408"/>
      <c r="C85" s="1408"/>
      <c r="D85" s="1408"/>
      <c r="E85" s="1408"/>
      <c r="F85" s="1408"/>
      <c r="G85" s="1408"/>
      <c r="H85" s="1408"/>
      <c r="I85" s="1408"/>
      <c r="J85" s="1408"/>
      <c r="K85" s="1408"/>
      <c r="L85" s="1408"/>
      <c r="M85" s="1408"/>
      <c r="N85" s="1408"/>
      <c r="O85" s="326"/>
      <c r="P85" s="326"/>
      <c r="Q85" s="326"/>
      <c r="R85" s="326"/>
      <c r="S85" s="326"/>
      <c r="T85" s="326"/>
      <c r="U85" s="326"/>
    </row>
    <row r="86" spans="1:21">
      <c r="A86" s="1408"/>
      <c r="B86" s="1408"/>
      <c r="C86" s="1408"/>
      <c r="D86" s="1408"/>
      <c r="E86" s="1408"/>
      <c r="F86" s="1408"/>
      <c r="G86" s="1408"/>
      <c r="H86" s="1408"/>
      <c r="I86" s="1408"/>
      <c r="J86" s="1408"/>
      <c r="K86" s="1408"/>
      <c r="L86" s="1408"/>
      <c r="M86" s="1408"/>
      <c r="N86" s="1408"/>
      <c r="O86" s="326"/>
      <c r="P86" s="326"/>
      <c r="Q86" s="326"/>
      <c r="R86" s="326"/>
      <c r="S86" s="326"/>
      <c r="T86" s="326"/>
      <c r="U86" s="326"/>
    </row>
    <row r="87" spans="1:21">
      <c r="A87" s="1408"/>
      <c r="B87" s="1408"/>
      <c r="C87" s="1408"/>
      <c r="D87" s="1408"/>
      <c r="E87" s="1408"/>
      <c r="F87" s="1408"/>
      <c r="G87" s="1408"/>
      <c r="H87" s="1408"/>
      <c r="I87" s="1408"/>
      <c r="J87" s="1408"/>
      <c r="K87" s="1408"/>
      <c r="L87" s="1408"/>
      <c r="M87" s="1408"/>
      <c r="N87" s="1408"/>
      <c r="O87" s="326"/>
      <c r="P87" s="326"/>
      <c r="Q87" s="326"/>
      <c r="R87" s="326"/>
      <c r="S87" s="326"/>
      <c r="T87" s="326"/>
      <c r="U87" s="326"/>
    </row>
    <row r="88" spans="1:21">
      <c r="A88" s="1408"/>
      <c r="B88" s="1408"/>
      <c r="C88" s="1408"/>
      <c r="D88" s="1408"/>
      <c r="E88" s="1408"/>
      <c r="F88" s="1408"/>
      <c r="G88" s="1408"/>
      <c r="H88" s="1408"/>
      <c r="I88" s="1408"/>
      <c r="J88" s="1408"/>
      <c r="K88" s="1408"/>
      <c r="L88" s="1408"/>
      <c r="M88" s="1408"/>
      <c r="N88" s="1408"/>
      <c r="O88" s="326"/>
      <c r="P88" s="326"/>
      <c r="Q88" s="326"/>
      <c r="R88" s="326"/>
      <c r="S88" s="326"/>
      <c r="T88" s="326"/>
      <c r="U88" s="326"/>
    </row>
    <row r="89" spans="1:21">
      <c r="A89" s="1408"/>
      <c r="B89" s="1408"/>
      <c r="C89" s="1408"/>
      <c r="D89" s="1408"/>
      <c r="E89" s="1408"/>
      <c r="F89" s="1408"/>
      <c r="G89" s="1408"/>
      <c r="H89" s="1408"/>
      <c r="I89" s="1408"/>
      <c r="J89" s="1408"/>
      <c r="K89" s="1408"/>
      <c r="L89" s="1408"/>
      <c r="M89" s="1408"/>
      <c r="N89" s="1408"/>
      <c r="O89" s="326"/>
      <c r="P89" s="326"/>
      <c r="Q89" s="326"/>
      <c r="R89" s="326"/>
      <c r="S89" s="326"/>
      <c r="T89" s="326"/>
      <c r="U89" s="326"/>
    </row>
    <row r="90" spans="1:21">
      <c r="A90" s="1408"/>
      <c r="B90" s="1408"/>
      <c r="C90" s="1408"/>
      <c r="D90" s="1408"/>
      <c r="E90" s="1408"/>
      <c r="F90" s="1408"/>
      <c r="G90" s="1408"/>
      <c r="H90" s="1408"/>
      <c r="I90" s="1408"/>
      <c r="J90" s="1408"/>
      <c r="K90" s="1408"/>
      <c r="L90" s="1408"/>
      <c r="M90" s="1408"/>
      <c r="N90" s="1408"/>
      <c r="O90" s="326"/>
      <c r="P90" s="326"/>
      <c r="Q90" s="326"/>
      <c r="R90" s="326"/>
      <c r="S90" s="326"/>
      <c r="T90" s="326"/>
      <c r="U90" s="326"/>
    </row>
    <row r="91" spans="1:21">
      <c r="A91" s="1408"/>
      <c r="B91" s="1408"/>
      <c r="C91" s="1408"/>
      <c r="D91" s="1408"/>
      <c r="E91" s="1408"/>
      <c r="F91" s="1408"/>
      <c r="G91" s="1408"/>
      <c r="H91" s="1408"/>
      <c r="I91" s="1408"/>
      <c r="J91" s="1408"/>
      <c r="K91" s="1408"/>
      <c r="L91" s="1408"/>
      <c r="M91" s="1408"/>
      <c r="N91" s="1408"/>
      <c r="O91" s="326"/>
      <c r="P91" s="326"/>
      <c r="Q91" s="326"/>
      <c r="R91" s="326"/>
      <c r="S91" s="326"/>
      <c r="T91" s="326"/>
      <c r="U91" s="326"/>
    </row>
    <row r="92" spans="1:21">
      <c r="A92" s="1408"/>
      <c r="B92" s="1408"/>
      <c r="C92" s="1408"/>
      <c r="D92" s="1408"/>
      <c r="E92" s="1408"/>
      <c r="F92" s="1408"/>
      <c r="G92" s="1408"/>
      <c r="H92" s="1408"/>
      <c r="I92" s="1408"/>
      <c r="J92" s="1408"/>
      <c r="K92" s="1408"/>
      <c r="L92" s="1408"/>
      <c r="M92" s="1408"/>
      <c r="N92" s="1408"/>
      <c r="O92" s="326"/>
      <c r="P92" s="326"/>
      <c r="Q92" s="326"/>
      <c r="R92" s="326"/>
      <c r="S92" s="326"/>
      <c r="T92" s="326"/>
      <c r="U92" s="326"/>
    </row>
    <row r="93" spans="1:21">
      <c r="A93" s="1408"/>
      <c r="B93" s="1408"/>
      <c r="C93" s="1408"/>
      <c r="D93" s="1408"/>
      <c r="E93" s="1408"/>
      <c r="F93" s="1408"/>
      <c r="G93" s="1408"/>
      <c r="H93" s="1408"/>
      <c r="I93" s="1408"/>
      <c r="J93" s="1408"/>
      <c r="K93" s="1408"/>
      <c r="L93" s="1408"/>
      <c r="M93" s="1408"/>
      <c r="N93" s="1408"/>
      <c r="O93" s="326"/>
      <c r="P93" s="326"/>
      <c r="Q93" s="326"/>
      <c r="R93" s="326"/>
      <c r="S93" s="326"/>
      <c r="T93" s="326"/>
      <c r="U93" s="326"/>
    </row>
    <row r="94" spans="1:21">
      <c r="A94" s="1408"/>
      <c r="B94" s="1408"/>
      <c r="C94" s="1408"/>
      <c r="D94" s="1408"/>
      <c r="E94" s="1408"/>
      <c r="F94" s="1408"/>
      <c r="G94" s="1408"/>
      <c r="H94" s="1408"/>
      <c r="I94" s="1408"/>
      <c r="J94" s="1408"/>
      <c r="K94" s="1408"/>
      <c r="L94" s="1408"/>
      <c r="M94" s="1408"/>
      <c r="N94" s="1408"/>
      <c r="O94" s="326"/>
      <c r="P94" s="326"/>
      <c r="Q94" s="326"/>
      <c r="R94" s="326"/>
      <c r="S94" s="326"/>
      <c r="T94" s="326"/>
      <c r="U94" s="326"/>
    </row>
    <row r="95" spans="1:21">
      <c r="A95" s="1408"/>
      <c r="B95" s="1408"/>
      <c r="C95" s="1408"/>
      <c r="D95" s="1408"/>
      <c r="E95" s="1408"/>
      <c r="F95" s="1408"/>
      <c r="G95" s="1408"/>
      <c r="H95" s="1408"/>
      <c r="I95" s="1408"/>
      <c r="J95" s="1408"/>
      <c r="K95" s="1408"/>
      <c r="L95" s="1408"/>
      <c r="M95" s="1408"/>
      <c r="N95" s="1408"/>
      <c r="T95" s="326"/>
      <c r="U95" s="326"/>
    </row>
    <row r="96" spans="1:21">
      <c r="A96" s="1408"/>
      <c r="B96" s="1408"/>
      <c r="C96" s="1408"/>
      <c r="D96" s="1408"/>
      <c r="E96" s="1408"/>
      <c r="F96" s="1408"/>
      <c r="G96" s="1408"/>
      <c r="H96" s="1408"/>
      <c r="I96" s="1408"/>
      <c r="J96" s="1408"/>
      <c r="K96" s="1408"/>
      <c r="L96" s="1408"/>
      <c r="M96" s="1408"/>
      <c r="N96" s="1408"/>
    </row>
    <row r="97" spans="1:14">
      <c r="A97" s="1408"/>
      <c r="B97" s="1408"/>
      <c r="C97" s="1408"/>
      <c r="D97" s="1408"/>
      <c r="E97" s="1408"/>
      <c r="F97" s="1408"/>
      <c r="G97" s="1408"/>
      <c r="H97" s="1408"/>
      <c r="I97" s="1408"/>
      <c r="J97" s="1408"/>
      <c r="K97" s="1408"/>
      <c r="L97" s="1408"/>
      <c r="M97" s="1408"/>
      <c r="N97" s="1408"/>
    </row>
    <row r="98" spans="1:14">
      <c r="A98" s="1408"/>
      <c r="B98" s="1408"/>
      <c r="C98" s="1408"/>
      <c r="D98" s="1408"/>
      <c r="E98" s="1408"/>
      <c r="F98" s="1408"/>
      <c r="G98" s="1408"/>
      <c r="H98" s="1408"/>
      <c r="I98" s="1408"/>
      <c r="J98" s="1408"/>
      <c r="K98" s="1408"/>
      <c r="L98" s="1408"/>
      <c r="M98" s="1408"/>
      <c r="N98" s="1408"/>
    </row>
    <row r="99" spans="1:14">
      <c r="A99" s="1408"/>
      <c r="B99" s="1408"/>
      <c r="C99" s="1408"/>
      <c r="D99" s="1408"/>
      <c r="E99" s="1408"/>
      <c r="F99" s="1408"/>
      <c r="G99" s="1408"/>
      <c r="H99" s="1408"/>
      <c r="I99" s="1408"/>
      <c r="J99" s="1408"/>
      <c r="K99" s="1408"/>
      <c r="L99" s="1408"/>
      <c r="M99" s="1408"/>
      <c r="N99" s="1408"/>
    </row>
    <row r="100" spans="1:14">
      <c r="A100" s="1408"/>
      <c r="B100" s="1408"/>
      <c r="C100" s="1408"/>
      <c r="D100" s="1408"/>
      <c r="E100" s="1408"/>
      <c r="F100" s="1408"/>
      <c r="G100" s="1408"/>
      <c r="H100" s="1408"/>
      <c r="I100" s="1408"/>
      <c r="J100" s="1408"/>
      <c r="K100" s="1408"/>
      <c r="L100" s="1408"/>
      <c r="M100" s="1408"/>
      <c r="N100" s="1408"/>
    </row>
    <row r="101" spans="1:14">
      <c r="A101" s="1408"/>
      <c r="B101" s="1408"/>
      <c r="C101" s="1408"/>
      <c r="D101" s="1408"/>
      <c r="E101" s="1408"/>
      <c r="F101" s="1408"/>
      <c r="G101" s="1408"/>
      <c r="H101" s="1408"/>
      <c r="I101" s="1408"/>
      <c r="J101" s="1408"/>
      <c r="K101" s="1408"/>
      <c r="L101" s="1408"/>
      <c r="M101" s="1408"/>
      <c r="N101" s="1408"/>
    </row>
    <row r="102" spans="1:14">
      <c r="A102" s="1408"/>
      <c r="B102" s="1408"/>
      <c r="C102" s="1408"/>
      <c r="D102" s="1408"/>
      <c r="E102" s="1408"/>
      <c r="F102" s="1408"/>
      <c r="G102" s="1408"/>
      <c r="H102" s="1408"/>
      <c r="I102" s="1408"/>
      <c r="J102" s="1408"/>
      <c r="K102" s="1408"/>
      <c r="L102" s="1408"/>
      <c r="M102" s="1408"/>
      <c r="N102" s="1408"/>
    </row>
    <row r="103" spans="1:14">
      <c r="A103" s="1408"/>
      <c r="B103" s="1408"/>
      <c r="C103" s="1408"/>
      <c r="D103" s="1408"/>
      <c r="E103" s="1408"/>
      <c r="F103" s="1408"/>
      <c r="G103" s="1408"/>
      <c r="H103" s="1408"/>
      <c r="I103" s="1408"/>
      <c r="J103" s="1408"/>
      <c r="K103" s="1408"/>
      <c r="L103" s="1408"/>
      <c r="M103" s="1408"/>
      <c r="N103" s="1408"/>
    </row>
    <row r="104" spans="1:14">
      <c r="A104" s="1408"/>
      <c r="B104" s="1408"/>
      <c r="C104" s="1408"/>
      <c r="D104" s="1408"/>
      <c r="E104" s="1408"/>
      <c r="F104" s="1408"/>
      <c r="G104" s="1408"/>
      <c r="H104" s="1408"/>
      <c r="I104" s="1408"/>
      <c r="J104" s="1408"/>
      <c r="K104" s="1408"/>
      <c r="L104" s="1408"/>
      <c r="M104" s="1408"/>
      <c r="N104" s="1408"/>
    </row>
    <row r="105" spans="1:14">
      <c r="A105" s="1408"/>
      <c r="B105" s="1408"/>
      <c r="C105" s="1408"/>
      <c r="D105" s="1408"/>
      <c r="E105" s="1408"/>
      <c r="F105" s="1408"/>
      <c r="G105" s="1408"/>
      <c r="H105" s="1408"/>
      <c r="I105" s="1408"/>
      <c r="J105" s="1408"/>
      <c r="K105" s="1408"/>
      <c r="L105" s="1408"/>
      <c r="M105" s="1408"/>
      <c r="N105" s="1408"/>
    </row>
    <row r="106" spans="1:14">
      <c r="A106" s="1408"/>
      <c r="B106" s="1408"/>
      <c r="C106" s="1408"/>
      <c r="D106" s="1408"/>
      <c r="E106" s="1408"/>
      <c r="F106" s="1408"/>
      <c r="G106" s="1408"/>
      <c r="H106" s="1408"/>
      <c r="I106" s="1408"/>
      <c r="J106" s="1408"/>
      <c r="K106" s="1408"/>
      <c r="L106" s="1408"/>
      <c r="M106" s="1408"/>
      <c r="N106" s="1408"/>
    </row>
    <row r="107" spans="1:14">
      <c r="A107" s="1408"/>
      <c r="B107" s="1408"/>
      <c r="C107" s="1408"/>
      <c r="D107" s="1408"/>
      <c r="E107" s="1408"/>
      <c r="F107" s="1408"/>
      <c r="G107" s="1408"/>
      <c r="H107" s="1408"/>
      <c r="I107" s="1408"/>
      <c r="J107" s="1408"/>
      <c r="K107" s="1408"/>
      <c r="L107" s="1408"/>
      <c r="M107" s="1408"/>
      <c r="N107" s="1408"/>
    </row>
    <row r="108" spans="1:14">
      <c r="A108" s="1408"/>
      <c r="B108" s="1408"/>
      <c r="C108" s="1408"/>
      <c r="D108" s="1408"/>
      <c r="E108" s="1408"/>
      <c r="F108" s="1408"/>
      <c r="G108" s="1408"/>
      <c r="H108" s="1408"/>
      <c r="I108" s="1408"/>
      <c r="J108" s="1408"/>
      <c r="K108" s="1408"/>
      <c r="L108" s="1408"/>
      <c r="M108" s="1408"/>
      <c r="N108" s="1408"/>
    </row>
    <row r="109" spans="1:14">
      <c r="A109" s="1408"/>
      <c r="B109" s="1408"/>
      <c r="C109" s="1408"/>
      <c r="D109" s="1408"/>
      <c r="E109" s="1408"/>
      <c r="F109" s="1408"/>
      <c r="G109" s="1408"/>
      <c r="H109" s="1408"/>
      <c r="I109" s="1408"/>
      <c r="J109" s="1408"/>
      <c r="K109" s="1408"/>
      <c r="L109" s="1408"/>
      <c r="M109" s="1408"/>
      <c r="N109" s="1408"/>
    </row>
    <row r="110" spans="1:14">
      <c r="A110" s="1408"/>
      <c r="B110" s="1408"/>
      <c r="C110" s="1408"/>
      <c r="D110" s="1408"/>
      <c r="E110" s="1408"/>
      <c r="F110" s="1408"/>
      <c r="G110" s="1408"/>
      <c r="H110" s="1408"/>
      <c r="I110" s="1408"/>
      <c r="J110" s="1408"/>
      <c r="K110" s="1408"/>
      <c r="L110" s="1408"/>
      <c r="M110" s="1408"/>
      <c r="N110" s="1408"/>
    </row>
    <row r="111" spans="1:14">
      <c r="A111" s="1408"/>
      <c r="B111" s="1408"/>
      <c r="C111" s="1408"/>
      <c r="D111" s="1408"/>
      <c r="E111" s="1408"/>
      <c r="F111" s="1408"/>
      <c r="G111" s="1408"/>
      <c r="H111" s="1408"/>
      <c r="I111" s="1408"/>
      <c r="J111" s="1408"/>
      <c r="K111" s="1408"/>
      <c r="L111" s="1408"/>
      <c r="M111" s="1408"/>
      <c r="N111" s="1408"/>
    </row>
    <row r="112" spans="1:14">
      <c r="A112" s="1408"/>
      <c r="B112" s="1408"/>
      <c r="C112" s="1408"/>
      <c r="D112" s="1408"/>
      <c r="E112" s="1408"/>
      <c r="F112" s="1408"/>
      <c r="G112" s="1408"/>
      <c r="H112" s="1408"/>
      <c r="I112" s="1408"/>
      <c r="J112" s="1408"/>
      <c r="K112" s="1408"/>
      <c r="L112" s="1408"/>
      <c r="M112" s="1408"/>
      <c r="N112" s="1408"/>
    </row>
    <row r="113" spans="1:14">
      <c r="A113" s="1408"/>
      <c r="B113" s="1408"/>
      <c r="C113" s="1408"/>
      <c r="D113" s="1408"/>
      <c r="E113" s="1408"/>
      <c r="F113" s="1408"/>
      <c r="G113" s="1408"/>
      <c r="H113" s="1408"/>
      <c r="I113" s="1408"/>
      <c r="J113" s="1408"/>
      <c r="K113" s="1408"/>
      <c r="L113" s="1408"/>
      <c r="M113" s="1408"/>
      <c r="N113" s="1408"/>
    </row>
    <row r="114" spans="1:14">
      <c r="A114" s="1408"/>
      <c r="B114" s="1408"/>
      <c r="C114" s="1408"/>
      <c r="D114" s="1408"/>
      <c r="E114" s="1408"/>
      <c r="F114" s="1408"/>
      <c r="G114" s="1408"/>
      <c r="H114" s="1408"/>
      <c r="I114" s="1408"/>
      <c r="J114" s="1408"/>
      <c r="K114" s="1408"/>
      <c r="L114" s="1408"/>
      <c r="M114" s="1408"/>
      <c r="N114" s="1408"/>
    </row>
    <row r="115" spans="1:14">
      <c r="A115" s="1408"/>
      <c r="B115" s="1408"/>
      <c r="C115" s="1408"/>
      <c r="D115" s="1408"/>
      <c r="E115" s="1408"/>
      <c r="F115" s="1408"/>
      <c r="G115" s="1408"/>
      <c r="H115" s="1408"/>
      <c r="I115" s="1408"/>
      <c r="J115" s="1408"/>
      <c r="K115" s="1408"/>
      <c r="L115" s="1408"/>
      <c r="M115" s="1408"/>
      <c r="N115" s="1408"/>
    </row>
    <row r="116" spans="1:14">
      <c r="A116" s="1408"/>
      <c r="B116" s="1408"/>
      <c r="C116" s="1408"/>
      <c r="D116" s="1408"/>
      <c r="E116" s="1408"/>
      <c r="F116" s="1408"/>
      <c r="G116" s="1408"/>
      <c r="H116" s="1408"/>
      <c r="I116" s="1408"/>
      <c r="J116" s="1408"/>
      <c r="K116" s="1408"/>
      <c r="L116" s="1408"/>
      <c r="M116" s="1408"/>
      <c r="N116" s="1408"/>
    </row>
    <row r="117" spans="1:14">
      <c r="A117" s="1408"/>
      <c r="B117" s="1408"/>
      <c r="C117" s="1408"/>
      <c r="D117" s="1408"/>
      <c r="E117" s="1408"/>
      <c r="F117" s="1408"/>
      <c r="G117" s="1408"/>
      <c r="H117" s="1408"/>
      <c r="I117" s="1408"/>
      <c r="J117" s="1408"/>
      <c r="K117" s="1408"/>
      <c r="L117" s="1408"/>
      <c r="M117" s="1408"/>
      <c r="N117" s="1408"/>
    </row>
    <row r="118" spans="1:14">
      <c r="A118" s="1408"/>
      <c r="B118" s="1408"/>
      <c r="C118" s="1408"/>
      <c r="D118" s="1408"/>
      <c r="E118" s="1408"/>
      <c r="F118" s="1408"/>
      <c r="G118" s="1408"/>
      <c r="H118" s="1408"/>
      <c r="I118" s="1408"/>
      <c r="J118" s="1408"/>
      <c r="K118" s="1408"/>
      <c r="L118" s="1408"/>
      <c r="M118" s="1408"/>
      <c r="N118" s="1408"/>
    </row>
    <row r="119" spans="1:14">
      <c r="A119" s="1408"/>
      <c r="B119" s="1408"/>
      <c r="C119" s="1408"/>
      <c r="D119" s="1408"/>
      <c r="E119" s="1408"/>
      <c r="F119" s="1408"/>
      <c r="G119" s="1408"/>
      <c r="H119" s="1408"/>
      <c r="I119" s="1408"/>
      <c r="J119" s="1408"/>
      <c r="K119" s="1408"/>
      <c r="L119" s="1408"/>
      <c r="M119" s="1408"/>
      <c r="N119" s="1408"/>
    </row>
    <row r="120" spans="1:14">
      <c r="A120" s="1408"/>
      <c r="B120" s="1408"/>
      <c r="C120" s="1408"/>
      <c r="D120" s="1408"/>
      <c r="E120" s="1408"/>
      <c r="F120" s="1408"/>
      <c r="G120" s="1408"/>
      <c r="H120" s="1408"/>
      <c r="I120" s="1408"/>
      <c r="J120" s="1408"/>
      <c r="K120" s="1408"/>
      <c r="L120" s="1408"/>
      <c r="M120" s="1408"/>
      <c r="N120" s="1408"/>
    </row>
    <row r="121" spans="1:14">
      <c r="A121" s="1408"/>
      <c r="B121" s="1408"/>
      <c r="C121" s="1408"/>
      <c r="D121" s="1408"/>
      <c r="E121" s="1408"/>
      <c r="F121" s="1408"/>
      <c r="G121" s="1408"/>
      <c r="H121" s="1408"/>
      <c r="I121" s="1408"/>
      <c r="J121" s="1408"/>
      <c r="K121" s="1408"/>
      <c r="L121" s="1408"/>
      <c r="M121" s="1408"/>
      <c r="N121" s="1408"/>
    </row>
    <row r="122" spans="1:14">
      <c r="A122" s="1408"/>
      <c r="B122" s="1408"/>
      <c r="C122" s="1408"/>
      <c r="D122" s="1408"/>
      <c r="E122" s="1408"/>
      <c r="F122" s="1408"/>
      <c r="G122" s="1408"/>
      <c r="H122" s="1408"/>
      <c r="I122" s="1408"/>
      <c r="J122" s="1408"/>
      <c r="K122" s="1408"/>
      <c r="L122" s="1408"/>
      <c r="M122" s="1408"/>
      <c r="N122" s="1408"/>
    </row>
    <row r="123" spans="1:14">
      <c r="A123" s="1408"/>
      <c r="B123" s="1408"/>
      <c r="C123" s="1408"/>
      <c r="D123" s="1408"/>
      <c r="E123" s="1408"/>
      <c r="F123" s="1408"/>
      <c r="G123" s="1408"/>
      <c r="H123" s="1408"/>
      <c r="I123" s="1408"/>
      <c r="J123" s="1408"/>
      <c r="K123" s="1408"/>
      <c r="L123" s="1408"/>
      <c r="M123" s="1408"/>
      <c r="N123" s="1408"/>
    </row>
    <row r="124" spans="1:14">
      <c r="A124" s="1408"/>
      <c r="B124" s="1408"/>
      <c r="C124" s="1408"/>
      <c r="D124" s="1408"/>
      <c r="E124" s="1408"/>
      <c r="F124" s="1408"/>
      <c r="G124" s="1408"/>
      <c r="H124" s="1408"/>
      <c r="I124" s="1408"/>
      <c r="J124" s="1408"/>
      <c r="K124" s="1408"/>
      <c r="L124" s="1408"/>
      <c r="M124" s="1408"/>
      <c r="N124" s="1408"/>
    </row>
    <row r="125" spans="1:14">
      <c r="A125" s="1408"/>
      <c r="B125" s="1408"/>
      <c r="C125" s="1408"/>
      <c r="D125" s="1408"/>
      <c r="E125" s="1408"/>
      <c r="F125" s="1408"/>
      <c r="G125" s="1408"/>
      <c r="H125" s="1408"/>
      <c r="I125" s="1408"/>
      <c r="J125" s="1408"/>
      <c r="K125" s="1408"/>
      <c r="L125" s="1408"/>
      <c r="M125" s="1408"/>
      <c r="N125" s="1408"/>
    </row>
    <row r="126" spans="1:14">
      <c r="A126" s="1408"/>
      <c r="B126" s="1408"/>
      <c r="C126" s="1408"/>
      <c r="D126" s="1408"/>
      <c r="E126" s="1408"/>
      <c r="F126" s="1408"/>
      <c r="G126" s="1408"/>
      <c r="H126" s="1408"/>
      <c r="I126" s="1408"/>
      <c r="J126" s="1408"/>
      <c r="K126" s="1408"/>
      <c r="L126" s="1408"/>
      <c r="M126" s="1408"/>
      <c r="N126" s="1408"/>
    </row>
    <row r="127" spans="1:14">
      <c r="A127" s="1408"/>
      <c r="B127" s="1408"/>
      <c r="C127" s="1408"/>
      <c r="D127" s="1408"/>
      <c r="E127" s="1408"/>
      <c r="F127" s="1408"/>
      <c r="G127" s="1408"/>
      <c r="H127" s="1408"/>
      <c r="I127" s="1408"/>
      <c r="J127" s="1408"/>
      <c r="K127" s="1408"/>
      <c r="L127" s="1408"/>
      <c r="M127" s="1408"/>
      <c r="N127" s="1408"/>
    </row>
    <row r="128" spans="1:14">
      <c r="A128" s="1408"/>
      <c r="B128" s="1408"/>
      <c r="C128" s="1408"/>
      <c r="D128" s="1408"/>
      <c r="E128" s="1408"/>
      <c r="F128" s="1408"/>
      <c r="G128" s="1408"/>
      <c r="H128" s="1408"/>
      <c r="I128" s="1408"/>
      <c r="J128" s="1408"/>
      <c r="K128" s="1408"/>
      <c r="L128" s="1408"/>
      <c r="M128" s="1408"/>
      <c r="N128" s="1408"/>
    </row>
    <row r="129" spans="1:14">
      <c r="A129" s="1408"/>
      <c r="B129" s="1408"/>
      <c r="C129" s="1408"/>
      <c r="D129" s="1408"/>
      <c r="E129" s="1408"/>
      <c r="F129" s="1408"/>
      <c r="G129" s="1408"/>
      <c r="H129" s="1408"/>
      <c r="I129" s="1408"/>
      <c r="J129" s="1408"/>
      <c r="K129" s="1408"/>
      <c r="L129" s="1408"/>
      <c r="M129" s="1408"/>
      <c r="N129" s="1408"/>
    </row>
    <row r="130" spans="1:14">
      <c r="A130" s="1408"/>
      <c r="B130" s="1408"/>
      <c r="C130" s="1408"/>
      <c r="D130" s="1408"/>
      <c r="E130" s="1408"/>
      <c r="F130" s="1408"/>
      <c r="G130" s="1408"/>
      <c r="H130" s="1408"/>
      <c r="I130" s="1408"/>
      <c r="J130" s="1408"/>
      <c r="K130" s="1408"/>
      <c r="L130" s="1408"/>
      <c r="M130" s="1408"/>
      <c r="N130" s="1408"/>
    </row>
    <row r="131" spans="1:14">
      <c r="A131" s="1408"/>
      <c r="B131" s="1408"/>
      <c r="C131" s="1408"/>
      <c r="D131" s="1408"/>
      <c r="E131" s="1408"/>
      <c r="F131" s="1408"/>
      <c r="G131" s="1408"/>
      <c r="H131" s="1408"/>
      <c r="I131" s="1408"/>
      <c r="J131" s="1408"/>
      <c r="K131" s="1408"/>
      <c r="L131" s="1408"/>
      <c r="M131" s="1408"/>
      <c r="N131" s="1408"/>
    </row>
    <row r="132" spans="1:14">
      <c r="A132" s="1408"/>
      <c r="B132" s="1408"/>
      <c r="C132" s="1408"/>
      <c r="D132" s="1408"/>
      <c r="E132" s="1408"/>
      <c r="F132" s="1408"/>
      <c r="G132" s="1408"/>
      <c r="H132" s="1408"/>
      <c r="I132" s="1408"/>
      <c r="J132" s="1408"/>
      <c r="K132" s="1408"/>
      <c r="L132" s="1408"/>
      <c r="M132" s="1408"/>
      <c r="N132" s="1408"/>
    </row>
    <row r="133" spans="1:14">
      <c r="A133" s="1408"/>
      <c r="B133" s="1408"/>
      <c r="C133" s="1408"/>
      <c r="D133" s="1408"/>
      <c r="E133" s="1408"/>
      <c r="F133" s="1408"/>
      <c r="G133" s="1408"/>
      <c r="H133" s="1408"/>
      <c r="I133" s="1408"/>
      <c r="J133" s="1408"/>
      <c r="K133" s="1408"/>
      <c r="L133" s="1408"/>
      <c r="M133" s="1408"/>
      <c r="N133" s="1408"/>
    </row>
    <row r="134" spans="1:14">
      <c r="A134" s="1408"/>
      <c r="B134" s="1408"/>
      <c r="C134" s="1408"/>
      <c r="D134" s="1408"/>
      <c r="E134" s="1408"/>
      <c r="F134" s="1408"/>
      <c r="G134" s="1408"/>
      <c r="H134" s="1408"/>
      <c r="I134" s="1408"/>
      <c r="J134" s="1408"/>
      <c r="K134" s="1408"/>
      <c r="L134" s="1408"/>
      <c r="M134" s="1408"/>
      <c r="N134" s="1408"/>
    </row>
    <row r="135" spans="1:14">
      <c r="A135" s="1408"/>
      <c r="B135" s="1408"/>
      <c r="C135" s="1408"/>
      <c r="D135" s="1408"/>
      <c r="E135" s="1408"/>
      <c r="F135" s="1408"/>
      <c r="G135" s="1408"/>
      <c r="H135" s="1408"/>
      <c r="I135" s="1408"/>
      <c r="J135" s="1408"/>
      <c r="K135" s="1408"/>
      <c r="L135" s="1408"/>
      <c r="M135" s="1408"/>
      <c r="N135" s="1408"/>
    </row>
    <row r="136" spans="1:14">
      <c r="A136" s="1408"/>
      <c r="B136" s="1408"/>
      <c r="C136" s="1408"/>
      <c r="D136" s="1408"/>
      <c r="E136" s="1408"/>
      <c r="F136" s="1408"/>
      <c r="G136" s="1408"/>
      <c r="H136" s="1408"/>
      <c r="I136" s="1408"/>
      <c r="J136" s="1408"/>
      <c r="K136" s="1408"/>
      <c r="L136" s="1408"/>
      <c r="M136" s="1408"/>
      <c r="N136" s="1408"/>
    </row>
    <row r="137" spans="1:14">
      <c r="A137" s="1408"/>
      <c r="B137" s="1408"/>
      <c r="C137" s="1408"/>
      <c r="D137" s="1408"/>
      <c r="E137" s="1408"/>
      <c r="F137" s="1408"/>
      <c r="G137" s="1408"/>
      <c r="H137" s="1408"/>
      <c r="I137" s="1408"/>
      <c r="J137" s="1408"/>
      <c r="K137" s="1408"/>
      <c r="L137" s="1408"/>
      <c r="M137" s="1408"/>
      <c r="N137" s="1408"/>
    </row>
    <row r="138" spans="1:14">
      <c r="A138" s="1408"/>
      <c r="B138" s="1408"/>
      <c r="C138" s="1408"/>
      <c r="D138" s="1408"/>
      <c r="E138" s="1408"/>
      <c r="F138" s="1408"/>
      <c r="G138" s="1408"/>
      <c r="H138" s="1408"/>
      <c r="I138" s="1408"/>
      <c r="J138" s="1408"/>
      <c r="K138" s="1408"/>
      <c r="L138" s="1408"/>
      <c r="M138" s="1408"/>
      <c r="N138" s="1408"/>
    </row>
    <row r="139" spans="1:14">
      <c r="A139" s="1408"/>
      <c r="B139" s="1408"/>
      <c r="C139" s="1408"/>
      <c r="D139" s="1408"/>
      <c r="E139" s="1408"/>
      <c r="F139" s="1408"/>
      <c r="G139" s="1408"/>
      <c r="H139" s="1408"/>
      <c r="I139" s="1408"/>
      <c r="J139" s="1408"/>
      <c r="K139" s="1408"/>
      <c r="L139" s="1408"/>
      <c r="M139" s="1408"/>
      <c r="N139" s="1408"/>
    </row>
    <row r="140" spans="1:14">
      <c r="A140" s="1408"/>
      <c r="B140" s="1408"/>
      <c r="C140" s="1408"/>
      <c r="D140" s="1408"/>
      <c r="E140" s="1408"/>
      <c r="F140" s="1408"/>
      <c r="G140" s="1408"/>
      <c r="H140" s="1408"/>
      <c r="I140" s="1408"/>
      <c r="J140" s="1408"/>
      <c r="K140" s="1408"/>
      <c r="L140" s="1408"/>
      <c r="M140" s="1408"/>
      <c r="N140" s="1408"/>
    </row>
    <row r="141" spans="1:14">
      <c r="A141" s="1408"/>
      <c r="B141" s="1408"/>
      <c r="C141" s="1408"/>
      <c r="D141" s="1408"/>
      <c r="E141" s="1408"/>
      <c r="F141" s="1408"/>
      <c r="G141" s="1408"/>
      <c r="H141" s="1408"/>
      <c r="I141" s="1408"/>
      <c r="J141" s="1408"/>
      <c r="K141" s="1408"/>
      <c r="L141" s="1408"/>
      <c r="M141" s="1408"/>
      <c r="N141" s="1408"/>
    </row>
    <row r="142" spans="1:14">
      <c r="A142" s="1408"/>
      <c r="B142" s="1408"/>
      <c r="C142" s="1408"/>
      <c r="D142" s="1408"/>
      <c r="E142" s="1408"/>
      <c r="F142" s="1408"/>
      <c r="G142" s="1408"/>
      <c r="H142" s="1408"/>
      <c r="I142" s="1408"/>
      <c r="J142" s="1408"/>
      <c r="K142" s="1408"/>
      <c r="L142" s="1408"/>
      <c r="M142" s="1408"/>
      <c r="N142" s="1408"/>
    </row>
    <row r="143" spans="1:14">
      <c r="A143" s="1408"/>
      <c r="B143" s="1408"/>
      <c r="C143" s="1408"/>
      <c r="D143" s="1408"/>
      <c r="E143" s="1408"/>
      <c r="F143" s="1408"/>
      <c r="G143" s="1408"/>
      <c r="H143" s="1408"/>
      <c r="I143" s="1408"/>
      <c r="J143" s="1408"/>
      <c r="K143" s="1408"/>
      <c r="L143" s="1408"/>
      <c r="M143" s="1408"/>
      <c r="N143" s="1408"/>
    </row>
    <row r="144" spans="1:14">
      <c r="A144" s="1408"/>
      <c r="B144" s="1408"/>
      <c r="C144" s="1408"/>
      <c r="D144" s="1408"/>
      <c r="E144" s="1408"/>
      <c r="F144" s="1408"/>
      <c r="G144" s="1408"/>
      <c r="H144" s="1408"/>
      <c r="I144" s="1408"/>
      <c r="J144" s="1408"/>
      <c r="K144" s="1408"/>
      <c r="L144" s="1408"/>
      <c r="M144" s="1408"/>
      <c r="N144" s="1408"/>
    </row>
    <row r="145" spans="1:14">
      <c r="A145" s="1408"/>
      <c r="B145" s="1408"/>
      <c r="C145" s="1408"/>
      <c r="D145" s="1408"/>
      <c r="E145" s="1408"/>
      <c r="F145" s="1408"/>
      <c r="G145" s="1408"/>
      <c r="H145" s="1408"/>
      <c r="I145" s="1408"/>
      <c r="J145" s="1408"/>
      <c r="K145" s="1408"/>
      <c r="L145" s="1408"/>
      <c r="M145" s="1408"/>
      <c r="N145" s="1408"/>
    </row>
    <row r="146" spans="1:14">
      <c r="A146" s="1408"/>
      <c r="B146" s="1408"/>
      <c r="C146" s="1408"/>
      <c r="D146" s="1408"/>
      <c r="E146" s="1408"/>
      <c r="F146" s="1408"/>
      <c r="G146" s="1408"/>
      <c r="H146" s="1408"/>
      <c r="I146" s="1408"/>
      <c r="J146" s="1408"/>
      <c r="K146" s="1408"/>
      <c r="L146" s="1408"/>
      <c r="M146" s="1408"/>
      <c r="N146" s="1408"/>
    </row>
    <row r="147" spans="1:14">
      <c r="A147" s="1408"/>
      <c r="B147" s="1408"/>
      <c r="C147" s="1408"/>
      <c r="D147" s="1408"/>
      <c r="E147" s="1408"/>
      <c r="F147" s="1408"/>
      <c r="G147" s="1408"/>
      <c r="H147" s="1408"/>
      <c r="I147" s="1408"/>
      <c r="J147" s="1408"/>
      <c r="K147" s="1408"/>
      <c r="L147" s="1408"/>
      <c r="M147" s="1408"/>
      <c r="N147" s="1408"/>
    </row>
    <row r="148" spans="1:14">
      <c r="A148" s="1408"/>
      <c r="B148" s="1408"/>
      <c r="C148" s="1408"/>
      <c r="D148" s="1408"/>
      <c r="E148" s="1408"/>
      <c r="F148" s="1408"/>
      <c r="G148" s="1408"/>
      <c r="H148" s="1408"/>
      <c r="I148" s="1408"/>
      <c r="J148" s="1408"/>
      <c r="K148" s="1408"/>
      <c r="L148" s="1408"/>
      <c r="M148" s="1408"/>
      <c r="N148" s="1408"/>
    </row>
    <row r="149" spans="1:14">
      <c r="A149" s="1408"/>
      <c r="B149" s="1408"/>
      <c r="C149" s="1408"/>
      <c r="D149" s="1408"/>
      <c r="E149" s="1408"/>
      <c r="F149" s="1408"/>
      <c r="G149" s="1408"/>
      <c r="H149" s="1408"/>
      <c r="I149" s="1408"/>
      <c r="J149" s="1408"/>
      <c r="K149" s="1408"/>
      <c r="L149" s="1408"/>
      <c r="M149" s="1408"/>
      <c r="N149" s="1408"/>
    </row>
    <row r="150" spans="1:14">
      <c r="A150" s="1408"/>
      <c r="B150" s="1408"/>
      <c r="C150" s="1408"/>
      <c r="D150" s="1408"/>
      <c r="E150" s="1408"/>
      <c r="F150" s="1408"/>
      <c r="G150" s="1408"/>
      <c r="H150" s="1408"/>
      <c r="I150" s="1408"/>
      <c r="J150" s="1408"/>
      <c r="K150" s="1408"/>
      <c r="L150" s="1408"/>
      <c r="M150" s="1408"/>
      <c r="N150" s="1408"/>
    </row>
  </sheetData>
  <mergeCells count="6">
    <mergeCell ref="L2:N2"/>
    <mergeCell ref="M51:O51"/>
    <mergeCell ref="I4:J4"/>
    <mergeCell ref="C4:E4"/>
    <mergeCell ref="A2:J2"/>
    <mergeCell ref="G19:L19"/>
  </mergeCells>
  <phoneticPr fontId="3"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02"/>
  <sheetViews>
    <sheetView workbookViewId="0">
      <selection activeCell="G41" sqref="G41"/>
    </sheetView>
  </sheetViews>
  <sheetFormatPr defaultRowHeight="12.6"/>
  <cols>
    <col min="1" max="1" width="21.42578125" customWidth="1"/>
    <col min="3" max="3" width="15.140625" customWidth="1"/>
    <col min="4" max="4" width="10" bestFit="1" customWidth="1"/>
    <col min="7" max="7" width="17.85546875" customWidth="1"/>
  </cols>
  <sheetData>
    <row r="2" spans="1:13" ht="12.95">
      <c r="A2" s="687" t="s">
        <v>0</v>
      </c>
    </row>
    <row r="4" spans="1:13" ht="21">
      <c r="A4" s="1329" t="s">
        <v>2</v>
      </c>
      <c r="B4" s="1455" t="s">
        <v>3</v>
      </c>
      <c r="C4" s="2088" t="s">
        <v>4</v>
      </c>
      <c r="D4" s="2088"/>
      <c r="E4" s="2088"/>
      <c r="F4" s="1371"/>
      <c r="G4" s="1329" t="s">
        <v>5</v>
      </c>
      <c r="H4" s="1455" t="s">
        <v>3</v>
      </c>
      <c r="I4" s="1372" t="s">
        <v>4</v>
      </c>
      <c r="J4" s="1372"/>
      <c r="K4" s="1372"/>
      <c r="L4" s="326"/>
      <c r="M4" s="326"/>
    </row>
    <row r="5" spans="1:13">
      <c r="A5" s="1329" t="s">
        <v>11</v>
      </c>
      <c r="B5" s="1455"/>
      <c r="C5" s="1330" t="s">
        <v>12</v>
      </c>
      <c r="D5" s="1330" t="s">
        <v>13</v>
      </c>
      <c r="E5" s="1330" t="s">
        <v>14</v>
      </c>
      <c r="F5" s="1371"/>
      <c r="G5" s="1329" t="s">
        <v>11</v>
      </c>
      <c r="H5" s="1455"/>
      <c r="I5" s="1330" t="s">
        <v>12</v>
      </c>
      <c r="J5" s="1373" t="s">
        <v>15</v>
      </c>
      <c r="K5" s="1330" t="s">
        <v>14</v>
      </c>
      <c r="L5" s="326"/>
      <c r="M5" s="326"/>
    </row>
    <row r="6" spans="1:13">
      <c r="A6" s="1295" t="s">
        <v>18</v>
      </c>
      <c r="B6" s="270">
        <v>0.51</v>
      </c>
      <c r="C6" s="1296">
        <v>0.9</v>
      </c>
      <c r="D6" s="1296">
        <v>73.900000000000006</v>
      </c>
      <c r="E6" s="1374">
        <v>74.8</v>
      </c>
      <c r="F6" s="1371"/>
      <c r="G6" s="670" t="s">
        <v>223</v>
      </c>
      <c r="H6" s="270">
        <v>7.5999999999999998E-2</v>
      </c>
      <c r="I6" s="1375">
        <v>10.4</v>
      </c>
      <c r="J6" s="668">
        <v>1.3</v>
      </c>
      <c r="K6" s="1375">
        <v>11.7</v>
      </c>
      <c r="L6" s="326"/>
      <c r="M6" s="326"/>
    </row>
    <row r="7" spans="1:13">
      <c r="A7" s="1297" t="s">
        <v>21</v>
      </c>
      <c r="B7" s="1376">
        <v>0.53</v>
      </c>
      <c r="C7" s="1296">
        <v>2.2000000000000002</v>
      </c>
      <c r="D7" s="1296">
        <v>5</v>
      </c>
      <c r="E7" s="1374">
        <v>7.3</v>
      </c>
      <c r="F7" s="1371"/>
      <c r="G7" s="670" t="s">
        <v>19</v>
      </c>
      <c r="H7" s="270">
        <v>0.1178</v>
      </c>
      <c r="I7" s="1375">
        <v>0.1</v>
      </c>
      <c r="J7" s="668">
        <v>0</v>
      </c>
      <c r="K7" s="1375">
        <v>0.1</v>
      </c>
      <c r="L7" s="326"/>
      <c r="M7" s="326"/>
    </row>
    <row r="8" spans="1:13">
      <c r="A8" s="1295" t="s">
        <v>33</v>
      </c>
      <c r="B8" s="1376" t="s">
        <v>162</v>
      </c>
      <c r="C8" s="1296">
        <v>15.3</v>
      </c>
      <c r="D8" s="1296">
        <v>11.1</v>
      </c>
      <c r="E8" s="1374">
        <v>26.3</v>
      </c>
      <c r="F8" s="1371"/>
      <c r="G8" s="670" t="s">
        <v>31</v>
      </c>
      <c r="H8" s="1376">
        <v>0.25340000000000001</v>
      </c>
      <c r="I8" s="1375">
        <v>2.4</v>
      </c>
      <c r="J8" s="668">
        <v>50.6</v>
      </c>
      <c r="K8" s="1375">
        <v>52.9</v>
      </c>
      <c r="L8" s="326"/>
      <c r="M8" s="326"/>
    </row>
    <row r="9" spans="1:13">
      <c r="A9" s="1295" t="s">
        <v>163</v>
      </c>
      <c r="B9" s="1376" t="s">
        <v>164</v>
      </c>
      <c r="C9" s="1296">
        <v>0</v>
      </c>
      <c r="D9" s="1296">
        <v>0</v>
      </c>
      <c r="E9" s="1374">
        <v>0</v>
      </c>
      <c r="F9" s="1371"/>
      <c r="G9" s="670" t="s">
        <v>34</v>
      </c>
      <c r="H9" s="270">
        <v>0.36170000000000002</v>
      </c>
      <c r="I9" s="1375">
        <v>15.3</v>
      </c>
      <c r="J9" s="668">
        <v>27.1</v>
      </c>
      <c r="K9" s="1375">
        <v>42.4</v>
      </c>
      <c r="L9" s="326"/>
      <c r="M9" s="326"/>
    </row>
    <row r="10" spans="1:13">
      <c r="A10" s="1295" t="s">
        <v>166</v>
      </c>
      <c r="B10" s="270">
        <v>0.58699999999999997</v>
      </c>
      <c r="C10" s="1296">
        <v>13.6</v>
      </c>
      <c r="D10" s="1296">
        <v>2.2999999999999998</v>
      </c>
      <c r="E10" s="1374">
        <v>15.9</v>
      </c>
      <c r="F10" s="1371"/>
      <c r="G10" s="671" t="s">
        <v>28</v>
      </c>
      <c r="H10" s="1376">
        <v>0.33</v>
      </c>
      <c r="I10" s="1375">
        <v>1</v>
      </c>
      <c r="J10" s="668">
        <v>3.5</v>
      </c>
      <c r="K10" s="1375">
        <v>4.5</v>
      </c>
      <c r="L10" s="326"/>
      <c r="M10" s="326"/>
    </row>
    <row r="11" spans="1:13">
      <c r="A11" s="1298" t="s">
        <v>42</v>
      </c>
      <c r="B11" s="1377" t="s">
        <v>167</v>
      </c>
      <c r="C11" s="1296">
        <v>26.1</v>
      </c>
      <c r="D11" s="1296">
        <v>0</v>
      </c>
      <c r="E11" s="1374">
        <v>26.1</v>
      </c>
      <c r="F11" s="1371"/>
      <c r="G11" s="670" t="s">
        <v>22</v>
      </c>
      <c r="H11" s="270">
        <v>0.35</v>
      </c>
      <c r="I11" s="1375">
        <v>12.2</v>
      </c>
      <c r="J11" s="668">
        <v>0</v>
      </c>
      <c r="K11" s="1375">
        <v>12.2</v>
      </c>
      <c r="L11" s="326"/>
      <c r="M11" s="326"/>
    </row>
    <row r="12" spans="1:13">
      <c r="A12" s="1295" t="s">
        <v>45</v>
      </c>
      <c r="B12" s="1376">
        <v>0.36</v>
      </c>
      <c r="C12" s="1296">
        <v>10.6</v>
      </c>
      <c r="D12" s="1296">
        <v>8.5</v>
      </c>
      <c r="E12" s="1374">
        <v>19.100000000000001</v>
      </c>
      <c r="F12" s="1371"/>
      <c r="G12" s="670" t="s">
        <v>25</v>
      </c>
      <c r="H12" s="270">
        <v>0.41470000000000001</v>
      </c>
      <c r="I12" s="1375">
        <v>20.2</v>
      </c>
      <c r="J12" s="668">
        <v>3.5</v>
      </c>
      <c r="K12" s="1375">
        <v>23.6</v>
      </c>
      <c r="L12" s="326"/>
      <c r="M12" s="326"/>
    </row>
    <row r="13" spans="1:13">
      <c r="A13" s="1295" t="s">
        <v>47</v>
      </c>
      <c r="B13" s="1376">
        <v>0.51</v>
      </c>
      <c r="C13" s="1296">
        <v>37.799999999999997</v>
      </c>
      <c r="D13" s="1296">
        <v>32.299999999999997</v>
      </c>
      <c r="E13" s="1374">
        <v>70.099999999999994</v>
      </c>
      <c r="F13" s="1371"/>
      <c r="G13" s="670" t="s">
        <v>224</v>
      </c>
      <c r="H13" s="270">
        <v>6.6400000000000001E-2</v>
      </c>
      <c r="I13" s="1375">
        <v>0.7</v>
      </c>
      <c r="J13" s="1375">
        <v>0.1</v>
      </c>
      <c r="K13" s="1375">
        <v>0.8</v>
      </c>
      <c r="L13" s="326"/>
      <c r="M13" s="326"/>
    </row>
    <row r="14" spans="1:13">
      <c r="A14" s="1298" t="s">
        <v>51</v>
      </c>
      <c r="B14" s="1377">
        <v>0.13039999999999999</v>
      </c>
      <c r="C14" s="1296">
        <v>7.4</v>
      </c>
      <c r="D14" s="1296">
        <v>3</v>
      </c>
      <c r="E14" s="1374">
        <v>10.3</v>
      </c>
      <c r="F14" s="1371"/>
      <c r="G14" s="1671" t="s">
        <v>169</v>
      </c>
      <c r="H14" s="1672"/>
      <c r="I14" s="1673">
        <f>SUM(I6:I13)</f>
        <v>62.300000000000011</v>
      </c>
      <c r="J14" s="1673">
        <f>SUM(J6:J13)</f>
        <v>86.1</v>
      </c>
      <c r="K14" s="1673">
        <f>SUM(K6:K13)</f>
        <v>148.20000000000002</v>
      </c>
      <c r="L14" s="326"/>
      <c r="M14" s="326"/>
    </row>
    <row r="15" spans="1:13">
      <c r="A15" s="1295" t="s">
        <v>173</v>
      </c>
      <c r="B15" s="1376" t="s">
        <v>174</v>
      </c>
      <c r="C15" s="1296">
        <v>0</v>
      </c>
      <c r="D15" s="1296">
        <v>0</v>
      </c>
      <c r="E15" s="1374">
        <v>0</v>
      </c>
      <c r="F15" s="1371"/>
      <c r="G15" s="1683" t="s">
        <v>266</v>
      </c>
      <c r="H15" s="1684"/>
      <c r="I15" s="1685">
        <f>C37+I14</f>
        <v>663.2</v>
      </c>
      <c r="J15" s="1685">
        <f>D37+J14</f>
        <v>721.69999999999982</v>
      </c>
      <c r="K15" s="1685">
        <f>SUM(I15:J15)-0.5</f>
        <v>1384.3999999999999</v>
      </c>
      <c r="L15" s="326"/>
      <c r="M15" s="326"/>
    </row>
    <row r="16" spans="1:13">
      <c r="A16" s="1295" t="s">
        <v>54</v>
      </c>
      <c r="B16" s="1376">
        <v>0.42630000000000001</v>
      </c>
      <c r="C16" s="1296">
        <v>217.1</v>
      </c>
      <c r="D16" s="1296">
        <v>7.4</v>
      </c>
      <c r="E16" s="1374">
        <v>224.5</v>
      </c>
      <c r="F16" s="1371"/>
      <c r="G16" s="326"/>
      <c r="H16" s="326"/>
      <c r="I16" s="326"/>
      <c r="J16" s="326"/>
      <c r="K16" s="326"/>
      <c r="L16" s="326"/>
      <c r="M16" s="326"/>
    </row>
    <row r="17" spans="1:13">
      <c r="A17" s="1295" t="s">
        <v>56</v>
      </c>
      <c r="B17" s="270">
        <v>0.55300000000000005</v>
      </c>
      <c r="C17" s="1296">
        <v>5.9</v>
      </c>
      <c r="D17" s="1296">
        <v>4.5999999999999996</v>
      </c>
      <c r="E17" s="1374">
        <v>10.5</v>
      </c>
      <c r="F17" s="1371"/>
      <c r="G17" s="326"/>
      <c r="H17" s="326"/>
      <c r="I17" s="326"/>
      <c r="J17" s="326"/>
      <c r="K17" s="326"/>
      <c r="L17" s="326"/>
      <c r="M17" s="326"/>
    </row>
    <row r="18" spans="1:13">
      <c r="A18" s="1295" t="s">
        <v>57</v>
      </c>
      <c r="B18" s="1376">
        <v>0.39550000000000002</v>
      </c>
      <c r="C18" s="1296">
        <v>5.4</v>
      </c>
      <c r="D18" s="1296">
        <v>25.8</v>
      </c>
      <c r="E18" s="1374">
        <v>31.2</v>
      </c>
      <c r="F18" s="1371"/>
      <c r="G18" s="326"/>
      <c r="H18" s="326"/>
      <c r="I18" s="326"/>
      <c r="J18" s="326"/>
      <c r="K18" s="326"/>
      <c r="L18" s="326"/>
      <c r="M18" s="326"/>
    </row>
    <row r="19" spans="1:13">
      <c r="A19" s="1295" t="s">
        <v>60</v>
      </c>
      <c r="B19" s="270">
        <v>0.43969999999999998</v>
      </c>
      <c r="C19" s="1296">
        <v>7.7</v>
      </c>
      <c r="D19" s="1296">
        <v>11.5</v>
      </c>
      <c r="E19" s="1374">
        <v>19.2</v>
      </c>
      <c r="F19" s="1371"/>
      <c r="G19" s="326"/>
      <c r="H19" s="326"/>
      <c r="I19" s="326"/>
      <c r="J19" s="326"/>
      <c r="K19" s="326"/>
      <c r="L19" s="326"/>
      <c r="M19" s="326"/>
    </row>
    <row r="20" spans="1:13">
      <c r="A20" s="1295" t="s">
        <v>65</v>
      </c>
      <c r="B20" s="270">
        <v>0.64</v>
      </c>
      <c r="C20" s="1296">
        <v>3.8</v>
      </c>
      <c r="D20" s="1296">
        <v>3.1</v>
      </c>
      <c r="E20" s="1374">
        <v>6.8</v>
      </c>
      <c r="F20" s="1371"/>
      <c r="G20" s="326"/>
      <c r="H20" s="326"/>
      <c r="I20" s="326"/>
      <c r="J20" s="326"/>
      <c r="K20" s="326"/>
      <c r="L20" s="326"/>
      <c r="M20" s="326"/>
    </row>
    <row r="21" spans="1:13">
      <c r="A21" s="1295" t="s">
        <v>71</v>
      </c>
      <c r="B21" s="1376" t="s">
        <v>175</v>
      </c>
      <c r="C21" s="1296">
        <v>8.6</v>
      </c>
      <c r="D21" s="1296">
        <v>5.9</v>
      </c>
      <c r="E21" s="1374">
        <v>14.6</v>
      </c>
      <c r="F21" s="1371"/>
      <c r="G21" s="1378"/>
      <c r="H21" s="1279"/>
      <c r="I21" s="1287"/>
      <c r="J21" s="1287"/>
      <c r="K21" s="1289"/>
      <c r="L21" s="326"/>
      <c r="M21" s="326"/>
    </row>
    <row r="22" spans="1:13">
      <c r="A22" s="1295" t="s">
        <v>74</v>
      </c>
      <c r="B22" s="1376" t="s">
        <v>176</v>
      </c>
      <c r="C22" s="1296">
        <v>55.9</v>
      </c>
      <c r="D22" s="1296">
        <v>85.1</v>
      </c>
      <c r="E22" s="1374">
        <v>141</v>
      </c>
      <c r="F22" s="1371"/>
      <c r="G22" s="1378"/>
      <c r="H22" s="1331"/>
      <c r="I22" s="1333"/>
      <c r="J22" s="1333"/>
      <c r="K22" s="1333"/>
      <c r="L22" s="326"/>
      <c r="M22" s="326"/>
    </row>
    <row r="23" spans="1:13">
      <c r="A23" s="1295" t="s">
        <v>178</v>
      </c>
      <c r="B23" s="1376" t="s">
        <v>177</v>
      </c>
      <c r="C23" s="1374">
        <v>11.9</v>
      </c>
      <c r="D23" s="1296">
        <v>25</v>
      </c>
      <c r="E23" s="1374">
        <v>36.9</v>
      </c>
      <c r="F23" s="1371"/>
      <c r="G23" s="1378"/>
      <c r="H23" s="1331"/>
      <c r="I23" s="1333"/>
      <c r="J23" s="1333"/>
      <c r="K23" s="1333"/>
      <c r="L23" s="326"/>
      <c r="M23" s="326"/>
    </row>
    <row r="24" spans="1:13">
      <c r="A24" s="1295" t="s">
        <v>83</v>
      </c>
      <c r="B24" s="1377">
        <v>0.33279999999999998</v>
      </c>
      <c r="C24" s="1296">
        <v>35</v>
      </c>
      <c r="D24" s="1296">
        <v>0</v>
      </c>
      <c r="E24" s="1374">
        <v>35</v>
      </c>
      <c r="F24" s="1371"/>
      <c r="G24" s="1371"/>
      <c r="H24" s="1371"/>
      <c r="I24" s="326"/>
      <c r="J24" s="326"/>
      <c r="K24" s="326"/>
      <c r="L24" s="326"/>
      <c r="M24" s="326"/>
    </row>
    <row r="25" spans="1:13">
      <c r="A25" s="1295" t="s">
        <v>85</v>
      </c>
      <c r="B25" s="1376">
        <v>0.3679</v>
      </c>
      <c r="C25" s="1296">
        <v>0</v>
      </c>
      <c r="D25" s="1296">
        <v>0</v>
      </c>
      <c r="E25" s="1374">
        <v>0</v>
      </c>
      <c r="F25" s="1371"/>
      <c r="G25" s="1371"/>
      <c r="H25" s="1371"/>
      <c r="I25" s="326"/>
      <c r="J25" s="326"/>
      <c r="K25" s="326"/>
      <c r="L25" s="326"/>
      <c r="M25" s="326"/>
    </row>
    <row r="26" spans="1:13">
      <c r="A26" s="1295" t="s">
        <v>88</v>
      </c>
      <c r="B26" s="1376" t="s">
        <v>179</v>
      </c>
      <c r="C26" s="1296">
        <v>18.3</v>
      </c>
      <c r="D26" s="1296">
        <v>8.6999999999999993</v>
      </c>
      <c r="E26" s="1374">
        <v>27.1</v>
      </c>
      <c r="F26" s="1371"/>
      <c r="G26" s="1371"/>
      <c r="H26" s="1371"/>
      <c r="I26" s="326"/>
      <c r="J26" s="326"/>
      <c r="K26" s="326"/>
      <c r="L26" s="326"/>
      <c r="M26" s="326"/>
    </row>
    <row r="27" spans="1:13">
      <c r="A27" s="1295" t="s">
        <v>103</v>
      </c>
      <c r="B27" s="1376">
        <v>0.41499999999999998</v>
      </c>
      <c r="C27" s="1296">
        <v>4.2</v>
      </c>
      <c r="D27" s="1296">
        <v>0.3</v>
      </c>
      <c r="E27" s="1374">
        <v>4.5</v>
      </c>
      <c r="F27" s="1371"/>
      <c r="G27" s="1371"/>
      <c r="H27" s="1371"/>
      <c r="I27" s="326"/>
      <c r="J27" s="326"/>
      <c r="K27" s="326"/>
      <c r="L27" s="326"/>
      <c r="M27" s="326"/>
    </row>
    <row r="28" spans="1:13">
      <c r="A28" s="1295" t="s">
        <v>104</v>
      </c>
      <c r="B28" s="1376">
        <v>0.59099999999999997</v>
      </c>
      <c r="C28" s="1296">
        <v>11.8</v>
      </c>
      <c r="D28" s="1296">
        <v>0</v>
      </c>
      <c r="E28" s="1374">
        <v>11.8</v>
      </c>
      <c r="F28" s="1371"/>
      <c r="G28" s="1371"/>
      <c r="H28" s="1371"/>
      <c r="I28" s="326"/>
      <c r="J28" s="326"/>
      <c r="K28" s="326"/>
      <c r="L28" s="326"/>
      <c r="M28" s="326"/>
    </row>
    <row r="29" spans="1:13">
      <c r="A29" s="1295" t="s">
        <v>105</v>
      </c>
      <c r="B29" s="270">
        <v>0.30580000000000002</v>
      </c>
      <c r="C29" s="1296">
        <v>7.9</v>
      </c>
      <c r="D29" s="1296">
        <v>199.4</v>
      </c>
      <c r="E29" s="1374">
        <v>207.3</v>
      </c>
      <c r="F29" s="1371"/>
      <c r="G29" s="1371"/>
      <c r="H29" s="1371"/>
      <c r="I29" s="326"/>
      <c r="J29" s="326"/>
      <c r="K29" s="326"/>
      <c r="L29" s="326"/>
      <c r="M29" s="326"/>
    </row>
    <row r="30" spans="1:13">
      <c r="A30" s="1295" t="s">
        <v>106</v>
      </c>
      <c r="B30" s="270">
        <v>0.30580000000000002</v>
      </c>
      <c r="C30" s="1296">
        <v>24.1</v>
      </c>
      <c r="D30" s="1296">
        <v>0</v>
      </c>
      <c r="E30" s="1374">
        <v>24.1</v>
      </c>
      <c r="F30" s="1371"/>
      <c r="G30" s="1371"/>
      <c r="H30" s="1371"/>
      <c r="I30" s="326"/>
      <c r="J30" s="326"/>
      <c r="K30" s="326"/>
      <c r="L30" s="326"/>
      <c r="M30" s="326"/>
    </row>
    <row r="31" spans="1:13">
      <c r="A31" s="1295" t="s">
        <v>108</v>
      </c>
      <c r="B31" s="270">
        <v>0.58840000000000003</v>
      </c>
      <c r="C31" s="1296">
        <v>16.399999999999999</v>
      </c>
      <c r="D31" s="1296">
        <v>30.3</v>
      </c>
      <c r="E31" s="1374">
        <v>46.7</v>
      </c>
      <c r="F31" s="1371"/>
      <c r="G31" s="1371"/>
      <c r="H31" s="1371"/>
      <c r="I31" s="326"/>
      <c r="J31" s="326"/>
      <c r="K31" s="326"/>
      <c r="L31" s="326"/>
      <c r="M31" s="326"/>
    </row>
    <row r="32" spans="1:13">
      <c r="A32" s="1295" t="s">
        <v>111</v>
      </c>
      <c r="B32" s="1376">
        <v>0.66779999999999995</v>
      </c>
      <c r="C32" s="1296">
        <v>0.9</v>
      </c>
      <c r="D32" s="1296">
        <v>9.3000000000000007</v>
      </c>
      <c r="E32" s="1374">
        <v>10.3</v>
      </c>
      <c r="F32" s="1371"/>
      <c r="G32" s="1371"/>
      <c r="H32" s="1371"/>
      <c r="I32" s="326"/>
      <c r="J32" s="326"/>
      <c r="K32" s="326"/>
      <c r="L32" s="326"/>
      <c r="M32" s="326"/>
    </row>
    <row r="33" spans="1:14">
      <c r="A33" s="1295" t="s">
        <v>225</v>
      </c>
      <c r="B33" s="270">
        <v>0.18</v>
      </c>
      <c r="C33" s="1296">
        <v>0.7</v>
      </c>
      <c r="D33" s="1296">
        <v>0.3</v>
      </c>
      <c r="E33" s="1374">
        <v>1</v>
      </c>
      <c r="F33" s="1371"/>
      <c r="G33" s="1371"/>
      <c r="H33" s="1371"/>
      <c r="I33" s="326"/>
      <c r="J33" s="326"/>
      <c r="K33" s="326"/>
      <c r="L33" s="326"/>
      <c r="M33" s="326"/>
    </row>
    <row r="34" spans="1:14">
      <c r="A34" s="1295" t="s">
        <v>112</v>
      </c>
      <c r="B34" s="1376">
        <v>0.41499999999999998</v>
      </c>
      <c r="C34" s="1296">
        <v>7.7</v>
      </c>
      <c r="D34" s="1296">
        <v>0</v>
      </c>
      <c r="E34" s="1374">
        <v>7.7</v>
      </c>
      <c r="F34" s="1371"/>
      <c r="G34" s="1371"/>
      <c r="H34" s="1371"/>
      <c r="I34" s="326"/>
      <c r="J34" s="326"/>
      <c r="K34" s="326"/>
      <c r="L34" s="326"/>
      <c r="M34" s="326"/>
    </row>
    <row r="35" spans="1:14">
      <c r="A35" s="1295" t="s">
        <v>113</v>
      </c>
      <c r="B35" s="270">
        <v>0.53200000000000003</v>
      </c>
      <c r="C35" s="1296">
        <v>21.1</v>
      </c>
      <c r="D35" s="1296">
        <v>47</v>
      </c>
      <c r="E35" s="1374">
        <v>68.099999999999994</v>
      </c>
      <c r="F35" s="1371"/>
      <c r="G35" s="1371"/>
      <c r="H35" s="1371"/>
      <c r="I35" s="326"/>
      <c r="J35" s="326"/>
      <c r="K35" s="326"/>
      <c r="L35" s="326"/>
      <c r="M35" s="326"/>
    </row>
    <row r="36" spans="1:14">
      <c r="A36" s="1295" t="s">
        <v>114</v>
      </c>
      <c r="B36" s="1376">
        <v>0.34570000000000001</v>
      </c>
      <c r="C36" s="1296">
        <v>22.6</v>
      </c>
      <c r="D36" s="1296">
        <v>35.799999999999997</v>
      </c>
      <c r="E36" s="1374">
        <v>58.4</v>
      </c>
      <c r="F36" s="1371"/>
      <c r="G36" s="1371"/>
      <c r="H36" s="1371"/>
      <c r="I36" s="326"/>
      <c r="J36" s="326"/>
      <c r="K36" s="326"/>
      <c r="L36" s="326"/>
      <c r="M36" s="326"/>
    </row>
    <row r="37" spans="1:14">
      <c r="A37" s="1677" t="s">
        <v>115</v>
      </c>
      <c r="B37" s="1678"/>
      <c r="C37" s="1679">
        <f>SUM(C6:C36)</f>
        <v>600.9</v>
      </c>
      <c r="D37" s="1679">
        <f>SUM(D6:D36)</f>
        <v>635.5999999999998</v>
      </c>
      <c r="E37" s="1679">
        <f>SUM(C37:D37)</f>
        <v>1236.4999999999998</v>
      </c>
      <c r="F37" s="1371"/>
      <c r="G37" s="1371"/>
      <c r="H37" s="1371"/>
      <c r="I37" s="326"/>
      <c r="J37" s="326"/>
      <c r="K37" s="326"/>
      <c r="L37" s="326"/>
      <c r="M37" s="326"/>
    </row>
    <row r="38" spans="1:14">
      <c r="A38" s="1371"/>
      <c r="B38" s="1371"/>
      <c r="C38" s="1371"/>
      <c r="D38" s="1371"/>
      <c r="E38" s="1371"/>
      <c r="F38" s="1371"/>
      <c r="G38" s="1371"/>
      <c r="H38" s="672"/>
      <c r="I38" s="326"/>
      <c r="J38" s="326"/>
      <c r="K38" s="326"/>
      <c r="L38" s="326"/>
      <c r="M38" s="326"/>
    </row>
    <row r="39" spans="1:14">
      <c r="A39" s="1378" t="s">
        <v>182</v>
      </c>
      <c r="B39" s="1371"/>
      <c r="C39" s="1371"/>
      <c r="D39" s="1371"/>
      <c r="E39" s="1371"/>
      <c r="F39" s="1371"/>
      <c r="G39" s="1371"/>
      <c r="H39" s="1332"/>
      <c r="I39" s="326"/>
      <c r="J39" s="326"/>
      <c r="K39" s="326"/>
      <c r="L39" s="326"/>
      <c r="M39" s="326"/>
    </row>
    <row r="40" spans="1:14">
      <c r="A40" s="1378" t="s">
        <v>267</v>
      </c>
      <c r="B40" s="1331"/>
      <c r="C40" s="1333"/>
      <c r="D40" s="1333"/>
      <c r="E40" s="1333"/>
      <c r="F40" s="1333"/>
      <c r="G40" s="1334"/>
      <c r="H40" s="1334"/>
      <c r="I40" s="326"/>
      <c r="J40" s="326"/>
      <c r="K40" s="326"/>
      <c r="L40" s="326"/>
      <c r="M40" s="326"/>
    </row>
    <row r="41" spans="1:14">
      <c r="A41" s="1378" t="s">
        <v>184</v>
      </c>
      <c r="B41" s="1331"/>
      <c r="C41" s="1333"/>
      <c r="D41" s="1333"/>
      <c r="E41" s="1333"/>
      <c r="F41" s="1333"/>
      <c r="G41" s="1334"/>
      <c r="H41" s="1334"/>
      <c r="I41" s="326"/>
      <c r="J41" s="326"/>
      <c r="K41" s="326"/>
      <c r="L41" s="326"/>
      <c r="M41" s="326"/>
    </row>
    <row r="42" spans="1:14">
      <c r="A42" s="2086" t="s">
        <v>185</v>
      </c>
      <c r="B42" s="2086"/>
      <c r="C42" s="2086"/>
      <c r="D42" s="2086"/>
      <c r="E42" s="2086"/>
      <c r="F42" s="2086"/>
      <c r="G42" s="2086"/>
      <c r="H42" s="2086"/>
      <c r="I42" s="326"/>
      <c r="J42" s="326"/>
      <c r="K42" s="326"/>
      <c r="L42" s="326"/>
      <c r="M42" s="326"/>
    </row>
    <row r="43" spans="1:14">
      <c r="A43" s="1378" t="s">
        <v>231</v>
      </c>
      <c r="B43" s="1378"/>
      <c r="C43" s="1378"/>
      <c r="D43" s="1378"/>
      <c r="E43" s="1378"/>
      <c r="F43" s="1379"/>
      <c r="G43" s="1379"/>
      <c r="H43" s="1379"/>
      <c r="I43" s="326"/>
      <c r="J43" s="326"/>
      <c r="K43" s="326"/>
      <c r="L43" s="326"/>
      <c r="M43" s="326"/>
    </row>
    <row r="44" spans="1:14">
      <c r="A44" s="1378" t="s">
        <v>232</v>
      </c>
      <c r="B44" s="1378"/>
      <c r="C44" s="1378"/>
      <c r="D44" s="1380"/>
      <c r="E44" s="1333"/>
      <c r="F44" s="1333"/>
      <c r="G44" s="1334"/>
      <c r="H44" s="1334"/>
      <c r="I44" s="326"/>
      <c r="J44" s="326"/>
      <c r="K44" s="326"/>
      <c r="L44" s="326"/>
      <c r="M44" s="326"/>
    </row>
    <row r="45" spans="1:14">
      <c r="A45" s="1378" t="s">
        <v>233</v>
      </c>
      <c r="B45" s="1378"/>
      <c r="C45" s="1378"/>
      <c r="D45" s="1380"/>
      <c r="E45" s="1333"/>
      <c r="F45" s="1333"/>
      <c r="G45" s="1334"/>
      <c r="H45" s="1334"/>
      <c r="I45" s="326"/>
      <c r="J45" s="326"/>
      <c r="K45" s="326"/>
      <c r="L45" s="326"/>
      <c r="M45" s="326"/>
    </row>
    <row r="46" spans="1:14">
      <c r="A46" s="1378" t="s">
        <v>249</v>
      </c>
      <c r="B46" s="1378"/>
      <c r="C46" s="1378"/>
      <c r="D46" s="1380"/>
      <c r="E46" s="1333"/>
      <c r="F46" s="1333"/>
      <c r="G46" s="1334"/>
      <c r="H46" s="1334"/>
      <c r="I46" s="326"/>
      <c r="J46" s="326"/>
      <c r="K46" s="326"/>
      <c r="L46" s="326"/>
      <c r="M46" s="326"/>
    </row>
    <row r="47" spans="1:14">
      <c r="A47" s="326"/>
      <c r="B47" s="326"/>
      <c r="C47" s="326"/>
      <c r="D47" s="326"/>
      <c r="E47" s="326"/>
      <c r="F47" s="326"/>
      <c r="G47" s="326"/>
      <c r="H47" s="326"/>
      <c r="I47" s="326"/>
      <c r="J47" s="326"/>
      <c r="K47" s="326"/>
      <c r="L47" s="326"/>
      <c r="M47" s="326"/>
      <c r="N47" s="326"/>
    </row>
    <row r="48" spans="1:14">
      <c r="A48" s="326"/>
      <c r="B48" s="326"/>
      <c r="C48" s="326"/>
      <c r="D48" s="326"/>
      <c r="E48" s="326"/>
      <c r="F48" s="326"/>
      <c r="G48" s="326"/>
      <c r="H48" s="326"/>
      <c r="I48" s="326"/>
      <c r="J48" s="326"/>
      <c r="K48" s="326"/>
      <c r="L48" s="326"/>
      <c r="M48" s="326"/>
      <c r="N48" s="326"/>
    </row>
    <row r="49" spans="1:14" ht="12.95">
      <c r="A49" s="687" t="s">
        <v>212</v>
      </c>
      <c r="B49" s="326"/>
      <c r="C49" s="326"/>
      <c r="D49" s="326"/>
      <c r="E49" s="326"/>
      <c r="F49" s="326"/>
      <c r="G49" s="326"/>
      <c r="H49" s="326"/>
      <c r="I49" s="326"/>
      <c r="J49" s="326"/>
      <c r="K49" s="326"/>
      <c r="L49" s="326"/>
      <c r="M49" s="326"/>
      <c r="N49" s="326"/>
    </row>
    <row r="50" spans="1:14">
      <c r="B50" s="326"/>
      <c r="C50" s="326"/>
      <c r="D50" s="326"/>
      <c r="E50" s="326"/>
      <c r="F50" s="326"/>
      <c r="G50" s="326"/>
      <c r="H50" s="326"/>
      <c r="I50" s="326"/>
      <c r="J50" s="326"/>
      <c r="K50" s="326"/>
      <c r="L50" s="326"/>
      <c r="M50" s="326"/>
      <c r="N50" s="326"/>
    </row>
    <row r="51" spans="1:14" ht="31.5">
      <c r="A51" s="1455" t="s">
        <v>118</v>
      </c>
      <c r="B51" s="1455"/>
      <c r="C51" s="1455"/>
      <c r="D51" s="1455" t="s">
        <v>119</v>
      </c>
      <c r="E51" s="1455"/>
      <c r="F51" s="1455"/>
      <c r="G51" s="326"/>
      <c r="H51" s="326"/>
      <c r="I51" s="326"/>
      <c r="J51" s="326"/>
      <c r="K51" s="326"/>
      <c r="L51" s="326"/>
      <c r="M51" s="326"/>
      <c r="N51" s="326"/>
    </row>
    <row r="52" spans="1:14">
      <c r="A52" s="1455" t="s">
        <v>61</v>
      </c>
      <c r="B52" s="1455" t="s">
        <v>120</v>
      </c>
      <c r="C52" s="1455" t="s">
        <v>63</v>
      </c>
      <c r="D52" s="1455" t="s">
        <v>64</v>
      </c>
      <c r="E52" s="1455" t="s">
        <v>15</v>
      </c>
      <c r="F52" s="1455" t="s">
        <v>16</v>
      </c>
      <c r="G52" s="326"/>
      <c r="H52" s="326"/>
      <c r="I52" s="326"/>
      <c r="J52" s="326"/>
      <c r="K52" s="326"/>
      <c r="L52" s="326"/>
      <c r="M52" s="326"/>
      <c r="N52" s="326"/>
    </row>
    <row r="53" spans="1:14">
      <c r="A53" s="1295" t="s">
        <v>121</v>
      </c>
      <c r="B53" s="1295" t="s">
        <v>122</v>
      </c>
      <c r="C53" s="1383">
        <v>7.2700000000000001E-2</v>
      </c>
      <c r="D53" s="1382">
        <v>35.208975133333333</v>
      </c>
      <c r="E53" s="1374">
        <v>0</v>
      </c>
      <c r="F53" s="1374">
        <v>35.208975133333333</v>
      </c>
      <c r="G53" s="326"/>
      <c r="H53" s="326"/>
      <c r="I53" s="326"/>
      <c r="J53" s="326"/>
      <c r="K53" s="326"/>
      <c r="L53" s="326"/>
      <c r="M53" s="326"/>
      <c r="N53" s="326"/>
    </row>
    <row r="54" spans="1:14">
      <c r="A54" s="1295" t="s">
        <v>123</v>
      </c>
      <c r="B54" s="1295" t="s">
        <v>124</v>
      </c>
      <c r="C54" s="1383">
        <v>0.2021</v>
      </c>
      <c r="D54" s="1382">
        <v>26.576664677777778</v>
      </c>
      <c r="E54" s="1374">
        <v>0</v>
      </c>
      <c r="F54" s="1374">
        <v>26.576664677777778</v>
      </c>
      <c r="G54" s="326"/>
      <c r="H54" s="326"/>
      <c r="I54" s="326"/>
      <c r="J54" s="326"/>
      <c r="K54" s="326"/>
      <c r="L54" s="326"/>
      <c r="M54" s="326"/>
      <c r="N54" s="326"/>
    </row>
    <row r="55" spans="1:14" ht="15">
      <c r="A55" s="1384" t="s">
        <v>268</v>
      </c>
      <c r="B55" s="1384" t="s">
        <v>126</v>
      </c>
      <c r="C55" s="1385">
        <v>0.12</v>
      </c>
      <c r="D55" s="1386">
        <v>18.2123764</v>
      </c>
      <c r="E55" s="1387">
        <v>0</v>
      </c>
      <c r="F55" s="1387">
        <v>18.2123764</v>
      </c>
      <c r="G55" s="326"/>
      <c r="H55" s="326"/>
      <c r="I55" s="326"/>
      <c r="J55" s="326"/>
      <c r="K55" s="326"/>
      <c r="L55" s="326"/>
      <c r="M55" s="326"/>
      <c r="N55" s="326"/>
    </row>
    <row r="56" spans="1:14">
      <c r="A56" s="1295" t="s">
        <v>127</v>
      </c>
      <c r="B56" s="1295" t="s">
        <v>126</v>
      </c>
      <c r="C56" s="1383">
        <v>0.12</v>
      </c>
      <c r="D56" s="1382">
        <v>5.4518662555555553</v>
      </c>
      <c r="E56" s="1374">
        <v>0</v>
      </c>
      <c r="F56" s="1374">
        <v>5.4518662555555553</v>
      </c>
      <c r="G56" s="326"/>
      <c r="H56" s="326"/>
      <c r="I56" s="326"/>
      <c r="J56" s="326"/>
      <c r="K56" s="326"/>
      <c r="L56" s="326"/>
      <c r="M56" s="326"/>
      <c r="N56" s="326"/>
    </row>
    <row r="57" spans="1:14">
      <c r="A57" s="1295" t="s">
        <v>128</v>
      </c>
      <c r="B57" s="1295" t="s">
        <v>126</v>
      </c>
      <c r="C57" s="1383">
        <v>0.12</v>
      </c>
      <c r="D57" s="1382">
        <v>7.8078438555555563</v>
      </c>
      <c r="E57" s="1374">
        <v>0</v>
      </c>
      <c r="F57" s="1374">
        <v>7.8078438555555563</v>
      </c>
      <c r="G57" s="326"/>
      <c r="H57" s="326"/>
      <c r="I57" s="326"/>
      <c r="J57" s="326"/>
      <c r="K57" s="326"/>
      <c r="L57" s="326"/>
      <c r="M57" s="326"/>
      <c r="N57" s="326"/>
    </row>
    <row r="58" spans="1:14">
      <c r="A58" s="1295" t="s">
        <v>130</v>
      </c>
      <c r="B58" s="1295" t="s">
        <v>126</v>
      </c>
      <c r="C58" s="1383">
        <v>0.12</v>
      </c>
      <c r="D58" s="1382">
        <v>2.7393664555555555</v>
      </c>
      <c r="E58" s="1374">
        <v>0</v>
      </c>
      <c r="F58" s="1374">
        <v>2.7393664555555555</v>
      </c>
      <c r="G58" s="326"/>
      <c r="H58" s="326"/>
      <c r="I58" s="326"/>
      <c r="J58" s="326"/>
      <c r="K58" s="326"/>
      <c r="L58" s="326"/>
      <c r="M58" s="326"/>
      <c r="N58" s="326"/>
    </row>
    <row r="59" spans="1:14">
      <c r="A59" s="1295" t="s">
        <v>131</v>
      </c>
      <c r="B59" s="1295" t="s">
        <v>126</v>
      </c>
      <c r="C59" s="1383">
        <v>0.12</v>
      </c>
      <c r="D59" s="1382">
        <v>2.2132998333333336</v>
      </c>
      <c r="E59" s="1374">
        <v>0</v>
      </c>
      <c r="F59" s="1374">
        <v>2.2132998333333336</v>
      </c>
      <c r="G59" s="326"/>
      <c r="H59" s="326"/>
      <c r="I59" s="326"/>
      <c r="J59" s="326"/>
      <c r="K59" s="326"/>
      <c r="L59" s="326"/>
      <c r="M59" s="326"/>
      <c r="N59" s="326"/>
    </row>
    <row r="60" spans="1:14" ht="15">
      <c r="A60" s="1384" t="s">
        <v>269</v>
      </c>
      <c r="B60" s="1384" t="s">
        <v>126</v>
      </c>
      <c r="C60" s="1385">
        <v>0.2215</v>
      </c>
      <c r="D60" s="1386">
        <v>80.581338377777769</v>
      </c>
      <c r="E60" s="1387">
        <v>0</v>
      </c>
      <c r="F60" s="1387">
        <v>80.581338377777769</v>
      </c>
      <c r="G60" s="326"/>
      <c r="H60" s="326"/>
      <c r="I60" s="326"/>
      <c r="J60" s="326"/>
      <c r="K60" s="326"/>
      <c r="L60" s="326"/>
      <c r="M60" s="326"/>
      <c r="N60" s="326"/>
    </row>
    <row r="61" spans="1:14">
      <c r="A61" s="1295" t="s">
        <v>133</v>
      </c>
      <c r="B61" s="1295" t="s">
        <v>126</v>
      </c>
      <c r="C61" s="1383">
        <v>0.2215</v>
      </c>
      <c r="D61" s="1382">
        <v>19.194931888888888</v>
      </c>
      <c r="E61" s="1374">
        <v>0</v>
      </c>
      <c r="F61" s="1374">
        <v>19.194931888888888</v>
      </c>
      <c r="G61" s="326"/>
      <c r="H61" s="326"/>
      <c r="I61" s="326"/>
      <c r="J61" s="326"/>
      <c r="K61" s="326"/>
      <c r="L61" s="326"/>
      <c r="M61" s="326"/>
      <c r="N61" s="326"/>
    </row>
    <row r="62" spans="1:14">
      <c r="A62" s="1295" t="s">
        <v>134</v>
      </c>
      <c r="B62" s="1295" t="s">
        <v>126</v>
      </c>
      <c r="C62" s="1383">
        <v>0.2215</v>
      </c>
      <c r="D62" s="1382">
        <v>28.112553444444444</v>
      </c>
      <c r="E62" s="1374">
        <v>0</v>
      </c>
      <c r="F62" s="1374">
        <v>28.112553444444444</v>
      </c>
      <c r="G62" s="326"/>
      <c r="H62" s="326"/>
      <c r="I62" s="326"/>
      <c r="J62" s="326"/>
      <c r="K62" s="326"/>
      <c r="L62" s="326"/>
      <c r="M62" s="326"/>
      <c r="N62" s="326"/>
    </row>
    <row r="63" spans="1:14">
      <c r="A63" s="1295" t="s">
        <v>135</v>
      </c>
      <c r="B63" s="1295" t="s">
        <v>126</v>
      </c>
      <c r="C63" s="1383">
        <v>0.2215</v>
      </c>
      <c r="D63" s="1382">
        <v>11.640343566666665</v>
      </c>
      <c r="E63" s="1374">
        <v>0</v>
      </c>
      <c r="F63" s="1374">
        <v>11.640343566666665</v>
      </c>
      <c r="G63" s="326"/>
      <c r="H63" s="326"/>
      <c r="I63" s="326"/>
      <c r="J63" s="326"/>
      <c r="K63" s="326"/>
      <c r="L63" s="326"/>
      <c r="M63" s="326"/>
      <c r="N63" s="326"/>
    </row>
    <row r="64" spans="1:14">
      <c r="A64" s="1295" t="s">
        <v>136</v>
      </c>
      <c r="B64" s="1295" t="s">
        <v>126</v>
      </c>
      <c r="C64" s="1383">
        <v>0.2215</v>
      </c>
      <c r="D64" s="1382">
        <v>14.233887811111112</v>
      </c>
      <c r="E64" s="1374">
        <v>0</v>
      </c>
      <c r="F64" s="1374">
        <v>14.233887811111112</v>
      </c>
      <c r="G64" s="326"/>
      <c r="H64" s="326"/>
      <c r="I64" s="326"/>
      <c r="J64" s="326"/>
      <c r="K64" s="326"/>
      <c r="L64" s="326"/>
      <c r="M64" s="326"/>
      <c r="N64" s="326"/>
    </row>
    <row r="65" spans="1:14">
      <c r="A65" s="1295" t="s">
        <v>137</v>
      </c>
      <c r="B65" s="1295" t="s">
        <v>126</v>
      </c>
      <c r="C65" s="1383">
        <v>0.2215</v>
      </c>
      <c r="D65" s="1382">
        <v>7.3996216666666665</v>
      </c>
      <c r="E65" s="1374">
        <v>0</v>
      </c>
      <c r="F65" s="1374">
        <v>7.3996216666666665</v>
      </c>
      <c r="G65" s="326"/>
      <c r="H65" s="326"/>
      <c r="I65" s="326"/>
      <c r="J65" s="326"/>
      <c r="K65" s="326"/>
      <c r="L65" s="326"/>
      <c r="M65" s="326"/>
      <c r="N65" s="326"/>
    </row>
    <row r="66" spans="1:14">
      <c r="A66" s="1295" t="s">
        <v>138</v>
      </c>
      <c r="B66" s="1295" t="s">
        <v>126</v>
      </c>
      <c r="C66" s="1383">
        <v>0.1333</v>
      </c>
      <c r="D66" s="1382">
        <v>6.2658217444444437</v>
      </c>
      <c r="E66" s="1374">
        <v>0</v>
      </c>
      <c r="F66" s="1374">
        <v>6.2658217444444437</v>
      </c>
      <c r="G66" s="326"/>
      <c r="H66" s="326"/>
      <c r="I66" s="326"/>
      <c r="J66" s="326"/>
      <c r="K66" s="326"/>
      <c r="L66" s="326"/>
      <c r="M66" s="326"/>
      <c r="N66" s="326"/>
    </row>
    <row r="67" spans="1:14" ht="15">
      <c r="A67" s="1295" t="s">
        <v>270</v>
      </c>
      <c r="B67" s="1295" t="s">
        <v>271</v>
      </c>
      <c r="C67" s="1295" t="s">
        <v>67</v>
      </c>
      <c r="D67" s="1382">
        <v>40.001280800000004</v>
      </c>
      <c r="E67" s="1374">
        <v>12.062143366666666</v>
      </c>
      <c r="F67" s="1374">
        <v>52.063424166666664</v>
      </c>
      <c r="G67" s="326"/>
      <c r="H67" s="326"/>
      <c r="I67" s="326"/>
      <c r="J67" s="326"/>
      <c r="K67" s="326"/>
      <c r="L67" s="326"/>
      <c r="M67" s="326"/>
      <c r="N67" s="326"/>
    </row>
    <row r="68" spans="1:14" ht="15">
      <c r="A68" s="1295" t="s">
        <v>272</v>
      </c>
      <c r="B68" s="1295" t="s">
        <v>140</v>
      </c>
      <c r="C68" s="1383">
        <v>0.3</v>
      </c>
      <c r="D68" s="1382">
        <v>3.5781219444444448</v>
      </c>
      <c r="E68" s="1374">
        <v>0.52238885555555559</v>
      </c>
      <c r="F68" s="1374">
        <v>4.1005108000000003</v>
      </c>
      <c r="G68" s="326"/>
      <c r="H68" s="326"/>
      <c r="I68" s="326"/>
      <c r="J68" s="326"/>
      <c r="K68" s="326"/>
      <c r="L68" s="326"/>
      <c r="M68" s="326"/>
      <c r="N68" s="326"/>
    </row>
    <row r="69" spans="1:14" ht="15">
      <c r="A69" s="1295" t="s">
        <v>273</v>
      </c>
      <c r="B69" s="1295" t="s">
        <v>143</v>
      </c>
      <c r="C69" s="1383">
        <v>0.65700000000000003</v>
      </c>
      <c r="D69" s="1382">
        <v>2.0636543555555558</v>
      </c>
      <c r="E69" s="1374">
        <v>0</v>
      </c>
      <c r="F69" s="1374">
        <v>2.0636543555555558</v>
      </c>
      <c r="G69" s="326"/>
      <c r="H69" s="326"/>
      <c r="I69" s="326"/>
      <c r="J69" s="326"/>
      <c r="K69" s="326"/>
      <c r="L69" s="326"/>
      <c r="M69" s="326"/>
      <c r="N69" s="326"/>
    </row>
    <row r="70" spans="1:14">
      <c r="A70" s="1295" t="s">
        <v>69</v>
      </c>
      <c r="B70" s="1295" t="s">
        <v>271</v>
      </c>
      <c r="C70" s="1383">
        <v>0.27500000000000002</v>
      </c>
      <c r="D70" s="1382">
        <v>7.2214157333333331</v>
      </c>
      <c r="E70" s="1374">
        <v>9.4500199999999993E-2</v>
      </c>
      <c r="F70" s="1374">
        <v>7.3159159333333328</v>
      </c>
      <c r="G70" s="326"/>
      <c r="H70" s="326"/>
      <c r="I70" s="326"/>
      <c r="J70" s="326"/>
      <c r="K70" s="326"/>
      <c r="L70" s="326"/>
      <c r="M70" s="326"/>
      <c r="N70" s="326"/>
    </row>
    <row r="71" spans="1:14">
      <c r="A71" s="1295" t="s">
        <v>72</v>
      </c>
      <c r="B71" s="1295" t="s">
        <v>271</v>
      </c>
      <c r="C71" s="1383">
        <v>0.46</v>
      </c>
      <c r="D71" s="1382">
        <v>24.564004466666667</v>
      </c>
      <c r="E71" s="1374">
        <v>2.8864087666666669</v>
      </c>
      <c r="F71" s="1374">
        <v>27.450413233333332</v>
      </c>
      <c r="G71" s="326"/>
      <c r="H71" s="326"/>
      <c r="I71" s="326"/>
      <c r="J71" s="326"/>
      <c r="K71" s="326"/>
      <c r="L71" s="326"/>
      <c r="M71" s="326"/>
      <c r="N71" s="326"/>
    </row>
    <row r="72" spans="1:14">
      <c r="A72" s="1295" t="s">
        <v>217</v>
      </c>
      <c r="B72" s="1295" t="s">
        <v>194</v>
      </c>
      <c r="C72" s="1383">
        <v>0.36499999999999999</v>
      </c>
      <c r="D72" s="1382">
        <v>0</v>
      </c>
      <c r="E72" s="1374">
        <v>11.036954722222221</v>
      </c>
      <c r="F72" s="1374">
        <v>11.036954722222221</v>
      </c>
      <c r="G72" s="326"/>
      <c r="H72" s="326"/>
      <c r="I72" s="326"/>
      <c r="J72" s="326"/>
      <c r="K72" s="326"/>
      <c r="L72" s="326"/>
      <c r="M72" s="326"/>
      <c r="N72" s="326"/>
    </row>
    <row r="73" spans="1:14">
      <c r="A73" s="1295" t="s">
        <v>146</v>
      </c>
      <c r="B73" s="1295" t="s">
        <v>147</v>
      </c>
      <c r="C73" s="1383">
        <v>0.09</v>
      </c>
      <c r="D73" s="1382">
        <v>12.8020657</v>
      </c>
      <c r="E73" s="1374">
        <v>0</v>
      </c>
      <c r="F73" s="1374">
        <v>12.8020657</v>
      </c>
      <c r="G73" s="326"/>
      <c r="H73" s="326"/>
      <c r="I73" s="326"/>
      <c r="J73" s="326"/>
      <c r="K73" s="326"/>
      <c r="L73" s="326"/>
      <c r="M73" s="326"/>
      <c r="N73" s="326"/>
    </row>
    <row r="74" spans="1:14">
      <c r="A74" s="1295" t="s">
        <v>75</v>
      </c>
      <c r="B74" s="1295" t="s">
        <v>271</v>
      </c>
      <c r="C74" s="1383">
        <v>0.12</v>
      </c>
      <c r="D74" s="1382">
        <v>0.67827581111111113</v>
      </c>
      <c r="E74" s="1374">
        <v>7.2575444444444442E-3</v>
      </c>
      <c r="F74" s="1374">
        <v>0.68553335555555561</v>
      </c>
      <c r="G74" s="326"/>
      <c r="H74" s="326"/>
      <c r="I74" s="326"/>
      <c r="J74" s="326"/>
      <c r="K74" s="326"/>
      <c r="L74" s="326"/>
      <c r="M74" s="326"/>
      <c r="N74" s="326"/>
    </row>
    <row r="75" spans="1:14">
      <c r="A75" s="1295" t="s">
        <v>148</v>
      </c>
      <c r="B75" s="1295" t="s">
        <v>147</v>
      </c>
      <c r="C75" s="1383">
        <v>0.05</v>
      </c>
      <c r="D75" s="1382">
        <v>3.4206775222222223</v>
      </c>
      <c r="E75" s="1374">
        <v>0</v>
      </c>
      <c r="F75" s="1374">
        <v>3.4206775222222223</v>
      </c>
      <c r="G75" s="326"/>
      <c r="H75" s="326"/>
      <c r="I75" s="326"/>
      <c r="J75" s="326"/>
      <c r="K75" s="326"/>
      <c r="L75" s="326"/>
      <c r="M75" s="326"/>
      <c r="N75" s="326"/>
    </row>
    <row r="76" spans="1:14">
      <c r="A76" s="1295" t="s">
        <v>149</v>
      </c>
      <c r="B76" s="1295" t="s">
        <v>147</v>
      </c>
      <c r="C76" s="1383">
        <v>9.2600000000000002E-2</v>
      </c>
      <c r="D76" s="1382">
        <v>3.8748774888888886</v>
      </c>
      <c r="E76" s="1374">
        <v>0</v>
      </c>
      <c r="F76" s="1374">
        <v>3.8748774888888886</v>
      </c>
      <c r="G76" s="326"/>
      <c r="H76" s="326"/>
      <c r="I76" s="326"/>
      <c r="J76" s="326"/>
      <c r="K76" s="326"/>
      <c r="L76" s="326"/>
      <c r="M76" s="326"/>
      <c r="N76" s="326"/>
    </row>
    <row r="77" spans="1:14">
      <c r="A77" s="1295" t="s">
        <v>150</v>
      </c>
      <c r="B77" s="1295" t="s">
        <v>151</v>
      </c>
      <c r="C77" s="1383">
        <v>0.45900000000000002</v>
      </c>
      <c r="D77" s="1382">
        <v>16.788654300000001</v>
      </c>
      <c r="E77" s="1374">
        <v>0</v>
      </c>
      <c r="F77" s="1374">
        <v>16.788654300000001</v>
      </c>
      <c r="G77" s="326"/>
      <c r="H77" s="326"/>
      <c r="I77" s="326"/>
      <c r="J77" s="326"/>
      <c r="K77" s="326"/>
      <c r="L77" s="326"/>
      <c r="M77" s="326"/>
      <c r="N77" s="326"/>
    </row>
    <row r="78" spans="1:14">
      <c r="A78" s="1295" t="s">
        <v>152</v>
      </c>
      <c r="B78" s="1295" t="s">
        <v>151</v>
      </c>
      <c r="C78" s="1383">
        <v>0.31850000000000001</v>
      </c>
      <c r="D78" s="1382">
        <v>0</v>
      </c>
      <c r="E78" s="1374">
        <v>41.365490033333337</v>
      </c>
      <c r="F78" s="1374">
        <v>41.365490033333337</v>
      </c>
      <c r="G78" s="326"/>
      <c r="H78" s="326"/>
      <c r="I78" s="326"/>
      <c r="J78" s="326"/>
      <c r="K78" s="326"/>
      <c r="L78" s="326"/>
      <c r="M78" s="326"/>
      <c r="N78" s="326"/>
    </row>
    <row r="79" spans="1:14">
      <c r="A79" s="1295" t="s">
        <v>77</v>
      </c>
      <c r="B79" s="1295" t="s">
        <v>271</v>
      </c>
      <c r="C79" s="1383">
        <v>0.25</v>
      </c>
      <c r="D79" s="1382">
        <v>11.167211677777779</v>
      </c>
      <c r="E79" s="1374">
        <v>0.24455633333333332</v>
      </c>
      <c r="F79" s="1374">
        <v>11.411768011111111</v>
      </c>
      <c r="G79" s="326"/>
      <c r="H79" s="326"/>
      <c r="I79" s="326"/>
      <c r="J79" s="326"/>
      <c r="K79" s="326"/>
      <c r="L79" s="326"/>
      <c r="M79" s="326"/>
      <c r="N79" s="326"/>
    </row>
    <row r="80" spans="1:14">
      <c r="A80" s="1295" t="s">
        <v>79</v>
      </c>
      <c r="B80" s="1295" t="s">
        <v>271</v>
      </c>
      <c r="C80" s="1383">
        <v>0.5</v>
      </c>
      <c r="D80" s="1382">
        <v>16.332532944444441</v>
      </c>
      <c r="E80" s="1374">
        <v>0.11958251111111111</v>
      </c>
      <c r="F80" s="1374">
        <v>16.452115455555557</v>
      </c>
      <c r="G80" s="326"/>
      <c r="H80" s="326"/>
      <c r="I80" s="326"/>
      <c r="J80" s="326"/>
      <c r="K80" s="326"/>
      <c r="L80" s="326"/>
      <c r="M80" s="326"/>
      <c r="N80" s="326"/>
    </row>
    <row r="81" spans="1:14">
      <c r="A81" s="1295" t="s">
        <v>235</v>
      </c>
      <c r="B81" s="1295" t="s">
        <v>236</v>
      </c>
      <c r="C81" s="1383">
        <v>0.3</v>
      </c>
      <c r="D81" s="1382">
        <v>9.8442992666666669</v>
      </c>
      <c r="E81" s="1374">
        <v>0</v>
      </c>
      <c r="F81" s="1374">
        <v>9.8442992666666669</v>
      </c>
      <c r="G81" s="326"/>
      <c r="H81" s="326"/>
      <c r="I81" s="326"/>
      <c r="J81" s="326"/>
      <c r="K81" s="326"/>
      <c r="L81" s="326"/>
      <c r="M81" s="326"/>
      <c r="N81" s="326"/>
    </row>
    <row r="82" spans="1:14" ht="15">
      <c r="A82" s="1295" t="s">
        <v>274</v>
      </c>
      <c r="B82" s="1295" t="s">
        <v>236</v>
      </c>
      <c r="C82" s="1383">
        <v>0.49</v>
      </c>
      <c r="D82" s="1382">
        <v>8.5543882444444446</v>
      </c>
      <c r="E82" s="1374">
        <v>0</v>
      </c>
      <c r="F82" s="1374">
        <v>8.5543882444444446</v>
      </c>
      <c r="G82" s="326"/>
      <c r="H82" s="326"/>
      <c r="I82" s="326"/>
      <c r="J82" s="326"/>
      <c r="K82" s="326"/>
      <c r="L82" s="326"/>
      <c r="M82" s="326"/>
      <c r="N82" s="326"/>
    </row>
    <row r="83" spans="1:14" ht="15">
      <c r="A83" s="1295" t="s">
        <v>275</v>
      </c>
      <c r="B83" s="1295" t="s">
        <v>271</v>
      </c>
      <c r="C83" s="1295" t="s">
        <v>67</v>
      </c>
      <c r="D83" s="1382">
        <v>22.46755647777778</v>
      </c>
      <c r="E83" s="1374">
        <v>236.26105231111114</v>
      </c>
      <c r="F83" s="1374">
        <v>258.72860878888889</v>
      </c>
      <c r="G83" s="326"/>
      <c r="H83" s="326"/>
      <c r="I83" s="326"/>
      <c r="J83" s="326"/>
      <c r="K83" s="326"/>
      <c r="L83" s="326"/>
      <c r="M83" s="326"/>
      <c r="N83" s="326"/>
    </row>
    <row r="84" spans="1:14">
      <c r="A84" s="1295" t="s">
        <v>153</v>
      </c>
      <c r="B84" s="1295" t="s">
        <v>143</v>
      </c>
      <c r="C84" s="1383">
        <v>0.65110000000000001</v>
      </c>
      <c r="D84" s="1382">
        <v>22.683636888888888</v>
      </c>
      <c r="E84" s="1374">
        <v>0</v>
      </c>
      <c r="F84" s="1374">
        <v>22.683636888888888</v>
      </c>
      <c r="G84" s="326"/>
      <c r="H84" s="326"/>
      <c r="I84" s="326"/>
      <c r="J84" s="326"/>
      <c r="K84" s="326"/>
      <c r="L84" s="326"/>
      <c r="M84" s="326"/>
      <c r="N84" s="326"/>
    </row>
    <row r="85" spans="1:14">
      <c r="A85" s="1295" t="s">
        <v>154</v>
      </c>
      <c r="B85" s="1295" t="s">
        <v>155</v>
      </c>
      <c r="C85" s="1383">
        <v>0.1</v>
      </c>
      <c r="D85" s="1382">
        <v>9.8708548111111121</v>
      </c>
      <c r="E85" s="1374">
        <v>0</v>
      </c>
      <c r="F85" s="1374">
        <v>9.8708548111111121</v>
      </c>
      <c r="G85" s="326"/>
      <c r="H85" s="326"/>
      <c r="I85" s="326"/>
      <c r="J85" s="326"/>
      <c r="K85" s="326"/>
      <c r="L85" s="326"/>
      <c r="M85" s="326"/>
      <c r="N85" s="326"/>
    </row>
    <row r="86" spans="1:14">
      <c r="A86" s="1295" t="s">
        <v>158</v>
      </c>
      <c r="B86" s="1295" t="s">
        <v>157</v>
      </c>
      <c r="C86" s="1388">
        <v>0.25</v>
      </c>
      <c r="D86" s="1382">
        <v>32.200000000000003</v>
      </c>
      <c r="E86" s="1374">
        <v>3.9</v>
      </c>
      <c r="F86" s="1374">
        <v>36.1</v>
      </c>
      <c r="G86" s="326"/>
      <c r="H86" s="326"/>
      <c r="I86" s="326"/>
      <c r="J86" s="326"/>
      <c r="K86" s="326"/>
      <c r="L86" s="326"/>
      <c r="M86" s="326"/>
      <c r="N86" s="326"/>
    </row>
    <row r="87" spans="1:14">
      <c r="A87" s="1295" t="s">
        <v>84</v>
      </c>
      <c r="B87" s="1295" t="s">
        <v>271</v>
      </c>
      <c r="C87" s="1383">
        <v>0.215</v>
      </c>
      <c r="D87" s="1382">
        <v>15.970480511111113</v>
      </c>
      <c r="E87" s="1374">
        <v>0.31932984444444446</v>
      </c>
      <c r="F87" s="1374">
        <v>16.289810355555556</v>
      </c>
      <c r="G87" s="326"/>
      <c r="H87" s="326"/>
      <c r="I87" s="326"/>
      <c r="J87" s="326"/>
      <c r="K87" s="326"/>
      <c r="L87" s="326"/>
      <c r="M87" s="326"/>
      <c r="N87" s="326"/>
    </row>
    <row r="88" spans="1:14">
      <c r="A88" s="1295" t="s">
        <v>246</v>
      </c>
      <c r="B88" s="1295" t="s">
        <v>236</v>
      </c>
      <c r="C88" s="1383">
        <v>0.33329999999999999</v>
      </c>
      <c r="D88" s="1382">
        <v>3.323284755555556</v>
      </c>
      <c r="E88" s="1374">
        <v>1.6392451000000001</v>
      </c>
      <c r="F88" s="1374">
        <v>4.9625298555555553</v>
      </c>
      <c r="G88" s="326"/>
      <c r="H88" s="326"/>
      <c r="I88" s="326"/>
      <c r="J88" s="326"/>
      <c r="K88" s="326"/>
      <c r="L88" s="326"/>
      <c r="M88" s="326"/>
      <c r="N88" s="326"/>
    </row>
    <row r="89" spans="1:14">
      <c r="A89" s="1295" t="s">
        <v>86</v>
      </c>
      <c r="B89" s="1295" t="s">
        <v>271</v>
      </c>
      <c r="C89" s="1383">
        <v>0.25</v>
      </c>
      <c r="D89" s="1382">
        <v>9.2924930888888895</v>
      </c>
      <c r="E89" s="1374">
        <v>0.39786157777777775</v>
      </c>
      <c r="F89" s="1374">
        <v>9.6903546666666678</v>
      </c>
      <c r="G89" s="326"/>
      <c r="H89" s="326"/>
      <c r="I89" s="326"/>
      <c r="J89" s="326"/>
      <c r="K89" s="326"/>
      <c r="L89" s="326"/>
      <c r="M89" s="326"/>
      <c r="N89" s="326"/>
    </row>
    <row r="90" spans="1:14">
      <c r="A90" s="1295" t="s">
        <v>90</v>
      </c>
      <c r="B90" s="1295" t="s">
        <v>271</v>
      </c>
      <c r="C90" s="1383">
        <v>0.25</v>
      </c>
      <c r="D90" s="1382">
        <v>19.512409766666668</v>
      </c>
      <c r="E90" s="1374">
        <v>1.2238702444444445</v>
      </c>
      <c r="F90" s="1374">
        <v>20.736280011111109</v>
      </c>
      <c r="G90" s="326"/>
      <c r="H90" s="326"/>
      <c r="I90" s="326"/>
      <c r="J90" s="326"/>
      <c r="K90" s="326"/>
      <c r="L90" s="326"/>
      <c r="M90" s="326"/>
      <c r="N90" s="326"/>
    </row>
    <row r="91" spans="1:14">
      <c r="A91" s="1295" t="s">
        <v>220</v>
      </c>
      <c r="B91" s="1295" t="s">
        <v>147</v>
      </c>
      <c r="C91" s="1383">
        <v>0.15</v>
      </c>
      <c r="D91" s="1382">
        <v>0</v>
      </c>
      <c r="E91" s="1374">
        <v>0</v>
      </c>
      <c r="F91" s="1374">
        <v>0</v>
      </c>
      <c r="G91" s="326"/>
      <c r="H91" s="326"/>
      <c r="I91" s="326"/>
      <c r="J91" s="326"/>
      <c r="K91" s="326"/>
      <c r="L91" s="326"/>
      <c r="M91" s="326"/>
      <c r="N91" s="326"/>
    </row>
    <row r="92" spans="1:14">
      <c r="A92" s="1295" t="s">
        <v>93</v>
      </c>
      <c r="B92" s="1295" t="s">
        <v>271</v>
      </c>
      <c r="C92" s="1383">
        <v>1</v>
      </c>
      <c r="D92" s="1382">
        <v>2.2432034111111112</v>
      </c>
      <c r="E92" s="1374">
        <v>0.23141364444444446</v>
      </c>
      <c r="F92" s="1374">
        <v>2.4746170555555556</v>
      </c>
      <c r="G92" s="326"/>
      <c r="H92" s="326"/>
      <c r="I92" s="326"/>
      <c r="J92" s="326"/>
      <c r="K92" s="326"/>
      <c r="L92" s="326"/>
      <c r="M92" s="326"/>
      <c r="N92" s="326"/>
    </row>
    <row r="93" spans="1:14">
      <c r="A93" s="1295" t="s">
        <v>160</v>
      </c>
      <c r="B93" s="1295" t="s">
        <v>143</v>
      </c>
      <c r="C93" s="1383">
        <v>0.38</v>
      </c>
      <c r="D93" s="1382">
        <v>3.107966433333333</v>
      </c>
      <c r="E93" s="1374">
        <v>2.5402775888888889</v>
      </c>
      <c r="F93" s="1374">
        <v>5.6482440222222223</v>
      </c>
      <c r="G93" s="326"/>
      <c r="H93" s="326"/>
      <c r="I93" s="326"/>
      <c r="J93" s="326"/>
      <c r="K93" s="326"/>
      <c r="L93" s="326"/>
      <c r="M93" s="326"/>
      <c r="N93" s="326"/>
    </row>
    <row r="94" spans="1:14" ht="12.95">
      <c r="A94" s="1484" t="s">
        <v>276</v>
      </c>
      <c r="B94" s="1686" t="s">
        <v>277</v>
      </c>
      <c r="C94" s="1686"/>
      <c r="D94" s="1636">
        <f>SUM(D53:D93)-D60-D55</f>
        <v>468.40852273333354</v>
      </c>
      <c r="E94" s="1636">
        <f>SUM(E53:E93)-E60-E55</f>
        <v>314.85233264444452</v>
      </c>
      <c r="F94" s="1637">
        <f>SUM(F53:F93)-F60-F55</f>
        <v>783.26085537777783</v>
      </c>
      <c r="G94" s="326"/>
      <c r="H94" s="326"/>
      <c r="I94" s="326"/>
      <c r="J94" s="326"/>
      <c r="K94" s="326"/>
      <c r="L94" s="326"/>
      <c r="M94" s="326"/>
      <c r="N94" s="326"/>
    </row>
    <row r="95" spans="1:14">
      <c r="A95" s="326"/>
      <c r="B95" s="326"/>
      <c r="C95" s="326"/>
      <c r="D95" s="326"/>
      <c r="E95" s="326"/>
      <c r="F95" s="326"/>
      <c r="G95" s="326"/>
      <c r="H95" s="326"/>
      <c r="I95" s="326"/>
      <c r="J95" s="326"/>
      <c r="K95" s="326"/>
      <c r="L95" s="326"/>
      <c r="M95" s="326"/>
      <c r="N95" s="326"/>
    </row>
    <row r="96" spans="1:14">
      <c r="G96" s="326"/>
      <c r="H96" s="326"/>
      <c r="I96" s="326"/>
      <c r="J96" s="326"/>
      <c r="K96" s="326"/>
      <c r="L96" s="326"/>
      <c r="M96" s="326"/>
      <c r="N96" s="326"/>
    </row>
    <row r="97" spans="1:14">
      <c r="A97" s="1381" t="s">
        <v>278</v>
      </c>
      <c r="G97" s="326"/>
      <c r="H97" s="326"/>
      <c r="I97" s="326"/>
      <c r="J97" s="326"/>
      <c r="K97" s="326"/>
      <c r="L97" s="326"/>
      <c r="M97" s="326"/>
      <c r="N97" s="326"/>
    </row>
    <row r="98" spans="1:14">
      <c r="A98" s="1381" t="s">
        <v>279</v>
      </c>
    </row>
    <row r="99" spans="1:14">
      <c r="A99" s="1381" t="s">
        <v>280</v>
      </c>
    </row>
    <row r="100" spans="1:14">
      <c r="A100" s="1381" t="s">
        <v>281</v>
      </c>
    </row>
    <row r="101" spans="1:14">
      <c r="A101" s="1381" t="s">
        <v>282</v>
      </c>
    </row>
    <row r="102" spans="1:14">
      <c r="A102" s="1381" t="s">
        <v>283</v>
      </c>
    </row>
  </sheetData>
  <mergeCells count="2">
    <mergeCell ref="C4:E4"/>
    <mergeCell ref="A42:H4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0"/>
  <sheetViews>
    <sheetView topLeftCell="A13" workbookViewId="0">
      <selection activeCell="C123" sqref="C123"/>
    </sheetView>
  </sheetViews>
  <sheetFormatPr defaultRowHeight="12.6"/>
  <cols>
    <col min="2" max="2" width="25.28515625" customWidth="1"/>
    <col min="3" max="3" width="18.7109375" customWidth="1"/>
    <col min="4" max="4" width="15.85546875" customWidth="1"/>
    <col min="7" max="7" width="19.5703125" customWidth="1"/>
    <col min="8" max="8" width="16.7109375" customWidth="1"/>
    <col min="12" max="12" width="19.28515625" customWidth="1"/>
  </cols>
  <sheetData>
    <row r="1" spans="1:12" ht="8.25" customHeight="1">
      <c r="A1" s="326"/>
      <c r="B1" s="326"/>
      <c r="C1" s="326"/>
      <c r="D1" s="326"/>
      <c r="E1" s="326"/>
      <c r="F1" s="326"/>
      <c r="G1" s="326"/>
      <c r="H1" s="326"/>
      <c r="I1" s="326"/>
      <c r="J1" s="326"/>
      <c r="K1" s="326"/>
      <c r="L1" s="326"/>
    </row>
    <row r="2" spans="1:12" ht="33.75" customHeight="1">
      <c r="A2" s="326"/>
      <c r="B2" s="1368" t="s">
        <v>2</v>
      </c>
      <c r="C2" s="1457" t="s">
        <v>3</v>
      </c>
      <c r="D2" s="2089" t="s">
        <v>4</v>
      </c>
      <c r="E2" s="2089"/>
      <c r="F2" s="2089"/>
      <c r="G2" s="1371"/>
      <c r="H2" s="1368" t="s">
        <v>5</v>
      </c>
      <c r="I2" s="1457" t="s">
        <v>3</v>
      </c>
      <c r="J2" s="2090" t="s">
        <v>4</v>
      </c>
      <c r="K2" s="2090"/>
      <c r="L2" s="2090"/>
    </row>
    <row r="3" spans="1:12" ht="12.75" customHeight="1">
      <c r="A3" s="326"/>
      <c r="B3" s="1368" t="s">
        <v>11</v>
      </c>
      <c r="C3" s="1457"/>
      <c r="D3" s="1369" t="s">
        <v>12</v>
      </c>
      <c r="E3" s="1369" t="s">
        <v>13</v>
      </c>
      <c r="F3" s="1369" t="s">
        <v>14</v>
      </c>
      <c r="G3" s="1371"/>
      <c r="H3" s="1368" t="s">
        <v>11</v>
      </c>
      <c r="I3" s="1457"/>
      <c r="J3" s="1369" t="s">
        <v>12</v>
      </c>
      <c r="K3" s="1370" t="s">
        <v>15</v>
      </c>
      <c r="L3" s="1369" t="s">
        <v>14</v>
      </c>
    </row>
    <row r="4" spans="1:12">
      <c r="A4" s="326"/>
      <c r="B4" s="1295" t="s">
        <v>18</v>
      </c>
      <c r="C4" s="602">
        <v>0.51</v>
      </c>
      <c r="D4" s="1296">
        <v>1.1000000000000001</v>
      </c>
      <c r="E4" s="1296">
        <v>78.599999999999994</v>
      </c>
      <c r="F4" s="1296">
        <v>79.7</v>
      </c>
      <c r="G4" s="1371"/>
      <c r="H4" s="671" t="s">
        <v>284</v>
      </c>
      <c r="I4" s="606">
        <v>0.15</v>
      </c>
      <c r="J4" s="668">
        <v>0</v>
      </c>
      <c r="K4" s="668">
        <v>0</v>
      </c>
      <c r="L4" s="668">
        <v>0</v>
      </c>
    </row>
    <row r="5" spans="1:12">
      <c r="A5" s="326"/>
      <c r="B5" s="1297" t="s">
        <v>21</v>
      </c>
      <c r="C5" s="606" t="s">
        <v>162</v>
      </c>
      <c r="D5" s="1296">
        <v>-1</v>
      </c>
      <c r="E5" s="1296">
        <v>3.8</v>
      </c>
      <c r="F5" s="1296">
        <v>2.8</v>
      </c>
      <c r="G5" s="1371"/>
      <c r="H5" s="671" t="s">
        <v>285</v>
      </c>
      <c r="I5" s="606" t="s">
        <v>286</v>
      </c>
      <c r="J5" s="668">
        <v>0</v>
      </c>
      <c r="K5" s="668">
        <v>0</v>
      </c>
      <c r="L5" s="668">
        <v>0</v>
      </c>
    </row>
    <row r="6" spans="1:12">
      <c r="A6" s="326"/>
      <c r="B6" s="1295" t="s">
        <v>33</v>
      </c>
      <c r="C6" s="606" t="s">
        <v>164</v>
      </c>
      <c r="D6" s="1296">
        <v>16</v>
      </c>
      <c r="E6" s="1296">
        <v>10.4</v>
      </c>
      <c r="F6" s="1296">
        <v>26.4</v>
      </c>
      <c r="G6" s="1371"/>
      <c r="H6" s="671" t="s">
        <v>223</v>
      </c>
      <c r="I6" s="602">
        <v>7.5999999999999998E-2</v>
      </c>
      <c r="J6" s="668">
        <v>10.199999999999999</v>
      </c>
      <c r="K6" s="668">
        <v>1.4</v>
      </c>
      <c r="L6" s="668">
        <v>11.6</v>
      </c>
    </row>
    <row r="7" spans="1:12">
      <c r="A7" s="326"/>
      <c r="B7" s="1295" t="s">
        <v>163</v>
      </c>
      <c r="C7" s="606" t="s">
        <v>167</v>
      </c>
      <c r="D7" s="1296">
        <v>0</v>
      </c>
      <c r="E7" s="1296">
        <v>0</v>
      </c>
      <c r="F7" s="1296">
        <v>0</v>
      </c>
      <c r="G7" s="1371"/>
      <c r="H7" s="671" t="s">
        <v>19</v>
      </c>
      <c r="I7" s="602">
        <v>0.1178</v>
      </c>
      <c r="J7" s="668">
        <v>0.1</v>
      </c>
      <c r="K7" s="668">
        <v>0</v>
      </c>
      <c r="L7" s="668">
        <v>0.1</v>
      </c>
    </row>
    <row r="8" spans="1:12">
      <c r="A8" s="326"/>
      <c r="B8" s="1295" t="s">
        <v>166</v>
      </c>
      <c r="C8" s="602">
        <v>0.58699999999999997</v>
      </c>
      <c r="D8" s="1296">
        <v>13.5</v>
      </c>
      <c r="E8" s="1296">
        <v>3.7</v>
      </c>
      <c r="F8" s="1296">
        <v>17.2</v>
      </c>
      <c r="G8" s="1371"/>
      <c r="H8" s="671" t="s">
        <v>287</v>
      </c>
      <c r="I8" s="602">
        <v>0.47099999999999997</v>
      </c>
      <c r="J8" s="668">
        <v>0</v>
      </c>
      <c r="K8" s="668">
        <v>0</v>
      </c>
      <c r="L8" s="668">
        <v>0</v>
      </c>
    </row>
    <row r="9" spans="1:12">
      <c r="A9" s="326"/>
      <c r="B9" s="1298" t="s">
        <v>42</v>
      </c>
      <c r="C9" s="608" t="s">
        <v>174</v>
      </c>
      <c r="D9" s="1296">
        <v>28.2</v>
      </c>
      <c r="E9" s="1296">
        <v>0</v>
      </c>
      <c r="F9" s="1296">
        <v>28.2</v>
      </c>
      <c r="G9" s="1371"/>
      <c r="H9" s="671" t="s">
        <v>31</v>
      </c>
      <c r="I9" s="606">
        <v>0.25340000000000001</v>
      </c>
      <c r="J9" s="668">
        <v>2.2999999999999998</v>
      </c>
      <c r="K9" s="668">
        <v>52.3</v>
      </c>
      <c r="L9" s="668">
        <v>54.6</v>
      </c>
    </row>
    <row r="10" spans="1:12">
      <c r="A10" s="326"/>
      <c r="B10" s="1295" t="s">
        <v>45</v>
      </c>
      <c r="C10" s="606">
        <v>0.36</v>
      </c>
      <c r="D10" s="1296">
        <v>9</v>
      </c>
      <c r="E10" s="1296">
        <v>6.5</v>
      </c>
      <c r="F10" s="1296">
        <v>15.5</v>
      </c>
      <c r="G10" s="1371"/>
      <c r="H10" s="671" t="s">
        <v>288</v>
      </c>
      <c r="I10" s="606" t="s">
        <v>289</v>
      </c>
      <c r="J10" s="668">
        <v>0</v>
      </c>
      <c r="K10" s="668">
        <v>0</v>
      </c>
      <c r="L10" s="668">
        <v>0</v>
      </c>
    </row>
    <row r="11" spans="1:12">
      <c r="A11" s="326"/>
      <c r="B11" s="1295" t="s">
        <v>47</v>
      </c>
      <c r="C11" s="606">
        <v>0.51</v>
      </c>
      <c r="D11" s="1296">
        <v>35.299999999999997</v>
      </c>
      <c r="E11" s="1296">
        <v>42.9</v>
      </c>
      <c r="F11" s="1296">
        <v>78.099999999999994</v>
      </c>
      <c r="G11" s="1371"/>
      <c r="H11" s="671" t="s">
        <v>34</v>
      </c>
      <c r="I11" s="602">
        <v>0.36170000000000002</v>
      </c>
      <c r="J11" s="668">
        <v>13.9</v>
      </c>
      <c r="K11" s="668">
        <v>24.2</v>
      </c>
      <c r="L11" s="668">
        <v>38.200000000000003</v>
      </c>
    </row>
    <row r="12" spans="1:12">
      <c r="A12" s="326"/>
      <c r="B12" s="1298" t="s">
        <v>51</v>
      </c>
      <c r="C12" s="608">
        <v>0.13039999999999999</v>
      </c>
      <c r="D12" s="1296">
        <v>6.9</v>
      </c>
      <c r="E12" s="1296">
        <v>3.3</v>
      </c>
      <c r="F12" s="1296">
        <v>10.199999999999999</v>
      </c>
      <c r="G12" s="1371"/>
      <c r="H12" s="671" t="s">
        <v>28</v>
      </c>
      <c r="I12" s="606" t="s">
        <v>290</v>
      </c>
      <c r="J12" s="668">
        <v>0.1</v>
      </c>
      <c r="K12" s="668">
        <v>3.1</v>
      </c>
      <c r="L12" s="668">
        <v>3.2</v>
      </c>
    </row>
    <row r="13" spans="1:12">
      <c r="A13" s="326"/>
      <c r="B13" s="1295" t="s">
        <v>173</v>
      </c>
      <c r="C13" s="606" t="s">
        <v>175</v>
      </c>
      <c r="D13" s="1296">
        <v>0</v>
      </c>
      <c r="E13" s="1296">
        <v>0</v>
      </c>
      <c r="F13" s="1296">
        <v>0</v>
      </c>
      <c r="G13" s="1371"/>
      <c r="H13" s="671" t="s">
        <v>22</v>
      </c>
      <c r="I13" s="602">
        <v>0.35</v>
      </c>
      <c r="J13" s="668">
        <v>12.8</v>
      </c>
      <c r="K13" s="668">
        <v>0</v>
      </c>
      <c r="L13" s="668">
        <v>12.8</v>
      </c>
    </row>
    <row r="14" spans="1:12">
      <c r="A14" s="326"/>
      <c r="B14" s="1295" t="s">
        <v>54</v>
      </c>
      <c r="C14" s="606">
        <v>0.42630000000000001</v>
      </c>
      <c r="D14" s="1296">
        <v>211.4</v>
      </c>
      <c r="E14" s="1296">
        <v>7.5</v>
      </c>
      <c r="F14" s="1296">
        <v>218.9</v>
      </c>
      <c r="G14" s="1371"/>
      <c r="H14" s="671" t="s">
        <v>25</v>
      </c>
      <c r="I14" s="602">
        <v>0.41470000000000001</v>
      </c>
      <c r="J14" s="668">
        <v>18.7</v>
      </c>
      <c r="K14" s="668">
        <v>3.6</v>
      </c>
      <c r="L14" s="668">
        <v>22.3</v>
      </c>
    </row>
    <row r="15" spans="1:12">
      <c r="A15" s="326"/>
      <c r="B15" s="1295" t="s">
        <v>56</v>
      </c>
      <c r="C15" s="602">
        <v>0.55300000000000005</v>
      </c>
      <c r="D15" s="1296">
        <v>6.4</v>
      </c>
      <c r="E15" s="1296">
        <v>5</v>
      </c>
      <c r="F15" s="1296">
        <v>11.4</v>
      </c>
      <c r="G15" s="1371"/>
      <c r="H15" s="671" t="s">
        <v>224</v>
      </c>
      <c r="I15" s="602">
        <v>6.6400000000000001E-2</v>
      </c>
      <c r="J15" s="668">
        <v>0.1</v>
      </c>
      <c r="K15" s="668">
        <v>0</v>
      </c>
      <c r="L15" s="668">
        <v>0.1</v>
      </c>
    </row>
    <row r="16" spans="1:12">
      <c r="A16" s="326"/>
      <c r="B16" s="1295" t="s">
        <v>57</v>
      </c>
      <c r="C16" s="606">
        <v>0.39550000000000002</v>
      </c>
      <c r="D16" s="1296">
        <v>5.6</v>
      </c>
      <c r="E16" s="1296">
        <v>26.4</v>
      </c>
      <c r="F16" s="1296">
        <v>32</v>
      </c>
      <c r="G16" s="1371"/>
      <c r="H16" s="1671" t="s">
        <v>169</v>
      </c>
      <c r="I16" s="1687"/>
      <c r="J16" s="1673">
        <v>58.3</v>
      </c>
      <c r="K16" s="1673">
        <v>84.6</v>
      </c>
      <c r="L16" s="1673">
        <v>142.9</v>
      </c>
    </row>
    <row r="17" spans="1:12">
      <c r="A17" s="326"/>
      <c r="B17" s="1295" t="s">
        <v>60</v>
      </c>
      <c r="C17" s="602">
        <v>0.43969999999999998</v>
      </c>
      <c r="D17" s="1296">
        <v>5.9</v>
      </c>
      <c r="E17" s="1296">
        <v>7.3</v>
      </c>
      <c r="F17" s="1296">
        <v>13.1</v>
      </c>
      <c r="G17" s="1371"/>
      <c r="H17" s="1674" t="s">
        <v>43</v>
      </c>
      <c r="I17" s="1675"/>
      <c r="J17" s="1676">
        <v>616</v>
      </c>
      <c r="K17" s="1676">
        <v>697</v>
      </c>
      <c r="L17" s="1688">
        <v>1314</v>
      </c>
    </row>
    <row r="18" spans="1:12">
      <c r="A18" s="326"/>
      <c r="B18" s="1295" t="s">
        <v>65</v>
      </c>
      <c r="C18" s="602">
        <v>0.64</v>
      </c>
      <c r="D18" s="1296">
        <v>3.9</v>
      </c>
      <c r="E18" s="1296">
        <v>3.6</v>
      </c>
      <c r="F18" s="1296">
        <v>7.6</v>
      </c>
      <c r="G18" s="1371"/>
      <c r="H18" s="326"/>
      <c r="I18" s="326"/>
      <c r="J18" s="326"/>
      <c r="K18" s="326"/>
      <c r="L18" s="326"/>
    </row>
    <row r="19" spans="1:12">
      <c r="A19" s="326"/>
      <c r="B19" s="1295" t="s">
        <v>71</v>
      </c>
      <c r="C19" s="602" t="s">
        <v>176</v>
      </c>
      <c r="D19" s="1296">
        <v>8.3000000000000007</v>
      </c>
      <c r="E19" s="1296">
        <v>5.4</v>
      </c>
      <c r="F19" s="1296">
        <v>13.7</v>
      </c>
      <c r="G19" s="1371"/>
      <c r="H19" s="1280" t="s">
        <v>291</v>
      </c>
      <c r="I19" s="1279"/>
      <c r="J19" s="1287"/>
      <c r="K19" s="1287"/>
      <c r="L19" s="1289"/>
    </row>
    <row r="20" spans="1:12">
      <c r="A20" s="326"/>
      <c r="B20" s="1295" t="s">
        <v>74</v>
      </c>
      <c r="C20" s="606" t="s">
        <v>177</v>
      </c>
      <c r="D20" s="1296">
        <v>56.2</v>
      </c>
      <c r="E20" s="1296">
        <v>71.8</v>
      </c>
      <c r="F20" s="1296">
        <v>128</v>
      </c>
      <c r="G20" s="1371"/>
      <c r="H20" s="1280" t="s">
        <v>292</v>
      </c>
      <c r="I20" s="1331"/>
      <c r="J20" s="1333"/>
      <c r="K20" s="1333"/>
      <c r="L20" s="1333"/>
    </row>
    <row r="21" spans="1:12">
      <c r="A21" s="326"/>
      <c r="B21" s="1295" t="s">
        <v>178</v>
      </c>
      <c r="C21" s="606" t="s">
        <v>179</v>
      </c>
      <c r="D21" s="1296">
        <v>12.4</v>
      </c>
      <c r="E21" s="1296">
        <v>26.7</v>
      </c>
      <c r="F21" s="1296">
        <v>39.1</v>
      </c>
      <c r="G21" s="1371"/>
      <c r="H21" s="1280" t="s">
        <v>293</v>
      </c>
      <c r="I21" s="1331"/>
      <c r="J21" s="1333"/>
      <c r="K21" s="1333"/>
      <c r="L21" s="1333"/>
    </row>
    <row r="22" spans="1:12">
      <c r="A22" s="326"/>
      <c r="B22" s="1295" t="s">
        <v>83</v>
      </c>
      <c r="C22" s="608">
        <v>0.33279999999999998</v>
      </c>
      <c r="D22" s="1296">
        <v>19.5</v>
      </c>
      <c r="E22" s="1296">
        <v>0</v>
      </c>
      <c r="F22" s="1296">
        <v>19.5</v>
      </c>
      <c r="G22" s="1371"/>
      <c r="H22" s="1371"/>
      <c r="I22" s="1371"/>
      <c r="J22" s="326"/>
      <c r="K22" s="326"/>
      <c r="L22" s="326"/>
    </row>
    <row r="23" spans="1:12">
      <c r="A23" s="326"/>
      <c r="B23" s="1295" t="s">
        <v>85</v>
      </c>
      <c r="C23" s="606">
        <v>0.3679</v>
      </c>
      <c r="D23" s="1296">
        <v>0</v>
      </c>
      <c r="E23" s="1296">
        <v>0</v>
      </c>
      <c r="F23" s="1296">
        <v>0</v>
      </c>
      <c r="G23" s="1371"/>
      <c r="H23" s="1371"/>
      <c r="I23" s="1371"/>
      <c r="J23" s="326"/>
      <c r="K23" s="326"/>
      <c r="L23" s="326"/>
    </row>
    <row r="24" spans="1:12">
      <c r="A24" s="326"/>
      <c r="B24" s="1295" t="s">
        <v>88</v>
      </c>
      <c r="C24" s="606" t="s">
        <v>180</v>
      </c>
      <c r="D24" s="1296">
        <v>18.100000000000001</v>
      </c>
      <c r="E24" s="1296">
        <v>9.6999999999999993</v>
      </c>
      <c r="F24" s="1296">
        <v>27.8</v>
      </c>
      <c r="G24" s="1371"/>
      <c r="H24" s="1371"/>
      <c r="I24" s="1371"/>
      <c r="J24" s="326"/>
      <c r="K24" s="326"/>
      <c r="L24" s="326"/>
    </row>
    <row r="25" spans="1:12">
      <c r="A25" s="326"/>
      <c r="B25" s="1295" t="s">
        <v>103</v>
      </c>
      <c r="C25" s="606">
        <v>0.41499999999999998</v>
      </c>
      <c r="D25" s="1296">
        <v>4.4000000000000004</v>
      </c>
      <c r="E25" s="1296">
        <v>0.3</v>
      </c>
      <c r="F25" s="1296">
        <v>4.7</v>
      </c>
      <c r="G25" s="1371"/>
      <c r="H25" s="1371"/>
      <c r="I25" s="1371"/>
      <c r="J25" s="326"/>
      <c r="K25" s="326"/>
      <c r="L25" s="326"/>
    </row>
    <row r="26" spans="1:12">
      <c r="A26" s="326"/>
      <c r="B26" s="1295" t="s">
        <v>104</v>
      </c>
      <c r="C26" s="606">
        <v>0.59099999999999997</v>
      </c>
      <c r="D26" s="1296">
        <v>10.9</v>
      </c>
      <c r="E26" s="1296">
        <v>0</v>
      </c>
      <c r="F26" s="1296">
        <v>10.9</v>
      </c>
      <c r="G26" s="1371"/>
      <c r="H26" s="1371"/>
      <c r="I26" s="1371"/>
      <c r="J26" s="326"/>
      <c r="K26" s="326"/>
      <c r="L26" s="326"/>
    </row>
    <row r="27" spans="1:12">
      <c r="A27" s="326"/>
      <c r="B27" s="1295" t="s">
        <v>105</v>
      </c>
      <c r="C27" s="602">
        <v>0.30580000000000002</v>
      </c>
      <c r="D27" s="1296">
        <v>8.1999999999999993</v>
      </c>
      <c r="E27" s="1296">
        <v>203.4</v>
      </c>
      <c r="F27" s="1296">
        <v>211.6</v>
      </c>
      <c r="G27" s="1371"/>
      <c r="H27" s="1371"/>
      <c r="I27" s="1371"/>
      <c r="J27" s="326"/>
      <c r="K27" s="326"/>
      <c r="L27" s="326"/>
    </row>
    <row r="28" spans="1:12">
      <c r="A28" s="326"/>
      <c r="B28" s="1295" t="s">
        <v>106</v>
      </c>
      <c r="C28" s="602">
        <v>0.30580000000000002</v>
      </c>
      <c r="D28" s="1296">
        <v>27.3</v>
      </c>
      <c r="E28" s="1296">
        <v>0</v>
      </c>
      <c r="F28" s="1296">
        <v>27.3</v>
      </c>
      <c r="G28" s="1371"/>
      <c r="H28" s="1371"/>
      <c r="I28" s="1371"/>
      <c r="J28" s="326"/>
      <c r="K28" s="326"/>
      <c r="L28" s="326"/>
    </row>
    <row r="29" spans="1:12">
      <c r="A29" s="326"/>
      <c r="B29" s="1295" t="s">
        <v>108</v>
      </c>
      <c r="C29" s="602">
        <v>0.58840000000000003</v>
      </c>
      <c r="D29" s="1296">
        <v>16.899999999999999</v>
      </c>
      <c r="E29" s="1296">
        <v>29.2</v>
      </c>
      <c r="F29" s="1296">
        <v>46.1</v>
      </c>
      <c r="G29" s="1371"/>
      <c r="H29" s="1371"/>
      <c r="I29" s="1371"/>
      <c r="J29" s="326"/>
      <c r="K29" s="326"/>
      <c r="L29" s="326"/>
    </row>
    <row r="30" spans="1:12">
      <c r="A30" s="326"/>
      <c r="B30" s="1295" t="s">
        <v>111</v>
      </c>
      <c r="C30" s="602" t="s">
        <v>181</v>
      </c>
      <c r="D30" s="1296">
        <v>0.9</v>
      </c>
      <c r="E30" s="1296">
        <v>10.4</v>
      </c>
      <c r="F30" s="1296">
        <v>11.3</v>
      </c>
      <c r="G30" s="1371"/>
      <c r="H30" s="1371"/>
      <c r="I30" s="1371"/>
      <c r="J30" s="326"/>
      <c r="K30" s="326"/>
      <c r="L30" s="326"/>
    </row>
    <row r="31" spans="1:12">
      <c r="A31" s="326"/>
      <c r="B31" s="1295" t="s">
        <v>225</v>
      </c>
      <c r="C31" s="602">
        <v>0.18</v>
      </c>
      <c r="D31" s="1296">
        <v>0.8</v>
      </c>
      <c r="E31" s="1296">
        <v>0.4</v>
      </c>
      <c r="F31" s="1296">
        <v>1.2</v>
      </c>
      <c r="G31" s="1371"/>
      <c r="H31" s="1371"/>
      <c r="I31" s="1371"/>
      <c r="J31" s="326"/>
      <c r="K31" s="326"/>
      <c r="L31" s="326"/>
    </row>
    <row r="32" spans="1:12">
      <c r="A32" s="326"/>
      <c r="B32" s="1295" t="s">
        <v>112</v>
      </c>
      <c r="C32" s="606">
        <v>0.41499999999999998</v>
      </c>
      <c r="D32" s="1296">
        <v>1.6</v>
      </c>
      <c r="E32" s="1296">
        <v>0</v>
      </c>
      <c r="F32" s="1296">
        <v>1.6</v>
      </c>
      <c r="G32" s="1371"/>
      <c r="H32" s="1371"/>
      <c r="I32" s="1371"/>
      <c r="J32" s="326"/>
      <c r="K32" s="326"/>
      <c r="L32" s="326"/>
    </row>
    <row r="33" spans="1:12">
      <c r="A33" s="326"/>
      <c r="B33" s="1295" t="s">
        <v>113</v>
      </c>
      <c r="C33" s="602">
        <v>0.53200000000000003</v>
      </c>
      <c r="D33" s="1296">
        <v>8.1999999999999993</v>
      </c>
      <c r="E33" s="1296">
        <v>18.3</v>
      </c>
      <c r="F33" s="1296">
        <v>26.5</v>
      </c>
      <c r="G33" s="1371"/>
      <c r="H33" s="1371"/>
      <c r="I33" s="1371"/>
      <c r="J33" s="326"/>
      <c r="K33" s="326"/>
      <c r="L33" s="326"/>
    </row>
    <row r="34" spans="1:12">
      <c r="A34" s="326"/>
      <c r="B34" s="1295" t="s">
        <v>114</v>
      </c>
      <c r="C34" s="606">
        <v>0.34570000000000001</v>
      </c>
      <c r="D34" s="1296">
        <v>22.1</v>
      </c>
      <c r="E34" s="1296">
        <v>38</v>
      </c>
      <c r="F34" s="1296">
        <v>60.1</v>
      </c>
      <c r="G34" s="1371"/>
      <c r="H34" s="1371"/>
      <c r="I34" s="1371"/>
      <c r="J34" s="326"/>
      <c r="K34" s="326"/>
      <c r="L34" s="326"/>
    </row>
    <row r="35" spans="1:12">
      <c r="A35" s="326"/>
      <c r="B35" s="1677" t="s">
        <v>115</v>
      </c>
      <c r="C35" s="1678"/>
      <c r="D35" s="1679">
        <v>558</v>
      </c>
      <c r="E35" s="1679">
        <v>613</v>
      </c>
      <c r="F35" s="1679">
        <v>1171</v>
      </c>
      <c r="G35" s="1371"/>
      <c r="H35" s="1371"/>
      <c r="I35" s="1371"/>
      <c r="J35" s="326"/>
      <c r="K35" s="326"/>
      <c r="L35" s="326"/>
    </row>
    <row r="36" spans="1:12">
      <c r="A36" s="326"/>
      <c r="G36" s="1371"/>
      <c r="H36" s="1371"/>
      <c r="I36" s="672"/>
      <c r="J36" s="326"/>
      <c r="K36" s="326"/>
      <c r="L36" s="326"/>
    </row>
    <row r="37" spans="1:12">
      <c r="A37" s="326"/>
      <c r="B37" s="1371"/>
      <c r="C37" s="1371"/>
      <c r="D37" s="1371"/>
      <c r="E37" s="1371"/>
      <c r="F37" s="1371"/>
      <c r="G37" s="1371"/>
      <c r="H37" s="1371"/>
      <c r="I37" s="1332"/>
      <c r="J37" s="326"/>
      <c r="K37" s="326"/>
      <c r="L37" s="326"/>
    </row>
    <row r="38" spans="1:12">
      <c r="A38" s="326"/>
      <c r="B38" s="1280" t="s">
        <v>294</v>
      </c>
      <c r="C38" s="1331"/>
      <c r="D38" s="1333"/>
      <c r="E38" s="1333"/>
      <c r="F38" s="1333"/>
      <c r="G38" s="1333"/>
      <c r="H38" s="1334"/>
      <c r="I38" s="1334"/>
      <c r="J38" s="326"/>
      <c r="K38" s="326"/>
      <c r="L38" s="326"/>
    </row>
    <row r="39" spans="1:12">
      <c r="A39" s="326"/>
      <c r="B39" s="1280" t="s">
        <v>295</v>
      </c>
      <c r="C39" s="1331"/>
      <c r="D39" s="1333"/>
      <c r="E39" s="1333"/>
      <c r="F39" s="1333"/>
      <c r="G39" s="1333"/>
      <c r="H39" s="1334"/>
      <c r="I39" s="1334"/>
      <c r="J39" s="326"/>
      <c r="K39" s="326"/>
      <c r="L39" s="326"/>
    </row>
    <row r="40" spans="1:12">
      <c r="A40" s="326"/>
      <c r="B40" s="1280" t="s">
        <v>296</v>
      </c>
      <c r="C40" s="1331"/>
      <c r="D40" s="1333"/>
      <c r="E40" s="1333"/>
      <c r="F40" s="1333"/>
      <c r="G40" s="1333"/>
      <c r="H40" s="1334"/>
      <c r="I40" s="1334"/>
      <c r="J40" s="326"/>
      <c r="K40" s="326"/>
      <c r="L40" s="326"/>
    </row>
    <row r="41" spans="1:12">
      <c r="A41" s="326"/>
      <c r="B41" s="2091" t="s">
        <v>297</v>
      </c>
      <c r="C41" s="2171"/>
      <c r="D41" s="2171"/>
      <c r="E41" s="2171"/>
      <c r="F41" s="2171"/>
      <c r="G41" s="2171"/>
      <c r="H41" s="2171"/>
      <c r="I41" s="2171"/>
      <c r="J41" s="326"/>
      <c r="K41" s="326"/>
      <c r="L41" s="326"/>
    </row>
    <row r="42" spans="1:12">
      <c r="A42" s="326"/>
      <c r="B42" s="1280" t="s">
        <v>298</v>
      </c>
      <c r="C42" s="1280"/>
      <c r="D42" s="1280"/>
      <c r="E42" s="1284"/>
      <c r="F42" s="1333"/>
      <c r="G42" s="1333"/>
      <c r="H42" s="1334"/>
      <c r="I42" s="1334"/>
      <c r="J42" s="326"/>
      <c r="K42" s="326"/>
      <c r="L42" s="326"/>
    </row>
    <row r="43" spans="1:12">
      <c r="A43" s="326"/>
      <c r="B43" s="1280" t="s">
        <v>299</v>
      </c>
      <c r="C43" s="1280"/>
      <c r="D43" s="1280"/>
      <c r="E43" s="1284"/>
      <c r="F43" s="1333"/>
      <c r="G43" s="1333"/>
      <c r="H43" s="1334"/>
      <c r="I43" s="1334"/>
      <c r="J43" s="326"/>
      <c r="K43" s="326"/>
      <c r="L43" s="326"/>
    </row>
    <row r="44" spans="1:12">
      <c r="A44" s="326"/>
      <c r="B44" s="1280" t="s">
        <v>300</v>
      </c>
      <c r="C44" s="1280"/>
      <c r="D44" s="1280"/>
      <c r="E44" s="1284"/>
      <c r="F44" s="1333"/>
      <c r="G44" s="1333"/>
      <c r="H44" s="1334"/>
      <c r="I44" s="1334"/>
      <c r="J44" s="326"/>
      <c r="K44" s="326"/>
      <c r="L44" s="326"/>
    </row>
    <row r="45" spans="1:12">
      <c r="A45" s="326"/>
      <c r="B45" s="1280" t="s">
        <v>301</v>
      </c>
      <c r="C45" s="1331"/>
      <c r="D45" s="1333"/>
      <c r="E45" s="1333"/>
      <c r="F45" s="1333"/>
      <c r="G45" s="1333"/>
      <c r="H45" s="1334"/>
      <c r="I45" s="1334"/>
      <c r="J45" s="326"/>
      <c r="K45" s="326"/>
      <c r="L45" s="326"/>
    </row>
    <row r="46" spans="1:12">
      <c r="A46" s="326"/>
      <c r="B46" s="1280" t="s">
        <v>302</v>
      </c>
      <c r="C46" s="1331"/>
      <c r="D46" s="1333"/>
      <c r="E46" s="1333"/>
      <c r="F46" s="1333"/>
      <c r="G46" s="1333"/>
      <c r="H46" s="1334"/>
      <c r="I46" s="1334"/>
      <c r="J46" s="326"/>
      <c r="K46" s="326"/>
      <c r="L46" s="326"/>
    </row>
    <row r="47" spans="1:12">
      <c r="A47" s="326"/>
      <c r="B47" s="1285" t="s">
        <v>303</v>
      </c>
      <c r="C47" s="1371"/>
      <c r="D47" s="1371"/>
      <c r="E47" s="1371"/>
      <c r="F47" s="1371"/>
      <c r="G47" s="1371"/>
      <c r="H47" s="1371"/>
      <c r="I47" s="1371"/>
      <c r="J47" s="326"/>
      <c r="K47" s="326"/>
      <c r="L47" s="326"/>
    </row>
    <row r="48" spans="1:12">
      <c r="A48" s="326"/>
      <c r="B48" s="1285"/>
      <c r="C48" s="1371"/>
      <c r="D48" s="1371"/>
      <c r="E48" s="1371"/>
      <c r="F48" s="1371"/>
      <c r="G48" s="1371"/>
      <c r="H48" s="1371"/>
      <c r="I48" s="1371"/>
      <c r="J48" s="326"/>
      <c r="K48" s="326"/>
      <c r="L48" s="326"/>
    </row>
    <row r="49" spans="1:12">
      <c r="A49" s="1334"/>
      <c r="B49" s="326"/>
      <c r="C49" s="326"/>
      <c r="D49" s="1334"/>
      <c r="E49" s="326"/>
      <c r="F49" s="326"/>
      <c r="G49" s="1334"/>
      <c r="H49" s="326"/>
      <c r="I49" s="326"/>
      <c r="J49" s="1334"/>
      <c r="K49" s="326"/>
      <c r="L49" s="326"/>
    </row>
    <row r="50" spans="1:12">
      <c r="A50" s="1334"/>
      <c r="B50" s="326"/>
      <c r="C50" s="326"/>
      <c r="D50" s="1334"/>
      <c r="E50" s="326"/>
      <c r="F50" s="326"/>
      <c r="G50" s="1334"/>
      <c r="H50" s="326"/>
      <c r="I50" s="326"/>
      <c r="J50" s="1334"/>
      <c r="K50" s="326"/>
      <c r="L50" s="326"/>
    </row>
    <row r="51" spans="1:12">
      <c r="A51" s="1334"/>
      <c r="B51" s="326"/>
      <c r="C51" s="326"/>
      <c r="D51" s="1334"/>
      <c r="E51" s="326"/>
      <c r="F51" s="326"/>
      <c r="G51" s="1334"/>
      <c r="H51" s="326"/>
      <c r="I51" s="326"/>
      <c r="J51" s="1334"/>
      <c r="K51" s="326"/>
      <c r="L51" s="326"/>
    </row>
    <row r="52" spans="1:12">
      <c r="A52" s="1334"/>
      <c r="B52" s="326"/>
      <c r="C52" s="326"/>
      <c r="D52" s="1334"/>
      <c r="E52" s="326"/>
      <c r="F52" s="326"/>
      <c r="G52" s="1334"/>
      <c r="H52" s="326"/>
      <c r="I52" s="326"/>
      <c r="J52" s="1334"/>
      <c r="K52" s="326"/>
      <c r="L52" s="326"/>
    </row>
    <row r="53" spans="1:12">
      <c r="B53" s="326"/>
      <c r="C53" s="326"/>
      <c r="D53" s="326"/>
      <c r="E53" s="326"/>
      <c r="F53" s="326"/>
      <c r="G53" s="326"/>
    </row>
    <row r="54" spans="1:12" ht="14.1">
      <c r="A54" s="326"/>
      <c r="B54" s="1912" t="s">
        <v>304</v>
      </c>
      <c r="C54" s="1913"/>
      <c r="D54" s="1913"/>
      <c r="E54" s="1914" t="s">
        <v>305</v>
      </c>
      <c r="F54" s="1915"/>
      <c r="G54" s="1916"/>
      <c r="H54" s="326"/>
      <c r="I54" s="1334"/>
      <c r="J54" s="326"/>
      <c r="K54" s="326"/>
      <c r="L54" s="1334"/>
    </row>
    <row r="55" spans="1:12" ht="14.1">
      <c r="A55" s="326"/>
      <c r="B55" s="785" t="s">
        <v>61</v>
      </c>
      <c r="C55" s="786" t="s">
        <v>120</v>
      </c>
      <c r="D55" s="787" t="s">
        <v>63</v>
      </c>
      <c r="E55" s="788" t="s">
        <v>64</v>
      </c>
      <c r="F55" s="788" t="s">
        <v>15</v>
      </c>
      <c r="G55" s="789" t="s">
        <v>16</v>
      </c>
      <c r="H55" s="326"/>
      <c r="I55" s="1334"/>
      <c r="J55" s="326"/>
      <c r="K55" s="326"/>
      <c r="L55" s="1334"/>
    </row>
    <row r="56" spans="1:12" ht="12.95">
      <c r="A56" s="326"/>
      <c r="B56" s="869" t="s">
        <v>121</v>
      </c>
      <c r="C56" s="326" t="s">
        <v>122</v>
      </c>
      <c r="D56" s="790">
        <v>7.2700000000000001E-2</v>
      </c>
      <c r="E56" s="870">
        <v>33.542812706521737</v>
      </c>
      <c r="F56" s="490">
        <v>0</v>
      </c>
      <c r="G56" s="871">
        <v>33.542812706521737</v>
      </c>
      <c r="H56" s="326"/>
      <c r="I56" s="1334"/>
      <c r="J56" s="326"/>
      <c r="K56" s="326"/>
      <c r="L56" s="1334"/>
    </row>
    <row r="57" spans="1:12" ht="12.95">
      <c r="A57" s="326"/>
      <c r="B57" s="869" t="s">
        <v>123</v>
      </c>
      <c r="C57" s="326" t="s">
        <v>124</v>
      </c>
      <c r="D57" s="790">
        <v>0.2021</v>
      </c>
      <c r="E57" s="870">
        <v>26.762106695652175</v>
      </c>
      <c r="F57" s="490">
        <v>0</v>
      </c>
      <c r="G57" s="871">
        <v>26.762106695652175</v>
      </c>
      <c r="H57" s="326"/>
      <c r="I57" s="1334"/>
      <c r="J57" s="326"/>
      <c r="K57" s="326"/>
      <c r="L57" s="1334"/>
    </row>
    <row r="58" spans="1:12" ht="15">
      <c r="A58" s="326"/>
      <c r="B58" s="1365" t="s">
        <v>306</v>
      </c>
      <c r="C58" s="792" t="s">
        <v>126</v>
      </c>
      <c r="D58" s="793">
        <v>0.12</v>
      </c>
      <c r="E58" s="807">
        <v>20.235965869565216</v>
      </c>
      <c r="F58" s="807">
        <v>0</v>
      </c>
      <c r="G58" s="806">
        <v>20.235965869565216</v>
      </c>
      <c r="H58" s="326"/>
      <c r="I58" s="1334"/>
      <c r="J58" s="326"/>
      <c r="K58" s="326"/>
      <c r="L58" s="1334"/>
    </row>
    <row r="59" spans="1:12">
      <c r="A59" s="326"/>
      <c r="B59" s="872" t="s">
        <v>127</v>
      </c>
      <c r="C59" s="794" t="s">
        <v>126</v>
      </c>
      <c r="D59" s="1366">
        <v>0.12</v>
      </c>
      <c r="E59" s="745">
        <v>5.4189235</v>
      </c>
      <c r="F59" s="745">
        <v>0</v>
      </c>
      <c r="G59" s="795">
        <v>5.4189235</v>
      </c>
      <c r="H59" s="326"/>
      <c r="I59" s="1334"/>
      <c r="J59" s="326"/>
      <c r="K59" s="326"/>
      <c r="L59" s="1334"/>
    </row>
    <row r="60" spans="1:12">
      <c r="A60" s="326"/>
      <c r="B60" s="872" t="s">
        <v>128</v>
      </c>
      <c r="C60" s="794" t="s">
        <v>126</v>
      </c>
      <c r="D60" s="744">
        <v>0.12</v>
      </c>
      <c r="E60" s="745">
        <v>7.5174668369565216</v>
      </c>
      <c r="F60" s="745">
        <v>0</v>
      </c>
      <c r="G60" s="795">
        <v>7.5174668369565216</v>
      </c>
      <c r="H60" s="326"/>
      <c r="I60" s="1334"/>
      <c r="J60" s="326"/>
      <c r="K60" s="326"/>
      <c r="L60" s="1334"/>
    </row>
    <row r="61" spans="1:12">
      <c r="A61" s="326"/>
      <c r="B61" s="872" t="s">
        <v>130</v>
      </c>
      <c r="C61" s="794" t="s">
        <v>126</v>
      </c>
      <c r="D61" s="744">
        <v>0.12</v>
      </c>
      <c r="E61" s="745">
        <v>3.1951627934782607</v>
      </c>
      <c r="F61" s="745">
        <v>0</v>
      </c>
      <c r="G61" s="795">
        <v>3.1951627934782607</v>
      </c>
      <c r="H61" s="326"/>
      <c r="I61" s="1334"/>
      <c r="J61" s="326"/>
      <c r="K61" s="326"/>
      <c r="L61" s="1334"/>
    </row>
    <row r="62" spans="1:12">
      <c r="A62" s="326"/>
      <c r="B62" s="872" t="s">
        <v>131</v>
      </c>
      <c r="C62" s="794" t="s">
        <v>126</v>
      </c>
      <c r="D62" s="1366">
        <v>0.12</v>
      </c>
      <c r="E62" s="745">
        <v>4.104412739130435</v>
      </c>
      <c r="F62" s="745">
        <v>0</v>
      </c>
      <c r="G62" s="795">
        <v>4.104412739130435</v>
      </c>
      <c r="H62" s="326"/>
      <c r="I62" s="1334"/>
      <c r="J62" s="326"/>
      <c r="K62" s="326"/>
      <c r="L62" s="1334"/>
    </row>
    <row r="63" spans="1:12" ht="15">
      <c r="A63" s="326"/>
      <c r="B63" s="1485" t="s">
        <v>307</v>
      </c>
      <c r="C63" s="1630" t="s">
        <v>126</v>
      </c>
      <c r="D63" s="1631">
        <v>0.2215</v>
      </c>
      <c r="E63" s="1632">
        <v>78.68470060869565</v>
      </c>
      <c r="F63" s="1632">
        <v>0</v>
      </c>
      <c r="G63" s="1633">
        <v>78.68470060869565</v>
      </c>
      <c r="H63" s="326"/>
      <c r="I63" s="1334"/>
      <c r="J63" s="326"/>
      <c r="K63" s="326"/>
      <c r="L63" s="1334"/>
    </row>
    <row r="64" spans="1:12">
      <c r="A64" s="326"/>
      <c r="B64" s="872" t="s">
        <v>133</v>
      </c>
      <c r="C64" s="794" t="s">
        <v>126</v>
      </c>
      <c r="D64" s="744">
        <v>0.2215</v>
      </c>
      <c r="E64" s="745">
        <v>20.037791967391307</v>
      </c>
      <c r="F64" s="745">
        <v>0</v>
      </c>
      <c r="G64" s="795">
        <v>20.037791967391307</v>
      </c>
      <c r="H64" s="326"/>
      <c r="I64" s="1334"/>
      <c r="J64" s="326"/>
      <c r="K64" s="326"/>
      <c r="L64" s="1334"/>
    </row>
    <row r="65" spans="1:12">
      <c r="A65" s="326"/>
      <c r="B65" s="872" t="s">
        <v>134</v>
      </c>
      <c r="C65" s="794" t="s">
        <v>126</v>
      </c>
      <c r="D65" s="744">
        <v>0.2215</v>
      </c>
      <c r="E65" s="745">
        <v>26.839204510869564</v>
      </c>
      <c r="F65" s="745">
        <v>0</v>
      </c>
      <c r="G65" s="795">
        <v>26.839204510869564</v>
      </c>
      <c r="H65" s="326"/>
      <c r="I65" s="1334"/>
      <c r="J65" s="326"/>
      <c r="K65" s="326"/>
      <c r="L65" s="1334"/>
    </row>
    <row r="66" spans="1:12">
      <c r="A66" s="326"/>
      <c r="B66" s="872" t="s">
        <v>135</v>
      </c>
      <c r="C66" s="794" t="s">
        <v>126</v>
      </c>
      <c r="D66" s="744">
        <v>0.2215</v>
      </c>
      <c r="E66" s="745">
        <v>11.714901293478261</v>
      </c>
      <c r="F66" s="745">
        <v>0</v>
      </c>
      <c r="G66" s="795">
        <v>11.714901293478261</v>
      </c>
      <c r="H66" s="326"/>
      <c r="I66" s="1334"/>
      <c r="J66" s="326"/>
      <c r="K66" s="326"/>
      <c r="L66" s="1334"/>
    </row>
    <row r="67" spans="1:12">
      <c r="A67" s="326"/>
      <c r="B67" s="872" t="s">
        <v>136</v>
      </c>
      <c r="C67" s="794" t="s">
        <v>126</v>
      </c>
      <c r="D67" s="744">
        <v>0.2215</v>
      </c>
      <c r="E67" s="745">
        <v>12.398792543478262</v>
      </c>
      <c r="F67" s="745">
        <v>0</v>
      </c>
      <c r="G67" s="795">
        <v>12.398792543478262</v>
      </c>
      <c r="H67" s="326"/>
      <c r="I67" s="1334"/>
      <c r="J67" s="326"/>
      <c r="K67" s="326"/>
      <c r="L67" s="1334"/>
    </row>
    <row r="68" spans="1:12">
      <c r="A68" s="326"/>
      <c r="B68" s="872" t="s">
        <v>137</v>
      </c>
      <c r="C68" s="794" t="s">
        <v>126</v>
      </c>
      <c r="D68" s="744">
        <v>0.2215</v>
      </c>
      <c r="E68" s="745">
        <v>7.6940102934782599</v>
      </c>
      <c r="F68" s="745">
        <v>0</v>
      </c>
      <c r="G68" s="795">
        <v>7.6940102934782599</v>
      </c>
      <c r="H68" s="326"/>
      <c r="I68" s="1334"/>
      <c r="J68" s="326"/>
      <c r="K68" s="326"/>
      <c r="L68" s="1334"/>
    </row>
    <row r="69" spans="1:12" ht="12.95">
      <c r="A69" s="326"/>
      <c r="B69" s="869" t="s">
        <v>138</v>
      </c>
      <c r="C69" s="326" t="s">
        <v>126</v>
      </c>
      <c r="D69" s="790">
        <v>0.1333</v>
      </c>
      <c r="E69" s="851">
        <v>8.7869341195652169</v>
      </c>
      <c r="F69" s="490">
        <v>0</v>
      </c>
      <c r="G69" s="871">
        <v>8.7869341195652169</v>
      </c>
      <c r="H69" s="326"/>
      <c r="I69" s="1334"/>
      <c r="J69" s="326"/>
      <c r="K69" s="326"/>
      <c r="L69" s="1334"/>
    </row>
    <row r="70" spans="1:12" ht="15">
      <c r="A70" s="326"/>
      <c r="B70" s="1367" t="s">
        <v>308</v>
      </c>
      <c r="C70" s="326" t="s">
        <v>271</v>
      </c>
      <c r="D70" s="873" t="s">
        <v>67</v>
      </c>
      <c r="E70" s="851">
        <v>47.865398489130435</v>
      </c>
      <c r="F70" s="851">
        <v>12.270990271739132</v>
      </c>
      <c r="G70" s="871">
        <v>60.136388760869572</v>
      </c>
      <c r="H70" s="326"/>
      <c r="I70" s="1334"/>
      <c r="J70" s="326"/>
      <c r="K70" s="326"/>
      <c r="L70" s="1334"/>
    </row>
    <row r="71" spans="1:12" ht="15">
      <c r="A71" s="326"/>
      <c r="B71" s="1367" t="s">
        <v>309</v>
      </c>
      <c r="C71" s="326" t="s">
        <v>140</v>
      </c>
      <c r="D71" s="873">
        <v>0.3</v>
      </c>
      <c r="E71" s="851">
        <v>1.8835759456521739</v>
      </c>
      <c r="F71" s="851">
        <v>0.34311953260869565</v>
      </c>
      <c r="G71" s="871">
        <v>2.2266954782608694</v>
      </c>
      <c r="H71" s="326"/>
      <c r="I71" s="1334"/>
      <c r="J71" s="326"/>
      <c r="K71" s="326"/>
      <c r="L71" s="1334"/>
    </row>
    <row r="72" spans="1:12" ht="12.95">
      <c r="A72" s="326"/>
      <c r="B72" s="869" t="s">
        <v>204</v>
      </c>
      <c r="C72" s="326" t="s">
        <v>143</v>
      </c>
      <c r="D72" s="873">
        <v>0.44340000000000002</v>
      </c>
      <c r="E72" s="851">
        <v>1.9513167391304349</v>
      </c>
      <c r="F72" s="851">
        <v>0</v>
      </c>
      <c r="G72" s="871">
        <v>1.9513167391304349</v>
      </c>
      <c r="H72" s="326"/>
      <c r="I72" s="1334"/>
      <c r="J72" s="326"/>
      <c r="K72" s="326"/>
      <c r="L72" s="1334"/>
    </row>
    <row r="73" spans="1:12" ht="12.95">
      <c r="A73" s="326"/>
      <c r="B73" s="869" t="s">
        <v>69</v>
      </c>
      <c r="C73" s="326" t="s">
        <v>271</v>
      </c>
      <c r="D73" s="873">
        <v>0.27500000000000002</v>
      </c>
      <c r="E73" s="851">
        <v>7.2757782391304344</v>
      </c>
      <c r="F73" s="851">
        <v>0.11045916304347826</v>
      </c>
      <c r="G73" s="871">
        <v>7.3862374021739132</v>
      </c>
      <c r="H73" s="326"/>
      <c r="I73" s="1334"/>
      <c r="J73" s="326"/>
      <c r="K73" s="326"/>
      <c r="L73" s="1334"/>
    </row>
    <row r="74" spans="1:12" ht="12.95">
      <c r="A74" s="326"/>
      <c r="B74" s="869" t="s">
        <v>72</v>
      </c>
      <c r="C74" s="326" t="s">
        <v>271</v>
      </c>
      <c r="D74" s="790">
        <v>0.46</v>
      </c>
      <c r="E74" s="851">
        <v>16.008609499999999</v>
      </c>
      <c r="F74" s="851">
        <v>2.3865541413043481</v>
      </c>
      <c r="G74" s="871">
        <v>18.395163641304347</v>
      </c>
      <c r="H74" s="326"/>
      <c r="I74" s="1334"/>
      <c r="J74" s="326"/>
      <c r="K74" s="326"/>
      <c r="L74" s="1334"/>
    </row>
    <row r="75" spans="1:12" ht="12.95">
      <c r="A75" s="326"/>
      <c r="B75" s="869" t="s">
        <v>217</v>
      </c>
      <c r="C75" s="326" t="s">
        <v>194</v>
      </c>
      <c r="D75" s="796">
        <v>0.36499999999999999</v>
      </c>
      <c r="E75" s="490">
        <v>0</v>
      </c>
      <c r="F75" s="851">
        <v>11.338020891304348</v>
      </c>
      <c r="G75" s="871">
        <v>11.338020891304348</v>
      </c>
      <c r="H75" s="326"/>
      <c r="I75" s="1334"/>
      <c r="J75" s="326"/>
      <c r="K75" s="326"/>
      <c r="L75" s="1334"/>
    </row>
    <row r="76" spans="1:12" ht="15">
      <c r="A76" s="326"/>
      <c r="B76" s="1367" t="s">
        <v>310</v>
      </c>
      <c r="C76" s="326" t="s">
        <v>271</v>
      </c>
      <c r="D76" s="796" t="s">
        <v>67</v>
      </c>
      <c r="E76" s="851">
        <v>0</v>
      </c>
      <c r="F76" s="851">
        <v>0</v>
      </c>
      <c r="G76" s="871">
        <v>0</v>
      </c>
      <c r="H76" s="326"/>
      <c r="I76" s="1334"/>
      <c r="J76" s="326"/>
      <c r="K76" s="326"/>
      <c r="L76" s="1334"/>
    </row>
    <row r="77" spans="1:12" ht="12.95">
      <c r="A77" s="326"/>
      <c r="B77" s="869" t="s">
        <v>146</v>
      </c>
      <c r="C77" s="326" t="s">
        <v>147</v>
      </c>
      <c r="D77" s="796">
        <v>0.09</v>
      </c>
      <c r="E77" s="851">
        <v>12.090520826086957</v>
      </c>
      <c r="F77" s="490">
        <v>0</v>
      </c>
      <c r="G77" s="871">
        <v>12.090520826086957</v>
      </c>
      <c r="H77" s="326"/>
      <c r="I77" s="1334"/>
      <c r="J77" s="326"/>
      <c r="K77" s="326"/>
      <c r="L77" s="1334"/>
    </row>
    <row r="78" spans="1:12" ht="12.95">
      <c r="A78" s="326"/>
      <c r="B78" s="869" t="s">
        <v>75</v>
      </c>
      <c r="C78" s="326" t="s">
        <v>271</v>
      </c>
      <c r="D78" s="796">
        <v>0.12</v>
      </c>
      <c r="E78" s="851">
        <v>0.66692145652173918</v>
      </c>
      <c r="F78" s="851">
        <v>1.4030880434782608E-2</v>
      </c>
      <c r="G78" s="871">
        <v>0.6809523369565218</v>
      </c>
      <c r="H78" s="326"/>
      <c r="I78" s="1334"/>
      <c r="J78" s="326"/>
      <c r="K78" s="326"/>
      <c r="L78" s="1334"/>
    </row>
    <row r="79" spans="1:12" ht="12.95">
      <c r="A79" s="326"/>
      <c r="B79" s="869" t="s">
        <v>148</v>
      </c>
      <c r="C79" s="326" t="s">
        <v>147</v>
      </c>
      <c r="D79" s="790">
        <v>0.05</v>
      </c>
      <c r="E79" s="851">
        <v>3.5381627717391302</v>
      </c>
      <c r="F79" s="490">
        <v>0</v>
      </c>
      <c r="G79" s="871">
        <v>3.5381627717391302</v>
      </c>
      <c r="H79" s="326"/>
      <c r="I79" s="1334"/>
      <c r="J79" s="326"/>
      <c r="K79" s="326"/>
      <c r="L79" s="1334"/>
    </row>
    <row r="80" spans="1:12" ht="12.95">
      <c r="A80" s="326"/>
      <c r="B80" s="869" t="s">
        <v>149</v>
      </c>
      <c r="C80" s="326" t="s">
        <v>147</v>
      </c>
      <c r="D80" s="790">
        <v>9.2600000000000002E-2</v>
      </c>
      <c r="E80" s="851">
        <v>3.818956239130435</v>
      </c>
      <c r="F80" s="490">
        <v>0</v>
      </c>
      <c r="G80" s="871">
        <v>3.818956239130435</v>
      </c>
      <c r="H80" s="326"/>
      <c r="I80" s="1334"/>
      <c r="J80" s="326"/>
      <c r="K80" s="326"/>
      <c r="L80" s="1334"/>
    </row>
    <row r="81" spans="1:12" ht="12.95">
      <c r="A81" s="326"/>
      <c r="B81" s="869" t="s">
        <v>150</v>
      </c>
      <c r="C81" s="326" t="s">
        <v>151</v>
      </c>
      <c r="D81" s="796">
        <v>0.45900000000000002</v>
      </c>
      <c r="E81" s="851">
        <v>14.364488054347827</v>
      </c>
      <c r="F81" s="490">
        <v>0</v>
      </c>
      <c r="G81" s="871">
        <v>14.364488054347827</v>
      </c>
      <c r="H81" s="326"/>
      <c r="I81" s="1334"/>
      <c r="J81" s="326"/>
      <c r="K81" s="326"/>
      <c r="L81" s="1334"/>
    </row>
    <row r="82" spans="1:12" ht="12.95">
      <c r="A82" s="326"/>
      <c r="B82" s="869" t="s">
        <v>152</v>
      </c>
      <c r="C82" s="326" t="s">
        <v>151</v>
      </c>
      <c r="D82" s="790">
        <v>0.31850000000000001</v>
      </c>
      <c r="E82" s="490">
        <v>0</v>
      </c>
      <c r="F82" s="851">
        <v>34.736890836956519</v>
      </c>
      <c r="G82" s="871">
        <v>34.736890836956519</v>
      </c>
      <c r="H82" s="326"/>
      <c r="I82" s="1334"/>
      <c r="J82" s="326"/>
      <c r="K82" s="326"/>
      <c r="L82" s="1334"/>
    </row>
    <row r="83" spans="1:12" ht="12.95">
      <c r="A83" s="326"/>
      <c r="B83" s="869" t="s">
        <v>77</v>
      </c>
      <c r="C83" s="326" t="s">
        <v>271</v>
      </c>
      <c r="D83" s="790">
        <v>0.25</v>
      </c>
      <c r="E83" s="851">
        <v>10.154412445652174</v>
      </c>
      <c r="F83" s="851">
        <v>0.14149890217391303</v>
      </c>
      <c r="G83" s="871">
        <v>10.295911347826086</v>
      </c>
      <c r="H83" s="326"/>
      <c r="I83" s="1334"/>
      <c r="J83" s="326"/>
      <c r="K83" s="326"/>
      <c r="L83" s="1334"/>
    </row>
    <row r="84" spans="1:12" ht="12.95">
      <c r="A84" s="326"/>
      <c r="B84" s="869" t="s">
        <v>79</v>
      </c>
      <c r="C84" s="326" t="s">
        <v>271</v>
      </c>
      <c r="D84" s="796">
        <v>0.5</v>
      </c>
      <c r="E84" s="851">
        <v>15.069557195652173</v>
      </c>
      <c r="F84" s="851">
        <v>0.12073015217391304</v>
      </c>
      <c r="G84" s="871">
        <v>15.190287347826086</v>
      </c>
      <c r="H84" s="326"/>
      <c r="I84" s="1334"/>
      <c r="J84" s="326"/>
      <c r="K84" s="326"/>
      <c r="L84" s="1334"/>
    </row>
    <row r="85" spans="1:12" ht="12.95">
      <c r="A85" s="326"/>
      <c r="B85" s="869" t="s">
        <v>235</v>
      </c>
      <c r="C85" s="326" t="s">
        <v>236</v>
      </c>
      <c r="D85" s="790">
        <v>0.3</v>
      </c>
      <c r="E85" s="851">
        <v>9.1673906195652179</v>
      </c>
      <c r="F85" s="490">
        <v>0</v>
      </c>
      <c r="G85" s="871">
        <v>9.1673906195652179</v>
      </c>
      <c r="H85" s="326"/>
      <c r="I85" s="1334"/>
      <c r="J85" s="326"/>
      <c r="K85" s="326"/>
      <c r="L85" s="1334"/>
    </row>
    <row r="86" spans="1:12" ht="15">
      <c r="A86" s="326"/>
      <c r="B86" s="869" t="s">
        <v>311</v>
      </c>
      <c r="C86" s="326" t="s">
        <v>236</v>
      </c>
      <c r="D86" s="790">
        <v>0.49</v>
      </c>
      <c r="E86" s="851">
        <v>0.83251080434782598</v>
      </c>
      <c r="F86" s="490">
        <v>0</v>
      </c>
      <c r="G86" s="871">
        <v>0.83251080434782598</v>
      </c>
      <c r="H86" s="326"/>
      <c r="I86" s="1334"/>
      <c r="J86" s="326"/>
      <c r="K86" s="326"/>
      <c r="L86" s="1334"/>
    </row>
    <row r="87" spans="1:12" ht="15">
      <c r="A87" s="326"/>
      <c r="B87" s="1367" t="s">
        <v>312</v>
      </c>
      <c r="C87" s="326" t="s">
        <v>271</v>
      </c>
      <c r="D87" s="796" t="s">
        <v>67</v>
      </c>
      <c r="E87" s="851">
        <v>26.428497706521739</v>
      </c>
      <c r="F87" s="851">
        <v>206.96304085869565</v>
      </c>
      <c r="G87" s="871">
        <v>233.39153856521739</v>
      </c>
      <c r="H87" s="326"/>
      <c r="I87" s="1334"/>
      <c r="J87" s="326"/>
      <c r="K87" s="326"/>
      <c r="L87" s="1334"/>
    </row>
    <row r="88" spans="1:12" ht="12.95">
      <c r="A88" s="326"/>
      <c r="B88" s="869" t="s">
        <v>153</v>
      </c>
      <c r="C88" s="326" t="s">
        <v>143</v>
      </c>
      <c r="D88" s="796">
        <v>0.65110000000000001</v>
      </c>
      <c r="E88" s="851">
        <v>20.521208239130434</v>
      </c>
      <c r="F88" s="851">
        <v>0</v>
      </c>
      <c r="G88" s="871">
        <v>20.521208239130434</v>
      </c>
      <c r="H88" s="326"/>
      <c r="I88" s="1334"/>
      <c r="J88" s="326"/>
      <c r="K88" s="326"/>
      <c r="L88" s="1334"/>
    </row>
    <row r="89" spans="1:12" ht="12.95">
      <c r="A89" s="326"/>
      <c r="B89" s="869" t="s">
        <v>154</v>
      </c>
      <c r="C89" s="326" t="s">
        <v>155</v>
      </c>
      <c r="D89" s="796">
        <v>0.1</v>
      </c>
      <c r="E89" s="851">
        <v>6.7194234021739137</v>
      </c>
      <c r="F89" s="490">
        <v>0</v>
      </c>
      <c r="G89" s="871">
        <v>6.7194234021739137</v>
      </c>
      <c r="H89" s="326"/>
      <c r="I89" s="1334"/>
      <c r="J89" s="326"/>
      <c r="K89" s="326"/>
      <c r="L89" s="1334"/>
    </row>
    <row r="90" spans="1:12" ht="12.95">
      <c r="A90" s="326"/>
      <c r="B90" s="869" t="s">
        <v>206</v>
      </c>
      <c r="C90" s="511" t="s">
        <v>157</v>
      </c>
      <c r="D90" s="796">
        <v>0.6</v>
      </c>
      <c r="E90" s="851">
        <v>0</v>
      </c>
      <c r="F90" s="490">
        <v>0</v>
      </c>
      <c r="G90" s="871">
        <v>0</v>
      </c>
      <c r="H90" s="326"/>
      <c r="I90" s="1334"/>
      <c r="J90" s="326"/>
      <c r="K90" s="326"/>
      <c r="L90" s="1334"/>
    </row>
    <row r="91" spans="1:12" ht="12.95">
      <c r="A91" s="326"/>
      <c r="B91" s="869" t="s">
        <v>313</v>
      </c>
      <c r="C91" s="511" t="s">
        <v>157</v>
      </c>
      <c r="D91" s="796">
        <v>0.25</v>
      </c>
      <c r="E91" s="851">
        <v>38.1</v>
      </c>
      <c r="F91" s="490">
        <v>4.3</v>
      </c>
      <c r="G91" s="871">
        <v>42.5</v>
      </c>
      <c r="H91" s="326"/>
      <c r="I91" s="1334"/>
      <c r="J91" s="326"/>
      <c r="K91" s="326"/>
      <c r="L91" s="1334"/>
    </row>
    <row r="92" spans="1:12" ht="12.95">
      <c r="A92" s="326"/>
      <c r="B92" s="869" t="s">
        <v>84</v>
      </c>
      <c r="C92" s="326" t="s">
        <v>271</v>
      </c>
      <c r="D92" s="796">
        <v>0.215</v>
      </c>
      <c r="E92" s="851">
        <v>13.286814728260868</v>
      </c>
      <c r="F92" s="851">
        <v>0.30074966304347828</v>
      </c>
      <c r="G92" s="871">
        <v>13.587564391304348</v>
      </c>
      <c r="H92" s="326"/>
      <c r="I92" s="1334"/>
      <c r="J92" s="326"/>
      <c r="K92" s="326"/>
      <c r="L92" s="1334"/>
    </row>
    <row r="93" spans="1:12" ht="12.95">
      <c r="A93" s="326"/>
      <c r="B93" s="869" t="s">
        <v>314</v>
      </c>
      <c r="C93" s="326" t="s">
        <v>236</v>
      </c>
      <c r="D93" s="796">
        <v>0.33329999999999999</v>
      </c>
      <c r="E93" s="851">
        <v>3.0809053260869566</v>
      </c>
      <c r="F93" s="851">
        <v>1.3497158804347826</v>
      </c>
      <c r="G93" s="871">
        <v>4.4306212065217387</v>
      </c>
      <c r="H93" s="326"/>
      <c r="I93" s="1334"/>
      <c r="J93" s="326"/>
      <c r="K93" s="326"/>
      <c r="L93" s="1334"/>
    </row>
    <row r="94" spans="1:12" ht="12.95">
      <c r="A94" s="326"/>
      <c r="B94" s="869" t="s">
        <v>86</v>
      </c>
      <c r="C94" s="326" t="s">
        <v>271</v>
      </c>
      <c r="D94" s="796">
        <v>0.25</v>
      </c>
      <c r="E94" s="851">
        <v>9.4717503586956528</v>
      </c>
      <c r="F94" s="490">
        <v>0.41040008695652175</v>
      </c>
      <c r="G94" s="871">
        <v>9.882150445652174</v>
      </c>
      <c r="H94" s="326"/>
      <c r="I94" s="1334"/>
      <c r="J94" s="326"/>
      <c r="K94" s="326"/>
      <c r="L94" s="1334"/>
    </row>
    <row r="95" spans="1:12" ht="12.95">
      <c r="A95" s="326"/>
      <c r="B95" s="869" t="s">
        <v>90</v>
      </c>
      <c r="C95" s="326" t="s">
        <v>271</v>
      </c>
      <c r="D95" s="796">
        <v>0.25</v>
      </c>
      <c r="E95" s="851">
        <v>18.635621771739128</v>
      </c>
      <c r="F95" s="851">
        <v>1.1856759673913044</v>
      </c>
      <c r="G95" s="871">
        <v>19.821297739130433</v>
      </c>
      <c r="H95" s="326"/>
      <c r="I95" s="1334"/>
      <c r="J95" s="326"/>
      <c r="K95" s="326"/>
      <c r="L95" s="1334"/>
    </row>
    <row r="96" spans="1:12" ht="12.95">
      <c r="A96" s="326"/>
      <c r="B96" s="869" t="s">
        <v>93</v>
      </c>
      <c r="C96" s="326" t="s">
        <v>271</v>
      </c>
      <c r="D96" s="790">
        <v>1</v>
      </c>
      <c r="E96" s="851">
        <v>1.101157152173913</v>
      </c>
      <c r="F96" s="851">
        <v>0.11477710869565218</v>
      </c>
      <c r="G96" s="871">
        <v>1.2159342608695651</v>
      </c>
      <c r="H96" s="326"/>
      <c r="I96" s="1334"/>
      <c r="J96" s="326"/>
      <c r="K96" s="326"/>
      <c r="L96" s="1334"/>
    </row>
    <row r="97" spans="1:12" ht="12.95">
      <c r="A97" s="326"/>
      <c r="B97" s="869" t="s">
        <v>160</v>
      </c>
      <c r="C97" s="326" t="s">
        <v>143</v>
      </c>
      <c r="D97" s="790">
        <v>0.38</v>
      </c>
      <c r="E97" s="851">
        <v>2.1119781086956522</v>
      </c>
      <c r="F97" s="851">
        <v>1.2942064239130435</v>
      </c>
      <c r="G97" s="871">
        <v>3.4061845326086955</v>
      </c>
      <c r="H97" s="326"/>
      <c r="I97" s="1334"/>
      <c r="J97" s="326"/>
      <c r="K97" s="326"/>
      <c r="L97" s="1334"/>
    </row>
    <row r="98" spans="1:12" ht="12.95">
      <c r="A98" s="326"/>
      <c r="B98" s="1484" t="s">
        <v>315</v>
      </c>
      <c r="C98" s="1686" t="s">
        <v>316</v>
      </c>
      <c r="D98" s="1686"/>
      <c r="E98" s="1636">
        <f>SUM(E56:E97)-E58-E63</f>
        <v>452.15747611956505</v>
      </c>
      <c r="F98" s="1636">
        <f>SUM(F56:F97)-F58-F63</f>
        <v>277.38086076086961</v>
      </c>
      <c r="G98" s="1637">
        <f>SUM(G56:G97)-G58-G63</f>
        <v>729.63833688043462</v>
      </c>
      <c r="H98" s="326"/>
      <c r="I98" s="1334"/>
      <c r="J98" s="326"/>
      <c r="K98" s="326"/>
      <c r="L98" s="1334"/>
    </row>
    <row r="99" spans="1:12">
      <c r="A99" s="326"/>
      <c r="E99" s="612"/>
      <c r="F99" s="612"/>
      <c r="G99" s="612"/>
      <c r="H99" s="326"/>
      <c r="I99" s="1334"/>
      <c r="J99" s="326"/>
      <c r="K99" s="326"/>
      <c r="L99" s="1334"/>
    </row>
    <row r="100" spans="1:12">
      <c r="A100" s="326"/>
      <c r="B100" s="1328" t="s">
        <v>317</v>
      </c>
      <c r="H100" s="326"/>
      <c r="I100" s="1334"/>
      <c r="J100" s="326"/>
      <c r="K100" s="326"/>
      <c r="L100" s="1334"/>
    </row>
    <row r="101" spans="1:12">
      <c r="A101" s="326"/>
      <c r="B101" s="2092" t="s">
        <v>318</v>
      </c>
      <c r="C101" s="2092"/>
      <c r="D101" s="2092"/>
      <c r="E101" s="2092"/>
      <c r="F101" s="2092"/>
      <c r="G101" s="2092"/>
      <c r="H101" s="326"/>
      <c r="I101" s="1334"/>
      <c r="J101" s="326"/>
      <c r="K101" s="326"/>
      <c r="L101" s="1334"/>
    </row>
    <row r="102" spans="1:12">
      <c r="A102" s="326"/>
      <c r="B102" s="1328" t="s">
        <v>319</v>
      </c>
      <c r="H102" s="326"/>
      <c r="I102" s="1334"/>
      <c r="J102" s="326"/>
      <c r="K102" s="326"/>
      <c r="L102" s="1334"/>
    </row>
    <row r="103" spans="1:12">
      <c r="A103" s="326"/>
      <c r="B103" s="1328" t="s">
        <v>320</v>
      </c>
      <c r="H103" s="326"/>
      <c r="I103" s="1334"/>
      <c r="J103" s="326"/>
      <c r="K103" s="326"/>
      <c r="L103" s="1334"/>
    </row>
    <row r="104" spans="1:12">
      <c r="A104" s="326"/>
      <c r="B104" s="2092" t="s">
        <v>321</v>
      </c>
      <c r="C104" s="2092"/>
      <c r="D104" s="2092"/>
      <c r="E104" s="2092"/>
      <c r="F104" s="2092"/>
      <c r="G104" s="2092"/>
      <c r="H104" s="326"/>
      <c r="I104" s="1334"/>
      <c r="J104" s="326"/>
      <c r="K104" s="326"/>
      <c r="L104" s="1334"/>
    </row>
    <row r="105" spans="1:12">
      <c r="A105" s="326"/>
      <c r="B105" s="326"/>
      <c r="C105" s="1334"/>
      <c r="D105" s="326"/>
      <c r="E105" s="326"/>
      <c r="F105" s="1334"/>
      <c r="G105" s="326"/>
      <c r="H105" s="326"/>
      <c r="I105" s="1334"/>
      <c r="J105" s="326"/>
      <c r="K105" s="326"/>
      <c r="L105" s="1334"/>
    </row>
    <row r="106" spans="1:12">
      <c r="A106" s="326"/>
      <c r="B106" s="326"/>
      <c r="C106" s="1334"/>
      <c r="D106" s="326"/>
      <c r="E106" s="326"/>
      <c r="F106" s="1334"/>
      <c r="G106" s="326"/>
      <c r="H106" s="326"/>
      <c r="I106" s="1334"/>
      <c r="J106" s="326"/>
      <c r="K106" s="326"/>
      <c r="L106" s="1334"/>
    </row>
    <row r="107" spans="1:12">
      <c r="A107" s="326"/>
      <c r="B107" s="326"/>
      <c r="C107" s="1334"/>
      <c r="D107" s="326"/>
      <c r="E107" s="326"/>
      <c r="F107" s="1334"/>
      <c r="G107" s="326"/>
      <c r="H107" s="326"/>
      <c r="I107" s="1334"/>
      <c r="J107" s="326"/>
      <c r="K107" s="326"/>
      <c r="L107" s="1334"/>
    </row>
    <row r="108" spans="1:12">
      <c r="A108" s="326"/>
      <c r="B108" s="326"/>
      <c r="C108" s="1334"/>
      <c r="D108" s="326"/>
      <c r="E108" s="326"/>
      <c r="F108" s="1334"/>
      <c r="G108" s="326"/>
      <c r="H108" s="326"/>
      <c r="I108" s="1334"/>
      <c r="J108" s="326"/>
      <c r="K108" s="326"/>
      <c r="L108" s="1334"/>
    </row>
    <row r="109" spans="1:12">
      <c r="A109" s="326"/>
      <c r="B109" s="326"/>
      <c r="C109" s="1334"/>
      <c r="D109" s="326"/>
      <c r="E109" s="326"/>
      <c r="F109" s="1334"/>
      <c r="G109" s="326"/>
      <c r="H109" s="326"/>
      <c r="I109" s="1334"/>
      <c r="J109" s="326"/>
      <c r="K109" s="326"/>
      <c r="L109" s="1334"/>
    </row>
    <row r="110" spans="1:12">
      <c r="A110" s="326"/>
      <c r="B110" s="326"/>
      <c r="C110" s="1334"/>
      <c r="D110" s="326"/>
      <c r="E110" s="326"/>
      <c r="F110" s="1334"/>
      <c r="G110" s="326"/>
      <c r="H110" s="326"/>
      <c r="I110" s="1334"/>
      <c r="J110" s="326"/>
      <c r="K110" s="326"/>
      <c r="L110" s="1334"/>
    </row>
  </sheetData>
  <mergeCells count="5">
    <mergeCell ref="D2:F2"/>
    <mergeCell ref="J2:L2"/>
    <mergeCell ref="B41:I41"/>
    <mergeCell ref="B101:G101"/>
    <mergeCell ref="B104:G10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25"/>
  <sheetViews>
    <sheetView topLeftCell="A69" workbookViewId="0">
      <selection activeCell="B110" sqref="B110"/>
    </sheetView>
  </sheetViews>
  <sheetFormatPr defaultRowHeight="12.6"/>
  <cols>
    <col min="2" max="2" width="15.5703125" customWidth="1"/>
    <col min="4" max="4" width="14.140625" customWidth="1"/>
    <col min="5" max="5" width="18.5703125" customWidth="1"/>
  </cols>
  <sheetData>
    <row r="2" spans="2:9">
      <c r="B2" t="s">
        <v>0</v>
      </c>
    </row>
    <row r="4" spans="2:9" ht="21">
      <c r="B4" s="1329" t="s">
        <v>2</v>
      </c>
      <c r="C4" s="1455" t="s">
        <v>3</v>
      </c>
      <c r="D4" s="1455" t="s">
        <v>4</v>
      </c>
      <c r="E4" s="1455"/>
      <c r="F4" s="1455"/>
      <c r="G4" s="1371"/>
      <c r="H4" s="1329"/>
      <c r="I4" s="1455"/>
    </row>
    <row r="5" spans="2:9">
      <c r="B5" s="1329" t="s">
        <v>11</v>
      </c>
      <c r="C5" s="1455"/>
      <c r="D5" s="1330" t="s">
        <v>12</v>
      </c>
      <c r="E5" s="1330" t="s">
        <v>13</v>
      </c>
      <c r="F5" s="1330" t="s">
        <v>14</v>
      </c>
      <c r="G5" s="1371"/>
      <c r="H5" s="1329"/>
      <c r="I5" s="1455"/>
    </row>
    <row r="6" spans="2:9">
      <c r="B6" s="1295" t="s">
        <v>18</v>
      </c>
      <c r="C6" s="602">
        <v>0.51</v>
      </c>
      <c r="D6" s="1296">
        <v>1.1000000000000001</v>
      </c>
      <c r="E6" s="1296">
        <v>64.099999999999994</v>
      </c>
      <c r="F6" s="1296">
        <v>65.2</v>
      </c>
      <c r="G6" s="1371"/>
      <c r="H6" s="671"/>
      <c r="I6" s="606"/>
    </row>
    <row r="7" spans="2:9">
      <c r="B7" s="1297" t="s">
        <v>21</v>
      </c>
      <c r="C7" s="606" t="s">
        <v>162</v>
      </c>
      <c r="D7" s="1296">
        <v>2.5</v>
      </c>
      <c r="E7" s="1296">
        <v>4.0999999999999996</v>
      </c>
      <c r="F7" s="1296">
        <v>6.7</v>
      </c>
      <c r="G7" s="1371"/>
      <c r="H7" s="671"/>
      <c r="I7" s="606"/>
    </row>
    <row r="8" spans="2:9">
      <c r="B8" s="1295" t="s">
        <v>33</v>
      </c>
      <c r="C8" s="606" t="s">
        <v>164</v>
      </c>
      <c r="D8" s="1296">
        <v>12.9</v>
      </c>
      <c r="E8" s="1296">
        <v>8.1</v>
      </c>
      <c r="F8" s="1296">
        <v>20.9</v>
      </c>
      <c r="G8" s="1371"/>
      <c r="H8" s="671"/>
      <c r="I8" s="602"/>
    </row>
    <row r="9" spans="2:9">
      <c r="B9" s="1295" t="s">
        <v>163</v>
      </c>
      <c r="C9" s="606" t="s">
        <v>167</v>
      </c>
      <c r="D9" s="1296">
        <v>0</v>
      </c>
      <c r="E9" s="1296">
        <v>0</v>
      </c>
      <c r="F9" s="1296">
        <v>0</v>
      </c>
      <c r="G9" s="1371"/>
      <c r="H9" s="671"/>
      <c r="I9" s="602"/>
    </row>
    <row r="10" spans="2:9">
      <c r="B10" s="1295" t="s">
        <v>166</v>
      </c>
      <c r="C10" s="602">
        <v>0.58699999999999997</v>
      </c>
      <c r="D10" s="1296">
        <v>13.9</v>
      </c>
      <c r="E10" s="1296">
        <v>3.5</v>
      </c>
      <c r="F10" s="1296">
        <v>17.5</v>
      </c>
      <c r="G10" s="1371"/>
      <c r="H10" s="671"/>
      <c r="I10" s="602"/>
    </row>
    <row r="11" spans="2:9">
      <c r="B11" s="1298" t="s">
        <v>42</v>
      </c>
      <c r="C11" s="608" t="s">
        <v>174</v>
      </c>
      <c r="D11" s="1296">
        <v>28.6</v>
      </c>
      <c r="E11" s="1296">
        <v>0</v>
      </c>
      <c r="F11" s="1296">
        <v>28.6</v>
      </c>
      <c r="G11" s="1371"/>
      <c r="H11" s="671"/>
      <c r="I11" s="606"/>
    </row>
    <row r="12" spans="2:9">
      <c r="B12" s="1295" t="s">
        <v>45</v>
      </c>
      <c r="C12" s="606">
        <v>0.36</v>
      </c>
      <c r="D12" s="1296">
        <v>9.4</v>
      </c>
      <c r="E12" s="1296">
        <v>7.8</v>
      </c>
      <c r="F12" s="1296">
        <v>17.2</v>
      </c>
      <c r="G12" s="1371"/>
      <c r="H12" s="671"/>
      <c r="I12" s="606"/>
    </row>
    <row r="13" spans="2:9">
      <c r="B13" s="1295" t="s">
        <v>47</v>
      </c>
      <c r="C13" s="606">
        <v>0.51</v>
      </c>
      <c r="D13" s="1296">
        <v>42.8</v>
      </c>
      <c r="E13" s="1296">
        <v>42.8</v>
      </c>
      <c r="F13" s="1296">
        <v>85.6</v>
      </c>
      <c r="G13" s="1371"/>
      <c r="H13" s="671"/>
      <c r="I13" s="602"/>
    </row>
    <row r="14" spans="2:9">
      <c r="B14" s="1298" t="s">
        <v>51</v>
      </c>
      <c r="C14" s="608">
        <v>0.13039999999999999</v>
      </c>
      <c r="D14" s="1296">
        <v>6.7</v>
      </c>
      <c r="E14" s="1296">
        <v>3.5</v>
      </c>
      <c r="F14" s="1296">
        <v>10.199999999999999</v>
      </c>
      <c r="G14" s="1371"/>
      <c r="H14" s="671"/>
      <c r="I14" s="606"/>
    </row>
    <row r="15" spans="2:9">
      <c r="B15" s="1295" t="s">
        <v>173</v>
      </c>
      <c r="C15" s="606" t="s">
        <v>175</v>
      </c>
      <c r="D15" s="1296">
        <v>0</v>
      </c>
      <c r="E15" s="1296">
        <v>0</v>
      </c>
      <c r="F15" s="1296">
        <v>0</v>
      </c>
      <c r="G15" s="1371"/>
      <c r="H15" s="671"/>
      <c r="I15" s="602"/>
    </row>
    <row r="16" spans="2:9">
      <c r="B16" s="1295" t="s">
        <v>54</v>
      </c>
      <c r="C16" s="606">
        <v>0.42630000000000001</v>
      </c>
      <c r="D16" s="1296">
        <v>189.1</v>
      </c>
      <c r="E16" s="1296">
        <v>6.7</v>
      </c>
      <c r="F16" s="1296">
        <v>195.9</v>
      </c>
      <c r="G16" s="1371"/>
      <c r="H16" s="671"/>
      <c r="I16" s="602"/>
    </row>
    <row r="17" spans="2:9">
      <c r="B17" s="1295" t="s">
        <v>56</v>
      </c>
      <c r="C17" s="602">
        <v>0.55300000000000005</v>
      </c>
      <c r="D17" s="1296">
        <v>6.7</v>
      </c>
      <c r="E17" s="1296">
        <v>6.2</v>
      </c>
      <c r="F17" s="1296">
        <v>12.9</v>
      </c>
      <c r="G17" s="1371"/>
      <c r="H17" s="1677"/>
      <c r="I17" s="1689"/>
    </row>
    <row r="18" spans="2:9">
      <c r="B18" s="1295" t="s">
        <v>57</v>
      </c>
      <c r="C18" s="606">
        <v>0.39550000000000002</v>
      </c>
      <c r="D18" s="1296">
        <v>6.1</v>
      </c>
      <c r="E18" s="1296">
        <v>29.2</v>
      </c>
      <c r="F18" s="1296">
        <v>35.299999999999997</v>
      </c>
      <c r="G18" s="1371"/>
      <c r="H18" s="1690"/>
      <c r="I18" s="1691"/>
    </row>
    <row r="19" spans="2:9">
      <c r="B19" s="1295" t="s">
        <v>60</v>
      </c>
      <c r="C19" s="602">
        <v>0.43969999999999998</v>
      </c>
      <c r="D19" s="1296">
        <v>5.6</v>
      </c>
      <c r="E19" s="1296">
        <v>4.7</v>
      </c>
      <c r="F19" s="1296">
        <v>10.3</v>
      </c>
      <c r="G19" s="1371"/>
      <c r="H19" s="671"/>
      <c r="I19" s="1279"/>
    </row>
    <row r="20" spans="2:9">
      <c r="B20" s="1295" t="s">
        <v>65</v>
      </c>
      <c r="C20" s="602">
        <v>0.64</v>
      </c>
      <c r="D20" s="1296">
        <v>3.7</v>
      </c>
      <c r="E20" s="1296">
        <v>3.2</v>
      </c>
      <c r="F20" s="1296">
        <v>6.9</v>
      </c>
      <c r="G20" s="1371"/>
      <c r="H20" s="1280"/>
      <c r="I20" s="1279"/>
    </row>
    <row r="21" spans="2:9">
      <c r="B21" s="1295" t="s">
        <v>71</v>
      </c>
      <c r="C21" s="602" t="s">
        <v>176</v>
      </c>
      <c r="D21" s="1296">
        <v>7.9</v>
      </c>
      <c r="E21" s="1296">
        <v>4.8</v>
      </c>
      <c r="F21" s="1296">
        <v>12.7</v>
      </c>
      <c r="G21" s="1371"/>
      <c r="H21" s="1280"/>
      <c r="I21" s="1331"/>
    </row>
    <row r="22" spans="2:9">
      <c r="B22" s="1295" t="s">
        <v>74</v>
      </c>
      <c r="C22" s="606" t="s">
        <v>177</v>
      </c>
      <c r="D22" s="1296">
        <v>52.4</v>
      </c>
      <c r="E22" s="1296">
        <v>20</v>
      </c>
      <c r="F22" s="1296">
        <v>72.400000000000006</v>
      </c>
      <c r="G22" s="1371"/>
      <c r="H22" s="1280"/>
      <c r="I22" s="1331"/>
    </row>
    <row r="23" spans="2:9">
      <c r="B23" s="1295" t="s">
        <v>178</v>
      </c>
      <c r="C23" s="606" t="s">
        <v>179</v>
      </c>
      <c r="D23" s="1296">
        <v>12.6</v>
      </c>
      <c r="E23" s="1296">
        <v>27.4</v>
      </c>
      <c r="F23" s="1296">
        <v>40</v>
      </c>
      <c r="G23" s="1371"/>
      <c r="H23" s="326"/>
      <c r="I23" s="1331"/>
    </row>
    <row r="24" spans="2:9">
      <c r="B24" s="1295" t="s">
        <v>83</v>
      </c>
      <c r="C24" s="608">
        <v>0.33279999999999998</v>
      </c>
      <c r="D24" s="1296">
        <v>25.4</v>
      </c>
      <c r="E24" s="1296">
        <v>0</v>
      </c>
      <c r="F24" s="1296">
        <v>25.4</v>
      </c>
      <c r="G24" s="1371"/>
      <c r="H24" s="1371"/>
      <c r="I24" s="1371"/>
    </row>
    <row r="25" spans="2:9">
      <c r="B25" s="1295" t="s">
        <v>85</v>
      </c>
      <c r="C25" s="606">
        <v>0.3679</v>
      </c>
      <c r="D25" s="1296">
        <v>7.1</v>
      </c>
      <c r="E25" s="1296">
        <v>32.5</v>
      </c>
      <c r="F25" s="1296">
        <v>39.6</v>
      </c>
      <c r="G25" s="1371"/>
      <c r="H25" s="1371"/>
      <c r="I25" s="1371"/>
    </row>
    <row r="26" spans="2:9">
      <c r="B26" s="1295" t="s">
        <v>88</v>
      </c>
      <c r="C26" s="606" t="s">
        <v>180</v>
      </c>
      <c r="D26" s="1296">
        <v>18.8</v>
      </c>
      <c r="E26" s="1296">
        <v>9.5</v>
      </c>
      <c r="F26" s="1296">
        <v>28.3</v>
      </c>
      <c r="G26" s="1371"/>
      <c r="H26" s="1371"/>
      <c r="I26" s="1371"/>
    </row>
    <row r="27" spans="2:9">
      <c r="B27" s="1295" t="s">
        <v>103</v>
      </c>
      <c r="C27" s="606">
        <v>0.41499999999999998</v>
      </c>
      <c r="D27" s="1296">
        <v>4.4000000000000004</v>
      </c>
      <c r="E27" s="1296">
        <v>0.3</v>
      </c>
      <c r="F27" s="1296">
        <v>4.8</v>
      </c>
      <c r="G27" s="1371"/>
      <c r="H27" s="1371"/>
      <c r="I27" s="1371"/>
    </row>
    <row r="28" spans="2:9">
      <c r="B28" s="1295" t="s">
        <v>104</v>
      </c>
      <c r="C28" s="606">
        <v>0.59099999999999997</v>
      </c>
      <c r="D28" s="1296">
        <v>11.6</v>
      </c>
      <c r="E28" s="1296">
        <v>0</v>
      </c>
      <c r="F28" s="1296">
        <v>11.6</v>
      </c>
      <c r="G28" s="1371"/>
      <c r="H28" s="1371"/>
      <c r="I28" s="1371"/>
    </row>
    <row r="29" spans="2:9">
      <c r="B29" s="1295" t="s">
        <v>105</v>
      </c>
      <c r="C29" s="602">
        <v>0.30580000000000002</v>
      </c>
      <c r="D29" s="1296">
        <v>8</v>
      </c>
      <c r="E29" s="1296">
        <v>177.2</v>
      </c>
      <c r="F29" s="1296">
        <v>185.2</v>
      </c>
      <c r="G29" s="1371"/>
      <c r="H29" s="1371"/>
      <c r="I29" s="1371"/>
    </row>
    <row r="30" spans="2:9">
      <c r="B30" s="1295" t="s">
        <v>106</v>
      </c>
      <c r="C30" s="602">
        <v>0.30580000000000002</v>
      </c>
      <c r="D30" s="1296">
        <v>20.7</v>
      </c>
      <c r="E30" s="1296">
        <v>0</v>
      </c>
      <c r="F30" s="1296">
        <v>20.7</v>
      </c>
      <c r="G30" s="1371"/>
      <c r="H30" s="1371"/>
      <c r="I30" s="1371"/>
    </row>
    <row r="31" spans="2:9">
      <c r="B31" s="1295" t="s">
        <v>108</v>
      </c>
      <c r="C31" s="602">
        <v>0.58840000000000003</v>
      </c>
      <c r="D31" s="1296">
        <v>15.8</v>
      </c>
      <c r="E31" s="1296">
        <v>28</v>
      </c>
      <c r="F31" s="1296">
        <v>43.8</v>
      </c>
      <c r="G31" s="1371"/>
      <c r="H31" s="1371"/>
      <c r="I31" s="1371"/>
    </row>
    <row r="32" spans="2:9">
      <c r="B32" s="1295" t="s">
        <v>111</v>
      </c>
      <c r="C32" s="602" t="s">
        <v>181</v>
      </c>
      <c r="D32" s="1296">
        <v>1.2</v>
      </c>
      <c r="E32" s="1296">
        <v>11.4</v>
      </c>
      <c r="F32" s="1296">
        <v>12.6</v>
      </c>
      <c r="G32" s="1371"/>
      <c r="H32" s="1371"/>
      <c r="I32" s="1371"/>
    </row>
    <row r="33" spans="2:9">
      <c r="B33" s="1295" t="s">
        <v>225</v>
      </c>
      <c r="C33" s="602">
        <v>0.18</v>
      </c>
      <c r="D33" s="1296">
        <v>0.9</v>
      </c>
      <c r="E33" s="1296">
        <v>0.4</v>
      </c>
      <c r="F33" s="1296">
        <v>1.3</v>
      </c>
      <c r="G33" s="1371"/>
      <c r="H33" s="1371"/>
      <c r="I33" s="1371"/>
    </row>
    <row r="34" spans="2:9">
      <c r="B34" s="1295" t="s">
        <v>112</v>
      </c>
      <c r="C34" s="606">
        <v>0.41499999999999998</v>
      </c>
      <c r="D34" s="1296">
        <v>5.7</v>
      </c>
      <c r="E34" s="1296">
        <v>0</v>
      </c>
      <c r="F34" s="1296">
        <v>5.7</v>
      </c>
      <c r="G34" s="1371"/>
      <c r="H34" s="1371"/>
      <c r="I34" s="1371"/>
    </row>
    <row r="35" spans="2:9">
      <c r="B35" s="1295" t="s">
        <v>113</v>
      </c>
      <c r="C35" s="602">
        <v>0.53200000000000003</v>
      </c>
      <c r="D35" s="1296">
        <v>22.4</v>
      </c>
      <c r="E35" s="1296">
        <v>45.4</v>
      </c>
      <c r="F35" s="1296">
        <v>67.7</v>
      </c>
      <c r="G35" s="1371"/>
      <c r="H35" s="1371"/>
      <c r="I35" s="1371"/>
    </row>
    <row r="36" spans="2:9">
      <c r="B36" s="1295" t="s">
        <v>114</v>
      </c>
      <c r="C36" s="606">
        <v>0.34570000000000001</v>
      </c>
      <c r="D36" s="1296">
        <v>19.600000000000001</v>
      </c>
      <c r="E36" s="1296">
        <v>36.299999999999997</v>
      </c>
      <c r="F36" s="1296">
        <v>55.9</v>
      </c>
      <c r="G36" s="1371"/>
      <c r="H36" s="1371"/>
      <c r="I36" s="1371"/>
    </row>
    <row r="37" spans="2:9">
      <c r="B37" s="1677" t="s">
        <v>322</v>
      </c>
      <c r="C37" s="1678"/>
      <c r="D37" s="1679">
        <f>SUM(D6:D36)</f>
        <v>563.6</v>
      </c>
      <c r="E37" s="1679">
        <f>SUM(E6:E36)</f>
        <v>577.0999999999998</v>
      </c>
      <c r="F37" s="1679">
        <f>SUM(F6:F36)</f>
        <v>1140.8999999999999</v>
      </c>
      <c r="G37" s="1371"/>
      <c r="H37" s="1371"/>
      <c r="I37" s="1371"/>
    </row>
    <row r="38" spans="2:9">
      <c r="G38" s="1371"/>
      <c r="H38" s="1371"/>
      <c r="I38" s="672"/>
    </row>
    <row r="39" spans="2:9">
      <c r="B39" s="1371"/>
      <c r="C39" s="1371"/>
      <c r="D39" s="1371"/>
      <c r="E39" s="1371"/>
      <c r="F39" s="1371"/>
      <c r="G39" s="1371"/>
      <c r="H39" s="1371"/>
      <c r="I39" s="1332"/>
    </row>
    <row r="40" spans="2:9">
      <c r="B40" s="1280" t="s">
        <v>294</v>
      </c>
      <c r="C40" s="1331"/>
      <c r="D40" s="1333"/>
      <c r="E40" s="1333"/>
      <c r="F40" s="1333"/>
      <c r="G40" s="1333"/>
      <c r="H40" s="1334"/>
      <c r="I40" s="1334"/>
    </row>
    <row r="41" spans="2:9">
      <c r="B41" s="1280" t="s">
        <v>295</v>
      </c>
      <c r="C41" s="1331"/>
      <c r="D41" s="1333"/>
      <c r="E41" s="1333"/>
      <c r="F41" s="1333"/>
      <c r="G41" s="1333"/>
      <c r="H41" s="1334"/>
      <c r="I41" s="1334"/>
    </row>
    <row r="42" spans="2:9">
      <c r="B42" s="1280" t="s">
        <v>296</v>
      </c>
      <c r="C42" s="1331"/>
      <c r="D42" s="1333"/>
      <c r="E42" s="1333"/>
      <c r="F42" s="1333"/>
      <c r="G42" s="1333"/>
      <c r="H42" s="1334"/>
      <c r="I42" s="1334"/>
    </row>
    <row r="43" spans="2:9">
      <c r="B43" s="2091" t="s">
        <v>297</v>
      </c>
      <c r="C43" s="2171"/>
      <c r="D43" s="2171"/>
      <c r="E43" s="2171"/>
      <c r="F43" s="2171"/>
      <c r="G43" s="2171"/>
      <c r="H43" s="2171"/>
      <c r="I43" s="2171"/>
    </row>
    <row r="44" spans="2:9">
      <c r="B44" s="1280" t="s">
        <v>298</v>
      </c>
      <c r="C44" s="1280"/>
      <c r="D44" s="1280"/>
      <c r="E44" s="1284"/>
      <c r="F44" s="1333"/>
      <c r="G44" s="1333"/>
      <c r="H44" s="1334"/>
      <c r="I44" s="1334"/>
    </row>
    <row r="45" spans="2:9">
      <c r="B45" s="1280" t="s">
        <v>299</v>
      </c>
      <c r="C45" s="1280"/>
      <c r="D45" s="1280"/>
      <c r="E45" s="1284"/>
      <c r="F45" s="1333"/>
      <c r="G45" s="1333"/>
      <c r="H45" s="1334"/>
      <c r="I45" s="1334"/>
    </row>
    <row r="46" spans="2:9">
      <c r="B46" s="1280" t="s">
        <v>300</v>
      </c>
      <c r="C46" s="1280"/>
      <c r="D46" s="1280"/>
      <c r="E46" s="1284"/>
      <c r="F46" s="1333"/>
      <c r="G46" s="1333"/>
      <c r="H46" s="1334"/>
      <c r="I46" s="1334"/>
    </row>
    <row r="47" spans="2:9">
      <c r="B47" s="1280" t="s">
        <v>301</v>
      </c>
      <c r="C47" s="1331"/>
      <c r="D47" s="1333"/>
      <c r="E47" s="1333"/>
      <c r="F47" s="1333"/>
      <c r="G47" s="1333"/>
      <c r="H47" s="1334"/>
      <c r="I47" s="1334"/>
    </row>
    <row r="48" spans="2:9">
      <c r="B48" s="1280" t="s">
        <v>302</v>
      </c>
      <c r="C48" s="1331"/>
      <c r="D48" s="1333"/>
      <c r="E48" s="1333"/>
      <c r="F48" s="1333"/>
      <c r="G48" s="1333"/>
      <c r="H48" s="1334"/>
      <c r="I48" s="1334"/>
    </row>
    <row r="49" spans="2:9">
      <c r="B49" s="1285" t="s">
        <v>303</v>
      </c>
      <c r="C49" s="1371"/>
      <c r="D49" s="1371"/>
      <c r="E49" s="1371"/>
      <c r="F49" s="1371"/>
      <c r="G49" s="1371"/>
      <c r="H49" s="1371"/>
      <c r="I49" s="1371"/>
    </row>
    <row r="53" spans="2:9" ht="21">
      <c r="B53" s="1335" t="s">
        <v>5</v>
      </c>
      <c r="C53" s="1336" t="s">
        <v>3</v>
      </c>
      <c r="D53" s="1337" t="s">
        <v>4</v>
      </c>
      <c r="E53" s="1337"/>
      <c r="F53" s="1337"/>
    </row>
    <row r="54" spans="2:9">
      <c r="B54" s="1335" t="s">
        <v>11</v>
      </c>
      <c r="C54" s="1336"/>
      <c r="D54" s="1338" t="s">
        <v>12</v>
      </c>
      <c r="E54" s="1339" t="s">
        <v>15</v>
      </c>
      <c r="F54" s="1338" t="s">
        <v>14</v>
      </c>
    </row>
    <row r="55" spans="2:9">
      <c r="B55" s="1340" t="s">
        <v>284</v>
      </c>
      <c r="C55" s="1341">
        <v>0.15</v>
      </c>
      <c r="D55" s="1342">
        <v>0</v>
      </c>
      <c r="E55" s="1342">
        <v>0</v>
      </c>
      <c r="F55" s="1342">
        <v>0</v>
      </c>
    </row>
    <row r="56" spans="2:9">
      <c r="B56" s="1340" t="s">
        <v>285</v>
      </c>
      <c r="C56" s="1341" t="s">
        <v>286</v>
      </c>
      <c r="D56" s="1342">
        <v>0</v>
      </c>
      <c r="E56" s="1342">
        <v>0</v>
      </c>
      <c r="F56" s="1342">
        <v>0</v>
      </c>
    </row>
    <row r="57" spans="2:9">
      <c r="B57" s="1340" t="s">
        <v>223</v>
      </c>
      <c r="C57" s="1343">
        <v>7.5999999999999998E-2</v>
      </c>
      <c r="D57" s="1342">
        <v>10.5</v>
      </c>
      <c r="E57" s="1342">
        <v>1.4</v>
      </c>
      <c r="F57" s="1342">
        <v>11.9</v>
      </c>
    </row>
    <row r="58" spans="2:9">
      <c r="B58" s="1340" t="s">
        <v>19</v>
      </c>
      <c r="C58" s="1343">
        <v>0.1178</v>
      </c>
      <c r="D58" s="1342">
        <v>0</v>
      </c>
      <c r="E58" s="1342">
        <v>0</v>
      </c>
      <c r="F58" s="1342">
        <v>0</v>
      </c>
    </row>
    <row r="59" spans="2:9">
      <c r="B59" s="1340" t="s">
        <v>287</v>
      </c>
      <c r="C59" s="1343">
        <v>0.47099999999999997</v>
      </c>
      <c r="D59" s="1342">
        <v>0</v>
      </c>
      <c r="E59" s="1342">
        <v>0</v>
      </c>
      <c r="F59" s="1342">
        <v>0</v>
      </c>
    </row>
    <row r="60" spans="2:9">
      <c r="B60" s="1340" t="s">
        <v>31</v>
      </c>
      <c r="C60" s="1341">
        <v>0.25340000000000001</v>
      </c>
      <c r="D60" s="1342">
        <v>2.8</v>
      </c>
      <c r="E60" s="1342">
        <v>52.6</v>
      </c>
      <c r="F60" s="1342">
        <v>55.3</v>
      </c>
    </row>
    <row r="61" spans="2:9">
      <c r="B61" s="1340" t="s">
        <v>288</v>
      </c>
      <c r="C61" s="1341" t="s">
        <v>289</v>
      </c>
      <c r="D61" s="1342">
        <v>0</v>
      </c>
      <c r="E61" s="1342">
        <v>0</v>
      </c>
      <c r="F61" s="1342">
        <v>0</v>
      </c>
    </row>
    <row r="62" spans="2:9">
      <c r="B62" s="1340" t="s">
        <v>34</v>
      </c>
      <c r="C62" s="1343">
        <v>0.36170000000000002</v>
      </c>
      <c r="D62" s="1342">
        <v>9.9</v>
      </c>
      <c r="E62" s="1342">
        <v>15.8</v>
      </c>
      <c r="F62" s="1342">
        <v>25.6</v>
      </c>
    </row>
    <row r="63" spans="2:9">
      <c r="B63" s="1340" t="s">
        <v>28</v>
      </c>
      <c r="C63" s="1341" t="s">
        <v>290</v>
      </c>
      <c r="D63" s="1342">
        <v>1.3</v>
      </c>
      <c r="E63" s="1342">
        <v>3.4</v>
      </c>
      <c r="F63" s="1342">
        <v>4.7</v>
      </c>
    </row>
    <row r="64" spans="2:9">
      <c r="B64" s="1340" t="s">
        <v>22</v>
      </c>
      <c r="C64" s="1343">
        <v>0.35</v>
      </c>
      <c r="D64" s="1342">
        <v>14</v>
      </c>
      <c r="E64" s="1342">
        <v>0</v>
      </c>
      <c r="F64" s="1342">
        <v>14</v>
      </c>
    </row>
    <row r="65" spans="2:7">
      <c r="B65" s="1340" t="s">
        <v>25</v>
      </c>
      <c r="C65" s="1343">
        <v>0.41470000000000001</v>
      </c>
      <c r="D65" s="1342">
        <v>17.399999999999999</v>
      </c>
      <c r="E65" s="1342">
        <v>2.9</v>
      </c>
      <c r="F65" s="1342">
        <v>20.3</v>
      </c>
    </row>
    <row r="66" spans="2:7">
      <c r="B66" s="1692" t="s">
        <v>169</v>
      </c>
      <c r="C66" s="1693"/>
      <c r="D66" s="1694">
        <v>55.9</v>
      </c>
      <c r="E66" s="1694">
        <v>76.100000000000009</v>
      </c>
      <c r="F66" s="1694">
        <v>131.80000000000001</v>
      </c>
    </row>
    <row r="67" spans="2:7">
      <c r="B67" s="1695" t="s">
        <v>43</v>
      </c>
      <c r="C67" s="1696"/>
      <c r="D67" s="1697">
        <v>619.5</v>
      </c>
      <c r="E67" s="1697">
        <v>653.19999999999982</v>
      </c>
      <c r="F67" s="1697">
        <v>1272.6999999999998</v>
      </c>
    </row>
    <row r="68" spans="2:7">
      <c r="B68" s="1340"/>
      <c r="C68" s="1344"/>
      <c r="D68" s="1345"/>
      <c r="E68" s="1345"/>
      <c r="F68" s="1346"/>
    </row>
    <row r="69" spans="2:7">
      <c r="B69" s="1347" t="s">
        <v>291</v>
      </c>
      <c r="C69" s="1344"/>
      <c r="D69" s="1345"/>
      <c r="E69" s="1345"/>
      <c r="F69" s="1348"/>
    </row>
    <row r="70" spans="2:7">
      <c r="B70" s="1347" t="s">
        <v>292</v>
      </c>
      <c r="C70" s="1349"/>
      <c r="D70" s="1350"/>
      <c r="E70" s="1350"/>
      <c r="F70" s="1350"/>
    </row>
    <row r="71" spans="2:7">
      <c r="B71" s="1347" t="s">
        <v>293</v>
      </c>
      <c r="C71" s="1349"/>
      <c r="D71" s="1350"/>
      <c r="E71" s="1350"/>
      <c r="F71" s="1350"/>
    </row>
    <row r="74" spans="2:7" ht="14.1">
      <c r="B74" s="1917" t="s">
        <v>212</v>
      </c>
      <c r="C74" s="1918"/>
      <c r="D74" s="1918"/>
      <c r="E74" s="1919" t="s">
        <v>305</v>
      </c>
      <c r="F74" s="1920"/>
      <c r="G74" s="1921"/>
    </row>
    <row r="75" spans="2:7" ht="14.1">
      <c r="B75" s="1299" t="s">
        <v>61</v>
      </c>
      <c r="C75" s="1300" t="s">
        <v>120</v>
      </c>
      <c r="D75" s="1301" t="s">
        <v>63</v>
      </c>
      <c r="E75" s="1302" t="s">
        <v>64</v>
      </c>
      <c r="F75" s="1302" t="s">
        <v>15</v>
      </c>
      <c r="G75" s="1303" t="s">
        <v>16</v>
      </c>
    </row>
    <row r="76" spans="2:7" ht="12.95">
      <c r="B76" s="1304" t="s">
        <v>121</v>
      </c>
      <c r="C76" s="1305" t="s">
        <v>122</v>
      </c>
      <c r="D76" s="1351">
        <v>7.2700000000000001E-2</v>
      </c>
      <c r="E76" s="1352">
        <v>32.9</v>
      </c>
      <c r="F76" s="1353">
        <v>0</v>
      </c>
      <c r="G76" s="1354">
        <v>32.9</v>
      </c>
    </row>
    <row r="77" spans="2:7" ht="12.95">
      <c r="B77" s="1304" t="s">
        <v>123</v>
      </c>
      <c r="C77" s="1305" t="s">
        <v>124</v>
      </c>
      <c r="D77" s="1351">
        <v>0.2021</v>
      </c>
      <c r="E77" s="1352">
        <v>28.7</v>
      </c>
      <c r="F77" s="1353">
        <v>0</v>
      </c>
      <c r="G77" s="1354">
        <v>28.7</v>
      </c>
    </row>
    <row r="78" spans="2:7" ht="12.95">
      <c r="B78" s="1310" t="s">
        <v>323</v>
      </c>
      <c r="C78" s="1311" t="s">
        <v>126</v>
      </c>
      <c r="D78" s="1355">
        <v>0.12</v>
      </c>
      <c r="E78" s="1356">
        <v>20.8</v>
      </c>
      <c r="F78" s="1356">
        <v>0</v>
      </c>
      <c r="G78" s="1357">
        <v>20.8</v>
      </c>
    </row>
    <row r="79" spans="2:7">
      <c r="B79" s="1315" t="s">
        <v>127</v>
      </c>
      <c r="C79" s="1316" t="s">
        <v>126</v>
      </c>
      <c r="D79" s="1358">
        <v>0.12</v>
      </c>
      <c r="E79" s="1359">
        <v>5.3</v>
      </c>
      <c r="F79" s="1359">
        <v>0</v>
      </c>
      <c r="G79" s="1360">
        <v>5.3</v>
      </c>
    </row>
    <row r="80" spans="2:7">
      <c r="B80" s="1315" t="s">
        <v>128</v>
      </c>
      <c r="C80" s="1316" t="s">
        <v>126</v>
      </c>
      <c r="D80" s="1358">
        <v>0.12</v>
      </c>
      <c r="E80" s="1359">
        <v>8</v>
      </c>
      <c r="F80" s="1359">
        <v>0</v>
      </c>
      <c r="G80" s="1360">
        <v>8</v>
      </c>
    </row>
    <row r="81" spans="2:7">
      <c r="B81" s="1315" t="s">
        <v>130</v>
      </c>
      <c r="C81" s="1316" t="s">
        <v>126</v>
      </c>
      <c r="D81" s="1358">
        <v>0.12</v>
      </c>
      <c r="E81" s="1359">
        <v>3.2</v>
      </c>
      <c r="F81" s="1359">
        <v>0</v>
      </c>
      <c r="G81" s="1360">
        <v>3.2</v>
      </c>
    </row>
    <row r="82" spans="2:7">
      <c r="B82" s="1315" t="s">
        <v>131</v>
      </c>
      <c r="C82" s="1316" t="s">
        <v>126</v>
      </c>
      <c r="D82" s="1358">
        <v>0.12</v>
      </c>
      <c r="E82" s="1359">
        <v>4.3</v>
      </c>
      <c r="F82" s="1359">
        <v>0</v>
      </c>
      <c r="G82" s="1360">
        <v>4.3</v>
      </c>
    </row>
    <row r="83" spans="2:7" ht="12.95">
      <c r="B83" s="1486" t="s">
        <v>324</v>
      </c>
      <c r="C83" s="1698" t="s">
        <v>126</v>
      </c>
      <c r="D83" s="1699">
        <v>0.2215</v>
      </c>
      <c r="E83" s="1700">
        <v>86.7</v>
      </c>
      <c r="F83" s="1700">
        <v>0</v>
      </c>
      <c r="G83" s="1701">
        <v>86.7</v>
      </c>
    </row>
    <row r="84" spans="2:7">
      <c r="B84" s="1315" t="s">
        <v>133</v>
      </c>
      <c r="C84" s="1316" t="s">
        <v>126</v>
      </c>
      <c r="D84" s="1361">
        <v>0.2215</v>
      </c>
      <c r="E84" s="1359">
        <v>20.7</v>
      </c>
      <c r="F84" s="1359">
        <v>0</v>
      </c>
      <c r="G84" s="1360">
        <v>20.7</v>
      </c>
    </row>
    <row r="85" spans="2:7">
      <c r="B85" s="1315" t="s">
        <v>134</v>
      </c>
      <c r="C85" s="1316" t="s">
        <v>126</v>
      </c>
      <c r="D85" s="1361">
        <v>0.2215</v>
      </c>
      <c r="E85" s="1359">
        <v>30.4</v>
      </c>
      <c r="F85" s="1359">
        <v>0</v>
      </c>
      <c r="G85" s="1360">
        <v>30.4</v>
      </c>
    </row>
    <row r="86" spans="2:7">
      <c r="B86" s="1315" t="s">
        <v>135</v>
      </c>
      <c r="C86" s="1316" t="s">
        <v>126</v>
      </c>
      <c r="D86" s="1361">
        <v>0.2215</v>
      </c>
      <c r="E86" s="1359">
        <v>12.6</v>
      </c>
      <c r="F86" s="1359">
        <v>0</v>
      </c>
      <c r="G86" s="1360">
        <v>12.6</v>
      </c>
    </row>
    <row r="87" spans="2:7">
      <c r="B87" s="1315" t="s">
        <v>136</v>
      </c>
      <c r="C87" s="1316" t="s">
        <v>126</v>
      </c>
      <c r="D87" s="1361">
        <v>0.2215</v>
      </c>
      <c r="E87" s="1359">
        <v>14.6</v>
      </c>
      <c r="F87" s="1359">
        <v>0</v>
      </c>
      <c r="G87" s="1360">
        <v>14.6</v>
      </c>
    </row>
    <row r="88" spans="2:7">
      <c r="B88" s="1315" t="s">
        <v>137</v>
      </c>
      <c r="C88" s="1316" t="s">
        <v>126</v>
      </c>
      <c r="D88" s="1361">
        <v>0.2215</v>
      </c>
      <c r="E88" s="1359">
        <v>8.5</v>
      </c>
      <c r="F88" s="1359">
        <v>0</v>
      </c>
      <c r="G88" s="1360">
        <v>8.5</v>
      </c>
    </row>
    <row r="89" spans="2:7" ht="12.95">
      <c r="B89" s="1304" t="s">
        <v>138</v>
      </c>
      <c r="C89" s="1305" t="s">
        <v>126</v>
      </c>
      <c r="D89" s="1351">
        <v>0.1333</v>
      </c>
      <c r="E89" s="1362">
        <v>8.6999999999999993</v>
      </c>
      <c r="F89" s="1353">
        <v>0</v>
      </c>
      <c r="G89" s="1354">
        <v>8.6999999999999993</v>
      </c>
    </row>
    <row r="90" spans="2:7" ht="12.95">
      <c r="B90" s="1322" t="s">
        <v>325</v>
      </c>
      <c r="C90" s="1305" t="s">
        <v>271</v>
      </c>
      <c r="D90" s="1362" t="s">
        <v>67</v>
      </c>
      <c r="E90" s="1362">
        <v>53.5</v>
      </c>
      <c r="F90" s="1362">
        <v>14.7</v>
      </c>
      <c r="G90" s="1354">
        <v>68.2</v>
      </c>
    </row>
    <row r="91" spans="2:7" ht="12.95">
      <c r="B91" s="1322" t="s">
        <v>326</v>
      </c>
      <c r="C91" s="1305" t="s">
        <v>140</v>
      </c>
      <c r="D91" s="1363">
        <v>0.3</v>
      </c>
      <c r="E91" s="1362">
        <v>2.2999999999999998</v>
      </c>
      <c r="F91" s="1362">
        <v>0.4</v>
      </c>
      <c r="G91" s="1354">
        <v>2.8</v>
      </c>
    </row>
    <row r="92" spans="2:7" ht="12.95">
      <c r="B92" s="1304" t="s">
        <v>204</v>
      </c>
      <c r="C92" s="1305" t="s">
        <v>143</v>
      </c>
      <c r="D92" s="1363">
        <v>0.44340000000000002</v>
      </c>
      <c r="E92" s="1362">
        <v>1.8</v>
      </c>
      <c r="F92" s="1362">
        <v>0</v>
      </c>
      <c r="G92" s="1354">
        <v>1.8</v>
      </c>
    </row>
    <row r="93" spans="2:7" ht="12.95">
      <c r="B93" s="1304" t="s">
        <v>69</v>
      </c>
      <c r="C93" s="1305" t="s">
        <v>271</v>
      </c>
      <c r="D93" s="1363">
        <v>0.27500000000000002</v>
      </c>
      <c r="E93" s="1362">
        <v>4.8</v>
      </c>
      <c r="F93" s="1362">
        <v>0.1</v>
      </c>
      <c r="G93" s="1354">
        <v>4.9000000000000004</v>
      </c>
    </row>
    <row r="94" spans="2:7" ht="12.95">
      <c r="B94" s="1304" t="s">
        <v>72</v>
      </c>
      <c r="C94" s="1305" t="s">
        <v>271</v>
      </c>
      <c r="D94" s="1351">
        <v>0.46</v>
      </c>
      <c r="E94" s="1362">
        <v>20.3</v>
      </c>
      <c r="F94" s="1362">
        <v>2.7</v>
      </c>
      <c r="G94" s="1354">
        <v>23</v>
      </c>
    </row>
    <row r="95" spans="2:7" ht="12.95">
      <c r="B95" s="1304" t="s">
        <v>217</v>
      </c>
      <c r="C95" s="1305" t="s">
        <v>194</v>
      </c>
      <c r="D95" s="1363">
        <v>0.36499999999999999</v>
      </c>
      <c r="E95" s="1353">
        <v>0</v>
      </c>
      <c r="F95" s="1362">
        <v>11.7</v>
      </c>
      <c r="G95" s="1354">
        <v>11.7</v>
      </c>
    </row>
    <row r="96" spans="2:7" ht="12.95">
      <c r="B96" s="1322" t="s">
        <v>327</v>
      </c>
      <c r="C96" s="1305" t="s">
        <v>271</v>
      </c>
      <c r="D96" s="1362" t="s">
        <v>67</v>
      </c>
      <c r="E96" s="1362">
        <v>0.5</v>
      </c>
      <c r="F96" s="1362">
        <v>0</v>
      </c>
      <c r="G96" s="1354">
        <v>0.5</v>
      </c>
    </row>
    <row r="97" spans="2:7" ht="12.95">
      <c r="B97" s="1304" t="s">
        <v>146</v>
      </c>
      <c r="C97" s="1305" t="s">
        <v>147</v>
      </c>
      <c r="D97" s="1363">
        <v>0.09</v>
      </c>
      <c r="E97" s="1362">
        <v>12.9</v>
      </c>
      <c r="F97" s="1353">
        <v>0</v>
      </c>
      <c r="G97" s="1354">
        <v>12.9</v>
      </c>
    </row>
    <row r="98" spans="2:7" ht="12.95">
      <c r="B98" s="1304" t="s">
        <v>75</v>
      </c>
      <c r="C98" s="1305" t="s">
        <v>271</v>
      </c>
      <c r="D98" s="1363">
        <v>0.12</v>
      </c>
      <c r="E98" s="1362">
        <v>0.7</v>
      </c>
      <c r="F98" s="1362">
        <v>0</v>
      </c>
      <c r="G98" s="1354">
        <v>0.7</v>
      </c>
    </row>
    <row r="99" spans="2:7" ht="12.95">
      <c r="B99" s="1304" t="s">
        <v>148</v>
      </c>
      <c r="C99" s="1305" t="s">
        <v>147</v>
      </c>
      <c r="D99" s="1351">
        <v>0.05</v>
      </c>
      <c r="E99" s="1362">
        <v>3.4</v>
      </c>
      <c r="F99" s="1353">
        <v>0</v>
      </c>
      <c r="G99" s="1354">
        <v>3.4</v>
      </c>
    </row>
    <row r="100" spans="2:7" ht="12.95">
      <c r="B100" s="1304" t="s">
        <v>149</v>
      </c>
      <c r="C100" s="1305" t="s">
        <v>147</v>
      </c>
      <c r="D100" s="1351">
        <v>9.2600000000000002E-2</v>
      </c>
      <c r="E100" s="1362">
        <v>3.8</v>
      </c>
      <c r="F100" s="1353">
        <v>0</v>
      </c>
      <c r="G100" s="1354">
        <v>3.8</v>
      </c>
    </row>
    <row r="101" spans="2:7" ht="12.95">
      <c r="B101" s="1304" t="s">
        <v>150</v>
      </c>
      <c r="C101" s="1305" t="s">
        <v>151</v>
      </c>
      <c r="D101" s="1363">
        <v>0.45900000000000002</v>
      </c>
      <c r="E101" s="1362">
        <v>12.8</v>
      </c>
      <c r="F101" s="1353">
        <v>0</v>
      </c>
      <c r="G101" s="1354">
        <v>12.8</v>
      </c>
    </row>
    <row r="102" spans="2:7" ht="12.95">
      <c r="B102" s="1304" t="s">
        <v>152</v>
      </c>
      <c r="C102" s="1305" t="s">
        <v>151</v>
      </c>
      <c r="D102" s="1351">
        <v>0.31850000000000001</v>
      </c>
      <c r="E102" s="1353">
        <v>0</v>
      </c>
      <c r="F102" s="1362">
        <v>20.399999999999999</v>
      </c>
      <c r="G102" s="1354">
        <v>20.399999999999999</v>
      </c>
    </row>
    <row r="103" spans="2:7" ht="12.95">
      <c r="B103" s="1304" t="s">
        <v>77</v>
      </c>
      <c r="C103" s="1305" t="s">
        <v>271</v>
      </c>
      <c r="D103" s="1351">
        <v>0.25</v>
      </c>
      <c r="E103" s="1362">
        <v>11.3</v>
      </c>
      <c r="F103" s="1362">
        <v>0.2</v>
      </c>
      <c r="G103" s="1354">
        <v>11.6</v>
      </c>
    </row>
    <row r="104" spans="2:7" ht="12.95">
      <c r="B104" s="1304" t="s">
        <v>79</v>
      </c>
      <c r="C104" s="1305" t="s">
        <v>271</v>
      </c>
      <c r="D104" s="1363">
        <v>0.5</v>
      </c>
      <c r="E104" s="1362">
        <v>15.6</v>
      </c>
      <c r="F104" s="1362">
        <v>0.1</v>
      </c>
      <c r="G104" s="1354">
        <v>15.7</v>
      </c>
    </row>
    <row r="105" spans="2:7" ht="12.95">
      <c r="B105" s="1304" t="s">
        <v>235</v>
      </c>
      <c r="C105" s="1305" t="s">
        <v>236</v>
      </c>
      <c r="D105" s="1351">
        <v>0.3</v>
      </c>
      <c r="E105" s="1362">
        <v>9.3000000000000007</v>
      </c>
      <c r="F105" s="1353">
        <v>0</v>
      </c>
      <c r="G105" s="1354">
        <v>9.3000000000000007</v>
      </c>
    </row>
    <row r="106" spans="2:7" ht="12.95">
      <c r="B106" s="1322" t="s">
        <v>328</v>
      </c>
      <c r="C106" s="1305" t="s">
        <v>271</v>
      </c>
      <c r="D106" s="1362" t="s">
        <v>67</v>
      </c>
      <c r="E106" s="1362">
        <v>27.4</v>
      </c>
      <c r="F106" s="1362">
        <v>205</v>
      </c>
      <c r="G106" s="1354">
        <v>232.4</v>
      </c>
    </row>
    <row r="107" spans="2:7" ht="12.95">
      <c r="B107" s="1304" t="s">
        <v>153</v>
      </c>
      <c r="C107" s="1305" t="s">
        <v>143</v>
      </c>
      <c r="D107" s="1363">
        <v>0.65110000000000001</v>
      </c>
      <c r="E107" s="1362">
        <v>14.3</v>
      </c>
      <c r="F107" s="1362">
        <v>0</v>
      </c>
      <c r="G107" s="1354">
        <v>14.3</v>
      </c>
    </row>
    <row r="108" spans="2:7" ht="12.95">
      <c r="B108" s="1304" t="s">
        <v>154</v>
      </c>
      <c r="C108" s="1305" t="s">
        <v>155</v>
      </c>
      <c r="D108" s="1363">
        <v>0.1</v>
      </c>
      <c r="E108" s="1362">
        <v>0</v>
      </c>
      <c r="F108" s="1353">
        <v>0</v>
      </c>
      <c r="G108" s="1354">
        <v>0</v>
      </c>
    </row>
    <row r="109" spans="2:7" ht="12.95">
      <c r="B109" s="1304" t="s">
        <v>241</v>
      </c>
      <c r="C109" s="1305" t="s">
        <v>271</v>
      </c>
      <c r="D109" s="1362" t="s">
        <v>242</v>
      </c>
      <c r="E109" s="1362">
        <v>0</v>
      </c>
      <c r="F109" s="1353">
        <v>0</v>
      </c>
      <c r="G109" s="1354">
        <v>0</v>
      </c>
    </row>
    <row r="110" spans="2:7" ht="12.95">
      <c r="B110" s="869" t="s">
        <v>206</v>
      </c>
      <c r="C110" s="1021" t="s">
        <v>157</v>
      </c>
      <c r="D110" s="1364">
        <v>0.6</v>
      </c>
      <c r="E110" s="780">
        <v>0</v>
      </c>
      <c r="F110" s="780">
        <v>0</v>
      </c>
      <c r="G110" s="871">
        <f>SUM(E110:F110)</f>
        <v>0</v>
      </c>
    </row>
    <row r="111" spans="2:7" ht="12.95">
      <c r="B111" s="869" t="s">
        <v>158</v>
      </c>
      <c r="C111" s="1021" t="s">
        <v>157</v>
      </c>
      <c r="D111" s="652">
        <v>0.25</v>
      </c>
      <c r="E111" s="780">
        <v>37.768000000000001</v>
      </c>
      <c r="F111" s="780">
        <v>4.2720000000000002</v>
      </c>
      <c r="G111" s="871">
        <f>SUM(E111:F111)</f>
        <v>42.04</v>
      </c>
    </row>
    <row r="112" spans="2:7" ht="12.95">
      <c r="B112" s="1304" t="s">
        <v>84</v>
      </c>
      <c r="C112" s="1305" t="s">
        <v>271</v>
      </c>
      <c r="D112" s="1363">
        <v>0.215</v>
      </c>
      <c r="E112" s="1362">
        <v>14.5</v>
      </c>
      <c r="F112" s="1362">
        <v>0.3</v>
      </c>
      <c r="G112" s="1354">
        <v>14.8</v>
      </c>
    </row>
    <row r="113" spans="2:7" ht="12.95">
      <c r="B113" s="1304" t="s">
        <v>314</v>
      </c>
      <c r="C113" s="1305" t="s">
        <v>236</v>
      </c>
      <c r="D113" s="1363">
        <v>0.33329999999999999</v>
      </c>
      <c r="E113" s="1362">
        <v>3.1</v>
      </c>
      <c r="F113" s="1362">
        <v>1.2</v>
      </c>
      <c r="G113" s="1354">
        <v>4.3</v>
      </c>
    </row>
    <row r="114" spans="2:7" ht="12.95">
      <c r="B114" s="1304" t="s">
        <v>86</v>
      </c>
      <c r="C114" s="1305" t="s">
        <v>271</v>
      </c>
      <c r="D114" s="1363">
        <v>0.25</v>
      </c>
      <c r="E114" s="1362">
        <v>8.3000000000000007</v>
      </c>
      <c r="F114" s="1353">
        <v>0.4</v>
      </c>
      <c r="G114" s="1354">
        <v>8.6999999999999993</v>
      </c>
    </row>
    <row r="115" spans="2:7" ht="12.95">
      <c r="B115" s="1304" t="s">
        <v>90</v>
      </c>
      <c r="C115" s="1305" t="s">
        <v>271</v>
      </c>
      <c r="D115" s="1363">
        <v>0.25</v>
      </c>
      <c r="E115" s="1362">
        <v>15.4</v>
      </c>
      <c r="F115" s="1362">
        <v>0.9</v>
      </c>
      <c r="G115" s="1354">
        <v>16.3</v>
      </c>
    </row>
    <row r="116" spans="2:7" ht="12.95">
      <c r="B116" s="1304" t="s">
        <v>220</v>
      </c>
      <c r="C116" s="1305" t="s">
        <v>147</v>
      </c>
      <c r="D116" s="1351">
        <v>0.15</v>
      </c>
      <c r="E116" s="1362">
        <v>0</v>
      </c>
      <c r="F116" s="1353">
        <v>0</v>
      </c>
      <c r="G116" s="1354">
        <v>0</v>
      </c>
    </row>
    <row r="117" spans="2:7" ht="12.95">
      <c r="B117" s="1304" t="s">
        <v>93</v>
      </c>
      <c r="C117" s="1305" t="s">
        <v>271</v>
      </c>
      <c r="D117" s="1351">
        <v>1</v>
      </c>
      <c r="E117" s="1362">
        <v>0.9</v>
      </c>
      <c r="F117" s="1362">
        <v>0.1</v>
      </c>
      <c r="G117" s="1354">
        <v>1</v>
      </c>
    </row>
    <row r="118" spans="2:7" ht="12.95">
      <c r="B118" s="1304" t="s">
        <v>160</v>
      </c>
      <c r="C118" s="1305" t="s">
        <v>143</v>
      </c>
      <c r="D118" s="1351">
        <v>0.38</v>
      </c>
      <c r="E118" s="1362">
        <v>3.5</v>
      </c>
      <c r="F118" s="1362">
        <v>2</v>
      </c>
      <c r="G118" s="1354">
        <v>5.5</v>
      </c>
    </row>
    <row r="119" spans="2:7" ht="12.95">
      <c r="B119" s="1487" t="s">
        <v>315</v>
      </c>
      <c r="C119" s="1702" t="s">
        <v>329</v>
      </c>
      <c r="D119" s="1702"/>
      <c r="E119" s="1701">
        <v>456.3</v>
      </c>
      <c r="F119" s="1701">
        <v>264.39999999999998</v>
      </c>
      <c r="G119" s="1701">
        <v>720.6</v>
      </c>
    </row>
    <row r="120" spans="2:7">
      <c r="B120" s="1305"/>
      <c r="C120" s="1305"/>
      <c r="D120" s="1305"/>
      <c r="E120" s="1305"/>
      <c r="F120" s="1305"/>
      <c r="G120" s="1305"/>
    </row>
    <row r="121" spans="2:7" ht="37.5" customHeight="1">
      <c r="B121" s="1327"/>
      <c r="C121" s="1327"/>
      <c r="D121" s="1327"/>
      <c r="E121" s="1327"/>
      <c r="F121" s="1327"/>
      <c r="G121" s="1327"/>
    </row>
    <row r="122" spans="2:7">
      <c r="B122" s="1328" t="s">
        <v>317</v>
      </c>
      <c r="C122" s="1327"/>
      <c r="D122" s="1327"/>
      <c r="E122" s="1327"/>
      <c r="F122" s="1327"/>
      <c r="G122" s="1327"/>
    </row>
    <row r="123" spans="2:7">
      <c r="B123" s="2092" t="s">
        <v>318</v>
      </c>
      <c r="C123" s="2092"/>
      <c r="D123" s="2092"/>
      <c r="E123" s="2092"/>
      <c r="F123" s="2092"/>
      <c r="G123" s="2092"/>
    </row>
    <row r="124" spans="2:7">
      <c r="B124" s="1328" t="s">
        <v>319</v>
      </c>
      <c r="C124" s="1327"/>
      <c r="D124" s="1327"/>
      <c r="E124" s="1327"/>
      <c r="F124" s="1327"/>
      <c r="G124" s="1327"/>
    </row>
    <row r="125" spans="2:7">
      <c r="B125" s="1328" t="s">
        <v>320</v>
      </c>
      <c r="C125" s="1327"/>
      <c r="D125" s="1327"/>
      <c r="E125" s="1327"/>
      <c r="F125" s="1327"/>
      <c r="G125" s="1327"/>
    </row>
  </sheetData>
  <mergeCells count="2">
    <mergeCell ref="B43:I43"/>
    <mergeCell ref="B123:G123"/>
  </mergeCells>
  <pageMargins left="0.7" right="0.7" top="0.75" bottom="0.75" header="0.3" footer="0.3"/>
  <ignoredErrors>
    <ignoredError sqref="G110:G11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J125"/>
  <sheetViews>
    <sheetView topLeftCell="A64" workbookViewId="0">
      <selection activeCell="B90" sqref="B90"/>
    </sheetView>
  </sheetViews>
  <sheetFormatPr defaultRowHeight="12.6"/>
  <cols>
    <col min="2" max="2" width="24.85546875" customWidth="1"/>
    <col min="3" max="3" width="11.7109375" customWidth="1"/>
    <col min="4" max="4" width="18.140625" customWidth="1"/>
    <col min="5" max="5" width="18.42578125" customWidth="1"/>
    <col min="7" max="7" width="20.85546875" customWidth="1"/>
    <col min="8" max="8" width="14.7109375" customWidth="1"/>
  </cols>
  <sheetData>
    <row r="3" spans="2:6">
      <c r="B3" t="s">
        <v>0</v>
      </c>
    </row>
    <row r="5" spans="2:6">
      <c r="B5" s="1277" t="s">
        <v>330</v>
      </c>
      <c r="C5" s="2093" t="s">
        <v>63</v>
      </c>
      <c r="D5" s="2093" t="s">
        <v>331</v>
      </c>
      <c r="E5" s="2094"/>
      <c r="F5" s="2094"/>
    </row>
    <row r="6" spans="2:6">
      <c r="B6" s="1277" t="s">
        <v>61</v>
      </c>
      <c r="C6" s="2093"/>
      <c r="D6" s="1278" t="s">
        <v>332</v>
      </c>
      <c r="E6" s="1278" t="s">
        <v>15</v>
      </c>
      <c r="F6" s="1278" t="s">
        <v>16</v>
      </c>
    </row>
    <row r="7" spans="2:6">
      <c r="B7" s="1295" t="s">
        <v>18</v>
      </c>
      <c r="C7" s="602">
        <v>0.51</v>
      </c>
      <c r="D7" s="1296">
        <v>1.2120516703296702</v>
      </c>
      <c r="E7" s="1296">
        <v>78.61791130769231</v>
      </c>
      <c r="F7" s="1296">
        <v>79.829962978021982</v>
      </c>
    </row>
    <row r="8" spans="2:6">
      <c r="B8" s="1297" t="s">
        <v>21</v>
      </c>
      <c r="C8" s="606" t="s">
        <v>162</v>
      </c>
      <c r="D8" s="1296">
        <v>2.2791294835164835</v>
      </c>
      <c r="E8" s="1296">
        <v>3.2783325824175824</v>
      </c>
      <c r="F8" s="1296">
        <v>5.5574620659340663</v>
      </c>
    </row>
    <row r="9" spans="2:6">
      <c r="B9" s="1295" t="s">
        <v>33</v>
      </c>
      <c r="C9" s="606" t="s">
        <v>164</v>
      </c>
      <c r="D9" s="1296">
        <v>16.191225714285714</v>
      </c>
      <c r="E9" s="1296">
        <v>10.071996252747253</v>
      </c>
      <c r="F9" s="1296">
        <v>26.263221967032969</v>
      </c>
    </row>
    <row r="10" spans="2:6">
      <c r="B10" s="1295" t="s">
        <v>163</v>
      </c>
      <c r="C10" s="606" t="s">
        <v>167</v>
      </c>
      <c r="D10" s="1296">
        <v>1.1647252747252748E-3</v>
      </c>
      <c r="E10" s="1296">
        <v>3.0534175824175826E-3</v>
      </c>
      <c r="F10" s="1296">
        <v>4.2181428571428578E-3</v>
      </c>
    </row>
    <row r="11" spans="2:6">
      <c r="B11" s="1295" t="s">
        <v>166</v>
      </c>
      <c r="C11" s="602">
        <v>0.58699999999999997</v>
      </c>
      <c r="D11" s="1296">
        <v>16.403814450549451</v>
      </c>
      <c r="E11" s="1296">
        <v>2.1412046153846154</v>
      </c>
      <c r="F11" s="1296">
        <v>18.545019065934067</v>
      </c>
    </row>
    <row r="12" spans="2:6">
      <c r="B12" s="1298" t="s">
        <v>42</v>
      </c>
      <c r="C12" s="608" t="s">
        <v>174</v>
      </c>
      <c r="D12" s="1296">
        <v>30.43184179120879</v>
      </c>
      <c r="E12" s="1296">
        <v>0</v>
      </c>
      <c r="F12" s="1296">
        <v>30.43184179120879</v>
      </c>
    </row>
    <row r="13" spans="2:6">
      <c r="B13" s="1295" t="s">
        <v>45</v>
      </c>
      <c r="C13" s="606">
        <v>0.36</v>
      </c>
      <c r="D13" s="1296">
        <v>11.146767835164836</v>
      </c>
      <c r="E13" s="1296">
        <v>8.2056620109890108</v>
      </c>
      <c r="F13" s="1296">
        <v>19.352429846153846</v>
      </c>
    </row>
    <row r="14" spans="2:6">
      <c r="B14" s="1295" t="s">
        <v>47</v>
      </c>
      <c r="C14" s="606">
        <v>0.51</v>
      </c>
      <c r="D14" s="1296">
        <v>44.579749109890109</v>
      </c>
      <c r="E14" s="1296">
        <v>45.135356142857148</v>
      </c>
      <c r="F14" s="1296">
        <v>89.715105252747264</v>
      </c>
    </row>
    <row r="15" spans="2:6">
      <c r="B15" s="1298" t="s">
        <v>51</v>
      </c>
      <c r="C15" s="608">
        <v>0.13039999999999999</v>
      </c>
      <c r="D15" s="1296">
        <v>6.2519020769230771</v>
      </c>
      <c r="E15" s="1296">
        <v>3.1159971538461542</v>
      </c>
      <c r="F15" s="1296">
        <v>9.3678992307692308</v>
      </c>
    </row>
    <row r="16" spans="2:6">
      <c r="B16" s="1295" t="s">
        <v>173</v>
      </c>
      <c r="C16" s="606" t="s">
        <v>175</v>
      </c>
      <c r="D16" s="1296">
        <v>2.9814197802197802E-2</v>
      </c>
      <c r="E16" s="1296">
        <v>0.1245614945054945</v>
      </c>
      <c r="F16" s="1296">
        <v>0.1543756923076923</v>
      </c>
    </row>
    <row r="17" spans="2:6">
      <c r="B17" s="1295" t="s">
        <v>54</v>
      </c>
      <c r="C17" s="606">
        <v>0.42630000000000001</v>
      </c>
      <c r="D17" s="1296">
        <v>181.33819161538463</v>
      </c>
      <c r="E17" s="1296">
        <v>6.3875700000000002</v>
      </c>
      <c r="F17" s="1296">
        <v>187.72576161538464</v>
      </c>
    </row>
    <row r="18" spans="2:6">
      <c r="B18" s="1295" t="s">
        <v>56</v>
      </c>
      <c r="C18" s="602">
        <v>0.55300000000000005</v>
      </c>
      <c r="D18" s="1296">
        <v>6.1112562967032966</v>
      </c>
      <c r="E18" s="1296">
        <v>6.6457020549450547</v>
      </c>
      <c r="F18" s="1296">
        <v>12.75695835164835</v>
      </c>
    </row>
    <row r="19" spans="2:6">
      <c r="B19" s="1295" t="s">
        <v>57</v>
      </c>
      <c r="C19" s="606">
        <v>0.39550000000000002</v>
      </c>
      <c r="D19" s="1296">
        <v>6.6178795494505493</v>
      </c>
      <c r="E19" s="1296">
        <v>30.568532120879119</v>
      </c>
      <c r="F19" s="1296">
        <v>37.186411670329669</v>
      </c>
    </row>
    <row r="20" spans="2:6">
      <c r="B20" s="1295" t="s">
        <v>60</v>
      </c>
      <c r="C20" s="602">
        <v>0.43969999999999998</v>
      </c>
      <c r="D20" s="1296">
        <v>6.8642394505494506</v>
      </c>
      <c r="E20" s="1296">
        <v>8.6996864945054941</v>
      </c>
      <c r="F20" s="1296">
        <v>15.563925945054944</v>
      </c>
    </row>
    <row r="21" spans="2:6">
      <c r="B21" s="1295" t="s">
        <v>65</v>
      </c>
      <c r="C21" s="602">
        <v>0.64</v>
      </c>
      <c r="D21" s="1296">
        <v>4.617016010989011</v>
      </c>
      <c r="E21" s="1296">
        <v>3.6857569010989013</v>
      </c>
      <c r="F21" s="1296">
        <v>8.3027729120879119</v>
      </c>
    </row>
    <row r="22" spans="2:6">
      <c r="B22" s="1295" t="s">
        <v>68</v>
      </c>
      <c r="C22" s="602">
        <v>0.2</v>
      </c>
      <c r="D22" s="1296">
        <v>0</v>
      </c>
      <c r="E22" s="1296">
        <v>0</v>
      </c>
      <c r="F22" s="1296">
        <v>0</v>
      </c>
    </row>
    <row r="23" spans="2:6">
      <c r="B23" s="1295" t="s">
        <v>71</v>
      </c>
      <c r="C23" s="606" t="s">
        <v>176</v>
      </c>
      <c r="D23" s="1296">
        <v>7.7483843406593405</v>
      </c>
      <c r="E23" s="1296">
        <v>6.5242611648351652</v>
      </c>
      <c r="F23" s="1296">
        <v>14.272645505494506</v>
      </c>
    </row>
    <row r="24" spans="2:6">
      <c r="B24" s="1295" t="s">
        <v>52</v>
      </c>
      <c r="C24" s="606">
        <v>0.35</v>
      </c>
      <c r="D24" s="1296">
        <v>0</v>
      </c>
      <c r="E24" s="1296">
        <v>0</v>
      </c>
      <c r="F24" s="1296">
        <v>0</v>
      </c>
    </row>
    <row r="25" spans="2:6">
      <c r="B25" s="1295" t="s">
        <v>74</v>
      </c>
      <c r="C25" s="608" t="s">
        <v>177</v>
      </c>
      <c r="D25" s="1296">
        <v>55.090667626373637</v>
      </c>
      <c r="E25" s="1296">
        <v>22.949051252747253</v>
      </c>
      <c r="F25" s="1296">
        <v>78.039718879120898</v>
      </c>
    </row>
    <row r="26" spans="2:6">
      <c r="B26" s="1295" t="s">
        <v>178</v>
      </c>
      <c r="C26" s="606" t="s">
        <v>179</v>
      </c>
      <c r="D26" s="1296">
        <v>15.090889010989009</v>
      </c>
      <c r="E26" s="1296">
        <v>33.009048395604395</v>
      </c>
      <c r="F26" s="1296">
        <v>48.099937406593405</v>
      </c>
    </row>
    <row r="27" spans="2:6">
      <c r="B27" s="1295" t="s">
        <v>83</v>
      </c>
      <c r="C27" s="606">
        <v>0.33279999999999998</v>
      </c>
      <c r="D27" s="1296">
        <v>25.647518483516485</v>
      </c>
      <c r="E27" s="1296">
        <v>0</v>
      </c>
      <c r="F27" s="1296">
        <v>25.647518483516485</v>
      </c>
    </row>
    <row r="28" spans="2:6">
      <c r="B28" s="1295" t="s">
        <v>85</v>
      </c>
      <c r="C28" s="606">
        <v>0.3679</v>
      </c>
      <c r="D28" s="1296">
        <v>5.078539241758242</v>
      </c>
      <c r="E28" s="1296">
        <v>24.370724934065933</v>
      </c>
      <c r="F28" s="1296">
        <v>29.449264175824176</v>
      </c>
    </row>
    <row r="29" spans="2:6">
      <c r="B29" s="1295" t="s">
        <v>88</v>
      </c>
      <c r="C29" s="606" t="s">
        <v>180</v>
      </c>
      <c r="D29" s="1296">
        <v>15.656229307692309</v>
      </c>
      <c r="E29" s="1296">
        <v>9.6229873736263727</v>
      </c>
      <c r="F29" s="1296">
        <v>25.27921668131868</v>
      </c>
    </row>
    <row r="30" spans="2:6">
      <c r="B30" s="1295" t="s">
        <v>103</v>
      </c>
      <c r="C30" s="602">
        <v>0.41499999999999998</v>
      </c>
      <c r="D30" s="1296">
        <v>4.6347425274725271</v>
      </c>
      <c r="E30" s="1296">
        <v>0.3968250439560439</v>
      </c>
      <c r="F30" s="1296">
        <v>5.031567571428571</v>
      </c>
    </row>
    <row r="31" spans="2:6">
      <c r="B31" s="1295" t="s">
        <v>104</v>
      </c>
      <c r="C31" s="602">
        <v>0.59099999999999997</v>
      </c>
      <c r="D31" s="1296">
        <v>9.2044090439560442</v>
      </c>
      <c r="E31" s="1296">
        <v>0</v>
      </c>
      <c r="F31" s="1296">
        <v>9.2044090439560442</v>
      </c>
    </row>
    <row r="32" spans="2:6">
      <c r="B32" s="1295" t="s">
        <v>105</v>
      </c>
      <c r="C32" s="602">
        <v>0.30580000000000002</v>
      </c>
      <c r="D32" s="1296">
        <v>5.3659764065934068</v>
      </c>
      <c r="E32" s="1296">
        <v>119.17529499999999</v>
      </c>
      <c r="F32" s="1296">
        <v>124.5412714065934</v>
      </c>
    </row>
    <row r="33" spans="2:10">
      <c r="B33" s="1295" t="s">
        <v>106</v>
      </c>
      <c r="C33" s="602">
        <v>0.30580000000000002</v>
      </c>
      <c r="D33" s="1296">
        <v>25.372775890109892</v>
      </c>
      <c r="E33" s="1296">
        <v>0</v>
      </c>
      <c r="F33" s="1296">
        <v>25.372775890109892</v>
      </c>
    </row>
    <row r="34" spans="2:10">
      <c r="B34" s="1295" t="s">
        <v>108</v>
      </c>
      <c r="C34" s="602">
        <v>0.58840000000000003</v>
      </c>
      <c r="D34" s="1296">
        <v>16.868833582417583</v>
      </c>
      <c r="E34" s="1296">
        <v>28.833938813186816</v>
      </c>
      <c r="F34" s="1296">
        <v>45.702772395604399</v>
      </c>
    </row>
    <row r="35" spans="2:10">
      <c r="B35" s="1295" t="s">
        <v>111</v>
      </c>
      <c r="C35" s="606" t="s">
        <v>181</v>
      </c>
      <c r="D35" s="1296">
        <v>1.2272347472527474</v>
      </c>
      <c r="E35" s="1296">
        <v>13.010585615384615</v>
      </c>
      <c r="F35" s="1296">
        <v>14.237820362637363</v>
      </c>
    </row>
    <row r="36" spans="2:10">
      <c r="B36" s="1295" t="s">
        <v>225</v>
      </c>
      <c r="C36" s="602">
        <v>0.18</v>
      </c>
      <c r="D36" s="1296">
        <v>0.89818318681318687</v>
      </c>
      <c r="E36" s="1296">
        <v>0.34831836263736266</v>
      </c>
      <c r="F36" s="1296">
        <v>1.2465015494505496</v>
      </c>
    </row>
    <row r="37" spans="2:10">
      <c r="B37" s="1295" t="s">
        <v>112</v>
      </c>
      <c r="C37" s="606">
        <v>0.41499999999999998</v>
      </c>
      <c r="D37" s="1296">
        <v>6.419175934065934</v>
      </c>
      <c r="E37" s="1296">
        <v>0</v>
      </c>
      <c r="F37" s="1296">
        <v>6.419175934065934</v>
      </c>
    </row>
    <row r="38" spans="2:10">
      <c r="B38" s="1295" t="s">
        <v>113</v>
      </c>
      <c r="C38" s="606">
        <v>0.53200000000000003</v>
      </c>
      <c r="D38" s="1296">
        <v>25.036809274725275</v>
      </c>
      <c r="E38" s="1296">
        <v>49.862307593406591</v>
      </c>
      <c r="F38" s="1296">
        <v>74.89911686813187</v>
      </c>
    </row>
    <row r="39" spans="2:10">
      <c r="B39" s="1295" t="s">
        <v>114</v>
      </c>
      <c r="C39" s="606">
        <v>0.34570000000000001</v>
      </c>
      <c r="D39" s="1296">
        <v>22.327476208791207</v>
      </c>
      <c r="E39" s="1296">
        <v>43.337916626373627</v>
      </c>
      <c r="F39" s="1296">
        <v>65.665392835164837</v>
      </c>
    </row>
    <row r="40" spans="2:10">
      <c r="B40" s="1677" t="s">
        <v>322</v>
      </c>
      <c r="C40" s="1678"/>
      <c r="D40" s="1679">
        <v>575.74388879120886</v>
      </c>
      <c r="E40" s="1679">
        <v>558.1225827252747</v>
      </c>
      <c r="F40" s="1703">
        <v>1133.8664715164837</v>
      </c>
    </row>
    <row r="42" spans="2:10">
      <c r="B42" s="1280" t="s">
        <v>294</v>
      </c>
      <c r="C42" s="1281"/>
      <c r="D42" s="1282"/>
      <c r="E42" s="1282"/>
      <c r="F42" s="1282"/>
      <c r="G42" s="1282"/>
      <c r="H42" s="1283"/>
      <c r="I42" s="1283"/>
      <c r="J42" s="326"/>
    </row>
    <row r="43" spans="2:10">
      <c r="B43" s="1280" t="s">
        <v>295</v>
      </c>
      <c r="C43" s="1281"/>
      <c r="D43" s="1282"/>
      <c r="E43" s="1282"/>
      <c r="F43" s="1282"/>
      <c r="G43" s="1282"/>
      <c r="H43" s="1283"/>
      <c r="I43" s="1283"/>
      <c r="J43" s="326"/>
    </row>
    <row r="44" spans="2:10">
      <c r="B44" s="1280" t="s">
        <v>333</v>
      </c>
      <c r="C44" s="1281"/>
      <c r="D44" s="1282"/>
      <c r="E44" s="1282"/>
      <c r="F44" s="1282"/>
      <c r="G44" s="1282"/>
      <c r="H44" s="1283"/>
      <c r="I44" s="1283"/>
      <c r="J44" s="326"/>
    </row>
    <row r="45" spans="2:10">
      <c r="B45" s="2091" t="s">
        <v>297</v>
      </c>
      <c r="C45" s="2171"/>
      <c r="D45" s="2171"/>
      <c r="E45" s="2171"/>
      <c r="F45" s="2171"/>
      <c r="G45" s="2171"/>
      <c r="H45" s="2171"/>
      <c r="I45" s="2171"/>
      <c r="J45" s="326"/>
    </row>
    <row r="46" spans="2:10">
      <c r="B46" s="1280" t="s">
        <v>298</v>
      </c>
      <c r="C46" s="1280"/>
      <c r="D46" s="1280"/>
      <c r="E46" s="1284"/>
      <c r="F46" s="1282"/>
      <c r="G46" s="1282"/>
      <c r="H46" s="1283"/>
      <c r="I46" s="1283"/>
      <c r="J46" s="326"/>
    </row>
    <row r="47" spans="2:10">
      <c r="B47" s="1280" t="s">
        <v>299</v>
      </c>
      <c r="C47" s="1280"/>
      <c r="D47" s="1280"/>
      <c r="E47" s="1284"/>
      <c r="F47" s="1282"/>
      <c r="G47" s="1282"/>
      <c r="H47" s="1283"/>
      <c r="I47" s="1283"/>
      <c r="J47" s="326"/>
    </row>
    <row r="48" spans="2:10">
      <c r="B48" s="1280" t="s">
        <v>300</v>
      </c>
      <c r="C48" s="1280"/>
      <c r="D48" s="1280"/>
      <c r="E48" s="1284"/>
      <c r="F48" s="1282"/>
      <c r="G48" s="1282"/>
      <c r="H48" s="1283"/>
      <c r="I48" s="1283"/>
      <c r="J48" s="326"/>
    </row>
    <row r="49" spans="2:10">
      <c r="B49" s="1280" t="s">
        <v>301</v>
      </c>
      <c r="C49" s="1281"/>
      <c r="D49" s="1282"/>
      <c r="E49" s="1282"/>
      <c r="F49" s="1282"/>
      <c r="G49" s="1282"/>
      <c r="H49" s="1283"/>
      <c r="I49" s="1283"/>
      <c r="J49" s="326"/>
    </row>
    <row r="50" spans="2:10">
      <c r="B50" s="1280" t="s">
        <v>302</v>
      </c>
      <c r="C50" s="1281"/>
      <c r="D50" s="1282"/>
      <c r="E50" s="1282"/>
      <c r="F50" s="1282"/>
      <c r="G50" s="1282"/>
      <c r="H50" s="1283"/>
      <c r="I50" s="1283"/>
      <c r="J50" s="326"/>
    </row>
    <row r="51" spans="2:10">
      <c r="B51" s="1285" t="s">
        <v>303</v>
      </c>
      <c r="C51" s="1371"/>
      <c r="D51" s="1371"/>
      <c r="E51" s="1371"/>
      <c r="F51" s="1371"/>
      <c r="G51" s="1371"/>
      <c r="H51" s="1371"/>
      <c r="I51" s="1371"/>
      <c r="J51" s="326"/>
    </row>
    <row r="53" spans="2:10">
      <c r="B53" s="1277" t="s">
        <v>334</v>
      </c>
      <c r="C53" s="2093" t="s">
        <v>63</v>
      </c>
      <c r="D53" s="2095" t="s">
        <v>331</v>
      </c>
      <c r="E53" s="2095"/>
      <c r="F53" s="2095"/>
    </row>
    <row r="54" spans="2:10">
      <c r="B54" s="1277" t="s">
        <v>61</v>
      </c>
      <c r="C54" s="2093"/>
      <c r="D54" s="1278" t="s">
        <v>332</v>
      </c>
      <c r="E54" s="1286" t="s">
        <v>15</v>
      </c>
      <c r="F54" s="1278" t="s">
        <v>16</v>
      </c>
    </row>
    <row r="55" spans="2:10">
      <c r="B55" s="671" t="s">
        <v>284</v>
      </c>
      <c r="C55" s="606">
        <v>0.15</v>
      </c>
      <c r="D55" s="668">
        <v>0</v>
      </c>
      <c r="E55" s="668">
        <v>0</v>
      </c>
      <c r="F55" s="668">
        <v>0</v>
      </c>
    </row>
    <row r="56" spans="2:10">
      <c r="B56" s="671" t="s">
        <v>285</v>
      </c>
      <c r="C56" s="606" t="s">
        <v>286</v>
      </c>
      <c r="D56" s="668">
        <v>0</v>
      </c>
      <c r="E56" s="668">
        <v>0</v>
      </c>
      <c r="F56" s="668">
        <v>0</v>
      </c>
    </row>
    <row r="57" spans="2:10">
      <c r="B57" s="671" t="s">
        <v>223</v>
      </c>
      <c r="C57" s="602">
        <v>7.5999999999999998E-2</v>
      </c>
      <c r="D57" s="668">
        <v>10</v>
      </c>
      <c r="E57" s="668">
        <v>1.4</v>
      </c>
      <c r="F57" s="668">
        <v>11.4</v>
      </c>
    </row>
    <row r="58" spans="2:10">
      <c r="B58" s="671" t="s">
        <v>19</v>
      </c>
      <c r="C58" s="602">
        <v>0.1178</v>
      </c>
      <c r="D58" s="668">
        <v>0.1</v>
      </c>
      <c r="E58" s="668">
        <v>0</v>
      </c>
      <c r="F58" s="668">
        <v>0.1</v>
      </c>
    </row>
    <row r="59" spans="2:10">
      <c r="B59" s="671" t="s">
        <v>287</v>
      </c>
      <c r="C59" s="602">
        <v>0.47099999999999997</v>
      </c>
      <c r="D59" s="668">
        <v>0</v>
      </c>
      <c r="E59" s="668">
        <v>0</v>
      </c>
      <c r="F59" s="668">
        <v>0</v>
      </c>
    </row>
    <row r="60" spans="2:10">
      <c r="B60" s="671" t="s">
        <v>31</v>
      </c>
      <c r="C60" s="606">
        <v>0.25340000000000001</v>
      </c>
      <c r="D60" s="668">
        <v>2.8</v>
      </c>
      <c r="E60" s="668">
        <v>56.4</v>
      </c>
      <c r="F60" s="668">
        <v>59.2</v>
      </c>
    </row>
    <row r="61" spans="2:10">
      <c r="B61" s="671" t="s">
        <v>288</v>
      </c>
      <c r="C61" s="606" t="s">
        <v>289</v>
      </c>
      <c r="D61" s="668">
        <v>0</v>
      </c>
      <c r="E61" s="668">
        <v>0</v>
      </c>
      <c r="F61" s="668">
        <v>0</v>
      </c>
    </row>
    <row r="62" spans="2:10">
      <c r="B62" s="671" t="s">
        <v>34</v>
      </c>
      <c r="C62" s="602">
        <v>0.36170000000000002</v>
      </c>
      <c r="D62" s="668">
        <v>11.5</v>
      </c>
      <c r="E62" s="668">
        <v>19.5</v>
      </c>
      <c r="F62" s="668">
        <v>31</v>
      </c>
    </row>
    <row r="63" spans="2:10">
      <c r="B63" s="671" t="s">
        <v>28</v>
      </c>
      <c r="C63" s="606" t="s">
        <v>290</v>
      </c>
      <c r="D63" s="668">
        <v>1.2</v>
      </c>
      <c r="E63" s="668">
        <v>3.2</v>
      </c>
      <c r="F63" s="668">
        <v>4.4000000000000004</v>
      </c>
    </row>
    <row r="64" spans="2:10">
      <c r="B64" s="671" t="s">
        <v>22</v>
      </c>
      <c r="C64" s="602">
        <v>0.35</v>
      </c>
      <c r="D64" s="668">
        <v>13.7</v>
      </c>
      <c r="E64" s="668">
        <v>0</v>
      </c>
      <c r="F64" s="668">
        <v>13.7</v>
      </c>
    </row>
    <row r="65" spans="2:7">
      <c r="B65" s="671" t="s">
        <v>25</v>
      </c>
      <c r="C65" s="602">
        <v>0.41470000000000001</v>
      </c>
      <c r="D65" s="668">
        <v>21.9</v>
      </c>
      <c r="E65" s="668">
        <v>4</v>
      </c>
      <c r="F65" s="668">
        <v>25.9</v>
      </c>
    </row>
    <row r="66" spans="2:7">
      <c r="B66" s="1677" t="s">
        <v>169</v>
      </c>
      <c r="C66" s="1689"/>
      <c r="D66" s="1704">
        <v>61.3</v>
      </c>
      <c r="E66" s="1704">
        <v>84.6</v>
      </c>
      <c r="F66" s="1704">
        <v>145.80000000000001</v>
      </c>
    </row>
    <row r="67" spans="2:7">
      <c r="B67" s="1690" t="s">
        <v>43</v>
      </c>
      <c r="C67" s="1691"/>
      <c r="D67" s="1705">
        <v>637</v>
      </c>
      <c r="E67" s="1706">
        <v>644</v>
      </c>
      <c r="F67" s="1706">
        <v>1280</v>
      </c>
    </row>
    <row r="68" spans="2:7">
      <c r="B68" s="671"/>
      <c r="C68" s="1279"/>
      <c r="D68" s="1287"/>
      <c r="E68" s="1287"/>
      <c r="F68" s="1288"/>
    </row>
    <row r="69" spans="2:7">
      <c r="B69" s="1280" t="s">
        <v>291</v>
      </c>
      <c r="C69" s="1279"/>
      <c r="D69" s="1287"/>
      <c r="E69" s="1287"/>
      <c r="F69" s="1289"/>
    </row>
    <row r="70" spans="2:7">
      <c r="B70" s="1280" t="s">
        <v>292</v>
      </c>
      <c r="C70" s="1281"/>
      <c r="D70" s="1282"/>
      <c r="E70" s="1282"/>
      <c r="F70" s="1282"/>
    </row>
    <row r="71" spans="2:7">
      <c r="B71" s="1280" t="s">
        <v>293</v>
      </c>
      <c r="C71" s="1281"/>
      <c r="D71" s="1282"/>
      <c r="E71" s="1282"/>
      <c r="F71" s="1282"/>
    </row>
    <row r="74" spans="2:7" ht="14.1">
      <c r="B74" s="1917" t="s">
        <v>335</v>
      </c>
      <c r="C74" s="1918"/>
      <c r="D74" s="1918"/>
      <c r="E74" s="1919" t="s">
        <v>305</v>
      </c>
      <c r="F74" s="1920"/>
      <c r="G74" s="1921"/>
    </row>
    <row r="75" spans="2:7" ht="14.1">
      <c r="B75" s="1299" t="s">
        <v>61</v>
      </c>
      <c r="C75" s="1300" t="s">
        <v>120</v>
      </c>
      <c r="D75" s="1301" t="s">
        <v>63</v>
      </c>
      <c r="E75" s="1302" t="s">
        <v>64</v>
      </c>
      <c r="F75" s="1302" t="s">
        <v>15</v>
      </c>
      <c r="G75" s="1303" t="s">
        <v>16</v>
      </c>
    </row>
    <row r="76" spans="2:7" ht="12.95">
      <c r="B76" s="1304" t="s">
        <v>121</v>
      </c>
      <c r="C76" s="1305" t="s">
        <v>122</v>
      </c>
      <c r="D76" s="1306">
        <v>7.2700000000000001E-2</v>
      </c>
      <c r="E76" s="1307">
        <v>34.227491945054943</v>
      </c>
      <c r="F76" s="1308">
        <v>0</v>
      </c>
      <c r="G76" s="1309">
        <v>34.227491945054943</v>
      </c>
    </row>
    <row r="77" spans="2:7" ht="12.95">
      <c r="B77" s="1304" t="s">
        <v>123</v>
      </c>
      <c r="C77" s="1305" t="s">
        <v>124</v>
      </c>
      <c r="D77" s="1306">
        <v>0.2021</v>
      </c>
      <c r="E77" s="1307">
        <v>28.705811032967031</v>
      </c>
      <c r="F77" s="1308">
        <v>0</v>
      </c>
      <c r="G77" s="1309">
        <v>28.705811032967031</v>
      </c>
    </row>
    <row r="78" spans="2:7" ht="15">
      <c r="B78" s="1310" t="s">
        <v>306</v>
      </c>
      <c r="C78" s="1311" t="s">
        <v>126</v>
      </c>
      <c r="D78" s="1312">
        <v>0.12</v>
      </c>
      <c r="E78" s="1313">
        <v>21.870701648351648</v>
      </c>
      <c r="F78" s="1313">
        <v>0</v>
      </c>
      <c r="G78" s="1314">
        <v>21.870701648351648</v>
      </c>
    </row>
    <row r="79" spans="2:7">
      <c r="B79" s="1315" t="s">
        <v>127</v>
      </c>
      <c r="C79" s="1316" t="s">
        <v>126</v>
      </c>
      <c r="D79" s="1317">
        <v>0.12</v>
      </c>
      <c r="E79" s="1318">
        <v>5.1484721428571429</v>
      </c>
      <c r="F79" s="1318">
        <v>0</v>
      </c>
      <c r="G79" s="1319">
        <v>5.1484721428571429</v>
      </c>
    </row>
    <row r="80" spans="2:7">
      <c r="B80" s="1315" t="s">
        <v>128</v>
      </c>
      <c r="C80" s="1316" t="s">
        <v>126</v>
      </c>
      <c r="D80" s="1317">
        <v>0.12</v>
      </c>
      <c r="E80" s="1318">
        <v>8.8632850439560436</v>
      </c>
      <c r="F80" s="1318">
        <v>0</v>
      </c>
      <c r="G80" s="1319">
        <v>8.8632850439560436</v>
      </c>
    </row>
    <row r="81" spans="2:7">
      <c r="B81" s="1315" t="s">
        <v>130</v>
      </c>
      <c r="C81" s="1316" t="s">
        <v>126</v>
      </c>
      <c r="D81" s="1317">
        <v>0.12</v>
      </c>
      <c r="E81" s="1318">
        <v>3.304757989010989</v>
      </c>
      <c r="F81" s="1318">
        <v>0</v>
      </c>
      <c r="G81" s="1319">
        <v>3.304757989010989</v>
      </c>
    </row>
    <row r="82" spans="2:7">
      <c r="B82" s="1315" t="s">
        <v>131</v>
      </c>
      <c r="C82" s="1316" t="s">
        <v>126</v>
      </c>
      <c r="D82" s="1317">
        <v>0.12</v>
      </c>
      <c r="E82" s="1318">
        <v>4.5541864725274728</v>
      </c>
      <c r="F82" s="1318">
        <v>0</v>
      </c>
      <c r="G82" s="1319">
        <v>4.5541864725274728</v>
      </c>
    </row>
    <row r="83" spans="2:7" ht="15">
      <c r="B83" s="1486" t="s">
        <v>307</v>
      </c>
      <c r="C83" s="1698" t="s">
        <v>126</v>
      </c>
      <c r="D83" s="1707">
        <v>0.2215</v>
      </c>
      <c r="E83" s="1708">
        <v>87.571191241758243</v>
      </c>
      <c r="F83" s="1708">
        <v>0</v>
      </c>
      <c r="G83" s="1709">
        <v>87.571191241758243</v>
      </c>
    </row>
    <row r="84" spans="2:7">
      <c r="B84" s="1315" t="s">
        <v>133</v>
      </c>
      <c r="C84" s="1316" t="s">
        <v>126</v>
      </c>
      <c r="D84" s="1320">
        <v>0.2215</v>
      </c>
      <c r="E84" s="1318">
        <v>22.133954384615386</v>
      </c>
      <c r="F84" s="1318">
        <v>0</v>
      </c>
      <c r="G84" s="1319">
        <v>22.133954384615386</v>
      </c>
    </row>
    <row r="85" spans="2:7">
      <c r="B85" s="1315" t="s">
        <v>134</v>
      </c>
      <c r="C85" s="1316" t="s">
        <v>126</v>
      </c>
      <c r="D85" s="1320">
        <v>0.2215</v>
      </c>
      <c r="E85" s="1318">
        <v>30.014887868131868</v>
      </c>
      <c r="F85" s="1318">
        <v>0</v>
      </c>
      <c r="G85" s="1319">
        <v>30.014887868131868</v>
      </c>
    </row>
    <row r="86" spans="2:7">
      <c r="B86" s="1315" t="s">
        <v>135</v>
      </c>
      <c r="C86" s="1316" t="s">
        <v>126</v>
      </c>
      <c r="D86" s="1320">
        <v>0.2215</v>
      </c>
      <c r="E86" s="1318">
        <v>11.939702395604394</v>
      </c>
      <c r="F86" s="1318">
        <v>0</v>
      </c>
      <c r="G86" s="1319">
        <v>11.939702395604394</v>
      </c>
    </row>
    <row r="87" spans="2:7">
      <c r="B87" s="1315" t="s">
        <v>136</v>
      </c>
      <c r="C87" s="1316" t="s">
        <v>126</v>
      </c>
      <c r="D87" s="1320">
        <v>0.2215</v>
      </c>
      <c r="E87" s="1318">
        <v>15.442943890109891</v>
      </c>
      <c r="F87" s="1318">
        <v>0</v>
      </c>
      <c r="G87" s="1319">
        <v>15.442943890109891</v>
      </c>
    </row>
    <row r="88" spans="2:7">
      <c r="B88" s="1315" t="s">
        <v>137</v>
      </c>
      <c r="C88" s="1316" t="s">
        <v>126</v>
      </c>
      <c r="D88" s="1320">
        <v>0.2215</v>
      </c>
      <c r="E88" s="1318">
        <v>8.0397027032967028</v>
      </c>
      <c r="F88" s="1318">
        <v>0</v>
      </c>
      <c r="G88" s="1319">
        <v>8.0397027032967028</v>
      </c>
    </row>
    <row r="89" spans="2:7" ht="12.95">
      <c r="B89" s="1304" t="s">
        <v>138</v>
      </c>
      <c r="C89" s="1305" t="s">
        <v>126</v>
      </c>
      <c r="D89" s="1306">
        <v>0.1333</v>
      </c>
      <c r="E89" s="1321">
        <v>9.1347905164835161</v>
      </c>
      <c r="F89" s="1308">
        <v>0</v>
      </c>
      <c r="G89" s="1309">
        <v>9.1347905164835161</v>
      </c>
    </row>
    <row r="90" spans="2:7" ht="15">
      <c r="B90" s="1322" t="s">
        <v>308</v>
      </c>
      <c r="C90" s="1305" t="s">
        <v>271</v>
      </c>
      <c r="D90" s="1323" t="s">
        <v>67</v>
      </c>
      <c r="E90" s="1321">
        <v>58.458755945054939</v>
      </c>
      <c r="F90" s="1321">
        <v>13.937196978021976</v>
      </c>
      <c r="G90" s="1309">
        <v>72.395952923076919</v>
      </c>
    </row>
    <row r="91" spans="2:7" ht="15">
      <c r="B91" s="1322" t="s">
        <v>309</v>
      </c>
      <c r="C91" s="1305" t="s">
        <v>140</v>
      </c>
      <c r="D91" s="1323">
        <v>0.3</v>
      </c>
      <c r="E91" s="1321">
        <v>2.5955273406593409</v>
      </c>
      <c r="F91" s="1321">
        <v>0.36592305494505489</v>
      </c>
      <c r="G91" s="1309">
        <v>2.9614503956043956</v>
      </c>
    </row>
    <row r="92" spans="2:7" ht="12.95">
      <c r="B92" s="1304" t="s">
        <v>204</v>
      </c>
      <c r="C92" s="1305" t="s">
        <v>143</v>
      </c>
      <c r="D92" s="1323">
        <v>0.44340000000000002</v>
      </c>
      <c r="E92" s="1321">
        <v>2.0335739780219777</v>
      </c>
      <c r="F92" s="1321">
        <v>0</v>
      </c>
      <c r="G92" s="1309">
        <v>2.0335739780219777</v>
      </c>
    </row>
    <row r="93" spans="2:7" ht="12.95">
      <c r="B93" s="1304" t="s">
        <v>69</v>
      </c>
      <c r="C93" s="1305" t="s">
        <v>271</v>
      </c>
      <c r="D93" s="1323">
        <v>0.27500000000000002</v>
      </c>
      <c r="E93" s="1321">
        <v>6.3574940439560441</v>
      </c>
      <c r="F93" s="1321">
        <v>0.11036263736263735</v>
      </c>
      <c r="G93" s="1309">
        <v>6.4678566813186817</v>
      </c>
    </row>
    <row r="94" spans="2:7" ht="12.95">
      <c r="B94" s="1304" t="s">
        <v>72</v>
      </c>
      <c r="C94" s="1305" t="s">
        <v>271</v>
      </c>
      <c r="D94" s="1306">
        <v>0.46</v>
      </c>
      <c r="E94" s="1321">
        <v>25.987646406593406</v>
      </c>
      <c r="F94" s="1321">
        <v>4.1999447362637365</v>
      </c>
      <c r="G94" s="1309">
        <v>30.187591142857144</v>
      </c>
    </row>
    <row r="95" spans="2:7" ht="12.95">
      <c r="B95" s="1304" t="s">
        <v>217</v>
      </c>
      <c r="C95" s="1305" t="s">
        <v>194</v>
      </c>
      <c r="D95" s="1324">
        <v>0.36499999999999999</v>
      </c>
      <c r="E95" s="1308">
        <v>0</v>
      </c>
      <c r="F95" s="1321">
        <v>12.158625461538461</v>
      </c>
      <c r="G95" s="1309">
        <v>12.158625461538461</v>
      </c>
    </row>
    <row r="96" spans="2:7" ht="15">
      <c r="B96" s="1322" t="s">
        <v>310</v>
      </c>
      <c r="C96" s="1305" t="s">
        <v>271</v>
      </c>
      <c r="D96" s="1324" t="s">
        <v>67</v>
      </c>
      <c r="E96" s="1321">
        <v>0.2992131648351648</v>
      </c>
      <c r="F96" s="1321">
        <v>8.4538461538461548E-2</v>
      </c>
      <c r="G96" s="1309">
        <v>0.38375162637362631</v>
      </c>
    </row>
    <row r="97" spans="2:7" ht="12.95">
      <c r="B97" s="1304" t="s">
        <v>146</v>
      </c>
      <c r="C97" s="1305" t="s">
        <v>147</v>
      </c>
      <c r="D97" s="1324">
        <v>0.09</v>
      </c>
      <c r="E97" s="1321">
        <v>13.257207802197801</v>
      </c>
      <c r="F97" s="1308">
        <v>0</v>
      </c>
      <c r="G97" s="1309">
        <v>13.257207802197801</v>
      </c>
    </row>
    <row r="98" spans="2:7" ht="12.95">
      <c r="B98" s="1304" t="s">
        <v>75</v>
      </c>
      <c r="C98" s="1305" t="s">
        <v>271</v>
      </c>
      <c r="D98" s="1324">
        <v>0.12</v>
      </c>
      <c r="E98" s="1321">
        <v>1.1955054175824176</v>
      </c>
      <c r="F98" s="1321">
        <v>2.3E-2</v>
      </c>
      <c r="G98" s="1309">
        <v>1.2185054175824177</v>
      </c>
    </row>
    <row r="99" spans="2:7" ht="12.95">
      <c r="B99" s="1304" t="s">
        <v>148</v>
      </c>
      <c r="C99" s="1305" t="s">
        <v>147</v>
      </c>
      <c r="D99" s="1306">
        <v>0.05</v>
      </c>
      <c r="E99" s="1321">
        <v>3.5640327032967032</v>
      </c>
      <c r="F99" s="1308">
        <v>0</v>
      </c>
      <c r="G99" s="1309">
        <v>3.5640327032967032</v>
      </c>
    </row>
    <row r="100" spans="2:7" ht="12.95">
      <c r="B100" s="1304" t="s">
        <v>149</v>
      </c>
      <c r="C100" s="1305" t="s">
        <v>147</v>
      </c>
      <c r="D100" s="1306">
        <v>9.2600000000000002E-2</v>
      </c>
      <c r="E100" s="1321">
        <v>4.7926150329670332</v>
      </c>
      <c r="F100" s="1308">
        <v>0</v>
      </c>
      <c r="G100" s="1309">
        <v>4.7926150329670332</v>
      </c>
    </row>
    <row r="101" spans="2:7" ht="12.95">
      <c r="B101" s="1304" t="s">
        <v>150</v>
      </c>
      <c r="C101" s="1305" t="s">
        <v>151</v>
      </c>
      <c r="D101" s="1324">
        <v>0.45900000000000002</v>
      </c>
      <c r="E101" s="1321">
        <v>14.277548384615384</v>
      </c>
      <c r="F101" s="1308">
        <v>0</v>
      </c>
      <c r="G101" s="1309">
        <v>14.277548384615384</v>
      </c>
    </row>
    <row r="102" spans="2:7" ht="12.95">
      <c r="B102" s="1304" t="s">
        <v>152</v>
      </c>
      <c r="C102" s="1305" t="s">
        <v>151</v>
      </c>
      <c r="D102" s="1306">
        <v>0.31850000000000001</v>
      </c>
      <c r="E102" s="1308">
        <v>0</v>
      </c>
      <c r="F102" s="1321">
        <v>11.346213692307691</v>
      </c>
      <c r="G102" s="1309">
        <v>11.346213692307691</v>
      </c>
    </row>
    <row r="103" spans="2:7" ht="12.95">
      <c r="B103" s="1304" t="s">
        <v>77</v>
      </c>
      <c r="C103" s="1305" t="s">
        <v>271</v>
      </c>
      <c r="D103" s="1306">
        <v>0.25</v>
      </c>
      <c r="E103" s="1321">
        <v>12.809053989010991</v>
      </c>
      <c r="F103" s="1321">
        <v>0.24952745054945052</v>
      </c>
      <c r="G103" s="1309">
        <v>13.05858143956044</v>
      </c>
    </row>
    <row r="104" spans="2:7" ht="12.95">
      <c r="B104" s="1304" t="s">
        <v>79</v>
      </c>
      <c r="C104" s="1305" t="s">
        <v>271</v>
      </c>
      <c r="D104" s="1324">
        <v>0.5</v>
      </c>
      <c r="E104" s="1321">
        <v>17.697888780219781</v>
      </c>
      <c r="F104" s="1321">
        <v>0.18062636263736265</v>
      </c>
      <c r="G104" s="1309">
        <v>17.878515142857143</v>
      </c>
    </row>
    <row r="105" spans="2:7" ht="12.95">
      <c r="B105" s="1304" t="s">
        <v>235</v>
      </c>
      <c r="C105" s="1305" t="s">
        <v>236</v>
      </c>
      <c r="D105" s="1306">
        <v>0.3</v>
      </c>
      <c r="E105" s="1321">
        <v>8.9070432857142858</v>
      </c>
      <c r="F105" s="1308">
        <v>0</v>
      </c>
      <c r="G105" s="1309">
        <v>8.9070432857142858</v>
      </c>
    </row>
    <row r="106" spans="2:7" ht="15">
      <c r="B106" s="1322" t="s">
        <v>312</v>
      </c>
      <c r="C106" s="1305" t="s">
        <v>271</v>
      </c>
      <c r="D106" s="1324" t="s">
        <v>67</v>
      </c>
      <c r="E106" s="1321">
        <v>20.927070967032968</v>
      </c>
      <c r="F106" s="1321">
        <v>189.14866141758242</v>
      </c>
      <c r="G106" s="1309">
        <v>210.07573238461538</v>
      </c>
    </row>
    <row r="107" spans="2:7" ht="12.95">
      <c r="B107" s="1304" t="s">
        <v>153</v>
      </c>
      <c r="C107" s="1305" t="s">
        <v>143</v>
      </c>
      <c r="D107" s="1324">
        <v>0.65110000000000001</v>
      </c>
      <c r="E107" s="1321">
        <v>12.313609681318681</v>
      </c>
      <c r="F107" s="1321">
        <v>0</v>
      </c>
      <c r="G107" s="1309">
        <v>12.313609681318681</v>
      </c>
    </row>
    <row r="108" spans="2:7" ht="12.95">
      <c r="B108" s="1304" t="s">
        <v>154</v>
      </c>
      <c r="C108" s="1305" t="s">
        <v>155</v>
      </c>
      <c r="D108" s="1324">
        <v>0.1</v>
      </c>
      <c r="E108" s="1321">
        <v>0</v>
      </c>
      <c r="F108" s="1308">
        <v>0</v>
      </c>
      <c r="G108" s="1309">
        <v>0</v>
      </c>
    </row>
    <row r="109" spans="2:7" ht="12.95">
      <c r="B109" s="1304" t="s">
        <v>241</v>
      </c>
      <c r="C109" s="1305" t="s">
        <v>271</v>
      </c>
      <c r="D109" s="1324" t="s">
        <v>242</v>
      </c>
      <c r="E109" s="1321">
        <v>0</v>
      </c>
      <c r="F109" s="1308">
        <v>0</v>
      </c>
      <c r="G109" s="1309">
        <v>0</v>
      </c>
    </row>
    <row r="110" spans="2:7" ht="12.95">
      <c r="B110" s="869" t="s">
        <v>206</v>
      </c>
      <c r="C110" s="1021" t="s">
        <v>157</v>
      </c>
      <c r="D110" s="1325">
        <v>0.6</v>
      </c>
      <c r="E110" s="780">
        <v>2.46898882417582</v>
      </c>
      <c r="F110" s="780">
        <v>0</v>
      </c>
      <c r="G110" s="871">
        <f>SUM(E110:F110)</f>
        <v>2.46898882417582</v>
      </c>
    </row>
    <row r="111" spans="2:7" ht="12.95">
      <c r="B111" s="869" t="s">
        <v>158</v>
      </c>
      <c r="C111" s="1021" t="s">
        <v>157</v>
      </c>
      <c r="D111" s="1326">
        <v>0.25</v>
      </c>
      <c r="E111" s="780">
        <v>35.631414648351601</v>
      </c>
      <c r="F111" s="780">
        <v>4.5559762307692298</v>
      </c>
      <c r="G111" s="871">
        <f>SUM(E111:F111)</f>
        <v>40.187390879120834</v>
      </c>
    </row>
    <row r="112" spans="2:7" ht="12.95">
      <c r="B112" s="1304" t="s">
        <v>84</v>
      </c>
      <c r="C112" s="1305" t="s">
        <v>271</v>
      </c>
      <c r="D112" s="1324">
        <v>0.215</v>
      </c>
      <c r="E112" s="1321">
        <v>17.328965747252745</v>
      </c>
      <c r="F112" s="1321">
        <v>0.36743952747252745</v>
      </c>
      <c r="G112" s="1309">
        <v>17.696405274725272</v>
      </c>
    </row>
    <row r="113" spans="2:7" ht="12.95">
      <c r="B113" s="1304" t="s">
        <v>314</v>
      </c>
      <c r="C113" s="1305" t="s">
        <v>236</v>
      </c>
      <c r="D113" s="1324">
        <v>0.33329999999999999</v>
      </c>
      <c r="E113" s="1321">
        <v>3.465118428571428</v>
      </c>
      <c r="F113" s="1321">
        <v>1.2072516593406593</v>
      </c>
      <c r="G113" s="1309">
        <v>4.6723700879120882</v>
      </c>
    </row>
    <row r="114" spans="2:7" ht="12.95">
      <c r="B114" s="1304" t="s">
        <v>86</v>
      </c>
      <c r="C114" s="1305" t="s">
        <v>271</v>
      </c>
      <c r="D114" s="1324">
        <v>0.25</v>
      </c>
      <c r="E114" s="1321">
        <v>8.3774829010989009</v>
      </c>
      <c r="F114" s="1308">
        <v>0.31034062637362636</v>
      </c>
      <c r="G114" s="1309">
        <v>8.6878235274725277</v>
      </c>
    </row>
    <row r="115" spans="2:7" ht="12.95">
      <c r="B115" s="1304" t="s">
        <v>90</v>
      </c>
      <c r="C115" s="1305" t="s">
        <v>271</v>
      </c>
      <c r="D115" s="1324">
        <v>0.25</v>
      </c>
      <c r="E115" s="1321">
        <v>24.181404780219779</v>
      </c>
      <c r="F115" s="1321">
        <v>1.5395163626373627</v>
      </c>
      <c r="G115" s="1309">
        <v>25.72092114285714</v>
      </c>
    </row>
    <row r="116" spans="2:7" ht="12.95">
      <c r="B116" s="1304" t="s">
        <v>220</v>
      </c>
      <c r="C116" s="1305" t="s">
        <v>147</v>
      </c>
      <c r="D116" s="1306">
        <v>0.15</v>
      </c>
      <c r="E116" s="1321">
        <v>0</v>
      </c>
      <c r="F116" s="1308">
        <v>0</v>
      </c>
      <c r="G116" s="1309">
        <v>0</v>
      </c>
    </row>
    <row r="117" spans="2:7" ht="12.95">
      <c r="B117" s="1304" t="s">
        <v>93</v>
      </c>
      <c r="C117" s="1305" t="s">
        <v>271</v>
      </c>
      <c r="D117" s="1306">
        <v>1</v>
      </c>
      <c r="E117" s="1321">
        <v>1.4714943956043955</v>
      </c>
      <c r="F117" s="1321">
        <v>0.12736263736263737</v>
      </c>
      <c r="G117" s="1309">
        <v>1.5988570329670331</v>
      </c>
    </row>
    <row r="118" spans="2:7" ht="12.95">
      <c r="B118" s="1304" t="s">
        <v>160</v>
      </c>
      <c r="C118" s="1305" t="s">
        <v>143</v>
      </c>
      <c r="D118" s="1306">
        <v>0.38</v>
      </c>
      <c r="E118" s="1321">
        <v>6.0403292197802196</v>
      </c>
      <c r="F118" s="1321">
        <v>4.5639557032967035</v>
      </c>
      <c r="G118" s="1309">
        <v>10.604284923076923</v>
      </c>
    </row>
    <row r="119" spans="2:7" ht="12.95">
      <c r="B119" s="1487" t="s">
        <v>336</v>
      </c>
      <c r="C119" s="1702" t="s">
        <v>337</v>
      </c>
      <c r="D119" s="1702"/>
      <c r="E119" s="1710">
        <v>485.9</v>
      </c>
      <c r="F119" s="1710">
        <v>244</v>
      </c>
      <c r="G119" s="1710">
        <v>730</v>
      </c>
    </row>
    <row r="122" spans="2:7">
      <c r="B122" s="1328" t="s">
        <v>317</v>
      </c>
      <c r="C122" s="1327"/>
      <c r="D122" s="1327"/>
      <c r="E122" s="1327"/>
      <c r="F122" s="1327"/>
      <c r="G122" s="1327"/>
    </row>
    <row r="123" spans="2:7">
      <c r="B123" s="2092" t="s">
        <v>318</v>
      </c>
      <c r="C123" s="2092"/>
      <c r="D123" s="2092"/>
      <c r="E123" s="2092"/>
      <c r="F123" s="2092"/>
      <c r="G123" s="2092"/>
    </row>
    <row r="124" spans="2:7">
      <c r="B124" s="1328" t="s">
        <v>319</v>
      </c>
      <c r="C124" s="1327"/>
      <c r="D124" s="1327"/>
      <c r="E124" s="1327"/>
      <c r="F124" s="1327"/>
      <c r="G124" s="1327"/>
    </row>
    <row r="125" spans="2:7">
      <c r="B125" s="1328" t="s">
        <v>320</v>
      </c>
      <c r="C125" s="1327"/>
      <c r="D125" s="1327"/>
      <c r="E125" s="1327"/>
      <c r="F125" s="1327"/>
      <c r="G125" s="1327"/>
    </row>
  </sheetData>
  <mergeCells count="6">
    <mergeCell ref="B123:G123"/>
    <mergeCell ref="C5:C6"/>
    <mergeCell ref="D5:F5"/>
    <mergeCell ref="C53:C54"/>
    <mergeCell ref="B45:I45"/>
    <mergeCell ref="D53:F5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23"/>
  <sheetViews>
    <sheetView topLeftCell="A94" workbookViewId="0">
      <selection activeCell="B115" sqref="B115"/>
    </sheetView>
  </sheetViews>
  <sheetFormatPr defaultRowHeight="12.6"/>
  <cols>
    <col min="2" max="2" width="23.85546875" customWidth="1"/>
    <col min="3" max="3" width="18.42578125" customWidth="1"/>
    <col min="4" max="4" width="13.5703125" customWidth="1"/>
    <col min="5" max="5" width="10.5703125" customWidth="1"/>
    <col min="7" max="7" width="22" customWidth="1"/>
  </cols>
  <sheetData>
    <row r="2" spans="2:7">
      <c r="B2" t="s">
        <v>0</v>
      </c>
    </row>
    <row r="4" spans="2:7">
      <c r="B4" s="1277" t="s">
        <v>330</v>
      </c>
      <c r="C4" s="2093" t="s">
        <v>63</v>
      </c>
      <c r="D4" s="2093" t="s">
        <v>331</v>
      </c>
      <c r="E4" s="2094"/>
      <c r="F4" s="2094"/>
      <c r="G4" s="1371"/>
    </row>
    <row r="5" spans="2:7">
      <c r="B5" s="1277" t="s">
        <v>61</v>
      </c>
      <c r="C5" s="2093"/>
      <c r="D5" s="1278" t="s">
        <v>332</v>
      </c>
      <c r="E5" s="1278" t="s">
        <v>15</v>
      </c>
      <c r="F5" s="1278" t="s">
        <v>16</v>
      </c>
      <c r="G5" s="1371"/>
    </row>
    <row r="6" spans="2:7">
      <c r="B6" s="671" t="s">
        <v>18</v>
      </c>
      <c r="C6" s="602">
        <v>0.51</v>
      </c>
      <c r="D6" s="668">
        <v>1.2243988901098901</v>
      </c>
      <c r="E6" s="668">
        <v>73.194398758241761</v>
      </c>
      <c r="F6" s="668">
        <v>74.418797648351656</v>
      </c>
      <c r="G6" s="1371"/>
    </row>
    <row r="7" spans="2:7">
      <c r="B7" s="667" t="s">
        <v>21</v>
      </c>
      <c r="C7" s="606" t="s">
        <v>162</v>
      </c>
      <c r="D7" s="668">
        <v>2.771334681318681</v>
      </c>
      <c r="E7" s="668">
        <v>3.7995599340659338</v>
      </c>
      <c r="F7" s="668">
        <v>6.5708946153846153</v>
      </c>
      <c r="G7" s="1371"/>
    </row>
    <row r="8" spans="2:7">
      <c r="B8" s="671" t="s">
        <v>33</v>
      </c>
      <c r="C8" s="606" t="s">
        <v>164</v>
      </c>
      <c r="D8" s="668">
        <v>18.004314307692308</v>
      </c>
      <c r="E8" s="668">
        <v>9.1620497362637359</v>
      </c>
      <c r="F8" s="668">
        <v>27.166364043956044</v>
      </c>
      <c r="G8" s="1371"/>
    </row>
    <row r="9" spans="2:7">
      <c r="B9" s="671" t="s">
        <v>163</v>
      </c>
      <c r="C9" s="606" t="s">
        <v>167</v>
      </c>
      <c r="D9" s="668">
        <v>1.2696703296703298E-3</v>
      </c>
      <c r="E9" s="668">
        <v>2.7172087912087912E-3</v>
      </c>
      <c r="F9" s="668">
        <v>3.9868791208791214E-3</v>
      </c>
      <c r="G9" s="1371"/>
    </row>
    <row r="10" spans="2:7">
      <c r="B10" s="671" t="s">
        <v>166</v>
      </c>
      <c r="C10" s="602">
        <v>0.58699999999999997</v>
      </c>
      <c r="D10" s="668">
        <v>18.725660725274722</v>
      </c>
      <c r="E10" s="668">
        <v>4.2974510329670332</v>
      </c>
      <c r="F10" s="668">
        <v>23.023111758241754</v>
      </c>
      <c r="G10" s="1371"/>
    </row>
    <row r="11" spans="2:7">
      <c r="B11" s="671" t="s">
        <v>42</v>
      </c>
      <c r="C11" s="608" t="s">
        <v>174</v>
      </c>
      <c r="D11" s="668">
        <v>30.404602087912089</v>
      </c>
      <c r="E11" s="668">
        <v>0</v>
      </c>
      <c r="F11" s="668">
        <v>30.404602087912089</v>
      </c>
      <c r="G11" s="1371"/>
    </row>
    <row r="12" spans="2:7">
      <c r="B12" s="671" t="s">
        <v>45</v>
      </c>
      <c r="C12" s="606">
        <v>0.36</v>
      </c>
      <c r="D12" s="668">
        <v>12.294885637362638</v>
      </c>
      <c r="E12" s="668">
        <v>8.5198871208791207</v>
      </c>
      <c r="F12" s="668">
        <v>20.814772758241759</v>
      </c>
      <c r="G12" s="1371"/>
    </row>
    <row r="13" spans="2:7">
      <c r="B13" s="671" t="s">
        <v>47</v>
      </c>
      <c r="C13" s="606">
        <v>0.51</v>
      </c>
      <c r="D13" s="668">
        <v>46.593158109890112</v>
      </c>
      <c r="E13" s="668">
        <v>40.193996989010991</v>
      </c>
      <c r="F13" s="668">
        <v>86.78715509890111</v>
      </c>
      <c r="G13" s="1371"/>
    </row>
    <row r="14" spans="2:7">
      <c r="B14" s="671" t="s">
        <v>51</v>
      </c>
      <c r="C14" s="608">
        <v>0.13039999999999999</v>
      </c>
      <c r="D14" s="668">
        <v>7.383028725274726</v>
      </c>
      <c r="E14" s="668">
        <v>3.6600637692307694</v>
      </c>
      <c r="F14" s="668">
        <v>11.043092494505496</v>
      </c>
      <c r="G14" s="1371"/>
    </row>
    <row r="15" spans="2:7">
      <c r="B15" s="671" t="s">
        <v>173</v>
      </c>
      <c r="C15" s="606" t="s">
        <v>175</v>
      </c>
      <c r="D15" s="668">
        <v>3.3659428571428569E-2</v>
      </c>
      <c r="E15" s="668">
        <v>0.15176457142857142</v>
      </c>
      <c r="F15" s="668">
        <v>0.18542399999999998</v>
      </c>
      <c r="G15" s="1371"/>
    </row>
    <row r="16" spans="2:7">
      <c r="B16" s="671" t="s">
        <v>54</v>
      </c>
      <c r="C16" s="606">
        <v>0.42630000000000001</v>
      </c>
      <c r="D16" s="668">
        <v>155.31112264835164</v>
      </c>
      <c r="E16" s="668">
        <v>5.3752985934065931</v>
      </c>
      <c r="F16" s="668">
        <v>160.68642124175824</v>
      </c>
      <c r="G16" s="1371"/>
    </row>
    <row r="17" spans="2:7">
      <c r="B17" s="671" t="s">
        <v>56</v>
      </c>
      <c r="C17" s="602">
        <v>0.55300000000000005</v>
      </c>
      <c r="D17" s="668">
        <v>6.688564054945056</v>
      </c>
      <c r="E17" s="668">
        <v>6.5172426373626369</v>
      </c>
      <c r="F17" s="668">
        <v>13.205806692307693</v>
      </c>
      <c r="G17" s="1371"/>
    </row>
    <row r="18" spans="2:7">
      <c r="B18" s="671" t="s">
        <v>57</v>
      </c>
      <c r="C18" s="606">
        <v>0.39550000000000002</v>
      </c>
      <c r="D18" s="668">
        <v>7.0990486483516477</v>
      </c>
      <c r="E18" s="668">
        <v>32.558463890109891</v>
      </c>
      <c r="F18" s="668">
        <v>39.657512538461539</v>
      </c>
      <c r="G18" s="1371"/>
    </row>
    <row r="19" spans="2:7">
      <c r="B19" s="671" t="s">
        <v>60</v>
      </c>
      <c r="C19" s="602">
        <v>0.43969999999999998</v>
      </c>
      <c r="D19" s="668">
        <v>7.4561003516483515</v>
      </c>
      <c r="E19" s="668">
        <v>9.5910338131868134</v>
      </c>
      <c r="F19" s="668">
        <v>17.047134164835164</v>
      </c>
      <c r="G19" s="1371"/>
    </row>
    <row r="20" spans="2:7">
      <c r="B20" s="671" t="s">
        <v>65</v>
      </c>
      <c r="C20" s="602">
        <v>0.64</v>
      </c>
      <c r="D20" s="668">
        <v>5.063598043956044</v>
      </c>
      <c r="E20" s="668">
        <v>4.1733247252747256</v>
      </c>
      <c r="F20" s="668">
        <v>9.2369227692307696</v>
      </c>
      <c r="G20" s="1371"/>
    </row>
    <row r="21" spans="2:7">
      <c r="B21" s="671" t="s">
        <v>68</v>
      </c>
      <c r="C21" s="602">
        <v>0.2</v>
      </c>
      <c r="D21" s="668">
        <v>0</v>
      </c>
      <c r="E21" s="668">
        <v>0</v>
      </c>
      <c r="F21" s="668">
        <v>0</v>
      </c>
      <c r="G21" s="1371"/>
    </row>
    <row r="22" spans="2:7">
      <c r="B22" s="671" t="s">
        <v>71</v>
      </c>
      <c r="C22" s="606" t="s">
        <v>176</v>
      </c>
      <c r="D22" s="668">
        <v>7.7296972967032973</v>
      </c>
      <c r="E22" s="668">
        <v>6.0937957472527469</v>
      </c>
      <c r="F22" s="668">
        <v>13.823493043956045</v>
      </c>
      <c r="G22" s="1371"/>
    </row>
    <row r="23" spans="2:7">
      <c r="B23" s="671" t="s">
        <v>52</v>
      </c>
      <c r="C23" s="606">
        <v>0.35</v>
      </c>
      <c r="D23" s="668">
        <v>0</v>
      </c>
      <c r="E23" s="668">
        <v>0</v>
      </c>
      <c r="F23" s="668">
        <v>0</v>
      </c>
      <c r="G23" s="1371"/>
    </row>
    <row r="24" spans="2:7">
      <c r="B24" s="671" t="s">
        <v>74</v>
      </c>
      <c r="C24" s="608" t="s">
        <v>177</v>
      </c>
      <c r="D24" s="668">
        <v>59.29431985714286</v>
      </c>
      <c r="E24" s="668">
        <v>23.501968450549452</v>
      </c>
      <c r="F24" s="668">
        <v>82.796288307692308</v>
      </c>
      <c r="G24" s="1371"/>
    </row>
    <row r="25" spans="2:7">
      <c r="B25" s="671" t="s">
        <v>178</v>
      </c>
      <c r="C25" s="606" t="s">
        <v>179</v>
      </c>
      <c r="D25" s="668">
        <v>17.964110417582418</v>
      </c>
      <c r="E25" s="668">
        <v>35.993443417582412</v>
      </c>
      <c r="F25" s="668">
        <v>53.957553835164831</v>
      </c>
      <c r="G25" s="1371"/>
    </row>
    <row r="26" spans="2:7">
      <c r="B26" s="671" t="s">
        <v>83</v>
      </c>
      <c r="C26" s="606">
        <v>0.33279999999999998</v>
      </c>
      <c r="D26" s="668">
        <v>19.009918967032966</v>
      </c>
      <c r="E26" s="668">
        <v>0</v>
      </c>
      <c r="F26" s="668">
        <v>19.009918967032966</v>
      </c>
      <c r="G26" s="1371"/>
    </row>
    <row r="27" spans="2:7">
      <c r="B27" s="671" t="s">
        <v>85</v>
      </c>
      <c r="C27" s="606">
        <v>0.3679</v>
      </c>
      <c r="D27" s="668">
        <v>8.3672878241758237</v>
      </c>
      <c r="E27" s="668">
        <v>39.422362626373626</v>
      </c>
      <c r="F27" s="668">
        <v>47.789650450549452</v>
      </c>
      <c r="G27" s="1371"/>
    </row>
    <row r="28" spans="2:7">
      <c r="B28" s="671" t="s">
        <v>88</v>
      </c>
      <c r="C28" s="606" t="s">
        <v>180</v>
      </c>
      <c r="D28" s="668">
        <v>21.328795219780218</v>
      </c>
      <c r="E28" s="668">
        <v>10.887130351648352</v>
      </c>
      <c r="F28" s="668">
        <v>32.215925571428571</v>
      </c>
      <c r="G28" s="1371"/>
    </row>
    <row r="29" spans="2:7">
      <c r="B29" s="671" t="s">
        <v>103</v>
      </c>
      <c r="C29" s="602">
        <v>0.41499999999999998</v>
      </c>
      <c r="D29" s="668">
        <v>5.0505993956043955</v>
      </c>
      <c r="E29" s="668">
        <v>0.37687019780219783</v>
      </c>
      <c r="F29" s="668">
        <v>5.4274695934065935</v>
      </c>
      <c r="G29" s="1371"/>
    </row>
    <row r="30" spans="2:7">
      <c r="B30" s="671" t="s">
        <v>104</v>
      </c>
      <c r="C30" s="602">
        <v>0.59099999999999997</v>
      </c>
      <c r="D30" s="668">
        <v>8.3584492857142862</v>
      </c>
      <c r="E30" s="668">
        <v>0</v>
      </c>
      <c r="F30" s="668">
        <v>8.3584492857142862</v>
      </c>
      <c r="G30" s="1371"/>
    </row>
    <row r="31" spans="2:7">
      <c r="B31" s="671" t="s">
        <v>105</v>
      </c>
      <c r="C31" s="602">
        <v>0.30580000000000002</v>
      </c>
      <c r="D31" s="668">
        <v>8.7638547912087912</v>
      </c>
      <c r="E31" s="668">
        <v>207.13377495604396</v>
      </c>
      <c r="F31" s="668">
        <v>215.89762974725275</v>
      </c>
      <c r="G31" s="1371"/>
    </row>
    <row r="32" spans="2:7">
      <c r="B32" s="671" t="s">
        <v>106</v>
      </c>
      <c r="C32" s="602">
        <v>0.30580000000000002</v>
      </c>
      <c r="D32" s="668">
        <v>28.7907051978022</v>
      </c>
      <c r="E32" s="668">
        <v>0</v>
      </c>
      <c r="F32" s="668">
        <v>28.7907051978022</v>
      </c>
      <c r="G32" s="1371"/>
    </row>
    <row r="33" spans="2:9">
      <c r="B33" s="671" t="s">
        <v>108</v>
      </c>
      <c r="C33" s="602">
        <v>0.58840000000000003</v>
      </c>
      <c r="D33" s="668">
        <v>18.591357373626373</v>
      </c>
      <c r="E33" s="668">
        <v>29.481496186813189</v>
      </c>
      <c r="F33" s="668">
        <v>48.072853560439562</v>
      </c>
      <c r="G33" s="1371"/>
    </row>
    <row r="34" spans="2:9">
      <c r="B34" s="671" t="s">
        <v>111</v>
      </c>
      <c r="C34" s="606" t="s">
        <v>181</v>
      </c>
      <c r="D34" s="668">
        <v>1.4278387032967033</v>
      </c>
      <c r="E34" s="668">
        <v>13.488911835164835</v>
      </c>
      <c r="F34" s="668">
        <v>14.916750538461539</v>
      </c>
      <c r="G34" s="1371"/>
    </row>
    <row r="35" spans="2:9">
      <c r="B35" s="671" t="s">
        <v>225</v>
      </c>
      <c r="C35" s="602">
        <v>0.18</v>
      </c>
      <c r="D35" s="668">
        <v>1.0198340109890109</v>
      </c>
      <c r="E35" s="668">
        <v>0.35536123076923076</v>
      </c>
      <c r="F35" s="668">
        <v>1.3751952417582416</v>
      </c>
      <c r="G35" s="1371"/>
    </row>
    <row r="36" spans="2:9">
      <c r="B36" s="671" t="s">
        <v>112</v>
      </c>
      <c r="C36" s="606">
        <v>0.41499999999999998</v>
      </c>
      <c r="D36" s="668">
        <v>6.6831471538461535</v>
      </c>
      <c r="E36" s="668">
        <v>0</v>
      </c>
      <c r="F36" s="668">
        <v>6.6831471538461535</v>
      </c>
      <c r="G36" s="1371"/>
    </row>
    <row r="37" spans="2:9">
      <c r="B37" s="671" t="s">
        <v>113</v>
      </c>
      <c r="C37" s="606">
        <v>0.53200000000000003</v>
      </c>
      <c r="D37" s="668">
        <v>27.729804450549452</v>
      </c>
      <c r="E37" s="668">
        <v>51.072127219780221</v>
      </c>
      <c r="F37" s="668">
        <v>78.801931670329679</v>
      </c>
      <c r="G37" s="1371"/>
    </row>
    <row r="38" spans="2:9">
      <c r="B38" s="671" t="s">
        <v>114</v>
      </c>
      <c r="C38" s="606">
        <v>0.34570000000000001</v>
      </c>
      <c r="D38" s="668">
        <v>24.169077494505494</v>
      </c>
      <c r="E38" s="668">
        <v>42.047624802197802</v>
      </c>
      <c r="F38" s="668">
        <v>66.216702296703289</v>
      </c>
      <c r="G38" s="1371"/>
    </row>
    <row r="39" spans="2:9">
      <c r="B39" s="1677" t="s">
        <v>322</v>
      </c>
      <c r="C39" s="1678"/>
      <c r="D39" s="1711">
        <v>583.33354345054943</v>
      </c>
      <c r="E39" s="1711">
        <v>661.05211980219769</v>
      </c>
      <c r="F39" s="1673">
        <v>1244.3856632527472</v>
      </c>
      <c r="G39" s="1371"/>
    </row>
    <row r="40" spans="2:9">
      <c r="B40" s="1371"/>
      <c r="C40" s="1371"/>
      <c r="D40" s="1371"/>
      <c r="E40" s="1371"/>
      <c r="F40" s="1371"/>
      <c r="G40" s="1371"/>
    </row>
    <row r="41" spans="2:9">
      <c r="B41" s="1280" t="s">
        <v>294</v>
      </c>
      <c r="C41" s="1281"/>
      <c r="D41" s="1282"/>
      <c r="E41" s="1282"/>
      <c r="F41" s="1282"/>
      <c r="G41" s="1282"/>
    </row>
    <row r="42" spans="2:9">
      <c r="B42" s="1280" t="s">
        <v>295</v>
      </c>
      <c r="C42" s="1281"/>
      <c r="D42" s="1282"/>
      <c r="E42" s="1282"/>
      <c r="F42" s="1282"/>
      <c r="G42" s="1282"/>
    </row>
    <row r="43" spans="2:9">
      <c r="B43" s="1280" t="s">
        <v>333</v>
      </c>
      <c r="C43" s="1281"/>
      <c r="D43" s="1282"/>
      <c r="E43" s="1282"/>
      <c r="F43" s="1282"/>
      <c r="G43" s="1282"/>
      <c r="H43" s="1283"/>
      <c r="I43" s="1283"/>
    </row>
    <row r="44" spans="2:9">
      <c r="B44" s="2091" t="s">
        <v>297</v>
      </c>
      <c r="C44" s="2171"/>
      <c r="D44" s="2171"/>
      <c r="E44" s="2171"/>
      <c r="F44" s="2171"/>
      <c r="G44" s="2171"/>
      <c r="H44" s="2171"/>
      <c r="I44" s="2171"/>
    </row>
    <row r="45" spans="2:9">
      <c r="B45" s="1280" t="s">
        <v>298</v>
      </c>
      <c r="C45" s="1280"/>
      <c r="D45" s="1280"/>
      <c r="E45" s="1284"/>
      <c r="F45" s="1282"/>
      <c r="G45" s="1282"/>
      <c r="H45" s="1283"/>
      <c r="I45" s="1283"/>
    </row>
    <row r="46" spans="2:9">
      <c r="B46" s="1280" t="s">
        <v>299</v>
      </c>
      <c r="C46" s="1280"/>
      <c r="D46" s="1280"/>
      <c r="E46" s="1284"/>
      <c r="F46" s="1282"/>
      <c r="G46" s="1282"/>
      <c r="H46" s="1283"/>
      <c r="I46" s="1283"/>
    </row>
    <row r="47" spans="2:9">
      <c r="B47" s="1280" t="s">
        <v>300</v>
      </c>
      <c r="C47" s="1280"/>
      <c r="D47" s="1280"/>
      <c r="E47" s="1284"/>
      <c r="F47" s="1282"/>
      <c r="G47" s="1282"/>
      <c r="H47" s="1283"/>
      <c r="I47" s="1283"/>
    </row>
    <row r="48" spans="2:9">
      <c r="B48" s="1280" t="s">
        <v>301</v>
      </c>
      <c r="C48" s="1281"/>
      <c r="D48" s="1282"/>
      <c r="E48" s="1282"/>
      <c r="F48" s="1282"/>
      <c r="G48" s="1282"/>
      <c r="H48" s="1283"/>
      <c r="I48" s="1283"/>
    </row>
    <row r="49" spans="2:9">
      <c r="B49" s="1280" t="s">
        <v>302</v>
      </c>
      <c r="C49" s="1281"/>
      <c r="D49" s="1282"/>
      <c r="E49" s="1282"/>
      <c r="F49" s="1282"/>
      <c r="G49" s="1282"/>
      <c r="H49" s="1283"/>
      <c r="I49" s="1283"/>
    </row>
    <row r="50" spans="2:9">
      <c r="B50" s="1285" t="s">
        <v>303</v>
      </c>
      <c r="C50" s="1371"/>
      <c r="D50" s="1371"/>
      <c r="E50" s="1371"/>
      <c r="F50" s="1371"/>
      <c r="G50" s="1371"/>
      <c r="H50" s="1371"/>
      <c r="I50" s="1371"/>
    </row>
    <row r="54" spans="2:9">
      <c r="B54" s="1277" t="s">
        <v>334</v>
      </c>
      <c r="C54" s="2093" t="s">
        <v>63</v>
      </c>
      <c r="D54" s="2095" t="s">
        <v>331</v>
      </c>
      <c r="E54" s="2095"/>
      <c r="F54" s="2095"/>
    </row>
    <row r="55" spans="2:9">
      <c r="B55" s="1277" t="s">
        <v>61</v>
      </c>
      <c r="C55" s="2093"/>
      <c r="D55" s="1278" t="s">
        <v>332</v>
      </c>
      <c r="E55" s="1286" t="s">
        <v>15</v>
      </c>
      <c r="F55" s="1278" t="s">
        <v>16</v>
      </c>
    </row>
    <row r="56" spans="2:9">
      <c r="B56" s="671" t="s">
        <v>284</v>
      </c>
      <c r="C56" s="606">
        <v>0.15</v>
      </c>
      <c r="D56" s="668">
        <v>0</v>
      </c>
      <c r="E56" s="668">
        <v>0</v>
      </c>
      <c r="F56" s="668">
        <v>0</v>
      </c>
    </row>
    <row r="57" spans="2:9">
      <c r="B57" s="671" t="s">
        <v>285</v>
      </c>
      <c r="C57" s="606" t="s">
        <v>286</v>
      </c>
      <c r="D57" s="668">
        <v>0</v>
      </c>
      <c r="E57" s="668">
        <v>0</v>
      </c>
      <c r="F57" s="668">
        <v>0</v>
      </c>
    </row>
    <row r="58" spans="2:9">
      <c r="B58" s="671" t="s">
        <v>223</v>
      </c>
      <c r="C58" s="602">
        <v>7.5999999999999998E-2</v>
      </c>
      <c r="D58" s="668">
        <v>11.305480109890111</v>
      </c>
      <c r="E58" s="668">
        <v>1.7058707472527472</v>
      </c>
      <c r="F58" s="668">
        <v>13.011350857142858</v>
      </c>
    </row>
    <row r="59" spans="2:9">
      <c r="B59" s="671" t="s">
        <v>19</v>
      </c>
      <c r="C59" s="602">
        <v>0.1178</v>
      </c>
      <c r="D59" s="668">
        <v>0.10872714285714287</v>
      </c>
      <c r="E59" s="668">
        <v>0</v>
      </c>
      <c r="F59" s="668">
        <v>0.10872714285714287</v>
      </c>
    </row>
    <row r="60" spans="2:9">
      <c r="B60" s="671" t="s">
        <v>287</v>
      </c>
      <c r="C60" s="602">
        <v>0.47099999999999997</v>
      </c>
      <c r="D60" s="668">
        <v>0</v>
      </c>
      <c r="E60" s="668">
        <v>0</v>
      </c>
      <c r="F60" s="668">
        <v>0</v>
      </c>
    </row>
    <row r="61" spans="2:9">
      <c r="B61" s="671" t="s">
        <v>31</v>
      </c>
      <c r="C61" s="606">
        <v>0.25341999999999998</v>
      </c>
      <c r="D61" s="668">
        <v>2.8314676923076925</v>
      </c>
      <c r="E61" s="668">
        <v>58.405724637362631</v>
      </c>
      <c r="F61" s="668">
        <v>61.237192329670322</v>
      </c>
    </row>
    <row r="62" spans="2:9">
      <c r="B62" s="671" t="s">
        <v>288</v>
      </c>
      <c r="C62" s="606" t="s">
        <v>289</v>
      </c>
      <c r="D62" s="668">
        <v>0</v>
      </c>
      <c r="E62" s="668">
        <v>0</v>
      </c>
      <c r="F62" s="668">
        <v>0</v>
      </c>
    </row>
    <row r="63" spans="2:9">
      <c r="B63" s="671" t="s">
        <v>34</v>
      </c>
      <c r="C63" s="602">
        <v>0.36165000000000003</v>
      </c>
      <c r="D63" s="668">
        <v>11.594335725274725</v>
      </c>
      <c r="E63" s="668">
        <v>17.631441626373626</v>
      </c>
      <c r="F63" s="668">
        <v>29.22577735164835</v>
      </c>
    </row>
    <row r="64" spans="2:9">
      <c r="B64" s="671" t="s">
        <v>28</v>
      </c>
      <c r="C64" s="606" t="s">
        <v>290</v>
      </c>
      <c r="D64" s="668">
        <v>1.0816946703296704</v>
      </c>
      <c r="E64" s="668">
        <v>2.7829842417582418</v>
      </c>
      <c r="F64" s="668">
        <v>3.8646789120879124</v>
      </c>
    </row>
    <row r="65" spans="2:7">
      <c r="B65" s="671" t="s">
        <v>22</v>
      </c>
      <c r="C65" s="602">
        <v>0.35</v>
      </c>
      <c r="D65" s="668">
        <v>15.157724945054944</v>
      </c>
      <c r="E65" s="668">
        <v>0</v>
      </c>
      <c r="F65" s="668">
        <v>15.157724945054944</v>
      </c>
    </row>
    <row r="66" spans="2:7">
      <c r="B66" s="671" t="s">
        <v>25</v>
      </c>
      <c r="C66" s="602">
        <v>0.41472999999999999</v>
      </c>
      <c r="D66" s="668">
        <v>23.907926923076921</v>
      </c>
      <c r="E66" s="668">
        <v>3.3157809670329668</v>
      </c>
      <c r="F66" s="668">
        <v>27.223707890109889</v>
      </c>
    </row>
    <row r="67" spans="2:7">
      <c r="B67" s="1677" t="s">
        <v>338</v>
      </c>
      <c r="C67" s="1689"/>
      <c r="D67" s="1704">
        <v>65.987357208791195</v>
      </c>
      <c r="E67" s="1704">
        <v>83.841802219780206</v>
      </c>
      <c r="F67" s="1704">
        <v>149.82915942857142</v>
      </c>
    </row>
    <row r="68" spans="2:7">
      <c r="B68" s="1690" t="s">
        <v>43</v>
      </c>
      <c r="C68" s="1691"/>
      <c r="D68" s="1705">
        <v>649.32090065934062</v>
      </c>
      <c r="E68" s="1706">
        <v>744.89392202197791</v>
      </c>
      <c r="F68" s="1706">
        <v>1394.2148226813185</v>
      </c>
    </row>
    <row r="69" spans="2:7">
      <c r="B69" s="671"/>
      <c r="C69" s="1279"/>
      <c r="D69" s="1287"/>
      <c r="E69" s="1287"/>
      <c r="F69" s="1288"/>
    </row>
    <row r="70" spans="2:7">
      <c r="B70" s="1371"/>
      <c r="C70" s="1279"/>
      <c r="D70" s="1287"/>
      <c r="E70" s="1287"/>
      <c r="F70" s="1289"/>
    </row>
    <row r="71" spans="2:7">
      <c r="B71" s="1280" t="s">
        <v>291</v>
      </c>
      <c r="C71" s="1281"/>
      <c r="D71" s="1282"/>
      <c r="E71" s="1282"/>
      <c r="F71" s="1282"/>
    </row>
    <row r="72" spans="2:7">
      <c r="B72" s="1280" t="s">
        <v>292</v>
      </c>
      <c r="C72" s="1281"/>
      <c r="D72" s="1282"/>
      <c r="E72" s="1282"/>
      <c r="F72" s="1282"/>
    </row>
    <row r="73" spans="2:7">
      <c r="B73" s="1280" t="s">
        <v>293</v>
      </c>
      <c r="C73" s="1281"/>
      <c r="D73" s="1282"/>
      <c r="E73" s="1282"/>
      <c r="F73" s="1282"/>
    </row>
    <row r="78" spans="2:7" ht="14.1">
      <c r="B78" s="1912" t="s">
        <v>339</v>
      </c>
      <c r="C78" s="1913"/>
      <c r="D78" s="1913"/>
      <c r="E78" s="1914" t="s">
        <v>305</v>
      </c>
      <c r="F78" s="1915"/>
      <c r="G78" s="1916"/>
    </row>
    <row r="79" spans="2:7" ht="14.1">
      <c r="B79" s="785" t="s">
        <v>61</v>
      </c>
      <c r="C79" s="786" t="s">
        <v>120</v>
      </c>
      <c r="D79" s="787" t="s">
        <v>63</v>
      </c>
      <c r="E79" s="788" t="s">
        <v>64</v>
      </c>
      <c r="F79" s="788" t="s">
        <v>15</v>
      </c>
      <c r="G79" s="789" t="s">
        <v>16</v>
      </c>
    </row>
    <row r="80" spans="2:7" ht="12.95">
      <c r="B80" s="869" t="s">
        <v>121</v>
      </c>
      <c r="C80" s="326" t="s">
        <v>122</v>
      </c>
      <c r="D80" s="1290">
        <v>7.2700000000000001E-2</v>
      </c>
      <c r="E80" s="870">
        <v>38.123744384615385</v>
      </c>
      <c r="F80" s="490">
        <v>0</v>
      </c>
      <c r="G80" s="871">
        <v>38.123744384615385</v>
      </c>
    </row>
    <row r="81" spans="2:7" ht="12.95">
      <c r="B81" s="869" t="s">
        <v>123</v>
      </c>
      <c r="C81" s="326" t="s">
        <v>124</v>
      </c>
      <c r="D81" s="1290">
        <v>0.2021</v>
      </c>
      <c r="E81" s="870">
        <v>31.778052560439562</v>
      </c>
      <c r="F81" s="490">
        <v>0</v>
      </c>
      <c r="G81" s="871">
        <v>31.778052560439562</v>
      </c>
    </row>
    <row r="82" spans="2:7" ht="12.95">
      <c r="B82" s="791" t="s">
        <v>340</v>
      </c>
      <c r="C82" s="792" t="s">
        <v>126</v>
      </c>
      <c r="D82" s="793">
        <v>0.12</v>
      </c>
      <c r="E82" s="807">
        <v>24.541239923076922</v>
      </c>
      <c r="F82" s="807">
        <v>0</v>
      </c>
      <c r="G82" s="806">
        <v>24.541239923076922</v>
      </c>
    </row>
    <row r="83" spans="2:7">
      <c r="B83" s="872" t="s">
        <v>127</v>
      </c>
      <c r="C83" s="794" t="s">
        <v>126</v>
      </c>
      <c r="D83" s="1291">
        <v>0.12</v>
      </c>
      <c r="E83" s="745">
        <v>6.7385159780219785</v>
      </c>
      <c r="F83" s="745">
        <v>0</v>
      </c>
      <c r="G83" s="795">
        <v>6.7385159780219785</v>
      </c>
    </row>
    <row r="84" spans="2:7">
      <c r="B84" s="872" t="s">
        <v>128</v>
      </c>
      <c r="C84" s="794" t="s">
        <v>126</v>
      </c>
      <c r="D84" s="1291">
        <v>0.12</v>
      </c>
      <c r="E84" s="745">
        <v>10.124768472527473</v>
      </c>
      <c r="F84" s="745">
        <v>0</v>
      </c>
      <c r="G84" s="795">
        <v>10.124768472527473</v>
      </c>
    </row>
    <row r="85" spans="2:7">
      <c r="B85" s="872" t="s">
        <v>130</v>
      </c>
      <c r="C85" s="794" t="s">
        <v>126</v>
      </c>
      <c r="D85" s="1291">
        <v>0.12</v>
      </c>
      <c r="E85" s="745">
        <v>3.3393294175824173</v>
      </c>
      <c r="F85" s="745">
        <v>0</v>
      </c>
      <c r="G85" s="795">
        <v>3.3393294175824173</v>
      </c>
    </row>
    <row r="86" spans="2:7">
      <c r="B86" s="872" t="s">
        <v>131</v>
      </c>
      <c r="C86" s="794" t="s">
        <v>126</v>
      </c>
      <c r="D86" s="1291">
        <v>0.12</v>
      </c>
      <c r="E86" s="745">
        <v>4.3386260549450553</v>
      </c>
      <c r="F86" s="745">
        <v>0</v>
      </c>
      <c r="G86" s="795">
        <v>4.3386260549450553</v>
      </c>
    </row>
    <row r="87" spans="2:7" ht="12.95">
      <c r="B87" s="1484" t="s">
        <v>341</v>
      </c>
      <c r="C87" s="1630" t="s">
        <v>126</v>
      </c>
      <c r="D87" s="1631">
        <v>0.23330000000000001</v>
      </c>
      <c r="E87" s="1632">
        <v>99.203410142857123</v>
      </c>
      <c r="F87" s="1632">
        <v>0</v>
      </c>
      <c r="G87" s="1633">
        <v>99.203410142857123</v>
      </c>
    </row>
    <row r="88" spans="2:7">
      <c r="B88" s="872" t="s">
        <v>133</v>
      </c>
      <c r="C88" s="794" t="s">
        <v>126</v>
      </c>
      <c r="D88" s="1292">
        <v>0.23330000000000001</v>
      </c>
      <c r="E88" s="745">
        <v>25.297338758241761</v>
      </c>
      <c r="F88" s="745">
        <v>0</v>
      </c>
      <c r="G88" s="795">
        <v>25.297338758241761</v>
      </c>
    </row>
    <row r="89" spans="2:7">
      <c r="B89" s="872" t="s">
        <v>134</v>
      </c>
      <c r="C89" s="794" t="s">
        <v>126</v>
      </c>
      <c r="D89" s="1292">
        <v>0.23330000000000001</v>
      </c>
      <c r="E89" s="745">
        <v>33.457228263736262</v>
      </c>
      <c r="F89" s="745">
        <v>0</v>
      </c>
      <c r="G89" s="795">
        <v>33.457228263736262</v>
      </c>
    </row>
    <row r="90" spans="2:7">
      <c r="B90" s="872" t="s">
        <v>135</v>
      </c>
      <c r="C90" s="794" t="s">
        <v>126</v>
      </c>
      <c r="D90" s="1292">
        <v>0.23330000000000001</v>
      </c>
      <c r="E90" s="745">
        <v>13.743592373626372</v>
      </c>
      <c r="F90" s="745">
        <v>0</v>
      </c>
      <c r="G90" s="795">
        <v>13.743592373626372</v>
      </c>
    </row>
    <row r="91" spans="2:7">
      <c r="B91" s="872" t="s">
        <v>136</v>
      </c>
      <c r="C91" s="794" t="s">
        <v>126</v>
      </c>
      <c r="D91" s="1292">
        <v>0.23330000000000001</v>
      </c>
      <c r="E91" s="745">
        <v>16.511724032967031</v>
      </c>
      <c r="F91" s="745">
        <v>0</v>
      </c>
      <c r="G91" s="795">
        <v>16.511724032967031</v>
      </c>
    </row>
    <row r="92" spans="2:7">
      <c r="B92" s="872" t="s">
        <v>137</v>
      </c>
      <c r="C92" s="794" t="s">
        <v>126</v>
      </c>
      <c r="D92" s="1292">
        <v>0.23330000000000001</v>
      </c>
      <c r="E92" s="745">
        <v>10.193526714285715</v>
      </c>
      <c r="F92" s="745">
        <v>0</v>
      </c>
      <c r="G92" s="795">
        <v>10.193526714285715</v>
      </c>
    </row>
    <row r="93" spans="2:7" ht="12.95">
      <c r="B93" s="869" t="s">
        <v>138</v>
      </c>
      <c r="C93" s="326" t="s">
        <v>126</v>
      </c>
      <c r="D93" s="1290">
        <v>0.1333</v>
      </c>
      <c r="E93" s="851">
        <v>10.680054131868131</v>
      </c>
      <c r="F93" s="490">
        <v>0</v>
      </c>
      <c r="G93" s="871">
        <v>10.680054131868131</v>
      </c>
    </row>
    <row r="94" spans="2:7" ht="12.95">
      <c r="B94" s="869" t="s">
        <v>342</v>
      </c>
      <c r="C94" s="326" t="s">
        <v>271</v>
      </c>
      <c r="D94" s="1293" t="s">
        <v>67</v>
      </c>
      <c r="E94" s="851">
        <v>71.925476032967026</v>
      </c>
      <c r="F94" s="851">
        <v>12.757449373626374</v>
      </c>
      <c r="G94" s="871">
        <v>84.682925406593398</v>
      </c>
    </row>
    <row r="95" spans="2:7" ht="12.95">
      <c r="B95" s="869" t="s">
        <v>141</v>
      </c>
      <c r="C95" s="326" t="s">
        <v>140</v>
      </c>
      <c r="D95" s="1293">
        <v>0.245</v>
      </c>
      <c r="E95" s="851">
        <v>1.6108241098901099</v>
      </c>
      <c r="F95" s="851">
        <v>0.25808790109890112</v>
      </c>
      <c r="G95" s="871">
        <v>1.8689120109890109</v>
      </c>
    </row>
    <row r="96" spans="2:7" ht="12.95">
      <c r="B96" s="869" t="s">
        <v>204</v>
      </c>
      <c r="C96" s="326" t="s">
        <v>143</v>
      </c>
      <c r="D96" s="1293">
        <v>0.44340000000000002</v>
      </c>
      <c r="E96" s="851">
        <v>2.1091756593406594</v>
      </c>
      <c r="F96" s="851">
        <v>0</v>
      </c>
      <c r="G96" s="871">
        <v>2.1091756593406594</v>
      </c>
    </row>
    <row r="97" spans="2:7" ht="12.95">
      <c r="B97" s="869" t="s">
        <v>69</v>
      </c>
      <c r="C97" s="326" t="s">
        <v>271</v>
      </c>
      <c r="D97" s="1293">
        <v>0.27500000000000002</v>
      </c>
      <c r="E97" s="851">
        <v>6.6150214945054939</v>
      </c>
      <c r="F97" s="851">
        <v>9.5890109890109904E-2</v>
      </c>
      <c r="G97" s="871">
        <v>6.7109116043956041</v>
      </c>
    </row>
    <row r="98" spans="2:7" ht="12.95">
      <c r="B98" s="869" t="s">
        <v>72</v>
      </c>
      <c r="C98" s="326" t="s">
        <v>271</v>
      </c>
      <c r="D98" s="1290">
        <v>0.46</v>
      </c>
      <c r="E98" s="851">
        <v>29.554008769230773</v>
      </c>
      <c r="F98" s="851">
        <v>3.3895931538461537</v>
      </c>
      <c r="G98" s="871">
        <v>32.943601923076926</v>
      </c>
    </row>
    <row r="99" spans="2:7" ht="12.95">
      <c r="B99" s="869" t="s">
        <v>217</v>
      </c>
      <c r="C99" s="326" t="s">
        <v>194</v>
      </c>
      <c r="D99" s="1294">
        <v>0.36499999999999999</v>
      </c>
      <c r="E99" s="490">
        <v>0</v>
      </c>
      <c r="F99" s="851">
        <v>13.512581406593407</v>
      </c>
      <c r="G99" s="871">
        <v>13.512581406593407</v>
      </c>
    </row>
    <row r="100" spans="2:7" ht="12.95">
      <c r="B100" s="869" t="s">
        <v>343</v>
      </c>
      <c r="C100" s="326" t="s">
        <v>271</v>
      </c>
      <c r="D100" s="1294" t="s">
        <v>67</v>
      </c>
      <c r="E100" s="851">
        <v>0.21784175824175822</v>
      </c>
      <c r="F100" s="851">
        <v>-0.21476921978021976</v>
      </c>
      <c r="G100" s="871">
        <v>3.0725384615384564E-3</v>
      </c>
    </row>
    <row r="101" spans="2:7" ht="12.95">
      <c r="B101" s="869" t="s">
        <v>146</v>
      </c>
      <c r="C101" s="326" t="s">
        <v>147</v>
      </c>
      <c r="D101" s="1294">
        <v>0.09</v>
      </c>
      <c r="E101" s="851">
        <v>12.694790252747252</v>
      </c>
      <c r="F101" s="490">
        <v>0</v>
      </c>
      <c r="G101" s="871">
        <v>12.694790252747252</v>
      </c>
    </row>
    <row r="102" spans="2:7" ht="12.95">
      <c r="B102" s="869" t="s">
        <v>75</v>
      </c>
      <c r="C102" s="326" t="s">
        <v>271</v>
      </c>
      <c r="D102" s="1294">
        <v>0.12</v>
      </c>
      <c r="E102" s="851">
        <v>1.2693955054945054</v>
      </c>
      <c r="F102" s="851">
        <v>3.1384615384615386E-2</v>
      </c>
      <c r="G102" s="871">
        <v>1.300780120879121</v>
      </c>
    </row>
    <row r="103" spans="2:7" ht="12.95">
      <c r="B103" s="869" t="s">
        <v>148</v>
      </c>
      <c r="C103" s="326" t="s">
        <v>147</v>
      </c>
      <c r="D103" s="1290">
        <v>0.05</v>
      </c>
      <c r="E103" s="851">
        <v>3.6742854285714288</v>
      </c>
      <c r="F103" s="490">
        <v>0</v>
      </c>
      <c r="G103" s="871">
        <v>3.6742854285714288</v>
      </c>
    </row>
    <row r="104" spans="2:7" ht="12.95">
      <c r="B104" s="869" t="s">
        <v>149</v>
      </c>
      <c r="C104" s="326" t="s">
        <v>147</v>
      </c>
      <c r="D104" s="1290">
        <v>9.2600000000000002E-2</v>
      </c>
      <c r="E104" s="851">
        <v>5.0423842307692306</v>
      </c>
      <c r="F104" s="490">
        <v>0</v>
      </c>
      <c r="G104" s="871">
        <v>5.0423842307692306</v>
      </c>
    </row>
    <row r="105" spans="2:7" ht="12.95">
      <c r="B105" s="869" t="s">
        <v>150</v>
      </c>
      <c r="C105" s="326" t="s">
        <v>151</v>
      </c>
      <c r="D105" s="1294">
        <v>0.45900000000000002</v>
      </c>
      <c r="E105" s="851">
        <v>15.028878000000002</v>
      </c>
      <c r="F105" s="490">
        <v>0</v>
      </c>
      <c r="G105" s="871">
        <v>15.028877999999999</v>
      </c>
    </row>
    <row r="106" spans="2:7" ht="12.95">
      <c r="B106" s="869" t="s">
        <v>152</v>
      </c>
      <c r="C106" s="326" t="s">
        <v>151</v>
      </c>
      <c r="D106" s="1290">
        <v>0.31850000000000001</v>
      </c>
      <c r="E106" s="490">
        <v>0</v>
      </c>
      <c r="F106" s="851">
        <v>42.785007780219779</v>
      </c>
      <c r="G106" s="871">
        <v>42.785007780219779</v>
      </c>
    </row>
    <row r="107" spans="2:7" ht="12.95">
      <c r="B107" s="869" t="s">
        <v>77</v>
      </c>
      <c r="C107" s="326" t="s">
        <v>271</v>
      </c>
      <c r="D107" s="1290">
        <v>0.25</v>
      </c>
      <c r="E107" s="851">
        <v>11.123691483516483</v>
      </c>
      <c r="F107" s="851">
        <v>0.24086810989010987</v>
      </c>
      <c r="G107" s="871">
        <v>11.364559593406593</v>
      </c>
    </row>
    <row r="108" spans="2:7" ht="12.95">
      <c r="B108" s="869" t="s">
        <v>79</v>
      </c>
      <c r="C108" s="326" t="s">
        <v>271</v>
      </c>
      <c r="D108" s="1294">
        <v>0.5</v>
      </c>
      <c r="E108" s="851">
        <v>14.919152736263735</v>
      </c>
      <c r="F108" s="851">
        <v>0.11406593406593407</v>
      </c>
      <c r="G108" s="871">
        <v>15.033218670329671</v>
      </c>
    </row>
    <row r="109" spans="2:7" ht="12.95">
      <c r="B109" s="869" t="s">
        <v>235</v>
      </c>
      <c r="C109" s="326" t="s">
        <v>236</v>
      </c>
      <c r="D109" s="1290">
        <v>0.3</v>
      </c>
      <c r="E109" s="851">
        <v>10.272032197802197</v>
      </c>
      <c r="F109" s="490">
        <v>0</v>
      </c>
      <c r="G109" s="871">
        <v>10.272032197802197</v>
      </c>
    </row>
    <row r="110" spans="2:7" ht="12.95">
      <c r="B110" s="869" t="s">
        <v>344</v>
      </c>
      <c r="C110" s="326" t="s">
        <v>271</v>
      </c>
      <c r="D110" s="1294" t="s">
        <v>67</v>
      </c>
      <c r="E110" s="851">
        <v>24.126826769230771</v>
      </c>
      <c r="F110" s="851">
        <v>186.60578293406593</v>
      </c>
      <c r="G110" s="871">
        <v>210.73260970329667</v>
      </c>
    </row>
    <row r="111" spans="2:7" ht="12.95">
      <c r="B111" s="869" t="s">
        <v>153</v>
      </c>
      <c r="C111" s="326" t="s">
        <v>143</v>
      </c>
      <c r="D111" s="1294">
        <v>0.65110000000000001</v>
      </c>
      <c r="E111" s="851">
        <v>11.723669450549451</v>
      </c>
      <c r="F111" s="851">
        <v>0</v>
      </c>
      <c r="G111" s="871">
        <v>11.723669450549451</v>
      </c>
    </row>
    <row r="112" spans="2:7" ht="12.95">
      <c r="B112" s="869" t="s">
        <v>154</v>
      </c>
      <c r="C112" s="326" t="s">
        <v>155</v>
      </c>
      <c r="D112" s="1294">
        <v>0.1</v>
      </c>
      <c r="E112" s="851">
        <v>2.0875273186813188</v>
      </c>
      <c r="F112" s="490">
        <v>0</v>
      </c>
      <c r="G112" s="871">
        <v>2.0875273186813188</v>
      </c>
    </row>
    <row r="113" spans="2:10" ht="12.95">
      <c r="B113" s="869" t="s">
        <v>241</v>
      </c>
      <c r="C113" s="326" t="s">
        <v>271</v>
      </c>
      <c r="D113" s="1294" t="s">
        <v>242</v>
      </c>
      <c r="E113" s="851">
        <v>0</v>
      </c>
      <c r="F113" s="490">
        <v>0</v>
      </c>
      <c r="G113" s="871">
        <v>0</v>
      </c>
      <c r="J113" t="s">
        <v>345</v>
      </c>
    </row>
    <row r="114" spans="2:10" ht="12.95">
      <c r="B114" s="869" t="s">
        <v>346</v>
      </c>
      <c r="C114" s="326" t="s">
        <v>157</v>
      </c>
      <c r="D114" s="1294">
        <v>0.6</v>
      </c>
      <c r="E114" s="851">
        <v>34.799999999999997</v>
      </c>
      <c r="F114" s="490" t="s">
        <v>347</v>
      </c>
      <c r="G114" s="871">
        <v>34.799999999999997</v>
      </c>
    </row>
    <row r="115" spans="2:10" ht="12.95">
      <c r="B115" s="869" t="s">
        <v>158</v>
      </c>
      <c r="C115" s="326" t="s">
        <v>157</v>
      </c>
      <c r="D115" s="1294">
        <v>0.25</v>
      </c>
      <c r="E115" s="851">
        <v>37.700000000000003</v>
      </c>
      <c r="F115" s="490">
        <v>4.0999999999999996</v>
      </c>
      <c r="G115" s="871">
        <v>41.8</v>
      </c>
    </row>
    <row r="116" spans="2:10" ht="12.95">
      <c r="B116" s="869" t="s">
        <v>84</v>
      </c>
      <c r="C116" s="326" t="s">
        <v>271</v>
      </c>
      <c r="D116" s="1294">
        <v>0.215</v>
      </c>
      <c r="E116" s="851">
        <v>18.595042560439559</v>
      </c>
      <c r="F116" s="851">
        <v>0.48432962637362637</v>
      </c>
      <c r="G116" s="871">
        <v>19.079372186813185</v>
      </c>
      <c r="J116" s="851"/>
    </row>
    <row r="117" spans="2:10" ht="12.95">
      <c r="B117" s="869" t="s">
        <v>246</v>
      </c>
      <c r="C117" s="326" t="s">
        <v>236</v>
      </c>
      <c r="D117" s="1294">
        <v>0.33329999999999999</v>
      </c>
      <c r="E117" s="851">
        <v>4.2708834285714286</v>
      </c>
      <c r="F117" s="851">
        <v>1.3643726483516483</v>
      </c>
      <c r="G117" s="871">
        <v>5.6352560769230768</v>
      </c>
    </row>
    <row r="118" spans="2:10" ht="12.95">
      <c r="B118" s="869" t="s">
        <v>86</v>
      </c>
      <c r="C118" s="326" t="s">
        <v>271</v>
      </c>
      <c r="D118" s="1294">
        <v>0.25</v>
      </c>
      <c r="E118" s="851">
        <v>8.169614791208792</v>
      </c>
      <c r="F118" s="490">
        <v>0.30761535164835163</v>
      </c>
      <c r="G118" s="871">
        <v>8.4772301428571435</v>
      </c>
    </row>
    <row r="119" spans="2:10" ht="12.95">
      <c r="B119" s="869" t="s">
        <v>90</v>
      </c>
      <c r="C119" s="326" t="s">
        <v>271</v>
      </c>
      <c r="D119" s="1294">
        <v>0.25</v>
      </c>
      <c r="E119" s="851">
        <v>24.93366846153846</v>
      </c>
      <c r="F119" s="851">
        <v>1.5496482307692308</v>
      </c>
      <c r="G119" s="871">
        <v>26.483316692307692</v>
      </c>
    </row>
    <row r="120" spans="2:10" ht="12.95">
      <c r="B120" s="869" t="s">
        <v>220</v>
      </c>
      <c r="C120" s="326" t="s">
        <v>147</v>
      </c>
      <c r="D120" s="1290">
        <v>0.15</v>
      </c>
      <c r="E120" s="851">
        <v>0</v>
      </c>
      <c r="F120" s="490">
        <v>0</v>
      </c>
      <c r="G120" s="871">
        <v>0</v>
      </c>
    </row>
    <row r="121" spans="2:10" ht="12.95">
      <c r="B121" s="869" t="s">
        <v>93</v>
      </c>
      <c r="C121" s="326" t="s">
        <v>271</v>
      </c>
      <c r="D121" s="1290">
        <v>1</v>
      </c>
      <c r="E121" s="851">
        <v>1.5280768131868132</v>
      </c>
      <c r="F121" s="851">
        <v>0.12359340659340659</v>
      </c>
      <c r="G121" s="871">
        <v>1.6516702197802198</v>
      </c>
    </row>
    <row r="122" spans="2:10" ht="12.95">
      <c r="B122" s="869" t="s">
        <v>160</v>
      </c>
      <c r="C122" s="326" t="s">
        <v>143</v>
      </c>
      <c r="D122" s="1290">
        <v>0.38</v>
      </c>
      <c r="E122" s="851">
        <v>8.2653839890109886</v>
      </c>
      <c r="F122" s="851">
        <v>5.1555051098901101</v>
      </c>
      <c r="G122" s="871">
        <v>13.420889098901098</v>
      </c>
    </row>
    <row r="123" spans="2:10" ht="12.95">
      <c r="B123" s="1484" t="s">
        <v>315</v>
      </c>
      <c r="C123" s="1686" t="s">
        <v>348</v>
      </c>
      <c r="D123" s="1686"/>
      <c r="E123" s="1636">
        <f>E80+E81+E82+E87+SUM(E93:E122)</f>
        <v>566.58415238461544</v>
      </c>
      <c r="F123" s="1636">
        <f>F80+F81+F82+F87+SUM(F93:F122)</f>
        <v>272.66100647252745</v>
      </c>
      <c r="G123" s="1636">
        <f>G80+G81+G82+G87+SUM(G93:G122)</f>
        <v>839.24515885714277</v>
      </c>
    </row>
  </sheetData>
  <mergeCells count="5">
    <mergeCell ref="C4:C5"/>
    <mergeCell ref="D4:F4"/>
    <mergeCell ref="B44:I44"/>
    <mergeCell ref="C54:C55"/>
    <mergeCell ref="D54:F5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P125"/>
  <sheetViews>
    <sheetView topLeftCell="A13" workbookViewId="0">
      <selection activeCell="G63" sqref="G63"/>
    </sheetView>
  </sheetViews>
  <sheetFormatPr defaultRowHeight="12.6"/>
  <cols>
    <col min="2" max="2" width="17.42578125" customWidth="1"/>
    <col min="3" max="3" width="17.140625" customWidth="1"/>
    <col min="4" max="4" width="16.42578125" customWidth="1"/>
    <col min="5" max="5" width="15" customWidth="1"/>
    <col min="6" max="6" width="11.42578125" customWidth="1"/>
    <col min="7" max="7" width="13.85546875" customWidth="1"/>
  </cols>
  <sheetData>
    <row r="2" spans="2:10">
      <c r="B2" s="782" t="s">
        <v>330</v>
      </c>
      <c r="C2" s="782" t="s">
        <v>63</v>
      </c>
      <c r="D2" s="2096" t="s">
        <v>331</v>
      </c>
      <c r="E2" s="2097"/>
      <c r="F2" s="2097"/>
      <c r="G2" s="949"/>
      <c r="H2" s="949"/>
      <c r="I2" s="949"/>
    </row>
    <row r="3" spans="2:10">
      <c r="B3" s="782" t="s">
        <v>61</v>
      </c>
      <c r="C3" s="782"/>
      <c r="D3" s="783" t="s">
        <v>332</v>
      </c>
      <c r="E3" s="783" t="s">
        <v>15</v>
      </c>
      <c r="F3" s="783" t="s">
        <v>16</v>
      </c>
      <c r="G3" s="949"/>
      <c r="H3" s="949"/>
      <c r="I3" s="949"/>
    </row>
    <row r="4" spans="2:10">
      <c r="B4" s="967" t="s">
        <v>18</v>
      </c>
      <c r="C4" s="602">
        <v>0.51</v>
      </c>
      <c r="D4" s="950">
        <v>1.3026768695652173</v>
      </c>
      <c r="E4" s="950">
        <v>73.959277369565228</v>
      </c>
      <c r="F4" s="950">
        <v>75.261954239130446</v>
      </c>
      <c r="G4" s="949"/>
      <c r="H4" s="949"/>
      <c r="I4" s="951"/>
    </row>
    <row r="5" spans="2:10">
      <c r="B5" s="967" t="s">
        <v>21</v>
      </c>
      <c r="C5" s="606" t="s">
        <v>162</v>
      </c>
      <c r="D5" s="950">
        <v>0.93511893478260877</v>
      </c>
      <c r="E5" s="950">
        <v>4.7246029130434781</v>
      </c>
      <c r="F5" s="950">
        <v>5.6597218478260869</v>
      </c>
      <c r="G5" s="949"/>
      <c r="H5" s="949"/>
      <c r="I5" s="951"/>
    </row>
    <row r="6" spans="2:10">
      <c r="B6" s="952" t="s">
        <v>33</v>
      </c>
      <c r="C6" s="606" t="s">
        <v>164</v>
      </c>
      <c r="D6" s="950">
        <v>18.48563854347826</v>
      </c>
      <c r="E6" s="950">
        <v>6.2932080326086961</v>
      </c>
      <c r="F6" s="950">
        <v>24.778846576086956</v>
      </c>
      <c r="G6" s="949"/>
      <c r="H6" s="949"/>
      <c r="I6" s="949"/>
    </row>
    <row r="7" spans="2:10">
      <c r="B7" s="952" t="s">
        <v>163</v>
      </c>
      <c r="C7" s="606" t="s">
        <v>167</v>
      </c>
      <c r="D7" s="950">
        <v>0.19405779347826088</v>
      </c>
      <c r="E7" s="950">
        <v>0.50319706521739138</v>
      </c>
      <c r="F7" s="950">
        <v>0.69725485869565229</v>
      </c>
      <c r="G7" s="949"/>
      <c r="H7" s="949"/>
      <c r="I7" s="949"/>
    </row>
    <row r="8" spans="2:10">
      <c r="B8" s="952" t="s">
        <v>166</v>
      </c>
      <c r="C8" s="602">
        <v>0.58699999999999997</v>
      </c>
      <c r="D8" s="950">
        <v>20.753084141304349</v>
      </c>
      <c r="E8" s="950">
        <v>0.13246336956521737</v>
      </c>
      <c r="F8" s="950">
        <v>20.885547510869568</v>
      </c>
      <c r="G8" s="949"/>
      <c r="H8" s="949"/>
      <c r="I8" s="949"/>
    </row>
    <row r="9" spans="2:10">
      <c r="B9" s="968" t="s">
        <v>42</v>
      </c>
      <c r="C9" s="608" t="s">
        <v>174</v>
      </c>
      <c r="D9" s="950">
        <v>36.110325608695653</v>
      </c>
      <c r="E9" s="950">
        <v>0</v>
      </c>
      <c r="F9" s="950">
        <v>36.110325608695653</v>
      </c>
      <c r="G9" s="949"/>
      <c r="H9" s="949"/>
      <c r="I9" s="949"/>
    </row>
    <row r="10" spans="2:10">
      <c r="B10" s="952" t="s">
        <v>45</v>
      </c>
      <c r="C10" s="606">
        <v>0.36</v>
      </c>
      <c r="D10" s="950">
        <v>12.159377760869564</v>
      </c>
      <c r="E10" s="950">
        <v>8.8654859021739121</v>
      </c>
      <c r="F10" s="950">
        <v>21.024863663043476</v>
      </c>
      <c r="G10" s="949"/>
      <c r="H10" s="951"/>
      <c r="I10" s="949"/>
    </row>
    <row r="11" spans="2:10">
      <c r="B11" s="952" t="s">
        <v>47</v>
      </c>
      <c r="C11" s="606">
        <v>0.51</v>
      </c>
      <c r="D11" s="950">
        <v>48.844674413043478</v>
      </c>
      <c r="E11" s="950">
        <v>39.667651521739131</v>
      </c>
      <c r="F11" s="950">
        <v>88.512325934782609</v>
      </c>
      <c r="G11" s="949"/>
      <c r="H11" s="949"/>
      <c r="I11" s="949"/>
    </row>
    <row r="12" spans="2:10">
      <c r="B12" s="968" t="s">
        <v>51</v>
      </c>
      <c r="C12" s="608">
        <v>0.13039999999999999</v>
      </c>
      <c r="D12" s="950">
        <v>7.2402363369565208</v>
      </c>
      <c r="E12" s="950">
        <v>3.2975916413043476</v>
      </c>
      <c r="F12" s="950">
        <v>10.537827978260868</v>
      </c>
      <c r="G12" s="949"/>
      <c r="H12" s="949"/>
      <c r="I12" s="951"/>
    </row>
    <row r="13" spans="2:10">
      <c r="B13" s="952" t="s">
        <v>173</v>
      </c>
      <c r="C13" s="606" t="s">
        <v>175</v>
      </c>
      <c r="D13" s="950">
        <v>3.7912010869565214E-2</v>
      </c>
      <c r="E13" s="950">
        <v>0.27969522826086957</v>
      </c>
      <c r="F13" s="950">
        <v>0.31760723913043476</v>
      </c>
      <c r="G13" s="949"/>
      <c r="H13" s="949"/>
      <c r="I13" s="949"/>
    </row>
    <row r="14" spans="2:10">
      <c r="B14" s="952" t="s">
        <v>54</v>
      </c>
      <c r="C14" s="606">
        <v>0.42626700000000001</v>
      </c>
      <c r="D14" s="950">
        <v>117.28235160869565</v>
      </c>
      <c r="E14" s="950">
        <v>4.0017128369565214</v>
      </c>
      <c r="F14" s="950">
        <v>121.28406444565218</v>
      </c>
      <c r="G14" s="949"/>
      <c r="H14" s="949"/>
      <c r="I14" s="949"/>
    </row>
    <row r="15" spans="2:10">
      <c r="B15" s="952" t="s">
        <v>56</v>
      </c>
      <c r="C15" s="602">
        <v>0.55300000000000005</v>
      </c>
      <c r="D15" s="950">
        <v>7.3103460326086953</v>
      </c>
      <c r="E15" s="950">
        <v>7.473184956521739</v>
      </c>
      <c r="F15" s="950">
        <v>14.783530989130433</v>
      </c>
      <c r="G15" s="949"/>
      <c r="H15" s="949"/>
      <c r="I15" s="949"/>
    </row>
    <row r="16" spans="2:10">
      <c r="B16" s="952" t="s">
        <v>57</v>
      </c>
      <c r="C16" s="606">
        <v>0.39550000000000002</v>
      </c>
      <c r="D16" s="950">
        <v>6.6456302934782618</v>
      </c>
      <c r="E16" s="950">
        <v>28.698903043478257</v>
      </c>
      <c r="F16" s="950">
        <v>35.344533336956516</v>
      </c>
      <c r="G16" s="949"/>
      <c r="H16" s="949"/>
      <c r="I16" s="949"/>
      <c r="J16" s="910"/>
    </row>
    <row r="17" spans="2:10">
      <c r="B17" s="952" t="s">
        <v>60</v>
      </c>
      <c r="C17" s="602">
        <v>0.43969999999999998</v>
      </c>
      <c r="D17" s="950">
        <v>7.5019013043478262</v>
      </c>
      <c r="E17" s="950">
        <v>11.814939380434781</v>
      </c>
      <c r="F17" s="950">
        <v>19.316840684782608</v>
      </c>
      <c r="G17" s="949"/>
      <c r="H17" s="949"/>
      <c r="I17" s="949"/>
      <c r="J17" s="910"/>
    </row>
    <row r="18" spans="2:10">
      <c r="B18" s="952" t="s">
        <v>65</v>
      </c>
      <c r="C18" s="602">
        <v>0.64</v>
      </c>
      <c r="D18" s="950">
        <v>5.5303646304347822</v>
      </c>
      <c r="E18" s="950">
        <v>3.9915156521739132</v>
      </c>
      <c r="F18" s="950">
        <v>9.521880282608695</v>
      </c>
      <c r="G18" s="949"/>
      <c r="H18" s="949"/>
      <c r="I18" s="949"/>
      <c r="J18" s="910"/>
    </row>
    <row r="19" spans="2:10">
      <c r="B19" s="952" t="s">
        <v>68</v>
      </c>
      <c r="C19" s="602">
        <v>0.2</v>
      </c>
      <c r="D19" s="950">
        <v>0</v>
      </c>
      <c r="E19" s="950">
        <v>0</v>
      </c>
      <c r="F19" s="950">
        <v>0</v>
      </c>
      <c r="G19" s="949"/>
      <c r="H19" s="949"/>
      <c r="I19" s="949"/>
      <c r="J19" s="910"/>
    </row>
    <row r="20" spans="2:10">
      <c r="B20" s="952" t="s">
        <v>71</v>
      </c>
      <c r="C20" s="606" t="s">
        <v>176</v>
      </c>
      <c r="D20" s="950">
        <v>7.7697006630434782</v>
      </c>
      <c r="E20" s="950">
        <v>5.7980556847826081</v>
      </c>
      <c r="F20" s="950">
        <v>13.567756347826087</v>
      </c>
      <c r="G20" s="949"/>
      <c r="H20" s="949"/>
      <c r="I20" s="949"/>
      <c r="J20" s="910"/>
    </row>
    <row r="21" spans="2:10">
      <c r="B21" s="952" t="s">
        <v>52</v>
      </c>
      <c r="C21" s="606">
        <v>0.35</v>
      </c>
      <c r="D21" s="950">
        <v>0</v>
      </c>
      <c r="E21" s="950">
        <v>0</v>
      </c>
      <c r="F21" s="950">
        <v>0</v>
      </c>
      <c r="G21" s="949"/>
      <c r="H21" s="949"/>
      <c r="I21" s="949"/>
      <c r="J21" s="910"/>
    </row>
    <row r="22" spans="2:10">
      <c r="B22" s="952" t="s">
        <v>74</v>
      </c>
      <c r="C22" s="608" t="s">
        <v>177</v>
      </c>
      <c r="D22" s="950">
        <v>57.161433880434792</v>
      </c>
      <c r="E22" s="950">
        <v>35.623418891304347</v>
      </c>
      <c r="F22" s="950">
        <v>92.784852771739139</v>
      </c>
      <c r="G22" s="949"/>
      <c r="H22" s="949"/>
      <c r="I22" s="949"/>
      <c r="J22" s="910"/>
    </row>
    <row r="23" spans="2:10">
      <c r="B23" s="952" t="s">
        <v>178</v>
      </c>
      <c r="C23" s="606" t="s">
        <v>179</v>
      </c>
      <c r="D23" s="950">
        <v>20.011500597826085</v>
      </c>
      <c r="E23" s="950">
        <v>36.899629760869566</v>
      </c>
      <c r="F23" s="950">
        <v>56.911130358695651</v>
      </c>
      <c r="G23" s="949"/>
      <c r="H23" s="949"/>
      <c r="I23" s="949"/>
      <c r="J23" s="910"/>
    </row>
    <row r="24" spans="2:10">
      <c r="B24" s="952" t="s">
        <v>83</v>
      </c>
      <c r="C24" s="606">
        <v>0.33279999999999998</v>
      </c>
      <c r="D24" s="950">
        <v>17.664516097826088</v>
      </c>
      <c r="E24" s="950">
        <v>-9.7950684782608682E-2</v>
      </c>
      <c r="F24" s="950">
        <v>17.566565413043477</v>
      </c>
      <c r="G24" s="949"/>
      <c r="H24" s="949"/>
      <c r="I24" s="949"/>
      <c r="J24" s="910"/>
    </row>
    <row r="25" spans="2:10">
      <c r="B25" s="952" t="s">
        <v>85</v>
      </c>
      <c r="C25" s="606">
        <v>0.3679</v>
      </c>
      <c r="D25" s="950">
        <v>8.6406473260869578</v>
      </c>
      <c r="E25" s="950">
        <v>41.2703305</v>
      </c>
      <c r="F25" s="950">
        <v>49.910977826086956</v>
      </c>
      <c r="G25" s="949"/>
      <c r="H25" s="949"/>
      <c r="I25" s="949"/>
      <c r="J25" s="910"/>
    </row>
    <row r="26" spans="2:10">
      <c r="B26" s="952" t="s">
        <v>88</v>
      </c>
      <c r="C26" s="606" t="s">
        <v>180</v>
      </c>
      <c r="D26" s="950">
        <v>12.229213913043477</v>
      </c>
      <c r="E26" s="950">
        <v>8.6864048043478252</v>
      </c>
      <c r="F26" s="950">
        <v>20.915618717391304</v>
      </c>
      <c r="G26" s="949"/>
      <c r="H26" s="949"/>
      <c r="I26" s="949"/>
      <c r="J26" s="910"/>
    </row>
    <row r="27" spans="2:10">
      <c r="B27" s="952" t="s">
        <v>103</v>
      </c>
      <c r="C27" s="602">
        <v>0.41499999999999998</v>
      </c>
      <c r="D27" s="950">
        <v>7.5552408478260871</v>
      </c>
      <c r="E27" s="950">
        <v>2.7603499565217389</v>
      </c>
      <c r="F27" s="950">
        <v>10.315590804347826</v>
      </c>
      <c r="G27" s="949"/>
      <c r="H27" s="949"/>
      <c r="I27" s="949"/>
      <c r="J27" s="910"/>
    </row>
    <row r="28" spans="2:10">
      <c r="B28" s="952" t="s">
        <v>104</v>
      </c>
      <c r="C28" s="602">
        <v>0.59099999999999997</v>
      </c>
      <c r="D28" s="950">
        <v>11.926594456521739</v>
      </c>
      <c r="E28" s="950">
        <v>0</v>
      </c>
      <c r="F28" s="950">
        <v>11.926594456521739</v>
      </c>
      <c r="G28" s="949"/>
      <c r="H28" s="949"/>
      <c r="I28" s="949"/>
      <c r="J28" s="910"/>
    </row>
    <row r="29" spans="2:10">
      <c r="B29" s="952" t="s">
        <v>105</v>
      </c>
      <c r="C29" s="602">
        <v>0.30580000000000002</v>
      </c>
      <c r="D29" s="950">
        <v>7.8764843478260875</v>
      </c>
      <c r="E29" s="950">
        <v>184.65640868478258</v>
      </c>
      <c r="F29" s="950">
        <v>192.53289303260865</v>
      </c>
      <c r="G29" s="949"/>
      <c r="H29" s="949"/>
      <c r="I29" s="949"/>
      <c r="J29" s="910"/>
    </row>
    <row r="30" spans="2:10">
      <c r="B30" s="952" t="s">
        <v>106</v>
      </c>
      <c r="C30" s="602">
        <v>0.30580000000000002</v>
      </c>
      <c r="D30" s="950">
        <v>31.263212043478262</v>
      </c>
      <c r="E30" s="950">
        <v>0</v>
      </c>
      <c r="F30" s="950">
        <v>31.263212043478262</v>
      </c>
      <c r="G30" s="949"/>
      <c r="H30" s="949"/>
      <c r="I30" s="949"/>
      <c r="J30" s="910"/>
    </row>
    <row r="31" spans="2:10">
      <c r="B31" s="952" t="s">
        <v>108</v>
      </c>
      <c r="C31" s="602">
        <v>0.58840000000000003</v>
      </c>
      <c r="D31" s="950">
        <v>17.813257880434779</v>
      </c>
      <c r="E31" s="950">
        <v>29.82829018478261</v>
      </c>
      <c r="F31" s="950">
        <v>47.641548065217393</v>
      </c>
      <c r="G31" s="949"/>
      <c r="H31" s="949"/>
      <c r="I31" s="949"/>
      <c r="J31" s="910"/>
    </row>
    <row r="32" spans="2:10">
      <c r="B32" s="952" t="s">
        <v>111</v>
      </c>
      <c r="C32" s="606" t="s">
        <v>181</v>
      </c>
      <c r="D32" s="950">
        <v>1.1520991304347827</v>
      </c>
      <c r="E32" s="950">
        <v>11.558519173913043</v>
      </c>
      <c r="F32" s="950">
        <v>12.710618304347825</v>
      </c>
      <c r="G32" s="949"/>
      <c r="H32" s="949"/>
      <c r="I32" s="949"/>
      <c r="J32" s="910"/>
    </row>
    <row r="33" spans="2:10">
      <c r="B33" s="952" t="s">
        <v>225</v>
      </c>
      <c r="C33" s="602">
        <v>0.18</v>
      </c>
      <c r="D33" s="950">
        <v>0.82789003260869554</v>
      </c>
      <c r="E33" s="950">
        <v>0.35076527173913041</v>
      </c>
      <c r="F33" s="950">
        <v>1.1786553043478261</v>
      </c>
      <c r="G33" s="949"/>
      <c r="H33" s="949"/>
      <c r="I33" s="949"/>
      <c r="J33" s="910"/>
    </row>
    <row r="34" spans="2:10">
      <c r="B34" s="952" t="s">
        <v>112</v>
      </c>
      <c r="C34" s="606">
        <v>0.41499999999999998</v>
      </c>
      <c r="D34" s="950">
        <v>5.7366161086956522</v>
      </c>
      <c r="E34" s="950">
        <v>0</v>
      </c>
      <c r="F34" s="950">
        <v>5.7366161086956522</v>
      </c>
      <c r="G34" s="949"/>
      <c r="H34" s="949"/>
      <c r="I34" s="949"/>
      <c r="J34" s="910"/>
    </row>
    <row r="35" spans="2:10">
      <c r="B35" s="952" t="s">
        <v>113</v>
      </c>
      <c r="C35" s="606">
        <v>0.53200000000000003</v>
      </c>
      <c r="D35" s="950">
        <v>26.14073581521739</v>
      </c>
      <c r="E35" s="950">
        <v>46.59541048913043</v>
      </c>
      <c r="F35" s="950">
        <v>72.736146304347812</v>
      </c>
      <c r="G35" s="949"/>
      <c r="H35" s="949"/>
      <c r="I35" s="949"/>
      <c r="J35" s="910"/>
    </row>
    <row r="36" spans="2:10">
      <c r="B36" s="952" t="s">
        <v>114</v>
      </c>
      <c r="C36" s="606">
        <v>0.34570000000000001</v>
      </c>
      <c r="D36" s="950">
        <v>26.294626695652177</v>
      </c>
      <c r="E36" s="950">
        <v>43.47126045652174</v>
      </c>
      <c r="F36" s="950">
        <v>69.765887152173917</v>
      </c>
      <c r="G36" s="949"/>
      <c r="H36" s="949"/>
      <c r="I36" s="949"/>
      <c r="J36" s="910"/>
    </row>
    <row r="37" spans="2:10">
      <c r="B37" s="1677" t="s">
        <v>322</v>
      </c>
      <c r="C37" s="1678"/>
      <c r="D37" s="1712">
        <v>550.39746611956514</v>
      </c>
      <c r="E37" s="1712">
        <v>641.10432208695647</v>
      </c>
      <c r="F37" s="1713">
        <v>1191.5017882065217</v>
      </c>
      <c r="G37" s="949"/>
      <c r="H37" s="949"/>
      <c r="I37" s="953"/>
      <c r="J37" s="910"/>
    </row>
    <row r="38" spans="2:10">
      <c r="B38" s="949"/>
      <c r="C38" s="949"/>
      <c r="D38" s="949"/>
      <c r="E38" s="949"/>
      <c r="F38" s="949"/>
      <c r="G38" s="949"/>
      <c r="H38" s="949"/>
      <c r="I38" s="951"/>
      <c r="J38" s="910"/>
    </row>
    <row r="39" spans="2:10">
      <c r="B39" s="578" t="s">
        <v>294</v>
      </c>
      <c r="C39" s="579"/>
      <c r="D39" s="580"/>
      <c r="E39" s="580"/>
      <c r="F39" s="580"/>
      <c r="G39" s="580"/>
      <c r="H39" s="581"/>
      <c r="I39" s="581"/>
      <c r="J39" s="910"/>
    </row>
    <row r="40" spans="2:10">
      <c r="B40" s="578" t="s">
        <v>295</v>
      </c>
      <c r="C40" s="579"/>
      <c r="D40" s="580"/>
      <c r="E40" s="580"/>
      <c r="F40" s="580"/>
      <c r="G40" s="580"/>
      <c r="H40" s="581"/>
      <c r="I40" s="581"/>
      <c r="J40" s="910"/>
    </row>
    <row r="41" spans="2:10">
      <c r="B41" s="578" t="s">
        <v>333</v>
      </c>
      <c r="C41" s="579"/>
      <c r="D41" s="580"/>
      <c r="E41" s="580"/>
      <c r="F41" s="580"/>
      <c r="G41" s="580"/>
      <c r="H41" s="581"/>
      <c r="I41" s="581"/>
      <c r="J41" s="910"/>
    </row>
    <row r="42" spans="2:10">
      <c r="B42" s="2098" t="s">
        <v>297</v>
      </c>
      <c r="C42" s="2172"/>
      <c r="D42" s="2172"/>
      <c r="E42" s="2172"/>
      <c r="F42" s="2172"/>
      <c r="G42" s="2172"/>
      <c r="H42" s="2172"/>
      <c r="I42" s="2172"/>
      <c r="J42" s="910"/>
    </row>
    <row r="43" spans="2:10">
      <c r="B43" s="578" t="s">
        <v>298</v>
      </c>
      <c r="C43" s="578"/>
      <c r="D43" s="578"/>
      <c r="E43" s="582"/>
      <c r="F43" s="583"/>
      <c r="G43" s="583"/>
      <c r="H43" s="584"/>
      <c r="I43" s="584"/>
      <c r="J43" s="910"/>
    </row>
    <row r="44" spans="2:10">
      <c r="B44" s="585" t="s">
        <v>299</v>
      </c>
      <c r="C44" s="585"/>
      <c r="D44" s="585"/>
      <c r="E44" s="586"/>
      <c r="F44" s="580"/>
      <c r="G44" s="580"/>
      <c r="H44" s="581"/>
      <c r="I44" s="581"/>
      <c r="J44" s="910"/>
    </row>
    <row r="45" spans="2:10">
      <c r="B45" s="585" t="s">
        <v>300</v>
      </c>
      <c r="C45" s="585"/>
      <c r="D45" s="585"/>
      <c r="E45" s="586"/>
      <c r="F45" s="580"/>
      <c r="G45" s="580"/>
      <c r="H45" s="581"/>
      <c r="I45" s="581"/>
      <c r="J45" s="910"/>
    </row>
    <row r="46" spans="2:10">
      <c r="B46" s="585" t="s">
        <v>301</v>
      </c>
      <c r="C46" s="579"/>
      <c r="D46" s="580"/>
      <c r="E46" s="580"/>
      <c r="F46" s="580"/>
      <c r="G46" s="580"/>
      <c r="H46" s="581"/>
      <c r="I46" s="581"/>
      <c r="J46" s="910"/>
    </row>
    <row r="47" spans="2:10">
      <c r="B47" s="585" t="s">
        <v>302</v>
      </c>
      <c r="C47" s="579"/>
      <c r="D47" s="580"/>
      <c r="E47" s="580"/>
      <c r="F47" s="580"/>
      <c r="G47" s="580"/>
      <c r="H47" s="581"/>
      <c r="I47" s="581"/>
      <c r="J47" s="910"/>
    </row>
    <row r="48" spans="2:10">
      <c r="B48" s="588" t="s">
        <v>303</v>
      </c>
      <c r="C48" s="949"/>
      <c r="D48" s="949"/>
      <c r="E48" s="949"/>
      <c r="F48" s="949"/>
      <c r="G48" s="949"/>
      <c r="H48" s="949"/>
      <c r="I48" s="949"/>
    </row>
    <row r="49" spans="2:9">
      <c r="B49" s="588"/>
      <c r="C49" s="949"/>
      <c r="D49" s="949"/>
      <c r="E49" s="949"/>
      <c r="F49" s="949"/>
      <c r="G49" s="949"/>
      <c r="H49" s="949"/>
      <c r="I49" s="949"/>
    </row>
    <row r="50" spans="2:9">
      <c r="B50" s="782" t="s">
        <v>334</v>
      </c>
      <c r="C50" s="783" t="s">
        <v>63</v>
      </c>
      <c r="D50" s="907" t="s">
        <v>331</v>
      </c>
      <c r="E50" s="908"/>
      <c r="F50" s="782"/>
      <c r="G50" s="949"/>
      <c r="H50" s="949"/>
      <c r="I50" s="949"/>
    </row>
    <row r="51" spans="2:9">
      <c r="B51" s="782" t="s">
        <v>61</v>
      </c>
      <c r="C51" s="782"/>
      <c r="D51" s="783" t="s">
        <v>332</v>
      </c>
      <c r="E51" s="784" t="s">
        <v>15</v>
      </c>
      <c r="F51" s="783" t="s">
        <v>16</v>
      </c>
      <c r="G51" s="949"/>
      <c r="H51" s="949"/>
      <c r="I51" s="949"/>
    </row>
    <row r="52" spans="2:9">
      <c r="B52" s="952" t="s">
        <v>284</v>
      </c>
      <c r="C52" s="606">
        <v>0.15</v>
      </c>
      <c r="D52" s="950">
        <v>0</v>
      </c>
      <c r="E52" s="950">
        <v>0</v>
      </c>
      <c r="F52" s="950">
        <v>0</v>
      </c>
      <c r="G52" s="949"/>
      <c r="H52" s="949"/>
      <c r="I52" s="949"/>
    </row>
    <row r="53" spans="2:9">
      <c r="B53" s="968" t="s">
        <v>285</v>
      </c>
      <c r="C53" s="606" t="s">
        <v>286</v>
      </c>
      <c r="D53" s="950">
        <v>0</v>
      </c>
      <c r="E53" s="950">
        <v>0</v>
      </c>
      <c r="F53" s="950">
        <v>0</v>
      </c>
      <c r="G53" s="949"/>
      <c r="H53" s="949"/>
      <c r="I53" s="949"/>
    </row>
    <row r="54" spans="2:9">
      <c r="B54" s="952" t="s">
        <v>223</v>
      </c>
      <c r="C54" s="602">
        <v>7.5999999999999998E-2</v>
      </c>
      <c r="D54" s="950">
        <v>11.352492826086955</v>
      </c>
      <c r="E54" s="950">
        <v>1.7547957499999998</v>
      </c>
      <c r="F54" s="950">
        <v>13.107288576086955</v>
      </c>
      <c r="G54" s="949"/>
      <c r="H54" s="949"/>
      <c r="I54" s="949"/>
    </row>
    <row r="55" spans="2:9">
      <c r="B55" s="952" t="s">
        <v>19</v>
      </c>
      <c r="C55" s="602">
        <v>0.1178</v>
      </c>
      <c r="D55" s="950">
        <v>0.1060411956521739</v>
      </c>
      <c r="E55" s="950">
        <v>0</v>
      </c>
      <c r="F55" s="950">
        <v>0.1060411956521739</v>
      </c>
      <c r="G55" s="949"/>
      <c r="H55" s="949"/>
      <c r="I55" s="949"/>
    </row>
    <row r="56" spans="2:9">
      <c r="B56" s="952" t="s">
        <v>287</v>
      </c>
      <c r="C56" s="602">
        <v>0.47099999999999997</v>
      </c>
      <c r="D56" s="950">
        <v>0</v>
      </c>
      <c r="E56" s="950">
        <v>0</v>
      </c>
      <c r="F56" s="950">
        <v>0</v>
      </c>
      <c r="G56" s="949"/>
      <c r="H56" s="949"/>
      <c r="I56" s="949"/>
    </row>
    <row r="57" spans="2:9">
      <c r="B57" s="952" t="s">
        <v>31</v>
      </c>
      <c r="C57" s="606">
        <v>0.25341999999999998</v>
      </c>
      <c r="D57" s="950">
        <v>2.9366779347826086</v>
      </c>
      <c r="E57" s="950">
        <v>58.692310923913048</v>
      </c>
      <c r="F57" s="950">
        <v>61.628988858695656</v>
      </c>
      <c r="G57" s="949"/>
      <c r="H57" s="949"/>
      <c r="I57" s="949"/>
    </row>
    <row r="58" spans="2:9">
      <c r="B58" s="968" t="s">
        <v>288</v>
      </c>
      <c r="C58" s="606" t="s">
        <v>289</v>
      </c>
      <c r="D58" s="950">
        <v>0</v>
      </c>
      <c r="E58" s="950">
        <v>0</v>
      </c>
      <c r="F58" s="950">
        <v>0</v>
      </c>
      <c r="G58" s="949"/>
      <c r="H58" s="949"/>
      <c r="I58" s="949"/>
    </row>
    <row r="59" spans="2:9">
      <c r="B59" s="952" t="s">
        <v>34</v>
      </c>
      <c r="C59" s="602">
        <v>0.36165000000000003</v>
      </c>
      <c r="D59" s="950">
        <v>12.573357423913043</v>
      </c>
      <c r="E59" s="950">
        <v>19.821196836956521</v>
      </c>
      <c r="F59" s="950">
        <v>32.394554260869562</v>
      </c>
      <c r="G59" s="949"/>
      <c r="H59" s="949"/>
      <c r="I59" s="949"/>
    </row>
    <row r="60" spans="2:9">
      <c r="B60" s="968" t="s">
        <v>28</v>
      </c>
      <c r="C60" s="606" t="s">
        <v>290</v>
      </c>
      <c r="D60" s="950">
        <v>1.0026885543478261</v>
      </c>
      <c r="E60" s="950">
        <v>2.2519976956521739</v>
      </c>
      <c r="F60" s="950">
        <v>3.2546862499999998</v>
      </c>
      <c r="G60" s="949"/>
      <c r="H60" s="949"/>
      <c r="I60" s="949"/>
    </row>
    <row r="61" spans="2:9">
      <c r="B61" s="952" t="s">
        <v>22</v>
      </c>
      <c r="C61" s="602">
        <v>0.35</v>
      </c>
      <c r="D61" s="950">
        <v>17.187083152173912</v>
      </c>
      <c r="E61" s="950">
        <v>0</v>
      </c>
      <c r="F61" s="950">
        <v>17.187083152173912</v>
      </c>
      <c r="G61" s="949"/>
      <c r="H61" s="949"/>
      <c r="I61" s="949"/>
    </row>
    <row r="62" spans="2:9">
      <c r="B62" s="952" t="s">
        <v>25</v>
      </c>
      <c r="C62" s="602">
        <v>0.41472999999999999</v>
      </c>
      <c r="D62" s="950">
        <v>23.362177717391305</v>
      </c>
      <c r="E62" s="950">
        <v>3.1400728152173913</v>
      </c>
      <c r="F62" s="950">
        <v>26.502250532608695</v>
      </c>
      <c r="G62" s="949"/>
      <c r="H62" s="949"/>
      <c r="I62" s="949"/>
    </row>
    <row r="63" spans="2:9">
      <c r="B63" s="1677" t="s">
        <v>338</v>
      </c>
      <c r="C63" s="1689"/>
      <c r="D63" s="1714">
        <v>68.52051880434783</v>
      </c>
      <c r="E63" s="1714">
        <v>85.660374021739145</v>
      </c>
      <c r="F63" s="1714">
        <v>154.18089282608696</v>
      </c>
      <c r="G63" s="949"/>
      <c r="H63" s="949"/>
      <c r="I63" s="953"/>
    </row>
    <row r="64" spans="2:9">
      <c r="B64" s="1677" t="s">
        <v>349</v>
      </c>
      <c r="C64" s="1689"/>
      <c r="D64" s="1714">
        <v>0</v>
      </c>
      <c r="E64" s="1714">
        <v>0</v>
      </c>
      <c r="F64" s="1714">
        <v>0</v>
      </c>
      <c r="G64" s="949"/>
      <c r="H64" s="949"/>
      <c r="I64" s="953"/>
    </row>
    <row r="65" spans="2:9">
      <c r="B65" s="1715" t="s">
        <v>43</v>
      </c>
      <c r="C65" s="1687"/>
      <c r="D65" s="1713">
        <v>618.91798492391297</v>
      </c>
      <c r="E65" s="1712">
        <v>726.7646961086956</v>
      </c>
      <c r="F65" s="1712">
        <v>1345.6826810326086</v>
      </c>
      <c r="G65" s="949"/>
      <c r="H65" s="949"/>
      <c r="I65" s="949"/>
    </row>
    <row r="66" spans="2:9">
      <c r="B66" s="952" t="s">
        <v>350</v>
      </c>
      <c r="C66" s="954"/>
      <c r="D66" s="969"/>
      <c r="E66" s="969"/>
      <c r="F66" s="956"/>
      <c r="G66" s="949"/>
      <c r="H66" s="957"/>
      <c r="I66" s="949"/>
    </row>
    <row r="67" spans="2:9">
      <c r="B67" s="949"/>
      <c r="C67" s="954"/>
      <c r="D67" s="969"/>
      <c r="E67" s="969"/>
      <c r="F67" s="958"/>
      <c r="G67" s="949"/>
      <c r="H67" s="949"/>
      <c r="I67" s="953"/>
    </row>
    <row r="68" spans="2:9">
      <c r="B68" s="578" t="s">
        <v>291</v>
      </c>
      <c r="C68" s="579"/>
      <c r="D68" s="580"/>
      <c r="E68" s="580"/>
      <c r="F68" s="580"/>
      <c r="G68" s="580"/>
      <c r="H68" s="581"/>
      <c r="I68" s="581"/>
    </row>
    <row r="69" spans="2:9">
      <c r="B69" s="578" t="s">
        <v>292</v>
      </c>
      <c r="C69" s="579"/>
      <c r="D69" s="580"/>
      <c r="E69" s="580"/>
      <c r="F69" s="580"/>
      <c r="G69" s="580"/>
      <c r="H69" s="581"/>
      <c r="I69" s="581"/>
    </row>
    <row r="70" spans="2:9">
      <c r="B70" s="578" t="s">
        <v>293</v>
      </c>
      <c r="C70" s="579"/>
      <c r="D70" s="580"/>
      <c r="E70" s="580"/>
      <c r="F70" s="580"/>
      <c r="G70" s="580"/>
      <c r="H70" s="581"/>
      <c r="I70" s="581"/>
    </row>
    <row r="75" spans="2:9">
      <c r="B75" s="782" t="s">
        <v>351</v>
      </c>
      <c r="C75" s="783"/>
      <c r="D75" s="782"/>
      <c r="E75" s="783" t="s">
        <v>305</v>
      </c>
      <c r="F75" s="782"/>
      <c r="G75" s="783"/>
    </row>
    <row r="76" spans="2:9">
      <c r="B76" t="s">
        <v>61</v>
      </c>
      <c r="C76" t="s">
        <v>120</v>
      </c>
      <c r="D76" t="s">
        <v>63</v>
      </c>
      <c r="E76" t="s">
        <v>64</v>
      </c>
      <c r="F76" t="s">
        <v>15</v>
      </c>
      <c r="G76" t="s">
        <v>16</v>
      </c>
    </row>
    <row r="78" spans="2:9">
      <c r="B78" t="s">
        <v>121</v>
      </c>
      <c r="C78" t="s">
        <v>122</v>
      </c>
      <c r="D78" s="971">
        <v>7.2700000000000001E-2</v>
      </c>
      <c r="E78" s="567">
        <v>37.470171097826089</v>
      </c>
      <c r="F78">
        <v>0</v>
      </c>
      <c r="G78" s="567">
        <v>37.470171097826089</v>
      </c>
    </row>
    <row r="79" spans="2:9">
      <c r="B79" t="s">
        <v>123</v>
      </c>
      <c r="C79" t="s">
        <v>124</v>
      </c>
      <c r="D79" s="971">
        <v>0.2021</v>
      </c>
      <c r="E79" s="567">
        <v>31.127356369565216</v>
      </c>
      <c r="F79">
        <v>0</v>
      </c>
      <c r="G79" s="567">
        <v>31.127356369565216</v>
      </c>
    </row>
    <row r="80" spans="2:9">
      <c r="B80" t="s">
        <v>352</v>
      </c>
      <c r="C80" t="s">
        <v>143</v>
      </c>
      <c r="D80" s="971">
        <v>0.17</v>
      </c>
      <c r="E80" s="567">
        <v>0</v>
      </c>
      <c r="F80">
        <v>0</v>
      </c>
      <c r="G80" s="567">
        <v>0</v>
      </c>
    </row>
    <row r="81" spans="2:7">
      <c r="B81" t="s">
        <v>353</v>
      </c>
      <c r="C81" t="s">
        <v>126</v>
      </c>
      <c r="D81" s="971">
        <v>0.1333</v>
      </c>
      <c r="E81" s="567">
        <v>27.122291456521744</v>
      </c>
      <c r="F81">
        <v>0</v>
      </c>
      <c r="G81" s="567">
        <v>27.122291456521744</v>
      </c>
    </row>
    <row r="82" spans="2:7">
      <c r="B82" t="s">
        <v>127</v>
      </c>
      <c r="C82" t="s">
        <v>126</v>
      </c>
      <c r="D82" s="971">
        <v>0.1333</v>
      </c>
      <c r="E82" s="567">
        <v>5.2450104891304354</v>
      </c>
      <c r="F82">
        <v>0</v>
      </c>
      <c r="G82" s="567">
        <v>5.2450104891304354</v>
      </c>
    </row>
    <row r="83" spans="2:7">
      <c r="B83" t="s">
        <v>128</v>
      </c>
      <c r="C83" t="s">
        <v>126</v>
      </c>
      <c r="D83" s="971">
        <v>0.1333</v>
      </c>
      <c r="E83" s="567">
        <v>5.7958365217391306</v>
      </c>
      <c r="F83">
        <v>0</v>
      </c>
      <c r="G83" s="567">
        <v>5.7958365217391306</v>
      </c>
    </row>
    <row r="84" spans="2:7">
      <c r="B84" t="s">
        <v>213</v>
      </c>
      <c r="C84" t="s">
        <v>126</v>
      </c>
      <c r="D84" s="971">
        <v>0.1333</v>
      </c>
      <c r="E84" s="567">
        <v>1.633130304347826</v>
      </c>
      <c r="F84">
        <v>0</v>
      </c>
      <c r="G84" s="567">
        <v>1.633130304347826</v>
      </c>
    </row>
    <row r="85" spans="2:7">
      <c r="B85" t="s">
        <v>214</v>
      </c>
      <c r="C85" t="s">
        <v>126</v>
      </c>
      <c r="D85" s="971">
        <v>0.1333</v>
      </c>
      <c r="E85" s="567">
        <v>3.839651891304348</v>
      </c>
      <c r="F85">
        <v>0</v>
      </c>
      <c r="G85" s="567">
        <v>3.839651891304348</v>
      </c>
    </row>
    <row r="86" spans="2:7">
      <c r="B86" t="s">
        <v>129</v>
      </c>
      <c r="C86" t="s">
        <v>126</v>
      </c>
      <c r="D86" s="971">
        <v>0.1333</v>
      </c>
      <c r="E86" s="567">
        <v>0.9424890652173914</v>
      </c>
      <c r="F86">
        <v>0</v>
      </c>
      <c r="G86" s="567">
        <v>0.9424890652173914</v>
      </c>
    </row>
    <row r="87" spans="2:7">
      <c r="B87" t="s">
        <v>130</v>
      </c>
      <c r="C87" t="s">
        <v>126</v>
      </c>
      <c r="D87" s="971">
        <v>0.1333</v>
      </c>
      <c r="E87" s="567">
        <v>4.2051844673913044</v>
      </c>
      <c r="F87">
        <v>0</v>
      </c>
      <c r="G87" s="567">
        <v>4.2051844673913044</v>
      </c>
    </row>
    <row r="88" spans="2:7">
      <c r="B88" t="s">
        <v>131</v>
      </c>
      <c r="C88" t="s">
        <v>126</v>
      </c>
      <c r="D88" s="971">
        <v>0.1333</v>
      </c>
      <c r="E88" s="567">
        <v>5.4609887173913041</v>
      </c>
      <c r="F88">
        <v>0</v>
      </c>
      <c r="G88" s="567">
        <v>5.4609887173913041</v>
      </c>
    </row>
    <row r="89" spans="2:7">
      <c r="B89" t="s">
        <v>341</v>
      </c>
      <c r="C89" t="s">
        <v>126</v>
      </c>
      <c r="D89" s="971">
        <v>0.23330000000000001</v>
      </c>
      <c r="E89" s="567">
        <v>88.926047673913033</v>
      </c>
      <c r="F89">
        <v>0</v>
      </c>
      <c r="G89" s="567">
        <v>88.926047673913033</v>
      </c>
    </row>
    <row r="90" spans="2:7">
      <c r="B90" t="s">
        <v>133</v>
      </c>
      <c r="C90" t="s">
        <v>126</v>
      </c>
      <c r="D90" s="971">
        <v>0.23330000000000001</v>
      </c>
      <c r="E90" s="567">
        <v>26.736737130434786</v>
      </c>
      <c r="F90">
        <v>0</v>
      </c>
      <c r="G90" s="567">
        <v>26.736737130434786</v>
      </c>
    </row>
    <row r="91" spans="2:7">
      <c r="B91" t="s">
        <v>134</v>
      </c>
      <c r="C91" t="s">
        <v>126</v>
      </c>
      <c r="D91" s="971">
        <v>0.23330000000000001</v>
      </c>
      <c r="E91" s="567">
        <v>31.753258489130438</v>
      </c>
      <c r="F91">
        <v>0</v>
      </c>
      <c r="G91" s="567">
        <v>31.753258489130438</v>
      </c>
    </row>
    <row r="92" spans="2:7">
      <c r="B92" t="s">
        <v>135</v>
      </c>
      <c r="C92" t="s">
        <v>126</v>
      </c>
      <c r="D92" s="971">
        <v>0.23330000000000001</v>
      </c>
      <c r="E92" s="567">
        <v>7.6117602934782607</v>
      </c>
      <c r="F92">
        <v>0</v>
      </c>
      <c r="G92" s="567">
        <v>7.6117602934782607</v>
      </c>
    </row>
    <row r="93" spans="2:7">
      <c r="B93" t="s">
        <v>136</v>
      </c>
      <c r="C93" t="s">
        <v>126</v>
      </c>
      <c r="D93" s="971">
        <v>0.23330000000000001</v>
      </c>
      <c r="E93" s="567">
        <v>17.519596510869565</v>
      </c>
      <c r="F93">
        <v>0</v>
      </c>
      <c r="G93" s="567">
        <v>17.519596510869565</v>
      </c>
    </row>
    <row r="94" spans="2:7">
      <c r="B94" t="s">
        <v>137</v>
      </c>
      <c r="C94" t="s">
        <v>126</v>
      </c>
      <c r="D94" s="971">
        <v>0.23330000000000001</v>
      </c>
      <c r="E94" s="567">
        <v>5.30469525</v>
      </c>
      <c r="F94">
        <v>0</v>
      </c>
      <c r="G94" s="567">
        <v>5.30469525</v>
      </c>
    </row>
    <row r="95" spans="2:7">
      <c r="B95" t="s">
        <v>138</v>
      </c>
      <c r="C95" t="s">
        <v>126</v>
      </c>
      <c r="D95" s="971">
        <v>0.1333</v>
      </c>
      <c r="E95" s="567">
        <v>10.945064402173912</v>
      </c>
      <c r="F95">
        <v>0</v>
      </c>
      <c r="G95" s="567">
        <v>10.945064402173912</v>
      </c>
    </row>
    <row r="96" spans="2:7">
      <c r="B96" t="s">
        <v>342</v>
      </c>
      <c r="C96" t="s">
        <v>271</v>
      </c>
      <c r="D96" s="265" t="s">
        <v>67</v>
      </c>
      <c r="E96" s="567">
        <v>66.031235065217402</v>
      </c>
      <c r="F96" s="567">
        <v>11.552154782608696</v>
      </c>
      <c r="G96" s="567">
        <v>77.583389847826098</v>
      </c>
    </row>
    <row r="97" spans="2:16">
      <c r="B97" t="s">
        <v>204</v>
      </c>
      <c r="C97" t="s">
        <v>143</v>
      </c>
      <c r="D97" s="970">
        <v>0.44340000000000002</v>
      </c>
      <c r="E97" s="567">
        <v>0.83008689130434776</v>
      </c>
      <c r="F97" s="567">
        <v>0</v>
      </c>
      <c r="G97" s="567">
        <v>0.83008689130434776</v>
      </c>
    </row>
    <row r="98" spans="2:16">
      <c r="B98" t="s">
        <v>69</v>
      </c>
      <c r="C98" t="s">
        <v>271</v>
      </c>
      <c r="D98" s="970">
        <v>0.27500000000000002</v>
      </c>
      <c r="E98" s="567">
        <v>6.8509560217391297</v>
      </c>
      <c r="F98" s="567">
        <v>0.11168478260869566</v>
      </c>
      <c r="G98" s="567">
        <v>6.9626408043478261</v>
      </c>
    </row>
    <row r="99" spans="2:16">
      <c r="B99" t="s">
        <v>72</v>
      </c>
      <c r="C99" t="s">
        <v>271</v>
      </c>
      <c r="D99" s="970">
        <v>0.23549999999999999</v>
      </c>
      <c r="E99" s="567">
        <v>25.862182836956524</v>
      </c>
      <c r="F99" s="567">
        <v>3.292336706521739</v>
      </c>
      <c r="G99" s="567">
        <v>29.154519543478262</v>
      </c>
    </row>
    <row r="100" spans="2:16">
      <c r="B100" t="s">
        <v>217</v>
      </c>
      <c r="C100" t="s">
        <v>194</v>
      </c>
      <c r="D100" s="970">
        <v>0.36499999999999999</v>
      </c>
      <c r="E100" s="567">
        <v>0</v>
      </c>
      <c r="F100" s="567">
        <v>13.779944619565217</v>
      </c>
      <c r="G100" s="567">
        <v>13.779944619565217</v>
      </c>
    </row>
    <row r="101" spans="2:16">
      <c r="B101" t="s">
        <v>343</v>
      </c>
      <c r="C101" t="s">
        <v>271</v>
      </c>
      <c r="D101" s="265" t="s">
        <v>67</v>
      </c>
      <c r="E101" s="567">
        <v>12.247045380434782</v>
      </c>
      <c r="F101" s="567">
        <v>8.4349541521739138</v>
      </c>
      <c r="G101" s="567">
        <v>20.681999532608696</v>
      </c>
    </row>
    <row r="102" spans="2:16">
      <c r="B102" t="s">
        <v>146</v>
      </c>
      <c r="C102" t="s">
        <v>147</v>
      </c>
      <c r="D102" s="970">
        <v>0.09</v>
      </c>
      <c r="E102" s="567">
        <v>12.101596913043478</v>
      </c>
      <c r="F102" s="567">
        <v>0</v>
      </c>
      <c r="G102" s="567">
        <v>12.101596913043478</v>
      </c>
    </row>
    <row r="103" spans="2:16">
      <c r="B103" t="s">
        <v>75</v>
      </c>
      <c r="C103" t="s">
        <v>271</v>
      </c>
      <c r="D103" s="970">
        <v>0.12</v>
      </c>
      <c r="E103" s="567">
        <v>1.4110542500000001</v>
      </c>
      <c r="F103" s="567">
        <v>4.747826086956522E-2</v>
      </c>
      <c r="G103" s="567">
        <v>1.4585325108695653</v>
      </c>
    </row>
    <row r="104" spans="2:16">
      <c r="B104" t="s">
        <v>148</v>
      </c>
      <c r="C104" t="s">
        <v>147</v>
      </c>
      <c r="D104" s="970">
        <v>0.05</v>
      </c>
      <c r="E104" s="567">
        <v>3.873325804347826</v>
      </c>
      <c r="F104" s="567">
        <v>0</v>
      </c>
      <c r="G104" s="567">
        <v>3.873325804347826</v>
      </c>
    </row>
    <row r="105" spans="2:16">
      <c r="B105" t="s">
        <v>149</v>
      </c>
      <c r="C105" t="s">
        <v>147</v>
      </c>
      <c r="D105" s="970">
        <v>9.2600000000000002E-2</v>
      </c>
      <c r="E105" s="567">
        <v>4.6279996630434779</v>
      </c>
      <c r="F105" s="567">
        <v>0</v>
      </c>
      <c r="G105" s="567">
        <v>4.6279996630434779</v>
      </c>
    </row>
    <row r="106" spans="2:16">
      <c r="B106" t="s">
        <v>150</v>
      </c>
      <c r="C106" t="s">
        <v>151</v>
      </c>
      <c r="D106" s="970">
        <v>0.45900000000000002</v>
      </c>
      <c r="E106" s="567">
        <v>15.107248869565217</v>
      </c>
      <c r="F106" s="567">
        <v>0</v>
      </c>
      <c r="G106" s="567">
        <v>15.107248869565217</v>
      </c>
    </row>
    <row r="107" spans="2:16">
      <c r="B107" t="s">
        <v>152</v>
      </c>
      <c r="C107" t="s">
        <v>151</v>
      </c>
      <c r="D107" s="970">
        <v>0.31850000000000001</v>
      </c>
      <c r="E107" s="567">
        <v>0</v>
      </c>
      <c r="F107" s="567">
        <v>35.8530470326087</v>
      </c>
      <c r="G107" s="567">
        <v>35.8530470326087</v>
      </c>
    </row>
    <row r="108" spans="2:16">
      <c r="B108" t="s">
        <v>77</v>
      </c>
      <c r="C108" t="s">
        <v>271</v>
      </c>
      <c r="D108" s="970">
        <v>0.25</v>
      </c>
      <c r="E108" s="567">
        <v>12.075162141304348</v>
      </c>
      <c r="F108" s="567">
        <v>0.22469563043478261</v>
      </c>
      <c r="G108" s="567">
        <v>12.299857771739131</v>
      </c>
    </row>
    <row r="109" spans="2:16">
      <c r="B109" t="s">
        <v>79</v>
      </c>
      <c r="C109" t="s">
        <v>271</v>
      </c>
      <c r="D109" s="970">
        <v>0.5</v>
      </c>
      <c r="E109" s="567">
        <v>13.694020717391304</v>
      </c>
      <c r="F109" s="567">
        <v>0.15829346739130434</v>
      </c>
      <c r="G109" s="567">
        <v>13.852314184782609</v>
      </c>
    </row>
    <row r="110" spans="2:16" ht="12.95">
      <c r="B110" t="s">
        <v>235</v>
      </c>
      <c r="C110" t="s">
        <v>236</v>
      </c>
      <c r="D110" s="970">
        <v>0.3</v>
      </c>
      <c r="E110" s="567">
        <v>9.7295318804347826</v>
      </c>
      <c r="F110" s="567">
        <v>0</v>
      </c>
      <c r="G110" s="567">
        <v>9.7295318804347826</v>
      </c>
      <c r="P110" s="851"/>
    </row>
    <row r="111" spans="2:16" ht="12.95">
      <c r="B111" t="s">
        <v>344</v>
      </c>
      <c r="C111" t="s">
        <v>271</v>
      </c>
      <c r="D111" t="s">
        <v>67</v>
      </c>
      <c r="E111" s="567">
        <v>19.484983315217391</v>
      </c>
      <c r="F111" s="567">
        <v>196.73653197826087</v>
      </c>
      <c r="G111" s="567">
        <v>216.22151529347826</v>
      </c>
      <c r="P111" s="851"/>
    </row>
    <row r="112" spans="2:16">
      <c r="B112" t="s">
        <v>153</v>
      </c>
      <c r="C112" t="s">
        <v>143</v>
      </c>
      <c r="D112" s="970">
        <v>0.65110000000000001</v>
      </c>
      <c r="E112" s="567">
        <v>11.928303445652174</v>
      </c>
      <c r="F112">
        <v>0</v>
      </c>
      <c r="G112" s="567">
        <v>11.928303445652174</v>
      </c>
    </row>
    <row r="113" spans="2:7">
      <c r="B113" t="s">
        <v>154</v>
      </c>
      <c r="C113" t="s">
        <v>155</v>
      </c>
      <c r="D113" s="970">
        <v>0.1</v>
      </c>
      <c r="E113" s="567">
        <v>10.369368782608696</v>
      </c>
      <c r="F113">
        <v>0</v>
      </c>
      <c r="G113" s="567">
        <v>10.369368782608696</v>
      </c>
    </row>
    <row r="114" spans="2:7">
      <c r="B114" t="s">
        <v>241</v>
      </c>
      <c r="C114" t="s">
        <v>271</v>
      </c>
      <c r="D114" t="s">
        <v>242</v>
      </c>
      <c r="E114" s="567">
        <v>0</v>
      </c>
      <c r="F114">
        <v>0</v>
      </c>
      <c r="G114" s="567">
        <v>0</v>
      </c>
    </row>
    <row r="115" spans="2:7">
      <c r="B115" s="544" t="s">
        <v>206</v>
      </c>
      <c r="C115" s="544" t="s">
        <v>157</v>
      </c>
      <c r="D115" s="970">
        <v>0.6</v>
      </c>
      <c r="E115" s="567">
        <v>35.5</v>
      </c>
      <c r="F115">
        <v>0</v>
      </c>
      <c r="G115" s="567">
        <v>35.5</v>
      </c>
    </row>
    <row r="116" spans="2:7">
      <c r="B116" s="544" t="s">
        <v>158</v>
      </c>
      <c r="C116" s="544" t="s">
        <v>157</v>
      </c>
      <c r="D116" s="970">
        <v>0.25</v>
      </c>
      <c r="E116" s="567">
        <v>35.5</v>
      </c>
      <c r="F116">
        <v>4.2</v>
      </c>
      <c r="G116" s="567">
        <v>39.700000000000003</v>
      </c>
    </row>
    <row r="117" spans="2:7">
      <c r="B117" t="s">
        <v>84</v>
      </c>
      <c r="C117" t="s">
        <v>271</v>
      </c>
      <c r="D117" s="970">
        <v>0.215</v>
      </c>
      <c r="E117" s="567">
        <v>19.249487695652171</v>
      </c>
      <c r="F117" s="567">
        <v>0.37476084782608693</v>
      </c>
      <c r="G117" s="567">
        <v>19.624248543478259</v>
      </c>
    </row>
    <row r="118" spans="2:7">
      <c r="B118" t="s">
        <v>246</v>
      </c>
      <c r="C118" t="s">
        <v>236</v>
      </c>
      <c r="D118" s="970">
        <v>0.33329999999999999</v>
      </c>
      <c r="E118" s="567">
        <v>-8.630434782608663E-3</v>
      </c>
      <c r="F118" s="567">
        <v>5.8827712934782612</v>
      </c>
      <c r="G118" s="567">
        <v>5.8741408586956529</v>
      </c>
    </row>
    <row r="119" spans="2:7">
      <c r="B119" t="s">
        <v>86</v>
      </c>
      <c r="C119" t="s">
        <v>271</v>
      </c>
      <c r="D119" s="970">
        <v>0.25</v>
      </c>
      <c r="E119" s="567">
        <v>8.3755211195652173</v>
      </c>
      <c r="F119" s="567">
        <v>0.3337825760869565</v>
      </c>
      <c r="G119" s="567">
        <v>8.7093036956521743</v>
      </c>
    </row>
    <row r="120" spans="2:7">
      <c r="B120" t="s">
        <v>90</v>
      </c>
      <c r="C120" t="s">
        <v>271</v>
      </c>
      <c r="D120" s="970">
        <v>0.25</v>
      </c>
      <c r="E120" s="567">
        <v>26.791508869565217</v>
      </c>
      <c r="F120" s="567">
        <v>1.83546725</v>
      </c>
      <c r="G120" s="567">
        <v>28.626976119565217</v>
      </c>
    </row>
    <row r="121" spans="2:7">
      <c r="B121" t="s">
        <v>220</v>
      </c>
      <c r="C121" t="s">
        <v>147</v>
      </c>
      <c r="D121" s="970">
        <v>0.15</v>
      </c>
      <c r="E121" s="567">
        <v>3.253445402173913</v>
      </c>
      <c r="F121" s="567">
        <v>0</v>
      </c>
      <c r="G121" s="567">
        <v>3.253445402173913</v>
      </c>
    </row>
    <row r="122" spans="2:7">
      <c r="B122" t="s">
        <v>93</v>
      </c>
      <c r="C122" t="s">
        <v>271</v>
      </c>
      <c r="D122" s="970">
        <v>1</v>
      </c>
      <c r="E122" s="567">
        <v>1.9116302934782607</v>
      </c>
      <c r="F122" s="567">
        <v>0.19543476086956521</v>
      </c>
      <c r="G122" s="567">
        <v>2.1070650543478262</v>
      </c>
    </row>
    <row r="123" spans="2:7">
      <c r="B123" t="s">
        <v>160</v>
      </c>
      <c r="C123" t="s">
        <v>143</v>
      </c>
      <c r="D123" s="970">
        <v>0.38</v>
      </c>
      <c r="E123" s="567">
        <v>11.059575260869565</v>
      </c>
      <c r="F123" s="567">
        <v>5.5811734891304345</v>
      </c>
      <c r="G123" s="567">
        <v>16.64074875</v>
      </c>
    </row>
    <row r="124" spans="2:7">
      <c r="D124" s="970"/>
      <c r="E124" s="567"/>
    </row>
    <row r="125" spans="2:7">
      <c r="B125" t="s">
        <v>315</v>
      </c>
      <c r="C125" s="783" t="s">
        <v>354</v>
      </c>
      <c r="D125" s="783"/>
      <c r="E125" s="972">
        <v>564</v>
      </c>
      <c r="F125" s="972">
        <v>289</v>
      </c>
      <c r="G125" s="972">
        <v>853</v>
      </c>
    </row>
  </sheetData>
  <mergeCells count="2">
    <mergeCell ref="D2:F2"/>
    <mergeCell ref="B42:I4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0"/>
  <sheetViews>
    <sheetView workbookViewId="0">
      <selection activeCell="G2" sqref="G2"/>
    </sheetView>
  </sheetViews>
  <sheetFormatPr defaultRowHeight="12.6"/>
  <cols>
    <col min="2" max="2" width="23.7109375" customWidth="1"/>
    <col min="3" max="3" width="18.5703125" customWidth="1"/>
    <col min="4" max="4" width="10.28515625" customWidth="1"/>
    <col min="5" max="5" width="13" customWidth="1"/>
    <col min="6" max="6" width="11.7109375" customWidth="1"/>
    <col min="7" max="7" width="16.42578125" customWidth="1"/>
  </cols>
  <sheetData>
    <row r="1" spans="1:10" ht="12.95">
      <c r="B1" s="737" t="s">
        <v>0</v>
      </c>
      <c r="C1" s="726"/>
      <c r="D1" s="726"/>
      <c r="E1" s="726"/>
      <c r="F1" s="691"/>
    </row>
    <row r="2" spans="1:10" ht="15" customHeight="1">
      <c r="A2" s="544" t="s">
        <v>355</v>
      </c>
      <c r="B2" s="797" t="s">
        <v>330</v>
      </c>
      <c r="C2" s="782" t="s">
        <v>63</v>
      </c>
      <c r="D2" s="2096" t="s">
        <v>331</v>
      </c>
      <c r="E2" s="2097"/>
      <c r="F2" s="2099"/>
      <c r="G2" s="949"/>
      <c r="H2" s="949"/>
      <c r="I2" s="949"/>
    </row>
    <row r="3" spans="1:10">
      <c r="B3" s="797" t="s">
        <v>61</v>
      </c>
      <c r="C3" s="782"/>
      <c r="D3" s="783" t="s">
        <v>332</v>
      </c>
      <c r="E3" s="783" t="s">
        <v>15</v>
      </c>
      <c r="F3" s="798" t="s">
        <v>16</v>
      </c>
      <c r="G3" s="949"/>
      <c r="H3" s="949"/>
      <c r="I3" s="949"/>
    </row>
    <row r="4" spans="1:10">
      <c r="B4" s="959" t="s">
        <v>18</v>
      </c>
      <c r="C4" s="602">
        <v>0.51</v>
      </c>
      <c r="D4" s="950">
        <v>1.0580787717391305</v>
      </c>
      <c r="E4" s="950">
        <v>53.312868010869572</v>
      </c>
      <c r="F4" s="960">
        <v>54.370946782608705</v>
      </c>
      <c r="G4" s="949"/>
      <c r="H4" s="949"/>
      <c r="I4" s="951"/>
    </row>
    <row r="5" spans="1:10">
      <c r="B5" s="959" t="s">
        <v>21</v>
      </c>
      <c r="C5" s="606" t="s">
        <v>162</v>
      </c>
      <c r="D5" s="950">
        <v>3.4980918913043477</v>
      </c>
      <c r="E5" s="950">
        <v>4.4704538913043477</v>
      </c>
      <c r="F5" s="960">
        <v>7.9685457826086949</v>
      </c>
      <c r="G5" s="949"/>
      <c r="H5" s="949"/>
      <c r="I5" s="951"/>
    </row>
    <row r="6" spans="1:10">
      <c r="B6" s="961" t="s">
        <v>33</v>
      </c>
      <c r="C6" s="606" t="s">
        <v>164</v>
      </c>
      <c r="D6" s="950">
        <v>19.020364304347826</v>
      </c>
      <c r="E6" s="950">
        <v>4.9736698913043478</v>
      </c>
      <c r="F6" s="960">
        <v>23.994034195652173</v>
      </c>
      <c r="G6" s="949"/>
      <c r="H6" s="949"/>
      <c r="I6" s="949"/>
    </row>
    <row r="7" spans="1:10">
      <c r="B7" s="961" t="s">
        <v>163</v>
      </c>
      <c r="C7" s="606" t="s">
        <v>167</v>
      </c>
      <c r="D7" s="950">
        <v>0.20058753260869563</v>
      </c>
      <c r="E7" s="950">
        <v>0.50340941304347819</v>
      </c>
      <c r="F7" s="960">
        <v>0.70399694565217386</v>
      </c>
      <c r="G7" s="949"/>
      <c r="H7" s="949"/>
      <c r="I7" s="949"/>
    </row>
    <row r="8" spans="1:10">
      <c r="B8" s="961" t="s">
        <v>166</v>
      </c>
      <c r="C8" s="602">
        <v>0.58699999999999997</v>
      </c>
      <c r="D8" s="950">
        <v>20.926495858695652</v>
      </c>
      <c r="E8" s="950">
        <v>9.8856869782608694</v>
      </c>
      <c r="F8" s="960">
        <v>30.812182836956524</v>
      </c>
      <c r="G8" s="949"/>
      <c r="H8" s="949"/>
      <c r="I8" s="949"/>
    </row>
    <row r="9" spans="1:10">
      <c r="B9" s="962" t="s">
        <v>42</v>
      </c>
      <c r="C9" s="608" t="s">
        <v>174</v>
      </c>
      <c r="D9" s="950">
        <v>38.788992510869562</v>
      </c>
      <c r="E9" s="950">
        <v>0</v>
      </c>
      <c r="F9" s="960">
        <v>38.788992510869562</v>
      </c>
      <c r="G9" s="949"/>
      <c r="H9" s="949"/>
      <c r="I9" s="949"/>
    </row>
    <row r="10" spans="1:10">
      <c r="B10" s="961" t="s">
        <v>45</v>
      </c>
      <c r="C10" s="606">
        <v>0.36</v>
      </c>
      <c r="D10" s="950">
        <v>12.10840847826087</v>
      </c>
      <c r="E10" s="950">
        <v>8.0035860652173909</v>
      </c>
      <c r="F10" s="960">
        <v>20.111994543478261</v>
      </c>
      <c r="G10" s="949"/>
      <c r="H10" s="951"/>
      <c r="I10" s="949"/>
    </row>
    <row r="11" spans="1:10">
      <c r="B11" s="961" t="s">
        <v>47</v>
      </c>
      <c r="C11" s="606">
        <v>0.51</v>
      </c>
      <c r="D11" s="950">
        <v>48.484611597826088</v>
      </c>
      <c r="E11" s="950">
        <v>39.910967858695656</v>
      </c>
      <c r="F11" s="960">
        <v>88.395579456521745</v>
      </c>
      <c r="G11" s="949"/>
      <c r="H11" s="949"/>
      <c r="I11" s="949"/>
    </row>
    <row r="12" spans="1:10">
      <c r="B12" s="962" t="s">
        <v>51</v>
      </c>
      <c r="C12" s="608">
        <v>0.13039999999999999</v>
      </c>
      <c r="D12" s="950">
        <v>6.8909350652173922</v>
      </c>
      <c r="E12" s="950">
        <v>3.2168051413043481</v>
      </c>
      <c r="F12" s="960">
        <v>10.10774020652174</v>
      </c>
      <c r="G12" s="949"/>
      <c r="H12" s="949"/>
      <c r="I12" s="951"/>
    </row>
    <row r="13" spans="1:10">
      <c r="B13" s="961" t="s">
        <v>173</v>
      </c>
      <c r="C13" s="606" t="s">
        <v>175</v>
      </c>
      <c r="D13" s="950">
        <v>3.508659782608696E-2</v>
      </c>
      <c r="E13" s="950">
        <v>0.20605403260869565</v>
      </c>
      <c r="F13" s="960">
        <v>0.24114063043478262</v>
      </c>
      <c r="G13" s="949"/>
      <c r="H13" s="949"/>
      <c r="I13" s="949"/>
    </row>
    <row r="14" spans="1:10">
      <c r="B14" s="961" t="s">
        <v>56</v>
      </c>
      <c r="C14" s="602">
        <v>0.55300000000000005</v>
      </c>
      <c r="D14" s="950">
        <v>2.6247349565217393</v>
      </c>
      <c r="E14" s="950">
        <v>7.0669224782608699</v>
      </c>
      <c r="F14" s="960">
        <v>9.6916574347826092</v>
      </c>
      <c r="G14" s="949"/>
      <c r="H14" s="949"/>
      <c r="I14" s="949"/>
    </row>
    <row r="15" spans="1:10">
      <c r="B15" s="961" t="s">
        <v>57</v>
      </c>
      <c r="C15" s="606">
        <v>0.39550000000000002</v>
      </c>
      <c r="D15" s="950">
        <v>6.3812376086956517</v>
      </c>
      <c r="E15" s="950">
        <v>28.894900673913043</v>
      </c>
      <c r="F15" s="960">
        <v>35.276138282608692</v>
      </c>
      <c r="G15" s="949"/>
      <c r="H15" s="949"/>
      <c r="I15" s="949"/>
    </row>
    <row r="16" spans="1:10">
      <c r="B16" s="961" t="s">
        <v>60</v>
      </c>
      <c r="C16" s="602">
        <v>0.43969999999999998</v>
      </c>
      <c r="D16" s="950">
        <v>5.5513468043478271</v>
      </c>
      <c r="E16" s="950">
        <v>8.0965729782608697</v>
      </c>
      <c r="F16" s="960">
        <v>13.647919782608696</v>
      </c>
      <c r="G16" s="949"/>
      <c r="H16" s="949"/>
      <c r="I16" s="949"/>
      <c r="J16" s="910"/>
    </row>
    <row r="17" spans="2:10">
      <c r="B17" s="961" t="s">
        <v>65</v>
      </c>
      <c r="C17" s="602">
        <v>0.64</v>
      </c>
      <c r="D17" s="950">
        <v>5.5833400978260865</v>
      </c>
      <c r="E17" s="950">
        <v>4.0515104782608695</v>
      </c>
      <c r="F17" s="960">
        <v>9.6348505760869561</v>
      </c>
      <c r="G17" s="949"/>
      <c r="H17" s="949"/>
      <c r="I17" s="949"/>
      <c r="J17" s="910"/>
    </row>
    <row r="18" spans="2:10">
      <c r="B18" s="961" t="s">
        <v>68</v>
      </c>
      <c r="C18" s="602">
        <v>0.2</v>
      </c>
      <c r="D18" s="950">
        <v>0</v>
      </c>
      <c r="E18" s="950">
        <v>0</v>
      </c>
      <c r="F18" s="960">
        <v>0</v>
      </c>
      <c r="G18" s="949"/>
      <c r="H18" s="949"/>
      <c r="I18" s="949"/>
      <c r="J18" s="910"/>
    </row>
    <row r="19" spans="2:10">
      <c r="B19" s="961" t="s">
        <v>71</v>
      </c>
      <c r="C19" s="606" t="s">
        <v>176</v>
      </c>
      <c r="D19" s="950">
        <v>8.6567841413043478</v>
      </c>
      <c r="E19" s="950">
        <v>5.6271385326086953</v>
      </c>
      <c r="F19" s="960">
        <v>14.283922673913043</v>
      </c>
      <c r="G19" s="949"/>
      <c r="H19" s="949"/>
      <c r="I19" s="949"/>
      <c r="J19" s="910"/>
    </row>
    <row r="20" spans="2:10">
      <c r="B20" s="961" t="s">
        <v>52</v>
      </c>
      <c r="C20" s="606">
        <v>0.35</v>
      </c>
      <c r="D20" s="950">
        <v>0</v>
      </c>
      <c r="E20" s="950">
        <v>0</v>
      </c>
      <c r="F20" s="960">
        <v>0</v>
      </c>
      <c r="G20" s="949"/>
      <c r="H20" s="949"/>
      <c r="I20" s="949"/>
      <c r="J20" s="910"/>
    </row>
    <row r="21" spans="2:10">
      <c r="B21" s="961" t="s">
        <v>74</v>
      </c>
      <c r="C21" s="608" t="s">
        <v>177</v>
      </c>
      <c r="D21" s="950">
        <v>54.679301923913037</v>
      </c>
      <c r="E21" s="950">
        <v>21.466427565217394</v>
      </c>
      <c r="F21" s="960">
        <v>76.145729489130431</v>
      </c>
      <c r="G21" s="949"/>
      <c r="H21" s="949"/>
      <c r="I21" s="949"/>
      <c r="J21" s="910"/>
    </row>
    <row r="22" spans="2:10">
      <c r="B22" s="961" t="s">
        <v>178</v>
      </c>
      <c r="C22" s="606" t="s">
        <v>179</v>
      </c>
      <c r="D22" s="950">
        <v>13.634345467391306</v>
      </c>
      <c r="E22" s="950">
        <v>32.342417750000003</v>
      </c>
      <c r="F22" s="960">
        <v>45.976763217391309</v>
      </c>
      <c r="G22" s="949"/>
      <c r="H22" s="949"/>
      <c r="I22" s="949"/>
      <c r="J22" s="910"/>
    </row>
    <row r="23" spans="2:10">
      <c r="B23" s="961" t="s">
        <v>83</v>
      </c>
      <c r="C23" s="606">
        <v>0.33279999999999998</v>
      </c>
      <c r="D23" s="950">
        <v>18.47869002173913</v>
      </c>
      <c r="E23" s="950">
        <v>0</v>
      </c>
      <c r="F23" s="960">
        <v>18.47869002173913</v>
      </c>
      <c r="G23" s="949"/>
      <c r="H23" s="949"/>
      <c r="I23" s="949"/>
      <c r="J23" s="910"/>
    </row>
    <row r="24" spans="2:10">
      <c r="B24" s="961" t="s">
        <v>85</v>
      </c>
      <c r="C24" s="606">
        <v>0.3679</v>
      </c>
      <c r="D24" s="950">
        <v>8.6127539130434787</v>
      </c>
      <c r="E24" s="950">
        <v>39.323607521739135</v>
      </c>
      <c r="F24" s="960">
        <v>47.936361434782611</v>
      </c>
      <c r="G24" s="949"/>
      <c r="H24" s="949"/>
      <c r="I24" s="949"/>
      <c r="J24" s="910"/>
    </row>
    <row r="25" spans="2:10">
      <c r="B25" s="961" t="s">
        <v>88</v>
      </c>
      <c r="C25" s="606" t="s">
        <v>180</v>
      </c>
      <c r="D25" s="950">
        <v>17.337758293478259</v>
      </c>
      <c r="E25" s="950">
        <v>10.028236913043479</v>
      </c>
      <c r="F25" s="960">
        <v>27.365995206521738</v>
      </c>
      <c r="G25" s="949"/>
      <c r="H25" s="949"/>
      <c r="I25" s="949"/>
      <c r="J25" s="910"/>
    </row>
    <row r="26" spans="2:10">
      <c r="B26" s="961" t="s">
        <v>103</v>
      </c>
      <c r="C26" s="602">
        <v>0.41499999999999998</v>
      </c>
      <c r="D26" s="950">
        <v>7.7400335652173906</v>
      </c>
      <c r="E26" s="950">
        <v>2.7820235108695655</v>
      </c>
      <c r="F26" s="960">
        <v>10.522057076086956</v>
      </c>
      <c r="G26" s="949"/>
      <c r="H26" s="949"/>
      <c r="I26" s="949"/>
      <c r="J26" s="910"/>
    </row>
    <row r="27" spans="2:10">
      <c r="B27" s="961" t="s">
        <v>104</v>
      </c>
      <c r="C27" s="602">
        <v>0.59099999999999997</v>
      </c>
      <c r="D27" s="950">
        <v>9.4205935760869561</v>
      </c>
      <c r="E27" s="950">
        <v>0</v>
      </c>
      <c r="F27" s="960">
        <v>9.4205935760869561</v>
      </c>
      <c r="G27" s="949"/>
      <c r="H27" s="949"/>
      <c r="I27" s="949"/>
      <c r="J27" s="910"/>
    </row>
    <row r="28" spans="2:10">
      <c r="B28" s="961" t="s">
        <v>105</v>
      </c>
      <c r="C28" s="602">
        <v>0.30580000000000002</v>
      </c>
      <c r="D28" s="950">
        <v>3.9440826413043477</v>
      </c>
      <c r="E28" s="950">
        <v>84.52328402173913</v>
      </c>
      <c r="F28" s="960">
        <v>88.467366663043478</v>
      </c>
      <c r="G28" s="949"/>
      <c r="H28" s="949"/>
      <c r="I28" s="949"/>
      <c r="J28" s="910"/>
    </row>
    <row r="29" spans="2:10">
      <c r="B29" s="961" t="s">
        <v>106</v>
      </c>
      <c r="C29" s="602">
        <v>0.30580000000000002</v>
      </c>
      <c r="D29" s="950">
        <v>32.17841739130435</v>
      </c>
      <c r="E29" s="950">
        <v>0</v>
      </c>
      <c r="F29" s="960">
        <v>32.17841739130435</v>
      </c>
      <c r="G29" s="949"/>
      <c r="H29" s="949"/>
      <c r="I29" s="949"/>
      <c r="J29" s="910"/>
    </row>
    <row r="30" spans="2:10">
      <c r="B30" s="961" t="s">
        <v>108</v>
      </c>
      <c r="C30" s="602">
        <v>0.58840000000000003</v>
      </c>
      <c r="D30" s="950">
        <v>22.430026923913044</v>
      </c>
      <c r="E30" s="950">
        <v>30.846164173913042</v>
      </c>
      <c r="F30" s="960">
        <v>53.276191097826086</v>
      </c>
      <c r="G30" s="949"/>
      <c r="H30" s="949"/>
      <c r="I30" s="949"/>
      <c r="J30" s="910"/>
    </row>
    <row r="31" spans="2:10">
      <c r="B31" s="961" t="s">
        <v>111</v>
      </c>
      <c r="C31" s="602">
        <v>0.53774999999999995</v>
      </c>
      <c r="D31" s="950">
        <v>1.1602729891304349</v>
      </c>
      <c r="E31" s="950">
        <v>11.166285717391304</v>
      </c>
      <c r="F31" s="960">
        <v>12.326558706521739</v>
      </c>
      <c r="G31" s="949"/>
      <c r="H31" s="949"/>
      <c r="I31" s="949"/>
      <c r="J31" s="910"/>
    </row>
    <row r="32" spans="2:10">
      <c r="B32" s="961" t="s">
        <v>225</v>
      </c>
      <c r="C32" s="602">
        <v>0.18</v>
      </c>
      <c r="D32" s="950">
        <v>1.037397597826087</v>
      </c>
      <c r="E32" s="950">
        <v>0.4446796195652174</v>
      </c>
      <c r="F32" s="960">
        <v>1.4820772173913044</v>
      </c>
      <c r="G32" s="949"/>
      <c r="H32" s="949"/>
      <c r="I32" s="949"/>
      <c r="J32" s="910"/>
    </row>
    <row r="33" spans="2:10">
      <c r="B33" s="961" t="s">
        <v>112</v>
      </c>
      <c r="C33" s="606">
        <v>0.41499999999999998</v>
      </c>
      <c r="D33" s="950">
        <v>6.8743813804347829</v>
      </c>
      <c r="E33" s="950">
        <v>0</v>
      </c>
      <c r="F33" s="960">
        <v>6.8743813804347829</v>
      </c>
      <c r="G33" s="949"/>
      <c r="H33" s="949"/>
      <c r="I33" s="949"/>
      <c r="J33" s="910"/>
    </row>
    <row r="34" spans="2:10">
      <c r="B34" s="961" t="s">
        <v>113</v>
      </c>
      <c r="C34" s="606">
        <v>0.53200000000000003</v>
      </c>
      <c r="D34" s="950">
        <v>22.679639739130433</v>
      </c>
      <c r="E34" s="950">
        <v>42.647427576086955</v>
      </c>
      <c r="F34" s="960">
        <v>65.327067315217391</v>
      </c>
      <c r="G34" s="949"/>
      <c r="H34" s="949"/>
      <c r="I34" s="949"/>
      <c r="J34" s="910"/>
    </row>
    <row r="35" spans="2:10">
      <c r="B35" s="961" t="s">
        <v>114</v>
      </c>
      <c r="C35" s="606">
        <v>0.34570000000000001</v>
      </c>
      <c r="D35" s="950">
        <v>30.578548130434783</v>
      </c>
      <c r="E35" s="950">
        <v>54.718749608695646</v>
      </c>
      <c r="F35" s="960">
        <v>85.297297739130428</v>
      </c>
      <c r="G35" s="949"/>
      <c r="H35" s="949"/>
      <c r="I35" s="949"/>
      <c r="J35" s="910"/>
    </row>
    <row r="36" spans="2:10" ht="12.95" thickBot="1">
      <c r="B36" s="973" t="s">
        <v>322</v>
      </c>
      <c r="C36" s="974"/>
      <c r="D36" s="975">
        <v>430.59533977173913</v>
      </c>
      <c r="E36" s="975">
        <v>508.50985040217392</v>
      </c>
      <c r="F36" s="976">
        <v>939.10519017391312</v>
      </c>
      <c r="G36" s="949"/>
      <c r="H36" s="949"/>
      <c r="I36" s="953"/>
      <c r="J36" s="910"/>
    </row>
    <row r="37" spans="2:10">
      <c r="B37" s="949"/>
      <c r="C37" s="949"/>
      <c r="D37" s="949"/>
      <c r="E37" s="949"/>
      <c r="F37" s="949"/>
      <c r="G37" s="949"/>
      <c r="H37" s="949"/>
      <c r="I37" s="951"/>
      <c r="J37" s="910"/>
    </row>
    <row r="38" spans="2:10">
      <c r="B38" s="578" t="s">
        <v>294</v>
      </c>
      <c r="C38" s="579"/>
      <c r="D38" s="580"/>
      <c r="E38" s="580"/>
      <c r="F38" s="580"/>
      <c r="G38" s="580"/>
      <c r="H38" s="581"/>
      <c r="I38" s="581"/>
      <c r="J38" s="910"/>
    </row>
    <row r="39" spans="2:10">
      <c r="B39" s="578" t="s">
        <v>295</v>
      </c>
      <c r="C39" s="579"/>
      <c r="D39" s="580"/>
      <c r="E39" s="580"/>
      <c r="F39" s="580"/>
      <c r="G39" s="580"/>
      <c r="H39" s="581"/>
      <c r="I39" s="581"/>
      <c r="J39" s="910"/>
    </row>
    <row r="40" spans="2:10" ht="15" customHeight="1">
      <c r="B40" s="578" t="s">
        <v>333</v>
      </c>
      <c r="C40" s="579"/>
      <c r="D40" s="580"/>
      <c r="E40" s="580"/>
      <c r="F40" s="580"/>
      <c r="G40" s="580"/>
      <c r="H40" s="581"/>
      <c r="I40" s="581"/>
      <c r="J40" s="910"/>
    </row>
    <row r="41" spans="2:10">
      <c r="B41" s="2098" t="s">
        <v>297</v>
      </c>
      <c r="C41" s="2172"/>
      <c r="D41" s="2172"/>
      <c r="E41" s="2172"/>
      <c r="F41" s="2172"/>
      <c r="G41" s="2172"/>
      <c r="H41" s="2172"/>
      <c r="I41" s="2172"/>
      <c r="J41" s="910"/>
    </row>
    <row r="42" spans="2:10">
      <c r="B42" s="578" t="s">
        <v>298</v>
      </c>
      <c r="C42" s="578"/>
      <c r="D42" s="578"/>
      <c r="E42" s="582"/>
      <c r="F42" s="583"/>
      <c r="G42" s="583"/>
      <c r="H42" s="584"/>
      <c r="I42" s="584"/>
      <c r="J42" s="910"/>
    </row>
    <row r="43" spans="2:10">
      <c r="B43" s="585" t="s">
        <v>299</v>
      </c>
      <c r="C43" s="585"/>
      <c r="D43" s="585"/>
      <c r="E43" s="586"/>
      <c r="F43" s="580"/>
      <c r="G43" s="580"/>
      <c r="H43" s="581"/>
      <c r="I43" s="581"/>
      <c r="J43" s="910"/>
    </row>
    <row r="44" spans="2:10">
      <c r="B44" s="585" t="s">
        <v>300</v>
      </c>
      <c r="C44" s="585"/>
      <c r="D44" s="585"/>
      <c r="E44" s="586"/>
      <c r="F44" s="580"/>
      <c r="G44" s="580"/>
      <c r="H44" s="581"/>
      <c r="I44" s="581"/>
      <c r="J44" s="910"/>
    </row>
    <row r="45" spans="2:10">
      <c r="B45" s="585" t="s">
        <v>301</v>
      </c>
      <c r="C45" s="579"/>
      <c r="D45" s="580"/>
      <c r="E45" s="580"/>
      <c r="F45" s="580"/>
      <c r="G45" s="580"/>
      <c r="H45" s="581"/>
      <c r="I45" s="581"/>
      <c r="J45" s="910"/>
    </row>
    <row r="46" spans="2:10">
      <c r="B46" s="585" t="s">
        <v>302</v>
      </c>
      <c r="C46" s="579"/>
      <c r="D46" s="580"/>
      <c r="E46" s="580"/>
      <c r="F46" s="580"/>
      <c r="G46" s="580"/>
      <c r="H46" s="581"/>
      <c r="I46" s="581"/>
      <c r="J46" s="910"/>
    </row>
    <row r="47" spans="2:10">
      <c r="B47" s="588"/>
      <c r="C47" s="949"/>
      <c r="D47" s="949"/>
      <c r="E47" s="949"/>
      <c r="F47" s="949"/>
      <c r="G47" s="949"/>
      <c r="H47" s="949"/>
      <c r="I47" s="949"/>
      <c r="J47" s="910"/>
    </row>
    <row r="48" spans="2:10" ht="12.95" thickBot="1">
      <c r="B48" s="588"/>
      <c r="C48" s="949"/>
      <c r="D48" s="949"/>
      <c r="E48" s="949"/>
      <c r="F48" s="949"/>
      <c r="G48" s="949"/>
      <c r="H48" s="949"/>
      <c r="I48" s="949"/>
    </row>
    <row r="49" spans="2:9">
      <c r="B49" s="963" t="s">
        <v>334</v>
      </c>
      <c r="C49" s="964" t="s">
        <v>63</v>
      </c>
      <c r="D49" s="965" t="s">
        <v>331</v>
      </c>
      <c r="E49" s="966"/>
      <c r="F49" s="841"/>
      <c r="G49" s="949"/>
      <c r="H49" s="949"/>
      <c r="I49" s="949"/>
    </row>
    <row r="50" spans="2:9">
      <c r="B50" s="797" t="s">
        <v>61</v>
      </c>
      <c r="C50" s="782"/>
      <c r="D50" s="783" t="s">
        <v>332</v>
      </c>
      <c r="E50" s="784" t="s">
        <v>15</v>
      </c>
      <c r="F50" s="798" t="s">
        <v>16</v>
      </c>
      <c r="G50" s="949"/>
      <c r="H50" s="949"/>
      <c r="I50" s="949"/>
    </row>
    <row r="51" spans="2:9">
      <c r="B51" s="961" t="s">
        <v>284</v>
      </c>
      <c r="C51" s="606">
        <v>0.15</v>
      </c>
      <c r="D51" s="950">
        <v>0</v>
      </c>
      <c r="E51" s="950">
        <v>0</v>
      </c>
      <c r="F51" s="960">
        <v>0</v>
      </c>
      <c r="G51" s="949"/>
      <c r="H51" s="949"/>
      <c r="I51" s="949"/>
    </row>
    <row r="52" spans="2:9">
      <c r="B52" s="962" t="s">
        <v>285</v>
      </c>
      <c r="C52" s="606" t="s">
        <v>181</v>
      </c>
      <c r="D52" s="950">
        <v>0</v>
      </c>
      <c r="E52" s="950">
        <v>0</v>
      </c>
      <c r="F52" s="960">
        <v>0</v>
      </c>
      <c r="G52" s="949"/>
      <c r="H52" s="949"/>
      <c r="I52" s="949"/>
    </row>
    <row r="53" spans="2:9">
      <c r="B53" s="961" t="s">
        <v>223</v>
      </c>
      <c r="C53" s="602">
        <v>7.5999999999999998E-2</v>
      </c>
      <c r="D53" s="950">
        <v>12.727815000000001</v>
      </c>
      <c r="E53" s="950">
        <v>1.9137273695652173</v>
      </c>
      <c r="F53" s="960">
        <v>14.641542369565219</v>
      </c>
      <c r="G53" s="949"/>
      <c r="H53" s="949"/>
      <c r="I53" s="949"/>
    </row>
    <row r="54" spans="2:9">
      <c r="B54" s="961" t="s">
        <v>19</v>
      </c>
      <c r="C54" s="602">
        <v>0.1178</v>
      </c>
      <c r="D54" s="950">
        <v>8.6214021739130425E-2</v>
      </c>
      <c r="E54" s="950">
        <v>0</v>
      </c>
      <c r="F54" s="960">
        <v>8.6214021739130425E-2</v>
      </c>
      <c r="G54" s="949"/>
      <c r="H54" s="949"/>
      <c r="I54" s="949"/>
    </row>
    <row r="55" spans="2:9">
      <c r="B55" s="961" t="s">
        <v>287</v>
      </c>
      <c r="C55" s="602">
        <v>0.47099999999999997</v>
      </c>
      <c r="D55" s="950">
        <v>0</v>
      </c>
      <c r="E55" s="950">
        <v>0</v>
      </c>
      <c r="F55" s="960">
        <v>0</v>
      </c>
      <c r="G55" s="949"/>
      <c r="H55" s="949"/>
      <c r="I55" s="949"/>
    </row>
    <row r="56" spans="2:9">
      <c r="B56" s="961" t="s">
        <v>31</v>
      </c>
      <c r="C56" s="606">
        <v>0.25341999999999998</v>
      </c>
      <c r="D56" s="950">
        <v>1.9861358695652174</v>
      </c>
      <c r="E56" s="950">
        <v>35.846290891304349</v>
      </c>
      <c r="F56" s="960">
        <v>37.832426760869566</v>
      </c>
      <c r="G56" s="949"/>
      <c r="H56" s="949"/>
      <c r="I56" s="949"/>
    </row>
    <row r="57" spans="2:9">
      <c r="B57" s="962" t="s">
        <v>288</v>
      </c>
      <c r="C57" s="606" t="s">
        <v>286</v>
      </c>
      <c r="D57" s="950">
        <v>0</v>
      </c>
      <c r="E57" s="950">
        <v>0</v>
      </c>
      <c r="F57" s="960">
        <v>0</v>
      </c>
      <c r="G57" s="949"/>
      <c r="H57" s="949"/>
      <c r="I57" s="949"/>
    </row>
    <row r="58" spans="2:9">
      <c r="B58" s="961" t="s">
        <v>34</v>
      </c>
      <c r="C58" s="602">
        <v>0.36165000000000003</v>
      </c>
      <c r="D58" s="950">
        <v>12.918380076086956</v>
      </c>
      <c r="E58" s="950">
        <v>18.744673869565219</v>
      </c>
      <c r="F58" s="960">
        <v>31.663053945652173</v>
      </c>
      <c r="G58" s="949"/>
      <c r="H58" s="949"/>
      <c r="I58" s="949"/>
    </row>
    <row r="59" spans="2:9">
      <c r="B59" s="962" t="s">
        <v>28</v>
      </c>
      <c r="C59" s="602">
        <v>0.5</v>
      </c>
      <c r="D59" s="950">
        <v>0.54400832608695648</v>
      </c>
      <c r="E59" s="950">
        <v>1.6805535217391305</v>
      </c>
      <c r="F59" s="960">
        <v>2.2245618478260871</v>
      </c>
      <c r="G59" s="949"/>
      <c r="H59" s="949"/>
      <c r="I59" s="949"/>
    </row>
    <row r="60" spans="2:9">
      <c r="B60" s="961" t="s">
        <v>22</v>
      </c>
      <c r="C60" s="602">
        <v>0.35</v>
      </c>
      <c r="D60" s="950">
        <v>10.265690217391304</v>
      </c>
      <c r="E60" s="950">
        <v>0</v>
      </c>
      <c r="F60" s="960">
        <v>10.265690217391304</v>
      </c>
      <c r="G60" s="949"/>
      <c r="H60" s="949"/>
      <c r="I60" s="949"/>
    </row>
    <row r="61" spans="2:9">
      <c r="B61" s="961" t="s">
        <v>25</v>
      </c>
      <c r="C61" s="602">
        <v>0.41472999999999999</v>
      </c>
      <c r="D61" s="950">
        <v>22.822048760869567</v>
      </c>
      <c r="E61" s="950">
        <v>2.9866504782608696</v>
      </c>
      <c r="F61" s="960">
        <v>25.808699239130437</v>
      </c>
      <c r="G61" s="949"/>
      <c r="H61" s="949"/>
      <c r="I61" s="949"/>
    </row>
    <row r="62" spans="2:9">
      <c r="B62" s="977" t="s">
        <v>338</v>
      </c>
      <c r="C62" s="1689"/>
      <c r="D62" s="1714">
        <v>61.350292271739136</v>
      </c>
      <c r="E62" s="1714">
        <v>61.171896130434781</v>
      </c>
      <c r="F62" s="1475">
        <v>122.52218840217392</v>
      </c>
      <c r="G62" s="949"/>
      <c r="H62" s="949"/>
      <c r="I62" s="953"/>
    </row>
    <row r="63" spans="2:9">
      <c r="B63" s="977" t="s">
        <v>349</v>
      </c>
      <c r="C63" s="1689"/>
      <c r="D63" s="1714">
        <v>5.4822135869565214</v>
      </c>
      <c r="E63" s="1714">
        <v>0</v>
      </c>
      <c r="F63" s="1475">
        <v>5.4822135869565214</v>
      </c>
      <c r="G63" s="949"/>
      <c r="H63" s="949"/>
      <c r="I63" s="953"/>
    </row>
    <row r="64" spans="2:9" ht="12.95" thickBot="1">
      <c r="B64" s="978" t="s">
        <v>43</v>
      </c>
      <c r="C64" s="979"/>
      <c r="D64" s="980">
        <v>497.42784563043477</v>
      </c>
      <c r="E64" s="981">
        <v>569.68174653260871</v>
      </c>
      <c r="F64" s="982">
        <v>1067.1095921630435</v>
      </c>
      <c r="G64" s="949"/>
      <c r="H64" s="949"/>
      <c r="I64" s="949"/>
    </row>
    <row r="65" spans="2:9">
      <c r="B65" s="952" t="s">
        <v>350</v>
      </c>
      <c r="C65" s="954"/>
      <c r="D65" s="955"/>
      <c r="E65" s="955"/>
      <c r="F65" s="956"/>
      <c r="G65" s="949"/>
      <c r="H65" s="957"/>
      <c r="I65" s="949"/>
    </row>
    <row r="66" spans="2:9">
      <c r="B66" s="949"/>
      <c r="C66" s="954"/>
      <c r="D66" s="955"/>
      <c r="E66" s="955"/>
      <c r="F66" s="958"/>
      <c r="G66" s="949"/>
      <c r="H66" s="949"/>
      <c r="I66" s="953"/>
    </row>
    <row r="67" spans="2:9">
      <c r="B67" s="578" t="s">
        <v>356</v>
      </c>
      <c r="C67" s="579"/>
      <c r="D67" s="580"/>
      <c r="E67" s="580"/>
      <c r="F67" s="580"/>
      <c r="G67" s="580"/>
      <c r="H67" s="581"/>
      <c r="I67" s="581"/>
    </row>
    <row r="68" spans="2:9">
      <c r="B68" s="578" t="s">
        <v>357</v>
      </c>
      <c r="C68" s="579"/>
      <c r="D68" s="580"/>
      <c r="E68" s="580"/>
      <c r="F68" s="580"/>
      <c r="G68" s="580"/>
      <c r="H68" s="581"/>
      <c r="I68" s="581"/>
    </row>
    <row r="69" spans="2:9">
      <c r="B69" s="578" t="s">
        <v>358</v>
      </c>
      <c r="C69" s="579"/>
      <c r="D69" s="580"/>
      <c r="E69" s="580"/>
      <c r="F69" s="580"/>
      <c r="G69" s="580"/>
      <c r="H69" s="581"/>
      <c r="I69" s="581"/>
    </row>
    <row r="70" spans="2:9">
      <c r="B70" s="578"/>
      <c r="C70" s="578"/>
      <c r="D70" s="578"/>
      <c r="E70" s="582"/>
      <c r="F70" s="583"/>
      <c r="G70" s="583"/>
      <c r="H70" s="584"/>
      <c r="I70" s="584"/>
    </row>
    <row r="73" spans="2:9" ht="14.1">
      <c r="B73" s="1912" t="s">
        <v>212</v>
      </c>
      <c r="C73" s="1913"/>
      <c r="D73" s="1913"/>
      <c r="E73" s="1914" t="s">
        <v>305</v>
      </c>
      <c r="F73" s="1915"/>
      <c r="G73" s="1916"/>
    </row>
    <row r="74" spans="2:9" ht="14.1">
      <c r="B74" s="785" t="s">
        <v>61</v>
      </c>
      <c r="C74" s="786" t="s">
        <v>120</v>
      </c>
      <c r="D74" s="787" t="s">
        <v>63</v>
      </c>
      <c r="E74" s="788" t="s">
        <v>64</v>
      </c>
      <c r="F74" s="788" t="s">
        <v>15</v>
      </c>
      <c r="G74" s="789" t="s">
        <v>16</v>
      </c>
    </row>
    <row r="75" spans="2:9" ht="12.95">
      <c r="B75" s="869" t="s">
        <v>121</v>
      </c>
      <c r="C75" s="326" t="s">
        <v>122</v>
      </c>
      <c r="D75" s="790">
        <v>7.2700000000000001E-2</v>
      </c>
      <c r="E75" s="870">
        <v>39.099051423913046</v>
      </c>
      <c r="F75" s="490">
        <v>0</v>
      </c>
      <c r="G75" s="871">
        <v>39.099051423913046</v>
      </c>
    </row>
    <row r="76" spans="2:9" ht="12.95">
      <c r="B76" s="869" t="s">
        <v>123</v>
      </c>
      <c r="C76" s="326" t="s">
        <v>124</v>
      </c>
      <c r="D76" s="790">
        <v>0.2021</v>
      </c>
      <c r="E76" s="870">
        <v>36.200910326086955</v>
      </c>
      <c r="F76" s="490">
        <v>0</v>
      </c>
      <c r="G76" s="871">
        <v>36.200910326086955</v>
      </c>
    </row>
    <row r="77" spans="2:9" ht="12.95">
      <c r="B77" s="869" t="s">
        <v>352</v>
      </c>
      <c r="C77" s="326" t="s">
        <v>143</v>
      </c>
      <c r="D77" s="790">
        <v>0.17</v>
      </c>
      <c r="E77" s="870">
        <v>0</v>
      </c>
      <c r="F77" s="490">
        <v>0</v>
      </c>
      <c r="G77" s="871">
        <v>0</v>
      </c>
    </row>
    <row r="78" spans="2:9" ht="12.95">
      <c r="B78" s="791" t="s">
        <v>353</v>
      </c>
      <c r="C78" s="792" t="s">
        <v>126</v>
      </c>
      <c r="D78" s="793">
        <v>0.1333</v>
      </c>
      <c r="E78" s="807">
        <v>26.840139271739126</v>
      </c>
      <c r="F78" s="807">
        <v>0</v>
      </c>
      <c r="G78" s="806">
        <v>26.840139271739126</v>
      </c>
    </row>
    <row r="79" spans="2:9">
      <c r="B79" s="872" t="s">
        <v>127</v>
      </c>
      <c r="C79" s="794" t="s">
        <v>126</v>
      </c>
      <c r="D79" s="744">
        <v>0.1333</v>
      </c>
      <c r="E79" s="745">
        <v>6.3443364782608693</v>
      </c>
      <c r="F79" s="745">
        <v>0</v>
      </c>
      <c r="G79" s="795">
        <v>6.3443364782608693</v>
      </c>
    </row>
    <row r="80" spans="2:9">
      <c r="B80" s="872" t="s">
        <v>128</v>
      </c>
      <c r="C80" s="794" t="s">
        <v>126</v>
      </c>
      <c r="D80" s="744">
        <v>0.1333</v>
      </c>
      <c r="E80" s="745">
        <v>5.2064561304347823</v>
      </c>
      <c r="F80" s="745">
        <v>0</v>
      </c>
      <c r="G80" s="795">
        <v>5.2064561304347823</v>
      </c>
    </row>
    <row r="81" spans="2:7">
      <c r="B81" s="872" t="s">
        <v>213</v>
      </c>
      <c r="C81" s="794" t="s">
        <v>126</v>
      </c>
      <c r="D81" s="744">
        <v>0.1333</v>
      </c>
      <c r="E81" s="745">
        <v>1.2351520760869565</v>
      </c>
      <c r="F81" s="745">
        <v>0</v>
      </c>
      <c r="G81" s="795">
        <v>1.2351520760869565</v>
      </c>
    </row>
    <row r="82" spans="2:7">
      <c r="B82" s="872" t="s">
        <v>214</v>
      </c>
      <c r="C82" s="794" t="s">
        <v>126</v>
      </c>
      <c r="D82" s="744">
        <v>0.1333</v>
      </c>
      <c r="E82" s="745">
        <v>3.3486845326086958</v>
      </c>
      <c r="F82" s="745">
        <v>0</v>
      </c>
      <c r="G82" s="795">
        <v>3.3486845326086958</v>
      </c>
    </row>
    <row r="83" spans="2:7">
      <c r="B83" s="872" t="s">
        <v>129</v>
      </c>
      <c r="C83" s="794" t="s">
        <v>126</v>
      </c>
      <c r="D83" s="744">
        <v>0.1333</v>
      </c>
      <c r="E83" s="745">
        <v>1.0640107826086957</v>
      </c>
      <c r="F83" s="745">
        <v>0</v>
      </c>
      <c r="G83" s="795">
        <v>1.0640107826086957</v>
      </c>
    </row>
    <row r="84" spans="2:7">
      <c r="B84" s="872" t="s">
        <v>130</v>
      </c>
      <c r="C84" s="794" t="s">
        <v>126</v>
      </c>
      <c r="D84" s="744">
        <v>0.1333</v>
      </c>
      <c r="E84" s="745">
        <v>4.1543909891304347</v>
      </c>
      <c r="F84" s="745">
        <v>0</v>
      </c>
      <c r="G84" s="795">
        <v>4.1543909891304347</v>
      </c>
    </row>
    <row r="85" spans="2:7">
      <c r="B85" s="872" t="s">
        <v>131</v>
      </c>
      <c r="C85" s="794" t="s">
        <v>126</v>
      </c>
      <c r="D85" s="744">
        <v>0.1333</v>
      </c>
      <c r="E85" s="745">
        <v>5.4871082826086957</v>
      </c>
      <c r="F85" s="745">
        <v>0</v>
      </c>
      <c r="G85" s="795">
        <v>5.4871082826086957</v>
      </c>
    </row>
    <row r="86" spans="2:7" ht="12.95">
      <c r="B86" s="1484" t="s">
        <v>341</v>
      </c>
      <c r="C86" s="1630" t="s">
        <v>126</v>
      </c>
      <c r="D86" s="1631">
        <v>0.23330000000000001</v>
      </c>
      <c r="E86" s="1632">
        <v>96.014873260869564</v>
      </c>
      <c r="F86" s="1632">
        <v>0</v>
      </c>
      <c r="G86" s="1633">
        <v>96.014873260869564</v>
      </c>
    </row>
    <row r="87" spans="2:7">
      <c r="B87" s="872" t="s">
        <v>133</v>
      </c>
      <c r="C87" s="794" t="s">
        <v>126</v>
      </c>
      <c r="D87" s="744">
        <v>0.23330000000000001</v>
      </c>
      <c r="E87" s="745">
        <v>27.566150108695652</v>
      </c>
      <c r="F87" s="745">
        <v>0</v>
      </c>
      <c r="G87" s="795">
        <v>27.566150108695652</v>
      </c>
    </row>
    <row r="88" spans="2:7">
      <c r="B88" s="872" t="s">
        <v>134</v>
      </c>
      <c r="C88" s="794" t="s">
        <v>126</v>
      </c>
      <c r="D88" s="744">
        <v>0.23330000000000001</v>
      </c>
      <c r="E88" s="745">
        <v>27.552867510869568</v>
      </c>
      <c r="F88" s="745">
        <v>0</v>
      </c>
      <c r="G88" s="795">
        <v>27.552867510869568</v>
      </c>
    </row>
    <row r="89" spans="2:7">
      <c r="B89" s="872" t="s">
        <v>135</v>
      </c>
      <c r="C89" s="794" t="s">
        <v>126</v>
      </c>
      <c r="D89" s="744">
        <v>0.23330000000000001</v>
      </c>
      <c r="E89" s="745">
        <v>13.769401141304348</v>
      </c>
      <c r="F89" s="745">
        <v>0</v>
      </c>
      <c r="G89" s="795">
        <v>13.769401141304348</v>
      </c>
    </row>
    <row r="90" spans="2:7">
      <c r="B90" s="872" t="s">
        <v>136</v>
      </c>
      <c r="C90" s="794" t="s">
        <v>126</v>
      </c>
      <c r="D90" s="744">
        <v>0.23330000000000001</v>
      </c>
      <c r="E90" s="745">
        <v>16.182531402173915</v>
      </c>
      <c r="F90" s="745">
        <v>0</v>
      </c>
      <c r="G90" s="795">
        <v>16.182531402173915</v>
      </c>
    </row>
    <row r="91" spans="2:7">
      <c r="B91" s="872" t="s">
        <v>137</v>
      </c>
      <c r="C91" s="794" t="s">
        <v>126</v>
      </c>
      <c r="D91" s="744">
        <v>0.23330000000000001</v>
      </c>
      <c r="E91" s="745">
        <v>10.943923097826087</v>
      </c>
      <c r="F91" s="745">
        <v>0</v>
      </c>
      <c r="G91" s="795">
        <v>10.943923097826087</v>
      </c>
    </row>
    <row r="92" spans="2:7" ht="12.95">
      <c r="B92" s="869" t="s">
        <v>138</v>
      </c>
      <c r="C92" s="326" t="s">
        <v>126</v>
      </c>
      <c r="D92" s="790">
        <v>0.1333</v>
      </c>
      <c r="E92" s="851">
        <v>7.4576624891304348</v>
      </c>
      <c r="F92" s="490">
        <v>0</v>
      </c>
      <c r="G92" s="871">
        <v>7.4576624891304348</v>
      </c>
    </row>
    <row r="93" spans="2:7" ht="12.95">
      <c r="B93" s="869" t="s">
        <v>342</v>
      </c>
      <c r="C93" s="326" t="s">
        <v>271</v>
      </c>
      <c r="D93" s="873" t="s">
        <v>67</v>
      </c>
      <c r="E93" s="851">
        <v>53.0491277826087</v>
      </c>
      <c r="F93" s="851">
        <v>9.4908258152173914</v>
      </c>
      <c r="G93" s="871">
        <v>62.539953597826091</v>
      </c>
    </row>
    <row r="94" spans="2:7" ht="12.95">
      <c r="B94" s="869" t="s">
        <v>69</v>
      </c>
      <c r="C94" s="326" t="s">
        <v>271</v>
      </c>
      <c r="D94" s="873">
        <v>0.27500000000000002</v>
      </c>
      <c r="E94" s="851">
        <v>6.9255823152173903</v>
      </c>
      <c r="F94" s="851">
        <v>0.12814402173913042</v>
      </c>
      <c r="G94" s="871">
        <v>7.0537263369565215</v>
      </c>
    </row>
    <row r="95" spans="2:7" ht="12.95">
      <c r="B95" s="869" t="s">
        <v>72</v>
      </c>
      <c r="C95" s="326" t="s">
        <v>271</v>
      </c>
      <c r="D95" s="790">
        <v>0.23549999999999999</v>
      </c>
      <c r="E95" s="851">
        <v>17.227474576086955</v>
      </c>
      <c r="F95" s="851">
        <v>2.4013791739130435</v>
      </c>
      <c r="G95" s="871">
        <v>19.628853749999998</v>
      </c>
    </row>
    <row r="96" spans="2:7" ht="12.95">
      <c r="B96" s="869" t="s">
        <v>217</v>
      </c>
      <c r="C96" s="326" t="s">
        <v>194</v>
      </c>
      <c r="D96" s="796">
        <v>0.36499999999999999</v>
      </c>
      <c r="E96" s="490">
        <v>0</v>
      </c>
      <c r="F96" s="851">
        <v>13.962716347826087</v>
      </c>
      <c r="G96" s="871">
        <v>13.962716347826087</v>
      </c>
    </row>
    <row r="97" spans="2:7" ht="12.95">
      <c r="B97" s="869" t="s">
        <v>343</v>
      </c>
      <c r="C97" s="326" t="s">
        <v>271</v>
      </c>
      <c r="D97" s="796" t="s">
        <v>67</v>
      </c>
      <c r="E97" s="851">
        <v>27.616040119565216</v>
      </c>
      <c r="F97" s="851">
        <v>22.379987445652176</v>
      </c>
      <c r="G97" s="871">
        <v>49.996027565217396</v>
      </c>
    </row>
    <row r="98" spans="2:7" ht="12.95">
      <c r="B98" s="869" t="s">
        <v>146</v>
      </c>
      <c r="C98" s="326" t="s">
        <v>147</v>
      </c>
      <c r="D98" s="796">
        <v>0.09</v>
      </c>
      <c r="E98" s="851">
        <v>10.117977510869565</v>
      </c>
      <c r="F98" s="490">
        <v>0</v>
      </c>
      <c r="G98" s="871">
        <v>10.117977510869565</v>
      </c>
    </row>
    <row r="99" spans="2:7" ht="12.95">
      <c r="B99" s="869" t="s">
        <v>75</v>
      </c>
      <c r="C99" s="326" t="s">
        <v>271</v>
      </c>
      <c r="D99" s="796">
        <v>0.12</v>
      </c>
      <c r="E99" s="851">
        <v>1.4340322934782608</v>
      </c>
      <c r="F99" s="851">
        <v>4.2415326086956522E-2</v>
      </c>
      <c r="G99" s="871">
        <v>1.4764476195652174</v>
      </c>
    </row>
    <row r="100" spans="2:7" ht="12.95">
      <c r="B100" s="869" t="s">
        <v>148</v>
      </c>
      <c r="C100" s="326" t="s">
        <v>147</v>
      </c>
      <c r="D100" s="790">
        <v>0.05</v>
      </c>
      <c r="E100" s="851">
        <v>0.89078254347826091</v>
      </c>
      <c r="F100" s="490">
        <v>0</v>
      </c>
      <c r="G100" s="871">
        <v>0.89078254347826091</v>
      </c>
    </row>
    <row r="101" spans="2:7" ht="12.95">
      <c r="B101" s="869" t="s">
        <v>149</v>
      </c>
      <c r="C101" s="326" t="s">
        <v>147</v>
      </c>
      <c r="D101" s="790">
        <v>9.2600000000000002E-2</v>
      </c>
      <c r="E101" s="851">
        <v>1.1390107826086955</v>
      </c>
      <c r="F101" s="490">
        <v>0</v>
      </c>
      <c r="G101" s="871">
        <v>1.1390107826086955</v>
      </c>
    </row>
    <row r="102" spans="2:7" ht="12.95">
      <c r="B102" s="869" t="s">
        <v>150</v>
      </c>
      <c r="C102" s="326" t="s">
        <v>151</v>
      </c>
      <c r="D102" s="796">
        <v>0.45900000000000002</v>
      </c>
      <c r="E102" s="851">
        <v>15.277248847826089</v>
      </c>
      <c r="F102" s="490">
        <v>0</v>
      </c>
      <c r="G102" s="871">
        <v>15.277248847826089</v>
      </c>
    </row>
    <row r="103" spans="2:7" ht="12.95">
      <c r="B103" s="869" t="s">
        <v>152</v>
      </c>
      <c r="C103" s="326" t="s">
        <v>151</v>
      </c>
      <c r="D103" s="790">
        <v>0.31850000000000001</v>
      </c>
      <c r="E103" s="490">
        <v>0</v>
      </c>
      <c r="F103" s="851">
        <v>37.882856586956521</v>
      </c>
      <c r="G103" s="871">
        <v>37.882856586956521</v>
      </c>
    </row>
    <row r="104" spans="2:7" ht="12.95">
      <c r="B104" s="869" t="s">
        <v>77</v>
      </c>
      <c r="C104" s="326" t="s">
        <v>271</v>
      </c>
      <c r="D104" s="790">
        <v>0.25</v>
      </c>
      <c r="E104" s="851">
        <v>11.847666391304347</v>
      </c>
      <c r="F104" s="851">
        <v>0.25475464130434783</v>
      </c>
      <c r="G104" s="871">
        <v>12.102421032608698</v>
      </c>
    </row>
    <row r="105" spans="2:7" ht="12.95">
      <c r="B105" s="869" t="s">
        <v>79</v>
      </c>
      <c r="C105" s="326" t="s">
        <v>271</v>
      </c>
      <c r="D105" s="796">
        <v>0.5</v>
      </c>
      <c r="E105" s="851">
        <v>13.042559456521738</v>
      </c>
      <c r="F105" s="851">
        <v>0.10332673913043477</v>
      </c>
      <c r="G105" s="871">
        <v>13.145886195652174</v>
      </c>
    </row>
    <row r="106" spans="2:7" ht="12.95">
      <c r="B106" s="869" t="s">
        <v>235</v>
      </c>
      <c r="C106" s="326" t="s">
        <v>236</v>
      </c>
      <c r="D106" s="790">
        <v>0.3</v>
      </c>
      <c r="E106" s="851">
        <v>9.4176840760869567</v>
      </c>
      <c r="F106" s="490">
        <v>0</v>
      </c>
      <c r="G106" s="871">
        <v>9.4176840760869567</v>
      </c>
    </row>
    <row r="107" spans="2:7" ht="12.95">
      <c r="B107" s="869" t="s">
        <v>344</v>
      </c>
      <c r="C107" s="326" t="s">
        <v>271</v>
      </c>
      <c r="D107" s="796" t="s">
        <v>67</v>
      </c>
      <c r="E107" s="851">
        <v>25.324198967391304</v>
      </c>
      <c r="F107" s="851">
        <v>183.08373561956523</v>
      </c>
      <c r="G107" s="871">
        <v>208.40793458695651</v>
      </c>
    </row>
    <row r="108" spans="2:7" ht="12.95">
      <c r="B108" s="869" t="s">
        <v>153</v>
      </c>
      <c r="C108" s="326" t="s">
        <v>143</v>
      </c>
      <c r="D108" s="796">
        <v>0.65110000000000001</v>
      </c>
      <c r="E108" s="851">
        <v>6.1115212826086953</v>
      </c>
      <c r="F108" s="851">
        <v>0</v>
      </c>
      <c r="G108" s="871">
        <v>6.1115212826086953</v>
      </c>
    </row>
    <row r="109" spans="2:7" ht="12.95">
      <c r="B109" s="869" t="s">
        <v>154</v>
      </c>
      <c r="C109" s="326" t="s">
        <v>155</v>
      </c>
      <c r="D109" s="796">
        <v>0.1</v>
      </c>
      <c r="E109" s="851">
        <v>8.2485754673913032</v>
      </c>
      <c r="F109" s="490">
        <v>0</v>
      </c>
      <c r="G109" s="871">
        <v>8.2485754673913032</v>
      </c>
    </row>
    <row r="110" spans="2:7" ht="12.95">
      <c r="B110" s="869" t="s">
        <v>241</v>
      </c>
      <c r="C110" s="326" t="s">
        <v>271</v>
      </c>
      <c r="D110" s="796" t="s">
        <v>242</v>
      </c>
      <c r="E110" s="851">
        <v>0</v>
      </c>
      <c r="F110" s="490">
        <v>0</v>
      </c>
      <c r="G110" s="871">
        <v>0</v>
      </c>
    </row>
    <row r="111" spans="2:7" ht="12.95">
      <c r="B111" s="869" t="s">
        <v>206</v>
      </c>
      <c r="C111" s="511" t="s">
        <v>157</v>
      </c>
      <c r="D111" s="796">
        <v>0.6</v>
      </c>
      <c r="E111" s="851">
        <v>43.3</v>
      </c>
      <c r="F111" s="490">
        <v>0</v>
      </c>
      <c r="G111" s="871">
        <v>43.3</v>
      </c>
    </row>
    <row r="112" spans="2:7" ht="12.95">
      <c r="B112" s="869" t="s">
        <v>313</v>
      </c>
      <c r="C112" s="511" t="s">
        <v>157</v>
      </c>
      <c r="D112" s="796">
        <v>0.25</v>
      </c>
      <c r="E112" s="851">
        <v>39.5</v>
      </c>
      <c r="F112" s="490">
        <v>4.8</v>
      </c>
      <c r="G112" s="871">
        <v>44.4</v>
      </c>
    </row>
    <row r="113" spans="2:7" ht="12.95">
      <c r="B113" s="869" t="s">
        <v>84</v>
      </c>
      <c r="C113" s="326" t="s">
        <v>271</v>
      </c>
      <c r="D113" s="796">
        <v>0.215</v>
      </c>
      <c r="E113" s="851">
        <v>19.363305163043478</v>
      </c>
      <c r="F113" s="851">
        <v>0.45270377173913046</v>
      </c>
      <c r="G113" s="871">
        <v>19.816008934782609</v>
      </c>
    </row>
    <row r="114" spans="2:7" ht="12.95">
      <c r="B114" s="869" t="s">
        <v>246</v>
      </c>
      <c r="C114" s="326" t="s">
        <v>236</v>
      </c>
      <c r="D114" s="796">
        <v>0.33329999999999999</v>
      </c>
      <c r="E114" s="851">
        <v>5.0007496304347825</v>
      </c>
      <c r="F114" s="851">
        <v>0</v>
      </c>
      <c r="G114" s="871">
        <v>5.0007496304347825</v>
      </c>
    </row>
    <row r="115" spans="2:7" ht="12.95">
      <c r="B115" s="869" t="s">
        <v>86</v>
      </c>
      <c r="C115" s="326" t="s">
        <v>271</v>
      </c>
      <c r="D115" s="796">
        <v>0.25</v>
      </c>
      <c r="E115" s="851">
        <v>8.0860801630434782</v>
      </c>
      <c r="F115" s="490">
        <v>0.27572638043478259</v>
      </c>
      <c r="G115" s="871">
        <v>8.3618065434782611</v>
      </c>
    </row>
    <row r="116" spans="2:7" ht="12.95">
      <c r="B116" s="869" t="s">
        <v>90</v>
      </c>
      <c r="C116" s="326" t="s">
        <v>271</v>
      </c>
      <c r="D116" s="796">
        <v>0.25</v>
      </c>
      <c r="E116" s="851">
        <v>25.993260119565218</v>
      </c>
      <c r="F116" s="851">
        <v>1.5296347717391303</v>
      </c>
      <c r="G116" s="871">
        <v>27.52289489130435</v>
      </c>
    </row>
    <row r="117" spans="2:7" ht="12.95">
      <c r="B117" s="869" t="s">
        <v>220</v>
      </c>
      <c r="C117" s="326" t="s">
        <v>147</v>
      </c>
      <c r="D117" s="790">
        <v>0.15</v>
      </c>
      <c r="E117" s="851">
        <v>5.5319887173913047</v>
      </c>
      <c r="F117" s="490">
        <v>0</v>
      </c>
      <c r="G117" s="871">
        <v>5.5319887173913047</v>
      </c>
    </row>
    <row r="118" spans="2:7" ht="12.95">
      <c r="B118" s="869" t="s">
        <v>93</v>
      </c>
      <c r="C118" s="326" t="s">
        <v>271</v>
      </c>
      <c r="D118" s="790">
        <v>1</v>
      </c>
      <c r="E118" s="851">
        <v>2.1536460326086955</v>
      </c>
      <c r="F118" s="851">
        <v>0.22050335869565216</v>
      </c>
      <c r="G118" s="871">
        <v>2.3741493913043477</v>
      </c>
    </row>
    <row r="119" spans="2:7" ht="12.95">
      <c r="B119" s="869" t="s">
        <v>160</v>
      </c>
      <c r="C119" s="326" t="s">
        <v>143</v>
      </c>
      <c r="D119" s="790">
        <v>0.38</v>
      </c>
      <c r="E119" s="851">
        <v>1.8155107282608696</v>
      </c>
      <c r="F119" s="851">
        <v>1.2098477391304348</v>
      </c>
      <c r="G119" s="871">
        <v>3.0253584673913045</v>
      </c>
    </row>
    <row r="120" spans="2:7" ht="12.95">
      <c r="B120" s="1484" t="s">
        <v>359</v>
      </c>
      <c r="C120" s="1686" t="s">
        <v>360</v>
      </c>
      <c r="D120" s="1686"/>
      <c r="E120" s="1636">
        <f>(SUM(E75:E119))-E86-E78</f>
        <v>564.02665973913065</v>
      </c>
      <c r="F120" s="1636">
        <f>(SUM(F75:F119))-F86-F78</f>
        <v>278.21855773913057</v>
      </c>
      <c r="G120" s="1636">
        <f>(SUM(G75:G119))-G86-G78</f>
        <v>842.34521747826113</v>
      </c>
    </row>
  </sheetData>
  <mergeCells count="2">
    <mergeCell ref="D2:F2"/>
    <mergeCell ref="B41:I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3A20C-5C94-474D-AEF7-738ADB37DFD8}">
  <dimension ref="A1:AA141"/>
  <sheetViews>
    <sheetView topLeftCell="I9" workbookViewId="0">
      <selection activeCell="N21" sqref="N21"/>
    </sheetView>
  </sheetViews>
  <sheetFormatPr defaultRowHeight="12.6"/>
  <cols>
    <col min="1" max="1" width="40" customWidth="1"/>
    <col min="2" max="2" width="11.85546875" customWidth="1"/>
    <col min="4" max="4" width="10" bestFit="1" customWidth="1"/>
    <col min="5" max="5" width="20.5703125" customWidth="1"/>
    <col min="7" max="7" width="17.85546875" customWidth="1"/>
    <col min="8" max="8" width="11.140625" customWidth="1"/>
    <col min="9" max="9" width="20.7109375" customWidth="1"/>
    <col min="10" max="10" width="15.85546875" customWidth="1"/>
    <col min="11" max="11" width="15.28515625" bestFit="1" customWidth="1"/>
    <col min="12" max="12" width="16.5703125" customWidth="1"/>
    <col min="13" max="13" width="31.140625" customWidth="1"/>
    <col min="14" max="14" width="17.5703125" customWidth="1"/>
    <col min="15" max="15" width="27.28515625" customWidth="1"/>
  </cols>
  <sheetData>
    <row r="1" spans="1:27" ht="13.5" thickBot="1">
      <c r="A1" s="2074" t="s">
        <v>0</v>
      </c>
      <c r="B1" s="2074"/>
      <c r="C1" s="2074"/>
      <c r="D1" s="2074"/>
      <c r="E1" s="2074"/>
      <c r="F1" s="2074"/>
      <c r="G1" s="2074"/>
      <c r="H1" s="2074"/>
      <c r="I1" s="2074"/>
      <c r="J1" s="2074"/>
      <c r="K1" s="326"/>
      <c r="L1" s="326"/>
      <c r="M1" s="2074" t="s">
        <v>1</v>
      </c>
      <c r="N1" s="2074"/>
      <c r="O1" s="2074"/>
      <c r="P1" s="326"/>
      <c r="Q1" s="326"/>
      <c r="R1" s="326"/>
      <c r="S1" s="326"/>
      <c r="T1" s="326"/>
      <c r="U1" s="326"/>
      <c r="V1" s="326"/>
      <c r="W1" s="326"/>
      <c r="X1" s="326"/>
      <c r="Y1" s="326"/>
      <c r="Z1" s="326"/>
      <c r="AA1" s="326"/>
    </row>
    <row r="2" spans="1:27" ht="21">
      <c r="A2" s="1894" t="s">
        <v>2</v>
      </c>
      <c r="B2" s="1895" t="s">
        <v>3</v>
      </c>
      <c r="C2" s="2079" t="s">
        <v>4</v>
      </c>
      <c r="D2" s="2079"/>
      <c r="E2" s="2080"/>
      <c r="F2" s="1371"/>
      <c r="G2" s="1881" t="s">
        <v>5</v>
      </c>
      <c r="H2" s="1882" t="s">
        <v>3</v>
      </c>
      <c r="I2" s="2081" t="s">
        <v>6</v>
      </c>
      <c r="J2" s="2081"/>
      <c r="K2" s="1883"/>
      <c r="L2" s="326"/>
      <c r="M2" s="1897" t="s">
        <v>7</v>
      </c>
      <c r="N2" s="1897" t="s">
        <v>8</v>
      </c>
      <c r="O2" s="1612" t="s">
        <v>9</v>
      </c>
      <c r="P2" s="326"/>
      <c r="Q2" s="326"/>
      <c r="R2" s="326"/>
      <c r="S2" s="326"/>
      <c r="T2" s="326"/>
      <c r="U2" s="326"/>
      <c r="V2" s="326"/>
      <c r="W2" s="326"/>
      <c r="X2" s="326"/>
      <c r="Y2" s="326"/>
      <c r="Z2" s="326"/>
      <c r="AA2" s="326"/>
    </row>
    <row r="3" spans="1:27">
      <c r="A3" s="1399"/>
      <c r="B3" s="1455"/>
      <c r="C3" s="1455"/>
      <c r="D3" s="1455"/>
      <c r="E3" s="1549"/>
      <c r="F3" s="1371"/>
      <c r="G3" s="1884"/>
      <c r="H3" s="1455"/>
      <c r="I3" s="1330"/>
      <c r="J3" s="1330"/>
      <c r="K3" s="1885"/>
      <c r="L3" s="326"/>
      <c r="M3" s="1878" t="s">
        <v>41</v>
      </c>
      <c r="N3" s="1879">
        <v>0.4</v>
      </c>
      <c r="O3" s="1880">
        <v>1</v>
      </c>
      <c r="P3" s="326"/>
      <c r="Q3" s="326"/>
      <c r="R3" s="326"/>
      <c r="S3" s="326"/>
      <c r="T3" s="326"/>
      <c r="U3" s="326"/>
      <c r="V3" s="326"/>
      <c r="W3" s="326"/>
      <c r="X3" s="326"/>
      <c r="Y3" s="326"/>
      <c r="Z3" s="326"/>
      <c r="AA3" s="326"/>
    </row>
    <row r="4" spans="1:27">
      <c r="A4" s="1399" t="s">
        <v>11</v>
      </c>
      <c r="B4" s="1455"/>
      <c r="C4" s="1330" t="s">
        <v>12</v>
      </c>
      <c r="D4" s="1330" t="s">
        <v>13</v>
      </c>
      <c r="E4" s="1400" t="s">
        <v>14</v>
      </c>
      <c r="F4" s="1371"/>
      <c r="G4" s="1884" t="s">
        <v>11</v>
      </c>
      <c r="H4" s="1455"/>
      <c r="I4" s="1330" t="s">
        <v>12</v>
      </c>
      <c r="J4" s="1373" t="s">
        <v>15</v>
      </c>
      <c r="K4" s="1885" t="s">
        <v>16</v>
      </c>
      <c r="L4" s="326"/>
      <c r="M4" s="1175" t="s">
        <v>10</v>
      </c>
      <c r="N4" s="1507">
        <v>0.4</v>
      </c>
      <c r="O4" s="1511">
        <v>148</v>
      </c>
      <c r="P4" s="326"/>
      <c r="Q4" s="326"/>
      <c r="R4" s="326"/>
      <c r="S4" s="326"/>
      <c r="T4" s="326"/>
      <c r="U4" s="326"/>
      <c r="V4" s="326"/>
      <c r="W4" s="326"/>
      <c r="X4" s="326"/>
      <c r="Y4" s="326"/>
      <c r="Z4" s="326"/>
      <c r="AA4" s="326"/>
    </row>
    <row r="5" spans="1:27" ht="12.75" customHeight="1">
      <c r="A5" s="1586" t="s">
        <v>18</v>
      </c>
      <c r="B5" s="1587">
        <v>0.51</v>
      </c>
      <c r="C5" s="1588">
        <v>1</v>
      </c>
      <c r="D5" s="1588">
        <v>74.2</v>
      </c>
      <c r="E5" s="1589">
        <v>75.2</v>
      </c>
      <c r="F5" s="1371"/>
      <c r="G5" s="1886" t="s">
        <v>19</v>
      </c>
      <c r="H5" s="1591">
        <v>0.1178</v>
      </c>
      <c r="I5" s="819">
        <v>0</v>
      </c>
      <c r="J5" s="820">
        <v>0</v>
      </c>
      <c r="K5" s="1887">
        <v>0</v>
      </c>
      <c r="L5" s="1375"/>
      <c r="M5" s="1175" t="s">
        <v>17</v>
      </c>
      <c r="N5" s="1507">
        <v>0.35</v>
      </c>
      <c r="O5" s="1511">
        <v>182</v>
      </c>
      <c r="P5" s="326"/>
      <c r="Q5" s="326"/>
      <c r="R5" s="326"/>
      <c r="S5" s="326"/>
      <c r="T5" s="326"/>
      <c r="U5" s="326"/>
      <c r="V5" s="326"/>
      <c r="W5" s="326"/>
      <c r="X5" s="326"/>
      <c r="Y5" s="326"/>
      <c r="Z5" s="326"/>
      <c r="AA5" s="326"/>
    </row>
    <row r="6" spans="1:27">
      <c r="A6" s="1590" t="s">
        <v>21</v>
      </c>
      <c r="B6" s="1591">
        <v>0.53</v>
      </c>
      <c r="C6" s="1588">
        <v>2.5</v>
      </c>
      <c r="D6" s="1588">
        <v>6.8</v>
      </c>
      <c r="E6" s="1589">
        <v>9.4</v>
      </c>
      <c r="F6" s="1371"/>
      <c r="G6" s="1886" t="s">
        <v>31</v>
      </c>
      <c r="H6" s="1591">
        <v>0.2535</v>
      </c>
      <c r="I6" s="819">
        <v>1.4</v>
      </c>
      <c r="J6" s="820">
        <v>34.299999999999997</v>
      </c>
      <c r="K6" s="1887">
        <v>35.700000000000003</v>
      </c>
      <c r="L6" s="1375"/>
      <c r="M6" s="1175" t="s">
        <v>20</v>
      </c>
      <c r="N6" s="1507">
        <v>0.75</v>
      </c>
      <c r="O6" s="1511">
        <v>25</v>
      </c>
      <c r="P6" s="326"/>
      <c r="Q6" s="326"/>
      <c r="R6" s="326"/>
      <c r="S6" s="326"/>
      <c r="T6" s="326"/>
      <c r="U6" s="326"/>
      <c r="V6" s="326"/>
      <c r="W6" s="326"/>
      <c r="X6" s="326"/>
      <c r="Y6" s="326"/>
      <c r="Z6" s="326"/>
      <c r="AA6" s="326"/>
    </row>
    <row r="7" spans="1:27">
      <c r="A7" s="1586" t="s">
        <v>24</v>
      </c>
      <c r="B7" s="1587">
        <v>0.39</v>
      </c>
      <c r="C7" s="1588">
        <v>9.4</v>
      </c>
      <c r="D7" s="1588">
        <v>0</v>
      </c>
      <c r="E7" s="1589">
        <v>9.4</v>
      </c>
      <c r="F7" s="1371"/>
      <c r="G7" s="1886" t="s">
        <v>34</v>
      </c>
      <c r="H7" s="1591">
        <v>0.36170000000000002</v>
      </c>
      <c r="I7" s="819">
        <v>12.8</v>
      </c>
      <c r="J7" s="820">
        <v>38</v>
      </c>
      <c r="K7" s="1887">
        <v>50.7</v>
      </c>
      <c r="L7" s="1375"/>
      <c r="M7" s="1175" t="s">
        <v>23</v>
      </c>
      <c r="N7" s="1509">
        <v>0.25</v>
      </c>
      <c r="O7" s="1511">
        <v>98</v>
      </c>
      <c r="P7" s="326"/>
      <c r="Q7" s="326"/>
      <c r="R7" s="326"/>
      <c r="S7" s="326"/>
      <c r="T7" s="326"/>
      <c r="U7" s="326"/>
      <c r="V7" s="326"/>
      <c r="W7" s="326"/>
      <c r="X7" s="326"/>
      <c r="Y7" s="326"/>
      <c r="Z7" s="326"/>
      <c r="AA7" s="326"/>
    </row>
    <row r="8" spans="1:27">
      <c r="A8" s="1586" t="s">
        <v>33</v>
      </c>
      <c r="B8" s="1591" t="s">
        <v>162</v>
      </c>
      <c r="C8" s="1588">
        <v>6.8</v>
      </c>
      <c r="D8" s="1588">
        <v>5.5</v>
      </c>
      <c r="E8" s="1589">
        <v>12.3</v>
      </c>
      <c r="F8" s="1371"/>
      <c r="G8" s="1888" t="s">
        <v>28</v>
      </c>
      <c r="H8" s="1591">
        <v>0.33</v>
      </c>
      <c r="I8" s="819">
        <v>0.4</v>
      </c>
      <c r="J8" s="820">
        <v>2.5</v>
      </c>
      <c r="K8" s="1887">
        <v>2.9</v>
      </c>
      <c r="L8" s="1375"/>
      <c r="M8" s="1175" t="s">
        <v>26</v>
      </c>
      <c r="N8" s="1507">
        <v>0.44</v>
      </c>
      <c r="O8" s="1511">
        <v>32</v>
      </c>
      <c r="P8" s="326"/>
      <c r="Q8" s="326"/>
      <c r="R8" s="326"/>
      <c r="S8" s="326"/>
      <c r="T8" s="326"/>
      <c r="U8" s="326"/>
      <c r="V8" s="326"/>
      <c r="W8" s="326"/>
      <c r="X8" s="326"/>
      <c r="Y8" s="326"/>
      <c r="Z8" s="326"/>
      <c r="AA8" s="326"/>
    </row>
    <row r="9" spans="1:27">
      <c r="A9" s="1586" t="s">
        <v>163</v>
      </c>
      <c r="B9" s="1591" t="s">
        <v>164</v>
      </c>
      <c r="C9" s="1588">
        <v>0.1</v>
      </c>
      <c r="D9" s="1588">
        <v>0.2</v>
      </c>
      <c r="E9" s="1589">
        <v>0.2</v>
      </c>
      <c r="F9" s="1371"/>
      <c r="G9" s="1886" t="s">
        <v>22</v>
      </c>
      <c r="H9" s="1591">
        <v>0.35</v>
      </c>
      <c r="I9" s="819">
        <v>7</v>
      </c>
      <c r="J9" s="820">
        <v>0</v>
      </c>
      <c r="K9" s="1887">
        <v>7</v>
      </c>
      <c r="L9" s="1375"/>
      <c r="M9" s="1511" t="s">
        <v>165</v>
      </c>
      <c r="N9" s="1510">
        <v>0.5</v>
      </c>
      <c r="O9" s="1511">
        <v>8</v>
      </c>
      <c r="P9" s="326"/>
      <c r="Q9" s="326"/>
      <c r="R9" s="326"/>
      <c r="S9" s="326"/>
      <c r="T9" s="326"/>
      <c r="U9" s="326"/>
      <c r="V9" s="326"/>
      <c r="W9" s="326"/>
      <c r="X9" s="326"/>
      <c r="Y9" s="326"/>
      <c r="Z9" s="326"/>
      <c r="AA9" s="326"/>
    </row>
    <row r="10" spans="1:27">
      <c r="A10" s="1586" t="s">
        <v>166</v>
      </c>
      <c r="B10" s="1587">
        <v>0.58699999999999997</v>
      </c>
      <c r="C10" s="1588">
        <v>9.3000000000000007</v>
      </c>
      <c r="D10" s="1588">
        <v>25.6</v>
      </c>
      <c r="E10" s="1589">
        <v>34.9</v>
      </c>
      <c r="F10" s="1371"/>
      <c r="G10" s="1886" t="s">
        <v>25</v>
      </c>
      <c r="H10" s="1591">
        <v>0.41470000000000001</v>
      </c>
      <c r="I10" s="819">
        <v>10.7</v>
      </c>
      <c r="J10" s="820">
        <v>2.5</v>
      </c>
      <c r="K10" s="1887">
        <v>13.2</v>
      </c>
      <c r="L10" s="1375"/>
      <c r="M10" s="1175" t="s">
        <v>29</v>
      </c>
      <c r="N10" s="1507">
        <v>0.41</v>
      </c>
      <c r="O10" s="1511">
        <v>33</v>
      </c>
      <c r="P10" s="326"/>
      <c r="Q10" s="326"/>
      <c r="R10" s="326"/>
      <c r="S10" s="326"/>
      <c r="T10" s="326"/>
      <c r="U10" s="326"/>
      <c r="V10" s="326"/>
      <c r="W10" s="326"/>
      <c r="X10" s="326"/>
      <c r="Y10" s="326"/>
      <c r="Z10" s="326"/>
      <c r="AA10" s="326"/>
    </row>
    <row r="11" spans="1:27">
      <c r="A11" s="1592" t="s">
        <v>42</v>
      </c>
      <c r="B11" s="1591" t="s">
        <v>167</v>
      </c>
      <c r="C11" s="1588">
        <v>12.3</v>
      </c>
      <c r="D11" s="1588">
        <v>0</v>
      </c>
      <c r="E11" s="1589">
        <v>12.3</v>
      </c>
      <c r="F11" s="1371"/>
      <c r="G11" s="1889" t="s">
        <v>168</v>
      </c>
      <c r="H11" s="1591">
        <v>0.3</v>
      </c>
      <c r="I11" s="819">
        <v>0.6</v>
      </c>
      <c r="J11" s="819">
        <v>3</v>
      </c>
      <c r="K11" s="1887">
        <v>3.6</v>
      </c>
      <c r="L11" s="1375"/>
      <c r="M11" s="1175" t="s">
        <v>44</v>
      </c>
      <c r="N11" s="1877">
        <v>1</v>
      </c>
      <c r="O11" s="1511">
        <v>130</v>
      </c>
      <c r="P11" s="326"/>
      <c r="Q11" s="326"/>
      <c r="R11" s="326"/>
      <c r="S11" s="326"/>
      <c r="T11" s="326"/>
      <c r="U11" s="326"/>
      <c r="V11" s="326"/>
      <c r="W11" s="326"/>
      <c r="X11" s="326"/>
      <c r="Y11" s="326"/>
      <c r="Z11" s="326"/>
    </row>
    <row r="12" spans="1:27">
      <c r="A12" s="1586" t="s">
        <v>45</v>
      </c>
      <c r="B12" s="1591">
        <v>0.36</v>
      </c>
      <c r="C12" s="1588">
        <v>8</v>
      </c>
      <c r="D12" s="1588">
        <v>5.5</v>
      </c>
      <c r="E12" s="1589">
        <v>13.5</v>
      </c>
      <c r="F12" s="1371"/>
      <c r="G12" s="1898" t="s">
        <v>169</v>
      </c>
      <c r="H12" s="1620"/>
      <c r="I12" s="1621">
        <f>SUM(I5:I11)</f>
        <v>32.9</v>
      </c>
      <c r="J12" s="1621">
        <f>SUM(J5:J11)</f>
        <v>80.3</v>
      </c>
      <c r="K12" s="1899">
        <f>SUM(I12:J12)</f>
        <v>113.19999999999999</v>
      </c>
      <c r="L12" s="1375"/>
      <c r="M12" s="1175" t="s">
        <v>170</v>
      </c>
      <c r="N12" s="1507">
        <v>1</v>
      </c>
      <c r="O12" s="1511">
        <v>4</v>
      </c>
      <c r="P12" s="326"/>
      <c r="Q12" s="326"/>
      <c r="R12" s="326"/>
      <c r="S12" s="326"/>
      <c r="T12" s="326"/>
      <c r="U12" s="326"/>
      <c r="V12" s="326"/>
      <c r="W12" s="326"/>
      <c r="X12" s="326"/>
      <c r="Y12" s="326"/>
      <c r="Z12" s="326"/>
    </row>
    <row r="13" spans="1:27" ht="12.95" thickBot="1">
      <c r="A13" s="1586" t="s">
        <v>47</v>
      </c>
      <c r="B13" s="1591">
        <v>0.51</v>
      </c>
      <c r="C13" s="1593">
        <v>33.200000000000003</v>
      </c>
      <c r="D13" s="1594">
        <v>48.1</v>
      </c>
      <c r="E13" s="1589">
        <v>81.3</v>
      </c>
      <c r="F13" s="1371"/>
      <c r="G13" s="1890" t="s">
        <v>171</v>
      </c>
      <c r="H13" s="1891"/>
      <c r="I13" s="1892">
        <v>658</v>
      </c>
      <c r="J13" s="1892">
        <v>806</v>
      </c>
      <c r="K13" s="1893">
        <v>1464</v>
      </c>
      <c r="L13" s="1375"/>
      <c r="M13" s="1175" t="s">
        <v>172</v>
      </c>
      <c r="N13" s="1507">
        <v>1</v>
      </c>
      <c r="O13" s="1511">
        <v>4</v>
      </c>
      <c r="P13" s="326"/>
      <c r="Q13" s="326"/>
      <c r="R13" s="326"/>
      <c r="S13" s="326"/>
      <c r="T13" s="326"/>
      <c r="U13" s="326"/>
      <c r="V13" s="326"/>
      <c r="W13" s="326"/>
      <c r="X13" s="326"/>
      <c r="Y13" s="326"/>
      <c r="Z13" s="326"/>
    </row>
    <row r="14" spans="1:27">
      <c r="A14" s="1592" t="s">
        <v>51</v>
      </c>
      <c r="B14" s="1591">
        <v>0.13039999999999999</v>
      </c>
      <c r="C14" s="1588">
        <v>5.6</v>
      </c>
      <c r="D14" s="1588">
        <v>3.5</v>
      </c>
      <c r="E14" s="1589">
        <v>9.1</v>
      </c>
      <c r="F14" s="1371"/>
      <c r="G14" s="326"/>
      <c r="H14" s="326"/>
      <c r="I14" s="326"/>
      <c r="J14" s="326"/>
      <c r="K14" s="326"/>
      <c r="L14" s="1504"/>
      <c r="M14" s="1175" t="s">
        <v>35</v>
      </c>
      <c r="N14" s="1507">
        <v>1</v>
      </c>
      <c r="O14" s="1511">
        <v>30</v>
      </c>
      <c r="P14" s="326"/>
      <c r="Q14" s="326"/>
      <c r="R14" s="326"/>
      <c r="S14" s="326"/>
      <c r="T14" s="326"/>
      <c r="U14" s="326"/>
      <c r="V14" s="326"/>
      <c r="W14" s="326"/>
      <c r="X14" s="326"/>
      <c r="Y14" s="326"/>
      <c r="Z14" s="326"/>
    </row>
    <row r="15" spans="1:27">
      <c r="A15" s="1586" t="s">
        <v>173</v>
      </c>
      <c r="B15" s="1591" t="s">
        <v>174</v>
      </c>
      <c r="C15" s="1588">
        <v>0</v>
      </c>
      <c r="D15" s="1588">
        <v>0</v>
      </c>
      <c r="E15" s="1589">
        <v>0</v>
      </c>
      <c r="F15" s="1371"/>
      <c r="G15" s="326"/>
      <c r="H15" s="326"/>
      <c r="I15" s="326"/>
      <c r="J15" s="326"/>
      <c r="K15" s="326"/>
      <c r="L15" s="1505"/>
      <c r="M15" s="1571" t="s">
        <v>48</v>
      </c>
      <c r="N15" s="1571"/>
      <c r="O15" s="1613">
        <v>661</v>
      </c>
      <c r="P15" s="326"/>
      <c r="Q15" s="326"/>
      <c r="R15" s="326"/>
      <c r="S15" s="326"/>
      <c r="T15" s="326"/>
      <c r="U15" s="326"/>
      <c r="V15" s="326"/>
      <c r="W15" s="326"/>
      <c r="X15" s="326"/>
      <c r="Y15" s="326"/>
      <c r="Z15" s="326"/>
    </row>
    <row r="16" spans="1:27" ht="11.25" customHeight="1">
      <c r="A16" s="1586" t="s">
        <v>52</v>
      </c>
      <c r="B16" s="1591" t="s">
        <v>175</v>
      </c>
      <c r="C16" s="1588">
        <v>5.8</v>
      </c>
      <c r="D16" s="1588">
        <v>1.3</v>
      </c>
      <c r="E16" s="1589">
        <v>7.1</v>
      </c>
      <c r="F16" s="1371"/>
      <c r="G16" s="1532"/>
      <c r="H16" s="326"/>
      <c r="I16" s="1532"/>
      <c r="J16" s="326"/>
      <c r="K16" s="1532"/>
      <c r="L16" s="326"/>
      <c r="M16" s="1571" t="s">
        <v>50</v>
      </c>
      <c r="N16" s="1571"/>
      <c r="O16" s="1613">
        <v>694</v>
      </c>
      <c r="P16" s="1866"/>
      <c r="Q16" s="1866"/>
      <c r="R16" s="1866"/>
      <c r="S16" s="1866"/>
      <c r="T16" s="326"/>
      <c r="U16" s="326"/>
      <c r="V16" s="326"/>
      <c r="W16" s="326"/>
      <c r="X16" s="326"/>
      <c r="Y16" s="326"/>
      <c r="Z16" s="326"/>
    </row>
    <row r="17" spans="1:26">
      <c r="A17" s="1586" t="s">
        <v>54</v>
      </c>
      <c r="B17" s="1591">
        <v>0.42630000000000001</v>
      </c>
      <c r="C17" s="1588">
        <v>315.8</v>
      </c>
      <c r="D17" s="1588">
        <v>12.4</v>
      </c>
      <c r="E17" s="1589">
        <v>328.1</v>
      </c>
      <c r="F17" s="1371"/>
      <c r="G17" s="326"/>
      <c r="H17" s="326"/>
      <c r="I17" s="326"/>
      <c r="J17" s="326"/>
      <c r="K17" s="326"/>
      <c r="L17" s="326"/>
      <c r="M17" s="1512" t="s">
        <v>53</v>
      </c>
      <c r="N17" s="1512"/>
      <c r="O17" s="1512"/>
      <c r="P17" s="326"/>
      <c r="Q17" s="326"/>
      <c r="R17" s="326"/>
      <c r="S17" s="326"/>
      <c r="T17" s="326"/>
      <c r="U17" s="326"/>
      <c r="V17" s="326"/>
      <c r="W17" s="326"/>
      <c r="X17" s="326"/>
      <c r="Y17" s="326"/>
      <c r="Z17" s="326"/>
    </row>
    <row r="18" spans="1:26">
      <c r="A18" s="1586" t="s">
        <v>56</v>
      </c>
      <c r="B18" s="1591">
        <v>0.54820000000000002</v>
      </c>
      <c r="C18" s="1588">
        <v>2.9</v>
      </c>
      <c r="D18" s="1588">
        <v>3.9</v>
      </c>
      <c r="E18" s="1589">
        <v>6.9</v>
      </c>
      <c r="F18" s="1371"/>
      <c r="H18" s="326"/>
      <c r="I18" s="326"/>
      <c r="J18" s="326"/>
      <c r="K18" s="326"/>
      <c r="L18" s="326"/>
      <c r="M18" s="300" t="s">
        <v>55</v>
      </c>
      <c r="N18" s="300"/>
      <c r="O18" s="300"/>
      <c r="P18" s="326"/>
      <c r="Q18" s="326"/>
      <c r="R18" s="326"/>
      <c r="S18" s="326"/>
      <c r="T18" s="326"/>
      <c r="U18" s="326"/>
      <c r="V18" s="326"/>
      <c r="W18" s="326"/>
      <c r="X18" s="326"/>
      <c r="Y18" s="326"/>
      <c r="Z18" s="326"/>
    </row>
    <row r="19" spans="1:26">
      <c r="A19" s="1586" t="s">
        <v>57</v>
      </c>
      <c r="B19" s="1591">
        <v>0.39550000000000002</v>
      </c>
      <c r="C19" s="1593">
        <v>4.5</v>
      </c>
      <c r="D19" s="1594">
        <v>20.399999999999999</v>
      </c>
      <c r="E19" s="1595">
        <v>24.9</v>
      </c>
      <c r="F19" s="1371"/>
      <c r="G19" s="326"/>
      <c r="H19" s="326"/>
      <c r="I19" s="326"/>
      <c r="J19" s="326"/>
      <c r="K19" s="326"/>
      <c r="L19" s="326"/>
      <c r="M19" s="300"/>
      <c r="N19" s="300"/>
      <c r="O19" s="300"/>
      <c r="P19" s="300"/>
      <c r="Q19" s="326"/>
      <c r="R19" s="326"/>
      <c r="S19" s="326"/>
      <c r="T19" s="326"/>
      <c r="U19" s="326"/>
      <c r="V19" s="326"/>
      <c r="W19" s="326"/>
      <c r="X19" s="326"/>
      <c r="Y19" s="326"/>
      <c r="Z19" s="326"/>
    </row>
    <row r="20" spans="1:26" ht="12.95">
      <c r="A20" s="1586" t="s">
        <v>59</v>
      </c>
      <c r="B20" s="1591">
        <v>0.51</v>
      </c>
      <c r="C20" s="1593">
        <v>12.1</v>
      </c>
      <c r="D20" s="1594">
        <v>16.600000000000001</v>
      </c>
      <c r="E20" s="1589">
        <v>28.7</v>
      </c>
      <c r="F20" s="1371"/>
      <c r="G20" s="2074" t="s">
        <v>58</v>
      </c>
      <c r="H20" s="2074"/>
      <c r="I20" s="2074"/>
      <c r="J20" s="2074"/>
      <c r="K20" s="2074"/>
      <c r="L20" s="2074"/>
      <c r="M20" s="300"/>
      <c r="N20" s="300"/>
      <c r="O20" s="300"/>
      <c r="P20" s="326"/>
      <c r="Q20" s="326"/>
      <c r="R20" s="326"/>
      <c r="S20" s="326"/>
      <c r="T20" s="326"/>
      <c r="U20" s="326"/>
      <c r="V20" s="326"/>
      <c r="W20" s="326"/>
      <c r="X20" s="326"/>
      <c r="Y20" s="326"/>
      <c r="Z20" s="326"/>
    </row>
    <row r="21" spans="1:26">
      <c r="A21" s="1586" t="s">
        <v>60</v>
      </c>
      <c r="B21" s="1587">
        <v>0.43969999999999998</v>
      </c>
      <c r="C21" s="1588">
        <v>3.2</v>
      </c>
      <c r="D21" s="1588">
        <v>6.5</v>
      </c>
      <c r="E21" s="1589">
        <v>9.6999999999999993</v>
      </c>
      <c r="F21" s="1371"/>
      <c r="G21" s="326"/>
      <c r="H21" s="326"/>
      <c r="I21" s="326"/>
      <c r="J21" s="326"/>
      <c r="K21" s="326"/>
      <c r="L21" s="326"/>
      <c r="M21" s="326"/>
      <c r="N21" s="326"/>
      <c r="O21" s="326"/>
      <c r="P21" s="1408"/>
      <c r="Q21" s="326"/>
      <c r="R21" s="326"/>
      <c r="S21" s="326"/>
      <c r="T21" s="326"/>
      <c r="U21" s="326"/>
      <c r="V21" s="326"/>
      <c r="W21" s="326"/>
      <c r="X21" s="326"/>
      <c r="Y21" s="326"/>
      <c r="Z21" s="326"/>
    </row>
    <row r="22" spans="1:26" ht="12.75" customHeight="1">
      <c r="A22" s="1586" t="s">
        <v>65</v>
      </c>
      <c r="B22" s="1587">
        <v>0.64</v>
      </c>
      <c r="C22" s="1588">
        <v>2.6</v>
      </c>
      <c r="D22" s="1588">
        <v>0.1</v>
      </c>
      <c r="E22" s="1589">
        <v>2.7</v>
      </c>
      <c r="F22" s="1371"/>
      <c r="G22" s="1900" t="s">
        <v>61</v>
      </c>
      <c r="H22" s="1895" t="s">
        <v>62</v>
      </c>
      <c r="I22" s="1895" t="s">
        <v>63</v>
      </c>
      <c r="J22" s="1895" t="s">
        <v>64</v>
      </c>
      <c r="K22" s="1895" t="s">
        <v>15</v>
      </c>
      <c r="L22" s="1896" t="s">
        <v>16</v>
      </c>
      <c r="M22" s="326"/>
      <c r="N22" s="326"/>
      <c r="O22" s="326"/>
      <c r="P22" s="1408"/>
      <c r="Q22" s="326"/>
      <c r="R22" s="326"/>
      <c r="S22" s="326"/>
      <c r="T22" s="326"/>
      <c r="U22" s="326"/>
      <c r="V22" s="326"/>
      <c r="W22" s="326"/>
      <c r="X22" s="326"/>
      <c r="Y22" s="326"/>
      <c r="Z22" s="326"/>
    </row>
    <row r="23" spans="1:26">
      <c r="A23" s="1586" t="s">
        <v>68</v>
      </c>
      <c r="B23" s="1587">
        <v>0.27500000000000002</v>
      </c>
      <c r="C23" s="1588">
        <v>0.9</v>
      </c>
      <c r="D23" s="1588">
        <v>2.1</v>
      </c>
      <c r="E23" s="1589">
        <v>3</v>
      </c>
      <c r="F23" s="1371"/>
      <c r="G23" s="1539" t="s">
        <v>66</v>
      </c>
      <c r="H23" s="154" t="s">
        <v>67</v>
      </c>
      <c r="I23" s="1449" t="s">
        <v>67</v>
      </c>
      <c r="J23" s="1873">
        <v>0.8</v>
      </c>
      <c r="K23" s="1873">
        <v>0.2</v>
      </c>
      <c r="L23" s="1873">
        <v>0.9</v>
      </c>
      <c r="M23" s="326"/>
      <c r="N23" s="326"/>
      <c r="O23" s="1512"/>
      <c r="P23" s="1408"/>
      <c r="Q23" s="326"/>
      <c r="R23" s="326"/>
      <c r="S23" s="326"/>
      <c r="T23" s="326"/>
      <c r="U23" s="326"/>
      <c r="V23" s="326"/>
      <c r="W23" s="326"/>
      <c r="X23" s="326"/>
      <c r="Y23" s="326"/>
      <c r="Z23" s="326"/>
    </row>
    <row r="24" spans="1:26" ht="12.95">
      <c r="A24" s="1586" t="s">
        <v>71</v>
      </c>
      <c r="B24" s="1591" t="s">
        <v>176</v>
      </c>
      <c r="C24" s="1588">
        <v>3.3</v>
      </c>
      <c r="D24" s="1588">
        <v>5.7</v>
      </c>
      <c r="E24" s="1589">
        <v>9</v>
      </c>
      <c r="F24" s="1371"/>
      <c r="G24" s="1539" t="s">
        <v>69</v>
      </c>
      <c r="H24" s="154" t="s">
        <v>70</v>
      </c>
      <c r="I24" s="1449">
        <v>0.27500000000000002</v>
      </c>
      <c r="J24" s="1873">
        <v>9.1999999999999993</v>
      </c>
      <c r="K24" s="1873">
        <v>0.1</v>
      </c>
      <c r="L24" s="1873">
        <v>9.1999999999999993</v>
      </c>
      <c r="M24" s="1532"/>
      <c r="N24" s="326"/>
      <c r="O24" s="1512"/>
      <c r="P24" s="1408"/>
      <c r="Q24" s="326"/>
      <c r="R24" s="326"/>
      <c r="S24" s="326"/>
      <c r="T24" s="326"/>
      <c r="U24" s="326"/>
      <c r="V24" s="326"/>
      <c r="W24" s="326"/>
      <c r="X24" s="326"/>
      <c r="Y24" s="326"/>
      <c r="Z24" s="326"/>
    </row>
    <row r="25" spans="1:26">
      <c r="A25" s="1586" t="s">
        <v>74</v>
      </c>
      <c r="B25" s="1591" t="s">
        <v>177</v>
      </c>
      <c r="C25" s="1593">
        <v>34.5</v>
      </c>
      <c r="D25" s="1593">
        <v>58.2</v>
      </c>
      <c r="E25" s="1589">
        <v>92.6</v>
      </c>
      <c r="F25" s="1371"/>
      <c r="G25" s="1539" t="s">
        <v>72</v>
      </c>
      <c r="H25" s="154" t="s">
        <v>73</v>
      </c>
      <c r="I25" s="1418">
        <v>0.46</v>
      </c>
      <c r="J25" s="1873">
        <v>33</v>
      </c>
      <c r="K25" s="1873">
        <v>4.8</v>
      </c>
      <c r="L25" s="1873">
        <v>37.9</v>
      </c>
      <c r="M25" s="326"/>
      <c r="N25" s="1408"/>
      <c r="O25" s="1512"/>
      <c r="P25" s="1408"/>
      <c r="Q25" s="326"/>
      <c r="R25" s="326"/>
      <c r="S25" s="326"/>
      <c r="T25" s="326"/>
      <c r="U25" s="326"/>
      <c r="V25" s="326"/>
      <c r="W25" s="326"/>
      <c r="X25" s="326"/>
      <c r="Y25" s="326"/>
      <c r="Z25" s="326"/>
    </row>
    <row r="26" spans="1:26">
      <c r="A26" s="1586" t="s">
        <v>178</v>
      </c>
      <c r="B26" s="1591" t="s">
        <v>179</v>
      </c>
      <c r="C26" s="1593">
        <v>5.3</v>
      </c>
      <c r="D26" s="1593">
        <v>25.1</v>
      </c>
      <c r="E26" s="1589">
        <v>30.4</v>
      </c>
      <c r="F26" s="1371"/>
      <c r="G26" s="1539" t="s">
        <v>75</v>
      </c>
      <c r="H26" s="154" t="s">
        <v>73</v>
      </c>
      <c r="I26" s="1450">
        <v>0.12</v>
      </c>
      <c r="J26" s="1873">
        <v>0.3</v>
      </c>
      <c r="K26" s="1873">
        <v>0</v>
      </c>
      <c r="L26" s="1873">
        <v>0.3</v>
      </c>
      <c r="M26" s="1408"/>
      <c r="N26" s="1408"/>
      <c r="O26" s="1512"/>
      <c r="P26" s="1408"/>
      <c r="Q26" s="326"/>
      <c r="R26" s="326"/>
      <c r="S26" s="326"/>
      <c r="T26" s="326"/>
      <c r="U26" s="326"/>
      <c r="V26" s="326"/>
      <c r="W26" s="326"/>
      <c r="X26" s="326"/>
      <c r="Y26" s="326"/>
      <c r="Z26" s="326"/>
    </row>
    <row r="27" spans="1:26">
      <c r="A27" s="1586" t="s">
        <v>83</v>
      </c>
      <c r="B27" s="1591">
        <v>0.33279999999999998</v>
      </c>
      <c r="C27" s="1588">
        <v>31.4</v>
      </c>
      <c r="D27" s="1588">
        <v>0</v>
      </c>
      <c r="E27" s="1589">
        <v>31.4</v>
      </c>
      <c r="F27" s="1371"/>
      <c r="G27" s="1539" t="s">
        <v>77</v>
      </c>
      <c r="H27" s="154" t="s">
        <v>70</v>
      </c>
      <c r="I27" s="1418">
        <v>0.25</v>
      </c>
      <c r="J27" s="1873">
        <v>12.5</v>
      </c>
      <c r="K27" s="1873">
        <v>0.3</v>
      </c>
      <c r="L27" s="1873">
        <v>12.8</v>
      </c>
      <c r="M27" s="1608"/>
      <c r="N27" s="1557"/>
      <c r="O27" s="1512"/>
      <c r="P27" s="1605"/>
      <c r="Q27" s="1605"/>
      <c r="R27" s="326"/>
      <c r="S27" s="326"/>
      <c r="T27" s="326"/>
      <c r="U27" s="326"/>
      <c r="V27" s="326"/>
      <c r="W27" s="326"/>
      <c r="X27" s="326"/>
      <c r="Y27" s="326"/>
      <c r="Z27" s="326"/>
    </row>
    <row r="28" spans="1:26">
      <c r="A28" s="1586" t="s">
        <v>85</v>
      </c>
      <c r="B28" s="1591">
        <v>0.3679</v>
      </c>
      <c r="C28" s="1593">
        <v>7.4</v>
      </c>
      <c r="D28" s="1594">
        <v>42.2</v>
      </c>
      <c r="E28" s="1595">
        <v>49.5</v>
      </c>
      <c r="F28" s="1371"/>
      <c r="G28" s="1539" t="s">
        <v>79</v>
      </c>
      <c r="H28" s="154" t="s">
        <v>80</v>
      </c>
      <c r="I28" s="1450">
        <v>0.5</v>
      </c>
      <c r="J28" s="1873">
        <v>14</v>
      </c>
      <c r="K28" s="1873">
        <v>0.1</v>
      </c>
      <c r="L28" s="1873">
        <v>14</v>
      </c>
      <c r="M28" s="1608"/>
      <c r="N28" s="326"/>
      <c r="O28" s="1605"/>
      <c r="P28" s="1605"/>
      <c r="Q28" s="1605"/>
      <c r="R28" s="326"/>
      <c r="S28" s="326"/>
      <c r="T28" s="326"/>
      <c r="U28" s="326"/>
      <c r="V28" s="326"/>
      <c r="W28" s="326"/>
      <c r="X28" s="326"/>
      <c r="Y28" s="326"/>
      <c r="Z28" s="326"/>
    </row>
    <row r="29" spans="1:26">
      <c r="A29" s="1586" t="s">
        <v>88</v>
      </c>
      <c r="B29" s="1591" t="s">
        <v>180</v>
      </c>
      <c r="C29" s="1593">
        <v>18.600000000000001</v>
      </c>
      <c r="D29" s="1593">
        <v>10.199999999999999</v>
      </c>
      <c r="E29" s="1589">
        <v>28.9</v>
      </c>
      <c r="F29" s="1371"/>
      <c r="G29" s="1539" t="s">
        <v>82</v>
      </c>
      <c r="H29" s="154" t="s">
        <v>67</v>
      </c>
      <c r="I29" s="1450" t="s">
        <v>67</v>
      </c>
      <c r="J29" s="1873">
        <v>30.3</v>
      </c>
      <c r="K29" s="1873">
        <v>187.9</v>
      </c>
      <c r="L29" s="1873">
        <v>218.2</v>
      </c>
      <c r="M29" s="1608"/>
      <c r="N29" s="326"/>
      <c r="O29" s="1605"/>
      <c r="P29" s="1605"/>
      <c r="Q29" s="1605"/>
      <c r="R29" s="326"/>
      <c r="S29" s="326"/>
      <c r="T29" s="326"/>
      <c r="U29" s="326"/>
      <c r="V29" s="326"/>
      <c r="W29" s="326"/>
      <c r="X29" s="326"/>
      <c r="Y29" s="326"/>
      <c r="Z29" s="326"/>
    </row>
    <row r="30" spans="1:26">
      <c r="A30" s="1586" t="s">
        <v>103</v>
      </c>
      <c r="B30" s="1591">
        <v>0.41499999999999998</v>
      </c>
      <c r="C30" s="1588">
        <v>5.9</v>
      </c>
      <c r="D30" s="1588">
        <v>0.5</v>
      </c>
      <c r="E30" s="1589">
        <v>6.4</v>
      </c>
      <c r="F30" s="1371"/>
      <c r="G30" s="1539" t="s">
        <v>84</v>
      </c>
      <c r="H30" s="154" t="s">
        <v>70</v>
      </c>
      <c r="I30" s="1450">
        <v>0.215</v>
      </c>
      <c r="J30" s="1873">
        <v>13.1</v>
      </c>
      <c r="K30" s="1873">
        <v>0.3</v>
      </c>
      <c r="L30" s="1873">
        <v>13.4</v>
      </c>
      <c r="M30" s="1608"/>
      <c r="N30" s="326"/>
      <c r="O30" s="1605"/>
      <c r="P30" s="1605"/>
      <c r="Q30" s="1605"/>
      <c r="R30" s="326"/>
      <c r="S30" s="326"/>
      <c r="T30" s="326"/>
      <c r="U30" s="326"/>
      <c r="V30" s="326"/>
      <c r="W30" s="326"/>
      <c r="X30" s="326"/>
      <c r="Y30" s="326"/>
      <c r="Z30" s="326"/>
    </row>
    <row r="31" spans="1:26">
      <c r="A31" s="1586" t="s">
        <v>104</v>
      </c>
      <c r="B31" s="1591">
        <v>0.59099999999999997</v>
      </c>
      <c r="C31" s="1588">
        <v>8.6</v>
      </c>
      <c r="D31" s="1588">
        <v>0</v>
      </c>
      <c r="E31" s="1589">
        <v>8.6</v>
      </c>
      <c r="F31" s="1371"/>
      <c r="G31" s="1539" t="s">
        <v>86</v>
      </c>
      <c r="H31" s="154" t="s">
        <v>87</v>
      </c>
      <c r="I31" s="1450">
        <v>0.25</v>
      </c>
      <c r="J31" s="1873">
        <v>5.9</v>
      </c>
      <c r="K31" s="1873">
        <v>0.2</v>
      </c>
      <c r="L31" s="1873">
        <v>6.1</v>
      </c>
      <c r="M31" s="1608"/>
      <c r="N31" s="326"/>
      <c r="O31" s="1605"/>
      <c r="P31" s="1605"/>
      <c r="Q31" s="1605"/>
      <c r="R31" s="326"/>
      <c r="S31" s="326"/>
      <c r="T31" s="326"/>
      <c r="U31" s="326"/>
      <c r="V31" s="326"/>
      <c r="W31" s="326"/>
      <c r="X31" s="326"/>
      <c r="Y31" s="326"/>
      <c r="Z31" s="326"/>
    </row>
    <row r="32" spans="1:26">
      <c r="A32" s="1586" t="s">
        <v>105</v>
      </c>
      <c r="B32" s="1587">
        <v>0.30580000000000002</v>
      </c>
      <c r="C32" s="1593">
        <v>8.4</v>
      </c>
      <c r="D32" s="1594">
        <v>229.6</v>
      </c>
      <c r="E32" s="1589">
        <v>238</v>
      </c>
      <c r="F32" s="1371"/>
      <c r="G32" s="1539" t="s">
        <v>90</v>
      </c>
      <c r="H32" s="154" t="s">
        <v>70</v>
      </c>
      <c r="I32" s="1450">
        <v>0.25</v>
      </c>
      <c r="J32" s="1873">
        <v>20.7</v>
      </c>
      <c r="K32" s="1873">
        <v>3</v>
      </c>
      <c r="L32" s="1873">
        <v>23.7</v>
      </c>
      <c r="M32" s="1608"/>
      <c r="O32" s="1605"/>
      <c r="P32" s="1605"/>
      <c r="Q32" s="1605"/>
      <c r="R32" s="326"/>
      <c r="S32" s="326"/>
      <c r="T32" s="326"/>
      <c r="U32" s="326"/>
      <c r="V32" s="326"/>
      <c r="W32" s="326"/>
      <c r="X32" s="326"/>
      <c r="Y32" s="326"/>
      <c r="Z32" s="326"/>
    </row>
    <row r="33" spans="1:26">
      <c r="A33" s="1586" t="s">
        <v>106</v>
      </c>
      <c r="B33" s="1587">
        <v>0.30580000000000002</v>
      </c>
      <c r="C33" s="1588">
        <v>11.1</v>
      </c>
      <c r="D33" s="1588">
        <v>0</v>
      </c>
      <c r="E33" s="1589">
        <v>11.1</v>
      </c>
      <c r="F33" s="1371"/>
      <c r="G33" s="1539" t="s">
        <v>93</v>
      </c>
      <c r="H33" s="154" t="s">
        <v>94</v>
      </c>
      <c r="I33" s="1418">
        <v>1</v>
      </c>
      <c r="J33" s="1873">
        <v>1.7</v>
      </c>
      <c r="K33" s="1873">
        <v>0.2</v>
      </c>
      <c r="L33" s="1873">
        <v>1.9</v>
      </c>
      <c r="M33" s="1608"/>
      <c r="N33" s="326"/>
      <c r="O33" s="1605"/>
      <c r="P33" s="1605"/>
      <c r="Q33" s="1605"/>
      <c r="R33" s="326"/>
      <c r="S33" s="326"/>
      <c r="T33" s="326"/>
      <c r="U33" s="326"/>
      <c r="V33" s="326"/>
      <c r="W33" s="326"/>
      <c r="X33" s="326"/>
      <c r="Y33" s="326"/>
      <c r="Z33" s="326"/>
    </row>
    <row r="34" spans="1:26">
      <c r="A34" s="1586" t="s">
        <v>108</v>
      </c>
      <c r="B34" s="1587">
        <v>0.58840000000000003</v>
      </c>
      <c r="C34" s="1588">
        <v>11.9</v>
      </c>
      <c r="D34" s="1588">
        <v>32.799999999999997</v>
      </c>
      <c r="E34" s="1589">
        <v>44.7</v>
      </c>
      <c r="F34" s="1371"/>
      <c r="G34" s="1638" t="s">
        <v>97</v>
      </c>
      <c r="H34" s="1639" t="s">
        <v>98</v>
      </c>
      <c r="I34" s="1640">
        <v>0.36890000000000001</v>
      </c>
      <c r="J34" s="1873">
        <v>32.799999999999997</v>
      </c>
      <c r="K34" s="1873">
        <v>0.4</v>
      </c>
      <c r="L34" s="1873">
        <v>33.299999999999997</v>
      </c>
      <c r="M34" s="1608"/>
      <c r="N34" s="326"/>
      <c r="O34" s="1605"/>
      <c r="P34" s="1605"/>
      <c r="Q34" s="1605"/>
      <c r="R34" s="326"/>
      <c r="S34" s="326"/>
      <c r="T34" s="326"/>
      <c r="U34" s="326"/>
      <c r="V34" s="326"/>
      <c r="W34" s="326"/>
      <c r="X34" s="326"/>
      <c r="Y34" s="326"/>
      <c r="Z34" s="326"/>
    </row>
    <row r="35" spans="1:26">
      <c r="A35" s="1586" t="s">
        <v>111</v>
      </c>
      <c r="B35" s="1591">
        <v>0.66774999999999995</v>
      </c>
      <c r="C35" s="1593">
        <v>1</v>
      </c>
      <c r="D35" s="1594">
        <v>6.4</v>
      </c>
      <c r="E35" s="1595">
        <v>7.4</v>
      </c>
      <c r="F35" s="1371"/>
      <c r="G35" s="1607" t="s">
        <v>100</v>
      </c>
      <c r="H35" s="1644"/>
      <c r="I35" s="1645"/>
      <c r="J35" s="1644">
        <v>174</v>
      </c>
      <c r="K35" s="1644">
        <v>197</v>
      </c>
      <c r="L35" s="1644">
        <f>+J35+K35</f>
        <v>371</v>
      </c>
      <c r="M35" s="1608"/>
      <c r="N35" s="326"/>
      <c r="O35" s="1605"/>
      <c r="P35" s="1605"/>
      <c r="Q35" s="1605"/>
      <c r="R35" s="326"/>
      <c r="S35" s="326"/>
      <c r="T35" s="326"/>
      <c r="U35" s="326"/>
      <c r="V35" s="326"/>
      <c r="W35" s="326"/>
      <c r="X35" s="326"/>
      <c r="Y35" s="326"/>
      <c r="Z35" s="326"/>
    </row>
    <row r="36" spans="1:26">
      <c r="A36" s="1586" t="s">
        <v>112</v>
      </c>
      <c r="B36" s="1591">
        <v>0.41499999999999998</v>
      </c>
      <c r="C36" s="1588">
        <v>7.4</v>
      </c>
      <c r="D36" s="1588">
        <v>0</v>
      </c>
      <c r="E36" s="1589">
        <v>7.4</v>
      </c>
      <c r="F36" s="1371"/>
      <c r="G36" s="1408"/>
      <c r="H36" s="326"/>
      <c r="I36" s="1408"/>
      <c r="J36" s="1408"/>
      <c r="K36" s="326"/>
      <c r="L36" s="1408"/>
      <c r="M36" s="1608"/>
      <c r="N36" s="326"/>
      <c r="O36" s="1605"/>
      <c r="P36" s="1605"/>
      <c r="Q36" s="1605"/>
      <c r="R36" s="326"/>
      <c r="S36" s="326"/>
      <c r="T36" s="326"/>
      <c r="U36" s="326"/>
      <c r="V36" s="326"/>
      <c r="W36" s="326"/>
      <c r="X36" s="326"/>
      <c r="Y36" s="326"/>
      <c r="Z36" s="326"/>
    </row>
    <row r="37" spans="1:26">
      <c r="A37" s="1586" t="s">
        <v>113</v>
      </c>
      <c r="B37" s="1587">
        <v>0.53200000000000003</v>
      </c>
      <c r="C37" s="1588">
        <v>18.5</v>
      </c>
      <c r="D37" s="1588">
        <v>53</v>
      </c>
      <c r="E37" s="1589">
        <v>71.5</v>
      </c>
      <c r="F37" s="1371"/>
      <c r="G37" s="1408"/>
      <c r="H37" s="326"/>
      <c r="I37" s="1408"/>
      <c r="J37" s="1408"/>
      <c r="K37" s="326"/>
      <c r="L37" s="1408"/>
      <c r="M37" s="1608"/>
      <c r="N37" s="326"/>
      <c r="O37" s="1605"/>
      <c r="P37" s="1605"/>
      <c r="Q37" s="1605"/>
      <c r="R37" s="326"/>
      <c r="S37" s="326"/>
      <c r="T37" s="326"/>
      <c r="U37" s="326"/>
      <c r="V37" s="326"/>
      <c r="W37" s="326"/>
      <c r="X37" s="326"/>
      <c r="Y37" s="326"/>
      <c r="Z37" s="326"/>
    </row>
    <row r="38" spans="1:26">
      <c r="A38" s="1586" t="s">
        <v>114</v>
      </c>
      <c r="B38" s="1591" t="s">
        <v>181</v>
      </c>
      <c r="C38" s="1593">
        <v>15.6</v>
      </c>
      <c r="D38" s="1594">
        <v>29.3</v>
      </c>
      <c r="E38" s="1589">
        <v>45</v>
      </c>
      <c r="F38" s="1597"/>
      <c r="G38" s="1408"/>
      <c r="H38" s="326"/>
      <c r="I38" s="1408"/>
      <c r="J38" s="326"/>
      <c r="K38" s="1408"/>
      <c r="L38" s="326"/>
      <c r="M38" s="1608"/>
      <c r="N38" s="326"/>
      <c r="O38" s="1605"/>
      <c r="P38" s="1605"/>
      <c r="Q38" s="1605"/>
      <c r="R38" s="326"/>
      <c r="S38" s="326"/>
      <c r="T38" s="326"/>
      <c r="U38" s="326"/>
      <c r="V38" s="326"/>
      <c r="W38" s="326"/>
      <c r="X38" s="326"/>
      <c r="Y38" s="326"/>
      <c r="Z38" s="326"/>
    </row>
    <row r="39" spans="1:26">
      <c r="A39" s="1647" t="s">
        <v>115</v>
      </c>
      <c r="B39" s="1648"/>
      <c r="C39" s="1618">
        <v>625</v>
      </c>
      <c r="D39" s="1618">
        <v>726</v>
      </c>
      <c r="E39" s="1618">
        <v>1351</v>
      </c>
      <c r="F39" s="1597"/>
      <c r="G39" s="1408"/>
      <c r="H39" s="326"/>
      <c r="I39" s="1408"/>
      <c r="J39" s="326"/>
      <c r="K39" s="1408"/>
      <c r="L39" s="326"/>
      <c r="M39" s="1408"/>
      <c r="N39" s="326"/>
      <c r="O39" s="1605"/>
      <c r="P39" s="1408"/>
      <c r="Q39" s="326"/>
      <c r="R39" s="326"/>
      <c r="S39" s="326"/>
      <c r="T39" s="326"/>
      <c r="U39" s="326"/>
      <c r="V39" s="326"/>
      <c r="W39" s="326"/>
      <c r="X39" s="326"/>
      <c r="Y39" s="326"/>
      <c r="Z39" s="326"/>
    </row>
    <row r="40" spans="1:26">
      <c r="A40" s="1850"/>
      <c r="B40" s="941"/>
      <c r="C40" s="1851"/>
      <c r="D40" s="1851"/>
      <c r="E40" s="1851"/>
      <c r="F40" s="1597"/>
      <c r="G40" s="1408"/>
      <c r="H40" s="326"/>
      <c r="I40" s="1408"/>
      <c r="J40" s="326"/>
      <c r="K40" s="1408"/>
      <c r="L40" s="326"/>
      <c r="M40" s="326"/>
      <c r="N40" s="326"/>
      <c r="O40" s="1408"/>
      <c r="P40" s="1408"/>
      <c r="Q40" s="326"/>
      <c r="R40" s="326"/>
      <c r="S40" s="326"/>
      <c r="T40" s="326"/>
      <c r="U40" s="326"/>
      <c r="V40" s="326"/>
      <c r="W40" s="326"/>
      <c r="X40" s="326"/>
      <c r="Y40" s="326"/>
      <c r="Z40" s="326"/>
    </row>
    <row r="41" spans="1:26">
      <c r="A41" s="1596" t="s">
        <v>182</v>
      </c>
      <c r="B41" s="1597"/>
      <c r="C41" s="1597"/>
      <c r="D41" s="1597"/>
      <c r="E41" s="1597"/>
      <c r="F41" s="1597"/>
      <c r="G41" s="1597"/>
      <c r="H41" s="1603"/>
      <c r="I41" s="326"/>
      <c r="J41" s="326"/>
      <c r="K41" s="326"/>
      <c r="L41" s="326"/>
      <c r="M41" s="326"/>
      <c r="N41" s="326"/>
      <c r="O41" s="1408"/>
      <c r="P41" s="1408"/>
      <c r="Q41" s="326"/>
      <c r="R41" s="326"/>
      <c r="S41" s="326"/>
      <c r="T41" s="326"/>
      <c r="U41" s="326"/>
      <c r="V41" s="326"/>
      <c r="W41" s="326"/>
      <c r="X41" s="326"/>
      <c r="Y41" s="326"/>
      <c r="Z41" s="326"/>
    </row>
    <row r="42" spans="1:26">
      <c r="A42" s="1596" t="s">
        <v>183</v>
      </c>
      <c r="B42" s="1598"/>
      <c r="C42" s="1599"/>
      <c r="D42" s="1599"/>
      <c r="E42" s="1599"/>
      <c r="F42" s="1599"/>
      <c r="G42" s="1600"/>
      <c r="H42" s="1603"/>
      <c r="I42" s="326"/>
      <c r="J42" s="326"/>
      <c r="K42" s="326"/>
      <c r="L42" s="326"/>
      <c r="M42" s="326"/>
      <c r="N42" s="326"/>
      <c r="O42" s="1408"/>
      <c r="P42" s="1408"/>
      <c r="Q42" s="326"/>
      <c r="R42" s="326"/>
      <c r="S42" s="326"/>
      <c r="T42" s="326"/>
      <c r="U42" s="326"/>
      <c r="V42" s="326"/>
      <c r="W42" s="326"/>
      <c r="X42" s="326"/>
      <c r="Y42" s="326"/>
      <c r="Z42" s="326"/>
    </row>
    <row r="43" spans="1:26">
      <c r="A43" s="1596" t="s">
        <v>184</v>
      </c>
      <c r="B43" s="1598"/>
      <c r="C43" s="1599"/>
      <c r="D43" s="1599"/>
      <c r="E43" s="1599"/>
      <c r="F43" s="1599"/>
      <c r="G43" s="1600"/>
      <c r="H43" s="1601"/>
      <c r="I43" s="326"/>
      <c r="J43" s="326"/>
      <c r="K43" s="326"/>
      <c r="L43" s="326"/>
      <c r="M43" s="326"/>
      <c r="N43" s="326"/>
      <c r="O43" s="1408"/>
      <c r="P43" s="1408"/>
      <c r="Q43" s="326"/>
      <c r="R43" s="326"/>
      <c r="S43" s="326"/>
      <c r="T43" s="326"/>
      <c r="U43" s="326"/>
      <c r="V43" s="326"/>
      <c r="W43" s="326"/>
      <c r="X43" s="326"/>
      <c r="Y43" s="326"/>
      <c r="Z43" s="326"/>
    </row>
    <row r="44" spans="1:26" ht="11.25" customHeight="1">
      <c r="A44" s="2073" t="s">
        <v>185</v>
      </c>
      <c r="B44" s="2073"/>
      <c r="C44" s="2073"/>
      <c r="D44" s="2073"/>
      <c r="E44" s="2073"/>
      <c r="F44" s="2073"/>
      <c r="G44" s="1601"/>
      <c r="H44" s="1600"/>
      <c r="I44" s="326"/>
      <c r="J44" s="326"/>
      <c r="K44" s="326"/>
      <c r="L44" s="326"/>
      <c r="M44" s="326"/>
      <c r="N44" s="326"/>
      <c r="O44" s="1408"/>
      <c r="P44" s="1408"/>
      <c r="Q44" s="326"/>
      <c r="R44" s="326"/>
      <c r="S44" s="326"/>
      <c r="T44" s="326"/>
      <c r="U44" s="326"/>
      <c r="V44" s="326"/>
      <c r="W44" s="326"/>
      <c r="X44" s="326"/>
      <c r="Y44" s="326"/>
      <c r="Z44" s="326"/>
    </row>
    <row r="45" spans="1:26" ht="12.75" customHeight="1">
      <c r="A45" s="1596" t="s">
        <v>186</v>
      </c>
      <c r="B45" s="1598"/>
      <c r="C45" s="1599"/>
      <c r="D45" s="1599"/>
      <c r="E45" s="1599"/>
      <c r="F45" s="1599"/>
      <c r="G45" s="1600"/>
      <c r="H45" s="1600"/>
      <c r="I45" s="326"/>
      <c r="J45" s="326"/>
      <c r="K45" s="326"/>
      <c r="L45" s="326"/>
      <c r="M45" s="326"/>
      <c r="N45" s="326"/>
      <c r="O45" s="1408"/>
      <c r="P45" s="1408"/>
      <c r="Q45" s="326"/>
      <c r="R45" s="326"/>
      <c r="S45" s="326"/>
      <c r="T45" s="326"/>
      <c r="U45" s="326"/>
      <c r="V45" s="326"/>
      <c r="W45" s="326"/>
      <c r="X45" s="326"/>
      <c r="Y45" s="326"/>
      <c r="Z45" s="326"/>
    </row>
    <row r="46" spans="1:26">
      <c r="A46" s="2073" t="s">
        <v>187</v>
      </c>
      <c r="B46" s="2073"/>
      <c r="C46" s="2073"/>
      <c r="D46" s="2073"/>
      <c r="E46" s="2073"/>
      <c r="F46" s="2073"/>
      <c r="G46" s="1603"/>
      <c r="H46" s="1600"/>
      <c r="I46" s="326"/>
      <c r="J46" s="326"/>
      <c r="K46" s="326"/>
      <c r="L46" s="326"/>
      <c r="M46" s="326"/>
      <c r="N46" s="326"/>
      <c r="O46" s="1408"/>
      <c r="P46" s="1408"/>
      <c r="Q46" s="326"/>
      <c r="R46" s="326"/>
      <c r="S46" s="326"/>
      <c r="T46" s="326"/>
      <c r="U46" s="326"/>
      <c r="V46" s="326"/>
      <c r="W46" s="326"/>
    </row>
    <row r="47" spans="1:26">
      <c r="A47" s="1596" t="s">
        <v>188</v>
      </c>
      <c r="B47" s="1596"/>
      <c r="C47" s="1596"/>
      <c r="D47" s="1596"/>
      <c r="E47" s="1596"/>
      <c r="F47" s="1601"/>
      <c r="G47" s="1601"/>
      <c r="H47" s="326"/>
      <c r="I47" s="326"/>
      <c r="J47" s="326"/>
      <c r="K47" s="326"/>
      <c r="L47" s="326"/>
      <c r="M47" s="326"/>
      <c r="N47" s="326"/>
      <c r="O47" s="1408"/>
      <c r="P47" s="1408"/>
      <c r="Q47" s="326"/>
      <c r="R47" s="326"/>
      <c r="S47" s="326"/>
      <c r="T47" s="326"/>
      <c r="U47" s="326"/>
      <c r="V47" s="326"/>
      <c r="W47" s="326"/>
    </row>
    <row r="48" spans="1:26">
      <c r="A48" s="1596" t="s">
        <v>189</v>
      </c>
      <c r="B48" s="1596"/>
      <c r="C48" s="1596"/>
      <c r="D48" s="1602"/>
      <c r="E48" s="1599"/>
      <c r="F48" s="1599"/>
      <c r="G48" s="1600"/>
      <c r="H48" s="326"/>
      <c r="I48" s="326"/>
      <c r="J48" s="326"/>
      <c r="K48" s="326"/>
      <c r="L48" s="326"/>
      <c r="M48" s="326"/>
      <c r="N48" s="326"/>
      <c r="O48" s="1408"/>
      <c r="P48" s="1408"/>
      <c r="Q48" s="326"/>
      <c r="R48" s="326"/>
      <c r="S48" s="326"/>
      <c r="T48" s="326"/>
      <c r="U48" s="326"/>
      <c r="V48" s="326"/>
      <c r="W48" s="326"/>
    </row>
    <row r="49" spans="1:23">
      <c r="A49" s="2082" t="s">
        <v>190</v>
      </c>
      <c r="B49" s="2082"/>
      <c r="C49" s="2082"/>
      <c r="D49" s="2082"/>
      <c r="E49" s="2082"/>
      <c r="F49" s="1599"/>
      <c r="G49" s="1600"/>
      <c r="H49" s="326"/>
      <c r="I49" s="326"/>
      <c r="J49" s="326"/>
      <c r="K49" s="326"/>
      <c r="L49" s="326"/>
      <c r="M49" s="326"/>
      <c r="N49" s="326"/>
      <c r="O49" s="1408"/>
      <c r="P49" s="1408"/>
      <c r="Q49" s="326"/>
      <c r="R49" s="326"/>
      <c r="S49" s="326"/>
      <c r="T49" s="326"/>
      <c r="U49" s="326"/>
      <c r="V49" s="326"/>
      <c r="W49" s="326"/>
    </row>
    <row r="50" spans="1:23">
      <c r="A50" s="2073" t="s">
        <v>191</v>
      </c>
      <c r="B50" s="2073"/>
      <c r="C50" s="2073"/>
      <c r="D50" s="2073"/>
      <c r="E50" s="2073"/>
      <c r="F50" s="1371"/>
      <c r="G50" s="1371"/>
      <c r="H50" s="326"/>
      <c r="I50" s="326"/>
      <c r="J50" s="326"/>
      <c r="K50" s="326"/>
      <c r="L50" s="326"/>
      <c r="M50" s="326"/>
      <c r="N50" s="1408"/>
      <c r="O50" s="1408"/>
      <c r="P50" s="1408"/>
      <c r="Q50" s="326"/>
      <c r="R50" s="326"/>
      <c r="S50" s="326"/>
      <c r="T50" s="326"/>
      <c r="U50" s="326"/>
      <c r="V50" s="326"/>
      <c r="W50" s="326"/>
    </row>
    <row r="51" spans="1:23">
      <c r="A51" s="2073"/>
      <c r="B51" s="2073"/>
      <c r="C51" s="2073"/>
      <c r="D51" s="2073"/>
      <c r="E51" s="2073"/>
      <c r="F51" s="326"/>
      <c r="G51" s="326"/>
      <c r="H51" s="326"/>
      <c r="I51" s="326"/>
      <c r="J51" s="326"/>
      <c r="K51" s="326"/>
      <c r="L51" s="326"/>
      <c r="M51" s="326"/>
      <c r="N51" s="1408"/>
      <c r="O51" s="1408"/>
      <c r="P51" s="326"/>
      <c r="Q51" s="326"/>
      <c r="R51" s="326"/>
      <c r="S51" s="326"/>
      <c r="T51" s="326"/>
      <c r="U51" s="326"/>
    </row>
    <row r="52" spans="1:23" ht="12.95">
      <c r="A52" s="2074" t="s">
        <v>117</v>
      </c>
      <c r="B52" s="2074"/>
      <c r="C52" s="2074"/>
      <c r="D52" s="2074"/>
      <c r="E52" s="2074"/>
      <c r="F52" s="2074"/>
      <c r="G52" s="326"/>
      <c r="H52" s="326"/>
      <c r="I52" s="326"/>
      <c r="J52" s="326"/>
      <c r="K52" s="326"/>
      <c r="L52" s="326"/>
      <c r="M52" s="326"/>
      <c r="N52" s="1408"/>
      <c r="O52" s="1408"/>
      <c r="P52" s="326"/>
      <c r="Q52" s="326"/>
      <c r="R52" s="326"/>
      <c r="S52" s="326"/>
      <c r="T52" s="326"/>
      <c r="U52" s="326"/>
    </row>
    <row r="53" spans="1:23" ht="30" customHeight="1">
      <c r="A53" s="1900" t="s">
        <v>118</v>
      </c>
      <c r="B53" s="1895"/>
      <c r="C53" s="1895"/>
      <c r="D53" s="1895" t="s">
        <v>119</v>
      </c>
      <c r="E53" s="1895"/>
      <c r="F53" s="1896"/>
      <c r="G53" s="326"/>
      <c r="H53" s="326"/>
      <c r="I53" s="326"/>
      <c r="J53" s="1402"/>
      <c r="K53" s="1402"/>
      <c r="L53" s="1402"/>
      <c r="M53" s="326"/>
      <c r="N53" s="1408"/>
      <c r="O53" s="1408"/>
      <c r="P53" s="326"/>
      <c r="Q53" s="326"/>
      <c r="R53" s="326"/>
      <c r="S53" s="326"/>
      <c r="T53" s="326"/>
      <c r="U53" s="326"/>
    </row>
    <row r="54" spans="1:23" ht="22.5" customHeight="1">
      <c r="A54" s="1561" t="s">
        <v>61</v>
      </c>
      <c r="B54" s="1455" t="s">
        <v>120</v>
      </c>
      <c r="C54" s="1455" t="s">
        <v>63</v>
      </c>
      <c r="D54" s="1455" t="s">
        <v>64</v>
      </c>
      <c r="E54" s="1455" t="s">
        <v>15</v>
      </c>
      <c r="F54" s="1549" t="s">
        <v>16</v>
      </c>
      <c r="G54" s="326"/>
      <c r="H54" s="326"/>
      <c r="I54" s="326"/>
      <c r="J54" s="556"/>
      <c r="K54" s="556"/>
      <c r="L54" s="1403"/>
      <c r="M54" s="326"/>
      <c r="N54" s="1408"/>
      <c r="O54" s="1408"/>
      <c r="P54" s="326"/>
      <c r="Q54" s="326"/>
      <c r="R54" s="326"/>
      <c r="S54" s="326"/>
      <c r="T54" s="326"/>
      <c r="U54" s="326"/>
    </row>
    <row r="55" spans="1:23" ht="12.95">
      <c r="A55" s="1634" t="s">
        <v>121</v>
      </c>
      <c r="B55" s="326" t="s">
        <v>122</v>
      </c>
      <c r="C55" s="652">
        <v>7.2700000000000001E-2</v>
      </c>
      <c r="D55" s="1352">
        <v>25.3</v>
      </c>
      <c r="E55" s="1362">
        <v>0</v>
      </c>
      <c r="F55" s="1354">
        <v>25.3</v>
      </c>
      <c r="G55" s="326"/>
      <c r="H55" s="326"/>
      <c r="I55" s="326"/>
      <c r="J55" s="1359"/>
      <c r="K55" s="326"/>
      <c r="L55" s="326"/>
      <c r="M55" s="326"/>
      <c r="N55" s="1408"/>
      <c r="O55" s="1408"/>
      <c r="P55" s="326"/>
      <c r="Q55" s="326"/>
      <c r="R55" s="326"/>
      <c r="S55" s="326"/>
      <c r="T55" s="326"/>
      <c r="U55" s="326"/>
    </row>
    <row r="56" spans="1:23" ht="12.95">
      <c r="A56" s="1634" t="s">
        <v>123</v>
      </c>
      <c r="B56" s="326" t="s">
        <v>124</v>
      </c>
      <c r="C56" s="652">
        <v>0.2021</v>
      </c>
      <c r="D56" s="1352">
        <v>19.2</v>
      </c>
      <c r="E56" s="1362">
        <v>0</v>
      </c>
      <c r="F56" s="1354">
        <v>19.2</v>
      </c>
      <c r="G56" s="326"/>
      <c r="H56" s="326"/>
      <c r="I56" s="326"/>
      <c r="J56" s="1359"/>
      <c r="K56" s="326"/>
      <c r="L56" s="326"/>
      <c r="M56" s="1447"/>
      <c r="N56" s="1408"/>
      <c r="O56" s="1408"/>
      <c r="P56" s="326"/>
      <c r="Q56" s="326"/>
      <c r="R56" s="326"/>
      <c r="S56" s="326"/>
      <c r="T56" s="326"/>
      <c r="U56" s="326"/>
    </row>
    <row r="57" spans="1:23" ht="14.45">
      <c r="A57" s="1867" t="s">
        <v>125</v>
      </c>
      <c r="B57" s="1862" t="s">
        <v>126</v>
      </c>
      <c r="C57" s="793">
        <v>0.12</v>
      </c>
      <c r="D57" s="1356">
        <v>19.100000000000001</v>
      </c>
      <c r="E57" s="1356">
        <v>0</v>
      </c>
      <c r="F57" s="1357">
        <v>19.100000000000001</v>
      </c>
      <c r="G57" s="326"/>
      <c r="H57" s="326"/>
      <c r="I57" s="326"/>
      <c r="J57" s="1359"/>
      <c r="K57" s="326"/>
      <c r="L57" s="326"/>
      <c r="M57" s="2075"/>
      <c r="N57" s="2075"/>
      <c r="O57" s="2075"/>
      <c r="P57" s="326"/>
      <c r="Q57" s="326"/>
      <c r="R57" s="326"/>
      <c r="S57" s="326"/>
      <c r="T57" s="326"/>
      <c r="U57" s="326"/>
    </row>
    <row r="58" spans="1:23">
      <c r="A58" s="872" t="s">
        <v>127</v>
      </c>
      <c r="B58" s="794" t="s">
        <v>126</v>
      </c>
      <c r="C58" s="744">
        <v>0.12</v>
      </c>
      <c r="D58" s="1359">
        <v>7</v>
      </c>
      <c r="E58" s="1359">
        <v>0</v>
      </c>
      <c r="F58" s="1360">
        <v>7</v>
      </c>
      <c r="G58" s="326"/>
      <c r="H58" s="325"/>
      <c r="I58" s="1359"/>
      <c r="J58" s="1857"/>
      <c r="K58" s="326"/>
      <c r="L58" s="326"/>
      <c r="M58" s="1408"/>
      <c r="N58" s="1408"/>
      <c r="O58" s="1408"/>
      <c r="P58" s="326"/>
      <c r="Q58" s="326"/>
      <c r="R58" s="326"/>
      <c r="S58" s="326"/>
      <c r="T58" s="326"/>
      <c r="U58" s="326"/>
    </row>
    <row r="59" spans="1:23">
      <c r="A59" s="872" t="s">
        <v>128</v>
      </c>
      <c r="B59" s="794" t="s">
        <v>126</v>
      </c>
      <c r="C59" s="744">
        <v>0.12</v>
      </c>
      <c r="D59" s="1359">
        <v>5.3</v>
      </c>
      <c r="E59" s="1359">
        <v>0</v>
      </c>
      <c r="F59" s="1360">
        <v>5.3</v>
      </c>
      <c r="G59" s="326"/>
      <c r="H59" s="745"/>
      <c r="I59" s="1359"/>
      <c r="J59" s="1359"/>
      <c r="K59" s="326"/>
      <c r="L59" s="326"/>
      <c r="M59" s="1408"/>
      <c r="N59" s="1408"/>
      <c r="O59" s="1408"/>
      <c r="P59" s="326"/>
      <c r="Q59" s="326"/>
      <c r="R59" s="326"/>
      <c r="S59" s="326"/>
      <c r="T59" s="326"/>
      <c r="U59" s="326"/>
    </row>
    <row r="60" spans="1:23">
      <c r="A60" s="872" t="s">
        <v>129</v>
      </c>
      <c r="B60" s="794" t="s">
        <v>126</v>
      </c>
      <c r="C60" s="744">
        <v>0.12</v>
      </c>
      <c r="D60" s="1359">
        <v>0</v>
      </c>
      <c r="E60" s="1359">
        <v>0</v>
      </c>
      <c r="F60" s="1360">
        <v>0</v>
      </c>
      <c r="G60" s="326"/>
      <c r="H60" s="745"/>
      <c r="I60" s="1359"/>
      <c r="J60" s="1359"/>
      <c r="K60" s="326"/>
      <c r="L60" s="326"/>
      <c r="M60" s="1408"/>
      <c r="N60" s="1408"/>
      <c r="O60" s="1408"/>
      <c r="P60" s="326"/>
      <c r="Q60" s="326"/>
      <c r="R60" s="326"/>
      <c r="S60" s="326"/>
      <c r="T60" s="326"/>
      <c r="U60" s="326"/>
    </row>
    <row r="61" spans="1:23">
      <c r="A61" s="872" t="s">
        <v>130</v>
      </c>
      <c r="B61" s="794" t="s">
        <v>126</v>
      </c>
      <c r="C61" s="744">
        <v>0.12</v>
      </c>
      <c r="D61" s="1359">
        <v>4.0999999999999996</v>
      </c>
      <c r="E61" s="1359">
        <v>0</v>
      </c>
      <c r="F61" s="1360">
        <v>4.0999999999999996</v>
      </c>
      <c r="G61" s="326"/>
      <c r="H61" s="745"/>
      <c r="I61" s="1359"/>
      <c r="J61" s="745"/>
      <c r="K61" s="326"/>
      <c r="L61" s="326"/>
      <c r="M61" s="1408"/>
      <c r="N61" s="1408"/>
      <c r="O61" s="1408"/>
      <c r="P61" s="326"/>
      <c r="Q61" s="326"/>
      <c r="R61" s="326"/>
      <c r="S61" s="326"/>
      <c r="T61" s="326"/>
      <c r="U61" s="326"/>
    </row>
    <row r="62" spans="1:23">
      <c r="A62" s="872" t="s">
        <v>131</v>
      </c>
      <c r="B62" s="794" t="s">
        <v>126</v>
      </c>
      <c r="C62" s="744">
        <v>0.12</v>
      </c>
      <c r="D62" s="1359">
        <v>2.7</v>
      </c>
      <c r="E62" s="1359">
        <v>0</v>
      </c>
      <c r="F62" s="1360">
        <v>2.7</v>
      </c>
      <c r="G62" s="326"/>
      <c r="H62" s="745"/>
      <c r="I62" s="1359"/>
      <c r="J62" s="1359"/>
      <c r="K62" s="326"/>
      <c r="L62" s="326"/>
      <c r="M62" s="1408"/>
      <c r="N62" s="1408"/>
      <c r="O62" s="1408"/>
      <c r="P62" s="326"/>
      <c r="Q62" s="326"/>
      <c r="R62" s="326"/>
      <c r="S62" s="326"/>
      <c r="T62" s="326"/>
      <c r="U62" s="326"/>
    </row>
    <row r="63" spans="1:23" ht="12.95">
      <c r="A63" s="1868" t="s">
        <v>132</v>
      </c>
      <c r="B63" s="1869" t="s">
        <v>126</v>
      </c>
      <c r="C63" s="1725">
        <v>0.12</v>
      </c>
      <c r="D63" s="1700">
        <v>76.2</v>
      </c>
      <c r="E63" s="1700">
        <v>0</v>
      </c>
      <c r="F63" s="1701">
        <v>76.2</v>
      </c>
      <c r="G63" s="326"/>
      <c r="H63" s="745"/>
      <c r="I63" s="1359"/>
      <c r="J63" s="1359"/>
      <c r="K63" s="326"/>
      <c r="L63" s="326"/>
      <c r="M63" s="1408"/>
      <c r="N63" s="1408"/>
      <c r="O63" s="1408"/>
      <c r="P63" s="326"/>
      <c r="Q63" s="326"/>
      <c r="R63" s="326"/>
      <c r="S63" s="326"/>
      <c r="T63" s="326"/>
      <c r="U63" s="326"/>
    </row>
    <row r="64" spans="1:23">
      <c r="A64" s="872" t="s">
        <v>133</v>
      </c>
      <c r="B64" s="794" t="s">
        <v>126</v>
      </c>
      <c r="C64" s="744">
        <v>0.22159999999999999</v>
      </c>
      <c r="D64" s="1359">
        <v>18.399999999999999</v>
      </c>
      <c r="E64" s="1359">
        <v>0</v>
      </c>
      <c r="F64" s="1360">
        <v>18.399999999999999</v>
      </c>
      <c r="G64" s="326"/>
      <c r="H64" s="745"/>
      <c r="I64" s="326"/>
      <c r="J64" s="1359"/>
      <c r="K64" s="326"/>
      <c r="L64" s="326"/>
      <c r="M64" s="1408"/>
      <c r="N64" s="1408"/>
      <c r="O64" s="1408"/>
      <c r="P64" s="326"/>
      <c r="Q64" s="326"/>
      <c r="R64" s="326"/>
      <c r="S64" s="326"/>
      <c r="T64" s="326"/>
      <c r="U64" s="326"/>
    </row>
    <row r="65" spans="1:21">
      <c r="A65" s="872" t="s">
        <v>134</v>
      </c>
      <c r="B65" s="794" t="s">
        <v>126</v>
      </c>
      <c r="C65" s="744">
        <v>0.22159999999999999</v>
      </c>
      <c r="D65" s="1359">
        <v>26.5</v>
      </c>
      <c r="E65" s="1359">
        <v>0</v>
      </c>
      <c r="F65" s="1360">
        <v>26.5</v>
      </c>
      <c r="G65" s="326"/>
      <c r="H65" s="747"/>
      <c r="I65" s="326"/>
      <c r="J65" s="1857"/>
      <c r="K65" s="326"/>
      <c r="L65" s="326"/>
      <c r="M65" s="326"/>
      <c r="N65" s="326"/>
      <c r="O65" s="326"/>
      <c r="P65" s="326"/>
      <c r="Q65" s="326"/>
      <c r="R65" s="326"/>
      <c r="S65" s="326"/>
      <c r="T65" s="326"/>
      <c r="U65" s="326"/>
    </row>
    <row r="66" spans="1:21">
      <c r="A66" s="1634" t="s">
        <v>135</v>
      </c>
      <c r="B66" s="326" t="s">
        <v>126</v>
      </c>
      <c r="C66" s="652">
        <v>0.22159999999999999</v>
      </c>
      <c r="D66" s="1359">
        <v>9.4</v>
      </c>
      <c r="E66" s="1359">
        <v>0</v>
      </c>
      <c r="F66" s="1360">
        <v>9.4</v>
      </c>
      <c r="G66" s="326"/>
      <c r="H66" s="745"/>
      <c r="I66" s="326"/>
      <c r="J66" s="1359"/>
      <c r="K66" s="326"/>
      <c r="L66" s="326"/>
      <c r="M66" s="326"/>
      <c r="N66" s="326"/>
      <c r="O66" s="326"/>
      <c r="P66" s="326"/>
      <c r="Q66" s="326"/>
      <c r="R66" s="326"/>
      <c r="S66" s="326"/>
      <c r="T66" s="326"/>
      <c r="U66" s="326"/>
    </row>
    <row r="67" spans="1:21" ht="12.95">
      <c r="A67" s="1634" t="s">
        <v>136</v>
      </c>
      <c r="B67" s="326" t="s">
        <v>126</v>
      </c>
      <c r="C67" s="652">
        <v>0.22159999999999999</v>
      </c>
      <c r="D67" s="1359">
        <v>15.7</v>
      </c>
      <c r="E67" s="1359">
        <v>0</v>
      </c>
      <c r="F67" s="1360">
        <v>15.7</v>
      </c>
      <c r="G67" s="326"/>
      <c r="H67" s="745"/>
      <c r="I67" s="326"/>
      <c r="J67" s="851"/>
      <c r="K67" s="326"/>
      <c r="L67" s="326"/>
      <c r="M67" s="326"/>
      <c r="N67" s="326"/>
      <c r="O67" s="326"/>
      <c r="P67" s="326"/>
      <c r="Q67" s="326"/>
      <c r="R67" s="326"/>
      <c r="S67" s="326"/>
      <c r="T67" s="326"/>
      <c r="U67" s="326"/>
    </row>
    <row r="68" spans="1:21" ht="12.95">
      <c r="A68" s="1635" t="s">
        <v>137</v>
      </c>
      <c r="B68" s="326" t="s">
        <v>126</v>
      </c>
      <c r="C68" s="653">
        <v>0.22159999999999999</v>
      </c>
      <c r="D68" s="1359">
        <v>6.3</v>
      </c>
      <c r="E68" s="1359">
        <v>0</v>
      </c>
      <c r="F68" s="1360">
        <v>6.3</v>
      </c>
      <c r="G68" s="326"/>
      <c r="H68" s="745"/>
      <c r="I68" s="326"/>
      <c r="J68" s="1362"/>
      <c r="K68" s="326"/>
      <c r="L68" s="326"/>
      <c r="M68" s="326"/>
      <c r="N68" s="326"/>
      <c r="O68" s="326"/>
      <c r="P68" s="326"/>
      <c r="Q68" s="326"/>
      <c r="R68" s="326"/>
      <c r="S68" s="326"/>
      <c r="T68" s="326"/>
      <c r="U68" s="326"/>
    </row>
    <row r="69" spans="1:21" ht="12.95">
      <c r="A69" s="869" t="s">
        <v>138</v>
      </c>
      <c r="B69" s="326" t="s">
        <v>126</v>
      </c>
      <c r="C69" s="873" t="s">
        <v>192</v>
      </c>
      <c r="D69" s="1362">
        <v>10.1</v>
      </c>
      <c r="E69" s="1362">
        <v>0</v>
      </c>
      <c r="F69" s="1354">
        <v>10.1</v>
      </c>
      <c r="G69" s="326"/>
      <c r="H69" s="745"/>
      <c r="I69" s="326"/>
      <c r="J69" s="1362"/>
      <c r="K69" s="326"/>
      <c r="L69" s="326"/>
      <c r="M69" s="326"/>
      <c r="N69" s="326"/>
      <c r="O69" s="326"/>
      <c r="P69" s="326"/>
      <c r="Q69" s="326"/>
      <c r="R69" s="326"/>
      <c r="S69" s="326"/>
      <c r="T69" s="326"/>
      <c r="U69" s="326"/>
    </row>
    <row r="70" spans="1:21" ht="13.5" customHeight="1">
      <c r="A70" s="872" t="s">
        <v>139</v>
      </c>
      <c r="B70" s="326" t="s">
        <v>140</v>
      </c>
      <c r="C70" s="1876">
        <v>0.5</v>
      </c>
      <c r="D70" s="1362">
        <v>0.8</v>
      </c>
      <c r="E70" s="1362">
        <v>0.2</v>
      </c>
      <c r="F70" s="1354">
        <v>1</v>
      </c>
      <c r="G70" s="326"/>
      <c r="H70" s="745"/>
      <c r="I70" s="326"/>
      <c r="J70" s="1362"/>
      <c r="K70" s="326"/>
      <c r="L70" s="326"/>
      <c r="M70" s="326"/>
      <c r="N70" s="326"/>
      <c r="O70" s="326"/>
      <c r="P70" s="326"/>
      <c r="Q70" s="326"/>
      <c r="R70" s="326"/>
      <c r="S70" s="326"/>
      <c r="T70" s="326"/>
      <c r="U70" s="326"/>
    </row>
    <row r="71" spans="1:21" ht="14.45">
      <c r="A71" s="872" t="s">
        <v>141</v>
      </c>
      <c r="B71" s="326" t="s">
        <v>140</v>
      </c>
      <c r="C71" s="1876">
        <v>0.3</v>
      </c>
      <c r="D71" s="1362">
        <v>14.6</v>
      </c>
      <c r="E71" s="1362">
        <v>2.6</v>
      </c>
      <c r="F71" s="1354">
        <v>17.3</v>
      </c>
      <c r="G71" s="326"/>
      <c r="H71" s="745"/>
      <c r="I71" s="326"/>
      <c r="J71" s="1863"/>
      <c r="K71" s="326"/>
      <c r="L71" s="326"/>
      <c r="M71" s="326"/>
      <c r="N71" s="326"/>
      <c r="O71" s="326"/>
      <c r="P71" s="326"/>
      <c r="Q71" s="326"/>
      <c r="R71" s="326"/>
      <c r="S71" s="326"/>
      <c r="T71" s="326"/>
      <c r="U71" s="326"/>
    </row>
    <row r="72" spans="1:21" ht="13.5" customHeight="1">
      <c r="A72" s="872" t="s">
        <v>142</v>
      </c>
      <c r="B72" s="326" t="s">
        <v>143</v>
      </c>
      <c r="C72" s="1876">
        <v>1</v>
      </c>
      <c r="D72" s="1362">
        <v>0.4</v>
      </c>
      <c r="E72" s="1362">
        <v>0</v>
      </c>
      <c r="F72" s="1354">
        <v>0.4</v>
      </c>
      <c r="G72" s="326"/>
      <c r="H72" s="326"/>
      <c r="I72" s="326"/>
      <c r="J72" s="1362"/>
      <c r="K72" s="326"/>
      <c r="L72" s="326"/>
      <c r="M72" s="326"/>
      <c r="N72" s="326"/>
      <c r="O72" s="326"/>
      <c r="P72" s="326"/>
      <c r="Q72" s="326"/>
      <c r="R72" s="326"/>
      <c r="S72" s="326"/>
      <c r="T72" s="326"/>
      <c r="U72" s="326"/>
    </row>
    <row r="73" spans="1:21" ht="13.5" customHeight="1">
      <c r="A73" s="872" t="s">
        <v>144</v>
      </c>
      <c r="B73" s="326" t="s">
        <v>143</v>
      </c>
      <c r="C73" s="1876">
        <v>0.2989</v>
      </c>
      <c r="D73" s="1362">
        <v>14.4</v>
      </c>
      <c r="E73" s="1362">
        <v>0.1</v>
      </c>
      <c r="F73" s="1354">
        <v>14.6</v>
      </c>
      <c r="G73" s="326"/>
      <c r="H73" s="326"/>
      <c r="I73" s="326"/>
      <c r="J73" s="1362"/>
      <c r="K73" s="326"/>
      <c r="L73" s="326"/>
      <c r="M73" s="326"/>
      <c r="N73" s="326"/>
      <c r="O73" s="326"/>
      <c r="P73" s="326"/>
      <c r="Q73" s="326"/>
      <c r="R73" s="326"/>
      <c r="S73" s="326"/>
      <c r="T73" s="326"/>
      <c r="U73" s="326"/>
    </row>
    <row r="74" spans="1:21" ht="14.45">
      <c r="A74" s="872" t="s">
        <v>193</v>
      </c>
      <c r="B74" s="326" t="s">
        <v>194</v>
      </c>
      <c r="C74" s="1876">
        <v>0.36499999999999999</v>
      </c>
      <c r="D74" s="1362">
        <v>0</v>
      </c>
      <c r="E74" s="1362">
        <v>0</v>
      </c>
      <c r="F74" s="1354">
        <v>0</v>
      </c>
      <c r="G74" s="326"/>
      <c r="H74" s="325"/>
      <c r="I74" s="326"/>
      <c r="J74" s="1362"/>
      <c r="K74" s="326"/>
      <c r="L74" s="326"/>
      <c r="M74" s="326"/>
      <c r="N74" s="326"/>
      <c r="O74" s="326"/>
      <c r="P74" s="326"/>
      <c r="Q74" s="326"/>
      <c r="R74" s="326"/>
      <c r="S74" s="326"/>
      <c r="T74" s="326"/>
      <c r="U74" s="326"/>
    </row>
    <row r="75" spans="1:21" ht="14.45">
      <c r="A75" s="872" t="s">
        <v>146</v>
      </c>
      <c r="B75" s="326" t="s">
        <v>147</v>
      </c>
      <c r="C75" s="1876">
        <v>0.09</v>
      </c>
      <c r="D75" s="1362">
        <v>10.8</v>
      </c>
      <c r="E75" s="1362">
        <v>0</v>
      </c>
      <c r="F75" s="1354">
        <v>10.8</v>
      </c>
      <c r="G75" s="326"/>
      <c r="H75" s="326"/>
      <c r="I75" s="326"/>
      <c r="J75" s="1362"/>
      <c r="K75" s="326"/>
      <c r="L75" s="326"/>
      <c r="M75" s="326"/>
      <c r="N75" s="326"/>
      <c r="O75" s="326"/>
      <c r="P75" s="326"/>
      <c r="Q75" s="326"/>
      <c r="R75" s="326"/>
      <c r="S75" s="326"/>
      <c r="T75" s="326"/>
      <c r="U75" s="326"/>
    </row>
    <row r="76" spans="1:21" ht="14.45">
      <c r="A76" s="872" t="s">
        <v>148</v>
      </c>
      <c r="B76" s="326" t="s">
        <v>147</v>
      </c>
      <c r="C76" s="1876">
        <v>0.05</v>
      </c>
      <c r="D76" s="1362">
        <v>2.5</v>
      </c>
      <c r="E76" s="1362">
        <v>0</v>
      </c>
      <c r="F76" s="1354">
        <v>2.5</v>
      </c>
      <c r="G76" s="326"/>
      <c r="H76" s="326"/>
      <c r="I76" s="326"/>
      <c r="J76" s="1362"/>
      <c r="K76" s="326"/>
      <c r="L76" s="326"/>
      <c r="M76" s="326"/>
      <c r="N76" s="326"/>
      <c r="O76" s="326"/>
      <c r="P76" s="326"/>
      <c r="Q76" s="326"/>
      <c r="R76" s="326"/>
      <c r="S76" s="326"/>
      <c r="T76" s="326"/>
      <c r="U76" s="326"/>
    </row>
    <row r="77" spans="1:21" ht="14.45">
      <c r="A77" s="872" t="s">
        <v>149</v>
      </c>
      <c r="B77" s="326" t="s">
        <v>147</v>
      </c>
      <c r="C77" s="1876">
        <v>9.2600000000000002E-2</v>
      </c>
      <c r="D77" s="1362">
        <v>1.1000000000000001</v>
      </c>
      <c r="E77" s="1362">
        <v>0</v>
      </c>
      <c r="F77" s="1354">
        <v>1.1000000000000001</v>
      </c>
      <c r="G77" s="326"/>
      <c r="H77" s="326"/>
      <c r="I77" s="326"/>
      <c r="J77" s="1863"/>
      <c r="K77" s="326"/>
      <c r="L77" s="326"/>
      <c r="M77" s="326"/>
      <c r="N77" s="326"/>
      <c r="O77" s="326"/>
      <c r="P77" s="326"/>
      <c r="Q77" s="326"/>
      <c r="R77" s="326"/>
      <c r="S77" s="326"/>
      <c r="T77" s="326"/>
      <c r="U77" s="326"/>
    </row>
    <row r="78" spans="1:21" ht="14.45">
      <c r="A78" s="872" t="s">
        <v>150</v>
      </c>
      <c r="B78" s="326" t="s">
        <v>151</v>
      </c>
      <c r="C78" s="1876">
        <v>0.45900000000000002</v>
      </c>
      <c r="D78" s="1362">
        <v>14.8</v>
      </c>
      <c r="E78" s="1362">
        <v>0</v>
      </c>
      <c r="F78" s="1354">
        <v>14.8</v>
      </c>
      <c r="G78" s="326"/>
      <c r="H78" s="326"/>
      <c r="I78" s="326"/>
      <c r="J78" s="1863"/>
      <c r="K78" s="326"/>
      <c r="L78" s="326"/>
      <c r="M78" s="326"/>
      <c r="N78" s="326"/>
      <c r="O78" s="326"/>
      <c r="P78" s="326"/>
      <c r="Q78" s="326"/>
      <c r="R78" s="326"/>
      <c r="S78" s="326"/>
      <c r="T78" s="326"/>
      <c r="U78" s="326"/>
    </row>
    <row r="79" spans="1:21" ht="14.45">
      <c r="A79" s="872" t="s">
        <v>152</v>
      </c>
      <c r="B79" s="326" t="s">
        <v>151</v>
      </c>
      <c r="C79" s="1876">
        <v>0.31850000000000001</v>
      </c>
      <c r="D79" s="1362">
        <v>0</v>
      </c>
      <c r="E79" s="1362">
        <v>29.2</v>
      </c>
      <c r="F79" s="1354">
        <v>29.2</v>
      </c>
      <c r="G79" s="326"/>
      <c r="H79" s="326"/>
      <c r="I79" s="326"/>
      <c r="J79" s="1863"/>
      <c r="K79" s="326"/>
      <c r="L79" s="326"/>
      <c r="M79" s="326"/>
      <c r="N79" s="326"/>
      <c r="O79" s="326"/>
      <c r="P79" s="326"/>
      <c r="Q79" s="326"/>
      <c r="R79" s="326"/>
      <c r="S79" s="326"/>
      <c r="T79" s="326"/>
      <c r="U79" s="326"/>
    </row>
    <row r="80" spans="1:21" ht="14.45">
      <c r="A80" s="872" t="s">
        <v>153</v>
      </c>
      <c r="B80" s="326" t="s">
        <v>143</v>
      </c>
      <c r="C80" s="1876">
        <v>0.65110000000000001</v>
      </c>
      <c r="D80" s="1362">
        <v>14.4</v>
      </c>
      <c r="E80" s="1362">
        <v>0</v>
      </c>
      <c r="F80" s="1354">
        <v>14.4</v>
      </c>
      <c r="G80" s="326"/>
      <c r="H80" s="326"/>
      <c r="I80" s="326"/>
      <c r="J80" s="1863"/>
      <c r="K80" s="326"/>
      <c r="L80" s="326"/>
      <c r="M80" s="326"/>
      <c r="N80" s="326"/>
      <c r="O80" s="326"/>
      <c r="P80" s="326"/>
      <c r="Q80" s="326"/>
      <c r="R80" s="326"/>
      <c r="S80" s="326"/>
      <c r="T80" s="326"/>
      <c r="U80" s="326"/>
    </row>
    <row r="81" spans="1:22" ht="14.45">
      <c r="A81" s="872" t="s">
        <v>154</v>
      </c>
      <c r="B81" s="326" t="s">
        <v>155</v>
      </c>
      <c r="C81" s="1876">
        <v>0.1</v>
      </c>
      <c r="D81" s="1362">
        <v>8.5</v>
      </c>
      <c r="E81" s="1362">
        <v>0</v>
      </c>
      <c r="F81" s="1354">
        <v>8.5</v>
      </c>
      <c r="G81" s="326"/>
      <c r="H81" s="326"/>
      <c r="I81" s="326"/>
      <c r="J81" s="1863"/>
      <c r="K81" s="326"/>
      <c r="L81" s="326"/>
      <c r="M81" s="326"/>
      <c r="N81" s="326"/>
      <c r="O81" s="326"/>
      <c r="P81" s="326"/>
      <c r="Q81" s="326"/>
      <c r="R81" s="326"/>
      <c r="S81" s="326"/>
      <c r="T81" s="326"/>
      <c r="U81" s="326"/>
    </row>
    <row r="82" spans="1:22" ht="13.5" customHeight="1">
      <c r="A82" s="872" t="s">
        <v>156</v>
      </c>
      <c r="B82" s="326" t="s">
        <v>157</v>
      </c>
      <c r="C82" s="1876">
        <v>0.6</v>
      </c>
      <c r="D82" s="1362">
        <v>58.2</v>
      </c>
      <c r="E82" s="1362">
        <v>0</v>
      </c>
      <c r="F82" s="1354">
        <v>58.2</v>
      </c>
      <c r="G82" s="326"/>
      <c r="H82" s="326"/>
      <c r="I82" s="326"/>
      <c r="J82" s="1863"/>
      <c r="K82" s="326"/>
      <c r="L82" s="326"/>
      <c r="M82" s="326"/>
      <c r="N82" s="326"/>
      <c r="O82" s="326"/>
      <c r="P82" s="326"/>
      <c r="Q82" s="326"/>
      <c r="R82" s="326"/>
      <c r="S82" s="326"/>
      <c r="T82" s="326"/>
      <c r="U82" s="326"/>
    </row>
    <row r="83" spans="1:22" ht="14.45">
      <c r="A83" s="872" t="s">
        <v>158</v>
      </c>
      <c r="B83" s="326" t="s">
        <v>157</v>
      </c>
      <c r="C83" s="1876">
        <v>0.25</v>
      </c>
      <c r="D83" s="1362">
        <v>29.8</v>
      </c>
      <c r="E83" s="1362">
        <v>3.3</v>
      </c>
      <c r="F83" s="1354">
        <v>33.1</v>
      </c>
      <c r="G83" s="326"/>
      <c r="H83" s="326"/>
      <c r="I83" s="326"/>
      <c r="J83" s="1863"/>
      <c r="K83" s="326"/>
      <c r="L83" s="326"/>
      <c r="M83" s="326"/>
      <c r="N83" s="326"/>
      <c r="O83" s="326"/>
      <c r="P83" s="326"/>
      <c r="Q83" s="326"/>
      <c r="R83" s="326"/>
      <c r="S83" s="326"/>
      <c r="T83" s="326"/>
      <c r="U83" s="326"/>
    </row>
    <row r="84" spans="1:22" ht="14.45">
      <c r="A84" s="872" t="s">
        <v>159</v>
      </c>
      <c r="B84" s="326" t="s">
        <v>143</v>
      </c>
      <c r="C84" s="1876">
        <v>0.14530000000000001</v>
      </c>
      <c r="D84" s="1362">
        <v>2.1</v>
      </c>
      <c r="E84" s="1362">
        <v>2.2000000000000002</v>
      </c>
      <c r="F84" s="1354">
        <v>4.3</v>
      </c>
      <c r="G84" s="326"/>
      <c r="H84" s="326"/>
      <c r="I84" s="326"/>
      <c r="J84" s="326"/>
      <c r="K84" s="326"/>
      <c r="L84" s="326"/>
      <c r="M84" s="326"/>
      <c r="N84" s="326"/>
      <c r="O84" s="326"/>
      <c r="P84" s="326"/>
      <c r="Q84" s="326"/>
      <c r="R84" s="326"/>
      <c r="S84" s="326"/>
      <c r="T84" s="326"/>
      <c r="U84" s="326"/>
      <c r="V84" s="326"/>
    </row>
    <row r="85" spans="1:22" ht="14.45">
      <c r="A85" s="872" t="s">
        <v>160</v>
      </c>
      <c r="B85" s="326" t="s">
        <v>143</v>
      </c>
      <c r="C85" s="1876">
        <v>0.38</v>
      </c>
      <c r="D85" s="1362">
        <v>0.4</v>
      </c>
      <c r="E85" s="1362">
        <v>1.2</v>
      </c>
      <c r="F85" s="1354">
        <v>1.5</v>
      </c>
      <c r="G85" s="1408"/>
      <c r="H85" s="1408"/>
      <c r="I85" s="1408"/>
      <c r="J85" s="1408"/>
      <c r="K85" s="1408"/>
      <c r="L85" s="1408"/>
      <c r="M85" s="326"/>
      <c r="N85" s="326"/>
      <c r="O85" s="326"/>
      <c r="P85" s="326"/>
      <c r="Q85" s="326"/>
      <c r="R85" s="326"/>
      <c r="S85" s="326"/>
      <c r="T85" s="326"/>
      <c r="U85" s="326"/>
      <c r="V85" s="326"/>
    </row>
    <row r="86" spans="1:22" ht="12.95">
      <c r="A86" s="1870" t="s">
        <v>161</v>
      </c>
      <c r="B86" s="1871"/>
      <c r="C86" s="1871"/>
      <c r="D86" s="1871">
        <v>323</v>
      </c>
      <c r="E86" s="1871">
        <v>39</v>
      </c>
      <c r="F86" s="1872">
        <v>362</v>
      </c>
      <c r="G86" s="1408"/>
      <c r="H86" s="1408"/>
      <c r="I86" s="1408"/>
      <c r="J86" s="1408"/>
      <c r="K86" s="1408"/>
      <c r="L86" s="1408"/>
      <c r="M86" s="326"/>
      <c r="N86" s="326"/>
      <c r="O86" s="326"/>
      <c r="P86" s="326"/>
      <c r="Q86" s="326"/>
      <c r="R86" s="326"/>
      <c r="S86" s="326"/>
      <c r="T86" s="326"/>
      <c r="U86" s="326"/>
      <c r="V86" s="326"/>
    </row>
    <row r="87" spans="1:22">
      <c r="A87" s="1408"/>
      <c r="B87" s="1408"/>
      <c r="C87" s="1408"/>
      <c r="D87" s="1408"/>
      <c r="E87" s="1408"/>
      <c r="F87" s="1408"/>
      <c r="G87" s="1408"/>
      <c r="H87" s="1408"/>
      <c r="I87" s="1408"/>
      <c r="J87" s="1408"/>
      <c r="K87" s="1408"/>
      <c r="L87" s="1408"/>
      <c r="M87" s="1408"/>
      <c r="N87" s="1408"/>
      <c r="O87" s="1408"/>
      <c r="U87" s="326"/>
      <c r="V87" s="326"/>
    </row>
    <row r="88" spans="1:22" ht="12.95">
      <c r="A88" s="1874"/>
      <c r="B88" s="1408"/>
      <c r="C88" s="1408"/>
      <c r="D88" s="1408"/>
      <c r="E88" s="1408"/>
      <c r="F88" s="1408"/>
      <c r="G88" s="1408"/>
      <c r="H88" s="1408"/>
      <c r="I88" s="1408"/>
      <c r="J88" s="1408"/>
      <c r="K88" s="1408"/>
      <c r="L88" s="1408"/>
      <c r="M88" s="1408"/>
      <c r="N88" s="1408"/>
      <c r="O88" s="1408"/>
    </row>
    <row r="89" spans="1:22" ht="12.95">
      <c r="A89" s="1874"/>
      <c r="B89" s="1408"/>
      <c r="C89" s="1408"/>
      <c r="D89" s="1408"/>
      <c r="E89" s="1408"/>
      <c r="F89" s="1408"/>
      <c r="G89" s="1408"/>
      <c r="H89" s="1408"/>
      <c r="I89" s="1408"/>
      <c r="J89" s="1408"/>
      <c r="K89" s="1408"/>
      <c r="L89" s="1408"/>
      <c r="M89" s="1408"/>
      <c r="N89" s="1408"/>
      <c r="O89" s="1408"/>
    </row>
    <row r="90" spans="1:22" ht="12.95">
      <c r="A90" s="1875"/>
      <c r="B90" s="1408"/>
      <c r="C90" s="1408"/>
      <c r="D90" s="1408"/>
      <c r="E90" s="1408"/>
      <c r="F90" s="1408"/>
      <c r="G90" s="1408"/>
      <c r="H90" s="1408"/>
      <c r="I90" s="1408"/>
      <c r="J90" s="1408"/>
      <c r="K90" s="1408"/>
      <c r="L90" s="1408"/>
      <c r="M90" s="1408"/>
      <c r="N90" s="1408"/>
      <c r="O90" s="1408"/>
    </row>
    <row r="91" spans="1:22" ht="12.95">
      <c r="A91" s="1875"/>
      <c r="B91" s="1408"/>
      <c r="C91" s="1408"/>
      <c r="D91" s="1408"/>
      <c r="E91" s="1408"/>
      <c r="F91" s="1408"/>
      <c r="G91" s="1408"/>
      <c r="H91" s="1408"/>
      <c r="I91" s="1408"/>
      <c r="J91" s="1408"/>
      <c r="K91" s="1408"/>
      <c r="L91" s="1408"/>
      <c r="M91" s="1408"/>
      <c r="N91" s="1408"/>
      <c r="O91" s="1408"/>
    </row>
    <row r="92" spans="1:22" ht="12.95">
      <c r="A92" s="1874"/>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G138" s="1408"/>
      <c r="H138" s="1408"/>
      <c r="I138" s="1408"/>
      <c r="J138" s="1408"/>
      <c r="K138" s="1408"/>
      <c r="L138" s="1408"/>
      <c r="M138" s="1408"/>
      <c r="N138" s="1408"/>
      <c r="O138" s="1408"/>
    </row>
    <row r="139" spans="1:15">
      <c r="M139" s="1408"/>
      <c r="N139" s="1408"/>
      <c r="O139" s="1408"/>
    </row>
    <row r="140" spans="1:15">
      <c r="M140" s="1408"/>
      <c r="N140" s="1408"/>
      <c r="O140" s="1408"/>
    </row>
    <row r="141" spans="1:15">
      <c r="M141" s="1408"/>
      <c r="N141" s="1408"/>
      <c r="O141" s="1408"/>
    </row>
  </sheetData>
  <mergeCells count="11">
    <mergeCell ref="M57:O57"/>
    <mergeCell ref="A52:F52"/>
    <mergeCell ref="A1:J1"/>
    <mergeCell ref="C2:E2"/>
    <mergeCell ref="I2:J2"/>
    <mergeCell ref="M1:O1"/>
    <mergeCell ref="G20:L20"/>
    <mergeCell ref="A44:F44"/>
    <mergeCell ref="A46:F46"/>
    <mergeCell ref="A49:E49"/>
    <mergeCell ref="A50:E51"/>
  </mergeCells>
  <pageMargins left="0.7" right="0.7" top="0.75" bottom="0.75" header="0.3" footer="0.3"/>
  <pageSetup orientation="portrait"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2"/>
  <sheetViews>
    <sheetView topLeftCell="A34" workbookViewId="0">
      <selection activeCell="F52" sqref="F52"/>
    </sheetView>
  </sheetViews>
  <sheetFormatPr defaultRowHeight="12.6"/>
  <cols>
    <col min="1" max="1" width="21.42578125" customWidth="1"/>
    <col min="2" max="2" width="19" customWidth="1"/>
    <col min="3" max="3" width="18.85546875" customWidth="1"/>
    <col min="4" max="4" width="21.28515625" customWidth="1"/>
    <col min="5" max="5" width="12.7109375" customWidth="1"/>
  </cols>
  <sheetData>
    <row r="1" spans="1:8">
      <c r="A1" t="s">
        <v>361</v>
      </c>
    </row>
    <row r="3" spans="1:8" ht="20.100000000000001">
      <c r="A3" s="1922" t="s">
        <v>0</v>
      </c>
      <c r="B3" s="1923"/>
      <c r="C3" s="1923"/>
      <c r="D3" s="1923"/>
      <c r="E3" s="1923"/>
      <c r="F3" s="1924"/>
      <c r="G3" s="1924"/>
      <c r="H3" s="1925"/>
    </row>
    <row r="4" spans="1:8">
      <c r="A4" s="917"/>
      <c r="B4" s="544"/>
      <c r="C4" s="544"/>
      <c r="D4" s="544"/>
      <c r="E4" s="544"/>
      <c r="H4" s="918"/>
    </row>
    <row r="5" spans="1:8" ht="12.95">
      <c r="A5" s="919" t="s">
        <v>330</v>
      </c>
      <c r="B5" s="813" t="s">
        <v>63</v>
      </c>
      <c r="C5" s="2100" t="s">
        <v>362</v>
      </c>
      <c r="D5" s="2101"/>
      <c r="E5" s="2101"/>
      <c r="H5" s="918"/>
    </row>
    <row r="6" spans="1:8" ht="12.95">
      <c r="A6" s="919" t="s">
        <v>61</v>
      </c>
      <c r="B6" s="813"/>
      <c r="C6" s="814" t="s">
        <v>332</v>
      </c>
      <c r="D6" s="814" t="s">
        <v>15</v>
      </c>
      <c r="E6" s="814" t="s">
        <v>16</v>
      </c>
      <c r="H6" s="918"/>
    </row>
    <row r="7" spans="1:8">
      <c r="A7" s="936" t="s">
        <v>18</v>
      </c>
      <c r="B7" s="821">
        <v>0.51</v>
      </c>
      <c r="C7" s="937">
        <v>1.2094164065934065</v>
      </c>
      <c r="D7" s="937">
        <v>59.327667978021971</v>
      </c>
      <c r="E7" s="937">
        <v>60.537084384615376</v>
      </c>
      <c r="F7" s="910"/>
      <c r="G7" s="910"/>
      <c r="H7" s="920"/>
    </row>
    <row r="8" spans="1:8">
      <c r="A8" s="936" t="s">
        <v>21</v>
      </c>
      <c r="B8" s="818" t="s">
        <v>162</v>
      </c>
      <c r="C8" s="937">
        <v>4.3710586483516485</v>
      </c>
      <c r="D8" s="937">
        <v>6.7457000000000003</v>
      </c>
      <c r="E8" s="937">
        <v>11.116758648351649</v>
      </c>
      <c r="F8" s="910"/>
      <c r="G8" s="910"/>
      <c r="H8" s="920"/>
    </row>
    <row r="9" spans="1:8">
      <c r="A9" s="938" t="s">
        <v>33</v>
      </c>
      <c r="B9" s="818" t="s">
        <v>164</v>
      </c>
      <c r="C9" s="937">
        <v>13.477147076923076</v>
      </c>
      <c r="D9" s="937">
        <v>5.9916533406593411</v>
      </c>
      <c r="E9" s="937">
        <v>19.468800417582418</v>
      </c>
      <c r="F9" s="910"/>
      <c r="G9" s="910"/>
      <c r="H9" s="922"/>
    </row>
    <row r="10" spans="1:8">
      <c r="A10" s="938" t="s">
        <v>163</v>
      </c>
      <c r="B10" s="818" t="s">
        <v>167</v>
      </c>
      <c r="C10" s="937">
        <v>0.23995803296703297</v>
      </c>
      <c r="D10" s="937">
        <v>0.47820298901098901</v>
      </c>
      <c r="E10" s="937">
        <v>0.71816102197802201</v>
      </c>
      <c r="F10" s="910"/>
      <c r="G10" s="910"/>
      <c r="H10" s="922"/>
    </row>
    <row r="11" spans="1:8">
      <c r="A11" s="938" t="s">
        <v>166</v>
      </c>
      <c r="B11" s="821">
        <v>0.58699999999999997</v>
      </c>
      <c r="C11" s="937">
        <v>21.709017758241757</v>
      </c>
      <c r="D11" s="937">
        <v>7.8503821428571428</v>
      </c>
      <c r="E11" s="937">
        <v>29.559399901098899</v>
      </c>
      <c r="F11" s="910"/>
      <c r="G11" s="910"/>
      <c r="H11" s="922"/>
    </row>
    <row r="12" spans="1:8">
      <c r="A12" s="939" t="s">
        <v>42</v>
      </c>
      <c r="B12" s="829" t="s">
        <v>174</v>
      </c>
      <c r="C12" s="937">
        <v>36.088997329670327</v>
      </c>
      <c r="D12" s="937">
        <v>0</v>
      </c>
      <c r="E12" s="937">
        <v>36.088997329670327</v>
      </c>
      <c r="F12" s="910"/>
      <c r="G12" s="910"/>
      <c r="H12" s="922"/>
    </row>
    <row r="13" spans="1:8">
      <c r="A13" s="938" t="s">
        <v>45</v>
      </c>
      <c r="B13" s="818">
        <v>0.36</v>
      </c>
      <c r="C13" s="937">
        <v>15.358477901098903</v>
      </c>
      <c r="D13" s="937">
        <v>9.8679175494505493</v>
      </c>
      <c r="E13" s="937">
        <v>25.226395450549454</v>
      </c>
      <c r="F13" s="910"/>
      <c r="G13" s="911"/>
      <c r="H13" s="922"/>
    </row>
    <row r="14" spans="1:8">
      <c r="A14" s="938" t="s">
        <v>47</v>
      </c>
      <c r="B14" s="818">
        <v>0.51</v>
      </c>
      <c r="C14" s="937">
        <v>41.252820912087913</v>
      </c>
      <c r="D14" s="937">
        <v>41.843059890109892</v>
      </c>
      <c r="E14" s="937">
        <v>83.095880802197797</v>
      </c>
      <c r="F14" s="910"/>
      <c r="G14" s="910"/>
      <c r="H14" s="922"/>
    </row>
    <row r="15" spans="1:8">
      <c r="A15" s="939" t="s">
        <v>51</v>
      </c>
      <c r="B15" s="829">
        <v>0.13039999999999999</v>
      </c>
      <c r="C15" s="937">
        <v>6.8729714065934076</v>
      </c>
      <c r="D15" s="937">
        <v>3.1704497582417579</v>
      </c>
      <c r="E15" s="937">
        <v>10.043421164835166</v>
      </c>
      <c r="F15" s="910"/>
      <c r="G15" s="910"/>
      <c r="H15" s="920"/>
    </row>
    <row r="16" spans="1:8">
      <c r="A16" s="938" t="s">
        <v>173</v>
      </c>
      <c r="B16" s="818" t="s">
        <v>175</v>
      </c>
      <c r="C16" s="937">
        <v>4.4426054945054944E-2</v>
      </c>
      <c r="D16" s="937">
        <v>0.30639253846153847</v>
      </c>
      <c r="E16" s="937">
        <v>0.35081859340659338</v>
      </c>
      <c r="F16" s="910"/>
      <c r="G16" s="910"/>
      <c r="H16" s="922"/>
    </row>
    <row r="17" spans="1:9">
      <c r="A17" s="938" t="s">
        <v>56</v>
      </c>
      <c r="B17" s="821">
        <v>0.55300000000000005</v>
      </c>
      <c r="C17" s="937">
        <v>3.0137456373626375</v>
      </c>
      <c r="D17" s="937">
        <v>7.3096201318681322</v>
      </c>
      <c r="E17" s="937">
        <v>10.323365769230769</v>
      </c>
      <c r="F17" s="910"/>
      <c r="G17" s="910"/>
      <c r="H17" s="922"/>
    </row>
    <row r="18" spans="1:9">
      <c r="A18" s="938" t="s">
        <v>57</v>
      </c>
      <c r="B18" s="818">
        <v>0.39550000000000002</v>
      </c>
      <c r="C18" s="937">
        <v>8.3133639560439558</v>
      </c>
      <c r="D18" s="937">
        <v>36.375145340659344</v>
      </c>
      <c r="E18" s="937">
        <v>44.688509296703302</v>
      </c>
      <c r="F18" s="910"/>
      <c r="G18" s="910"/>
      <c r="H18" s="922"/>
    </row>
    <row r="19" spans="1:9">
      <c r="A19" s="938" t="s">
        <v>60</v>
      </c>
      <c r="B19" s="821">
        <v>0.43969999999999998</v>
      </c>
      <c r="C19" s="937">
        <v>7.8018491098901093</v>
      </c>
      <c r="D19" s="937">
        <v>10.989524483516483</v>
      </c>
      <c r="E19" s="937">
        <v>18.791373593406593</v>
      </c>
      <c r="F19" s="910"/>
      <c r="G19" s="910"/>
      <c r="H19" s="922"/>
      <c r="I19" s="910"/>
    </row>
    <row r="20" spans="1:9">
      <c r="A20" s="938" t="s">
        <v>65</v>
      </c>
      <c r="B20" s="821">
        <v>0.64</v>
      </c>
      <c r="C20" s="937">
        <v>5.7274068571428574</v>
      </c>
      <c r="D20" s="937">
        <v>3.6947554065934063</v>
      </c>
      <c r="E20" s="937">
        <v>9.4221622637362632</v>
      </c>
      <c r="F20" s="910"/>
      <c r="G20" s="910"/>
      <c r="H20" s="922"/>
      <c r="I20" s="910"/>
    </row>
    <row r="21" spans="1:9">
      <c r="A21" s="938" t="s">
        <v>68</v>
      </c>
      <c r="B21" s="821">
        <v>0.2</v>
      </c>
      <c r="C21" s="937">
        <v>0</v>
      </c>
      <c r="D21" s="937">
        <v>0</v>
      </c>
      <c r="E21" s="937">
        <v>0</v>
      </c>
      <c r="F21" s="910"/>
      <c r="G21" s="910"/>
      <c r="H21" s="922"/>
      <c r="I21" s="910"/>
    </row>
    <row r="22" spans="1:9">
      <c r="A22" s="938" t="s">
        <v>71</v>
      </c>
      <c r="B22" s="818" t="s">
        <v>176</v>
      </c>
      <c r="C22" s="937">
        <v>8.3557144615384615</v>
      </c>
      <c r="D22" s="937">
        <v>5.098739670329671</v>
      </c>
      <c r="E22" s="937">
        <v>13.454454131868133</v>
      </c>
      <c r="F22" s="910"/>
      <c r="G22" s="910"/>
      <c r="H22" s="922"/>
      <c r="I22" s="910"/>
    </row>
    <row r="23" spans="1:9">
      <c r="A23" s="938" t="s">
        <v>52</v>
      </c>
      <c r="B23" s="818">
        <v>0.35</v>
      </c>
      <c r="C23" s="937">
        <v>0</v>
      </c>
      <c r="D23" s="937">
        <v>0</v>
      </c>
      <c r="E23" s="937">
        <v>0</v>
      </c>
      <c r="F23" s="910"/>
      <c r="G23" s="910"/>
      <c r="H23" s="922"/>
      <c r="I23" s="910"/>
    </row>
    <row r="24" spans="1:9">
      <c r="A24" s="938" t="s">
        <v>74</v>
      </c>
      <c r="B24" s="829" t="s">
        <v>177</v>
      </c>
      <c r="C24" s="937">
        <v>51.783312868131873</v>
      </c>
      <c r="D24" s="937">
        <v>33.986588340659345</v>
      </c>
      <c r="E24" s="937">
        <v>85.769901208791225</v>
      </c>
      <c r="F24" s="910"/>
      <c r="G24" s="910"/>
      <c r="H24" s="922"/>
      <c r="I24" s="910"/>
    </row>
    <row r="25" spans="1:9">
      <c r="A25" s="938" t="s">
        <v>178</v>
      </c>
      <c r="B25" s="818" t="s">
        <v>179</v>
      </c>
      <c r="C25" s="937">
        <v>12.052476219780219</v>
      </c>
      <c r="D25" s="937">
        <v>36.729295153846152</v>
      </c>
      <c r="E25" s="937">
        <v>48.78177137362637</v>
      </c>
      <c r="F25" s="910"/>
      <c r="G25" s="910"/>
      <c r="H25" s="922"/>
      <c r="I25" s="910"/>
    </row>
    <row r="26" spans="1:9">
      <c r="A26" s="938" t="s">
        <v>83</v>
      </c>
      <c r="B26" s="818">
        <v>0.33279999999999998</v>
      </c>
      <c r="C26" s="937">
        <v>10.199759615384616</v>
      </c>
      <c r="D26" s="937">
        <v>0.25503385714285715</v>
      </c>
      <c r="E26" s="937">
        <v>10.454793472527474</v>
      </c>
      <c r="F26" s="910"/>
      <c r="G26" s="910"/>
      <c r="H26" s="922"/>
      <c r="I26" s="910"/>
    </row>
    <row r="27" spans="1:9">
      <c r="A27" s="938" t="s">
        <v>85</v>
      </c>
      <c r="B27" s="818">
        <v>0.3679</v>
      </c>
      <c r="C27" s="937">
        <v>8.2972324175824177</v>
      </c>
      <c r="D27" s="937">
        <v>41.988029483516485</v>
      </c>
      <c r="E27" s="937">
        <v>50.285261901098906</v>
      </c>
      <c r="F27" s="910"/>
      <c r="G27" s="910"/>
      <c r="H27" s="922"/>
      <c r="I27" s="910"/>
    </row>
    <row r="28" spans="1:9">
      <c r="A28" s="938" t="s">
        <v>88</v>
      </c>
      <c r="B28" s="818" t="s">
        <v>180</v>
      </c>
      <c r="C28" s="937">
        <v>17.715841945054947</v>
      </c>
      <c r="D28" s="937">
        <v>9.7112212087912084</v>
      </c>
      <c r="E28" s="937">
        <v>27.427063153846156</v>
      </c>
      <c r="F28" s="910"/>
      <c r="G28" s="910"/>
      <c r="H28" s="922"/>
      <c r="I28" s="910"/>
    </row>
    <row r="29" spans="1:9">
      <c r="A29" s="938" t="s">
        <v>103</v>
      </c>
      <c r="B29" s="821">
        <v>0.41499999999999998</v>
      </c>
      <c r="C29" s="937">
        <v>5.2736513516483514</v>
      </c>
      <c r="D29" s="937">
        <v>2.6529223846153847</v>
      </c>
      <c r="E29" s="937">
        <v>7.9265737362637356</v>
      </c>
      <c r="F29" s="910"/>
      <c r="G29" s="910"/>
      <c r="H29" s="922"/>
      <c r="I29" s="910"/>
    </row>
    <row r="30" spans="1:9">
      <c r="A30" s="938" t="s">
        <v>105</v>
      </c>
      <c r="B30" s="821">
        <v>0.30580000000000002</v>
      </c>
      <c r="C30" s="937">
        <v>5.7474700549450546</v>
      </c>
      <c r="D30" s="937">
        <v>155.7787437032967</v>
      </c>
      <c r="E30" s="937">
        <v>161.52621375824174</v>
      </c>
      <c r="F30" s="910"/>
      <c r="G30" s="910"/>
      <c r="H30" s="922"/>
      <c r="I30" s="910"/>
    </row>
    <row r="31" spans="1:9">
      <c r="A31" s="938" t="s">
        <v>106</v>
      </c>
      <c r="B31" s="821">
        <v>0.30580000000000002</v>
      </c>
      <c r="C31" s="937">
        <v>33.163497208791213</v>
      </c>
      <c r="D31" s="937">
        <v>0</v>
      </c>
      <c r="E31" s="937">
        <v>33.163497208791213</v>
      </c>
      <c r="F31" s="910"/>
      <c r="G31" s="910"/>
      <c r="H31" s="922"/>
      <c r="I31" s="910"/>
    </row>
    <row r="32" spans="1:9">
      <c r="A32" s="938" t="s">
        <v>108</v>
      </c>
      <c r="B32" s="821">
        <v>0.58840000000000003</v>
      </c>
      <c r="C32" s="937">
        <v>24.671839692307692</v>
      </c>
      <c r="D32" s="937">
        <v>32.101616483516487</v>
      </c>
      <c r="E32" s="937">
        <v>56.77345617582418</v>
      </c>
      <c r="F32" s="910"/>
      <c r="G32" s="910"/>
      <c r="H32" s="922"/>
      <c r="I32" s="910"/>
    </row>
    <row r="33" spans="1:9">
      <c r="A33" s="938" t="s">
        <v>111</v>
      </c>
      <c r="B33" s="821">
        <v>0.53774999999999995</v>
      </c>
      <c r="C33" s="937">
        <v>1.6039156593406596</v>
      </c>
      <c r="D33" s="937">
        <v>15.46555878021978</v>
      </c>
      <c r="E33" s="937">
        <v>17.069474439560441</v>
      </c>
      <c r="F33" s="910"/>
      <c r="G33" s="910"/>
      <c r="H33" s="922"/>
      <c r="I33" s="910"/>
    </row>
    <row r="34" spans="1:9">
      <c r="A34" s="938" t="s">
        <v>225</v>
      </c>
      <c r="B34" s="821">
        <v>0.18</v>
      </c>
      <c r="C34" s="937">
        <v>0.8884426043956043</v>
      </c>
      <c r="D34" s="937">
        <v>0.35232854945054942</v>
      </c>
      <c r="E34" s="937">
        <v>1.2407711538461537</v>
      </c>
      <c r="F34" s="910"/>
      <c r="G34" s="910"/>
      <c r="H34" s="922"/>
      <c r="I34" s="910"/>
    </row>
    <row r="35" spans="1:9">
      <c r="A35" s="938" t="s">
        <v>112</v>
      </c>
      <c r="B35" s="818">
        <v>0.41499999999999998</v>
      </c>
      <c r="C35" s="937">
        <v>6.7817993516483526</v>
      </c>
      <c r="D35" s="937">
        <v>0.2245989010989011</v>
      </c>
      <c r="E35" s="937">
        <v>7.0063982527472533</v>
      </c>
      <c r="F35" s="910"/>
      <c r="G35" s="910"/>
      <c r="H35" s="922"/>
      <c r="I35" s="910"/>
    </row>
    <row r="36" spans="1:9">
      <c r="A36" s="938" t="s">
        <v>113</v>
      </c>
      <c r="B36" s="818">
        <v>0.53200000000000003</v>
      </c>
      <c r="C36" s="937">
        <v>24.607279659340659</v>
      </c>
      <c r="D36" s="937">
        <v>47.410022670329674</v>
      </c>
      <c r="E36" s="937">
        <v>72.017302329670329</v>
      </c>
      <c r="F36" s="910"/>
      <c r="G36" s="910"/>
      <c r="H36" s="922"/>
      <c r="I36" s="910"/>
    </row>
    <row r="37" spans="1:9">
      <c r="A37" s="938" t="s">
        <v>114</v>
      </c>
      <c r="B37" s="818">
        <v>0.34570000000000001</v>
      </c>
      <c r="C37" s="937">
        <v>27.043353109890113</v>
      </c>
      <c r="D37" s="937">
        <v>50.940695054945053</v>
      </c>
      <c r="E37" s="937">
        <v>77.984048164835173</v>
      </c>
      <c r="F37" s="910"/>
      <c r="G37" s="910"/>
      <c r="H37" s="922"/>
      <c r="I37" s="910"/>
    </row>
    <row r="38" spans="1:9">
      <c r="A38" s="940" t="s">
        <v>322</v>
      </c>
      <c r="B38" s="941"/>
      <c r="C38" s="942">
        <v>403.66624330769235</v>
      </c>
      <c r="D38" s="942">
        <v>626.64586579120896</v>
      </c>
      <c r="E38" s="943">
        <v>1030.3121090989014</v>
      </c>
      <c r="F38" s="910"/>
      <c r="G38" s="910"/>
      <c r="H38" s="923"/>
      <c r="I38" s="910"/>
    </row>
    <row r="39" spans="1:9">
      <c r="A39" s="924"/>
      <c r="B39" s="910"/>
      <c r="C39" s="910"/>
      <c r="D39" s="910"/>
      <c r="E39" s="910"/>
      <c r="F39" s="910"/>
      <c r="G39" s="910"/>
      <c r="H39" s="920"/>
      <c r="I39" s="910"/>
    </row>
    <row r="40" spans="1:9">
      <c r="A40" s="925" t="s">
        <v>294</v>
      </c>
      <c r="B40" s="579"/>
      <c r="C40" s="580"/>
      <c r="D40" s="580"/>
      <c r="E40" s="580"/>
      <c r="F40" s="580"/>
      <c r="G40" s="581"/>
      <c r="H40" s="926"/>
      <c r="I40" s="910"/>
    </row>
    <row r="41" spans="1:9">
      <c r="A41" s="925" t="s">
        <v>295</v>
      </c>
      <c r="B41" s="579"/>
      <c r="C41" s="580"/>
      <c r="D41" s="580"/>
      <c r="E41" s="580"/>
      <c r="F41" s="580"/>
      <c r="G41" s="581"/>
      <c r="H41" s="926"/>
      <c r="I41" s="910"/>
    </row>
    <row r="42" spans="1:9">
      <c r="A42" s="925" t="s">
        <v>333</v>
      </c>
      <c r="B42" s="579"/>
      <c r="C42" s="580"/>
      <c r="D42" s="580"/>
      <c r="E42" s="580"/>
      <c r="F42" s="580"/>
      <c r="G42" s="581"/>
      <c r="H42" s="926"/>
      <c r="I42" s="910"/>
    </row>
    <row r="43" spans="1:9">
      <c r="A43" s="2102" t="s">
        <v>297</v>
      </c>
      <c r="B43" s="2173"/>
      <c r="C43" s="2173"/>
      <c r="D43" s="2173"/>
      <c r="E43" s="2173"/>
      <c r="F43" s="2173"/>
      <c r="G43" s="2173"/>
      <c r="H43" s="2174"/>
      <c r="I43" s="910"/>
    </row>
    <row r="44" spans="1:9">
      <c r="A44" s="925" t="s">
        <v>298</v>
      </c>
      <c r="B44" s="578"/>
      <c r="C44" s="578"/>
      <c r="D44" s="582"/>
      <c r="E44" s="583"/>
      <c r="F44" s="583"/>
      <c r="G44" s="584"/>
      <c r="H44" s="927"/>
      <c r="I44" s="910"/>
    </row>
    <row r="45" spans="1:9">
      <c r="A45" s="928" t="s">
        <v>299</v>
      </c>
      <c r="B45" s="585"/>
      <c r="C45" s="585"/>
      <c r="D45" s="586"/>
      <c r="E45" s="580"/>
      <c r="F45" s="580"/>
      <c r="G45" s="581"/>
      <c r="H45" s="926"/>
      <c r="I45" s="910"/>
    </row>
    <row r="46" spans="1:9">
      <c r="A46" s="928" t="s">
        <v>300</v>
      </c>
      <c r="B46" s="585"/>
      <c r="C46" s="585"/>
      <c r="D46" s="586"/>
      <c r="E46" s="580"/>
      <c r="F46" s="580"/>
      <c r="G46" s="581"/>
      <c r="H46" s="926"/>
      <c r="I46" s="910"/>
    </row>
    <row r="47" spans="1:9">
      <c r="A47" s="928" t="s">
        <v>363</v>
      </c>
      <c r="B47" s="579"/>
      <c r="C47" s="580"/>
      <c r="D47" s="580"/>
      <c r="E47" s="580"/>
      <c r="F47" s="580"/>
      <c r="G47" s="581"/>
      <c r="H47" s="926"/>
      <c r="I47" s="910"/>
    </row>
    <row r="48" spans="1:9">
      <c r="A48" s="928" t="s">
        <v>302</v>
      </c>
      <c r="B48" s="579"/>
      <c r="C48" s="580"/>
      <c r="D48" s="580"/>
      <c r="E48" s="580"/>
      <c r="F48" s="580"/>
      <c r="G48" s="581"/>
      <c r="H48" s="926"/>
      <c r="I48" s="910"/>
    </row>
    <row r="49" spans="1:9">
      <c r="A49" s="929"/>
      <c r="B49" s="910"/>
      <c r="C49" s="910"/>
      <c r="D49" s="910"/>
      <c r="E49" s="910"/>
      <c r="F49" s="910"/>
      <c r="G49" s="910"/>
      <c r="H49" s="922"/>
      <c r="I49" s="910"/>
    </row>
    <row r="50" spans="1:9">
      <c r="A50" s="929"/>
      <c r="B50" s="910"/>
      <c r="C50" s="910"/>
      <c r="D50" s="910"/>
      <c r="E50" s="910"/>
      <c r="F50" s="910"/>
      <c r="G50" s="910"/>
      <c r="H50" s="922"/>
      <c r="I50" s="910"/>
    </row>
    <row r="51" spans="1:9">
      <c r="A51" s="930" t="s">
        <v>334</v>
      </c>
      <c r="B51" s="783" t="s">
        <v>63</v>
      </c>
      <c r="C51" s="907" t="s">
        <v>331</v>
      </c>
      <c r="D51" s="908"/>
      <c r="E51" s="782"/>
      <c r="F51" s="910"/>
      <c r="G51" s="910"/>
      <c r="H51" s="922"/>
    </row>
    <row r="52" spans="1:9">
      <c r="A52" s="930" t="s">
        <v>61</v>
      </c>
      <c r="B52" s="782"/>
      <c r="C52" s="783" t="s">
        <v>332</v>
      </c>
      <c r="D52" s="784" t="s">
        <v>15</v>
      </c>
      <c r="E52" s="783" t="s">
        <v>16</v>
      </c>
      <c r="F52" s="910"/>
      <c r="G52" s="910"/>
      <c r="H52" s="922"/>
    </row>
    <row r="53" spans="1:9">
      <c r="A53" s="938" t="s">
        <v>284</v>
      </c>
      <c r="B53" s="818">
        <v>0.15</v>
      </c>
      <c r="C53" s="937">
        <v>0</v>
      </c>
      <c r="D53" s="937">
        <v>0</v>
      </c>
      <c r="E53" s="937">
        <v>0</v>
      </c>
      <c r="F53" s="910"/>
      <c r="G53" s="910"/>
      <c r="H53" s="922"/>
    </row>
    <row r="54" spans="1:9">
      <c r="A54" s="939" t="s">
        <v>285</v>
      </c>
      <c r="B54" s="818" t="s">
        <v>181</v>
      </c>
      <c r="C54" s="937">
        <v>0.53741483516483513</v>
      </c>
      <c r="D54" s="937">
        <v>0</v>
      </c>
      <c r="E54" s="937">
        <v>0.53741483516483513</v>
      </c>
      <c r="F54" s="910"/>
      <c r="G54" s="910"/>
      <c r="H54" s="922"/>
    </row>
    <row r="55" spans="1:9">
      <c r="A55" s="938" t="s">
        <v>223</v>
      </c>
      <c r="B55" s="821">
        <v>7.5999999999999998E-2</v>
      </c>
      <c r="C55" s="937">
        <v>8.3833949450549454</v>
      </c>
      <c r="D55" s="937">
        <v>1.2203819230769231</v>
      </c>
      <c r="E55" s="937">
        <v>9.6037768681318685</v>
      </c>
      <c r="F55" s="910"/>
      <c r="G55" s="910"/>
      <c r="H55" s="922"/>
    </row>
    <row r="56" spans="1:9">
      <c r="A56" s="938" t="s">
        <v>19</v>
      </c>
      <c r="B56" s="821">
        <v>0.1178</v>
      </c>
      <c r="C56" s="937">
        <v>0.19395318681318682</v>
      </c>
      <c r="D56" s="937">
        <v>0</v>
      </c>
      <c r="E56" s="937">
        <v>0.19395318681318682</v>
      </c>
      <c r="F56" s="910"/>
      <c r="G56" s="910"/>
      <c r="H56" s="922"/>
    </row>
    <row r="57" spans="1:9">
      <c r="A57" s="938" t="s">
        <v>287</v>
      </c>
      <c r="B57" s="821">
        <v>0.47099999999999997</v>
      </c>
      <c r="C57" s="937">
        <v>0</v>
      </c>
      <c r="D57" s="937">
        <v>0</v>
      </c>
      <c r="E57" s="937">
        <v>0</v>
      </c>
      <c r="F57" s="910"/>
      <c r="G57" s="910"/>
      <c r="H57" s="922"/>
    </row>
    <row r="58" spans="1:9">
      <c r="A58" s="938" t="s">
        <v>31</v>
      </c>
      <c r="B58" s="818">
        <v>0.25341999999999998</v>
      </c>
      <c r="C58" s="937">
        <v>3.1667730769230769</v>
      </c>
      <c r="D58" s="937">
        <v>61.385618153846153</v>
      </c>
      <c r="E58" s="937">
        <v>64.552391230769231</v>
      </c>
      <c r="F58" s="910"/>
      <c r="G58" s="910"/>
      <c r="H58" s="922"/>
    </row>
    <row r="59" spans="1:9">
      <c r="A59" s="939" t="s">
        <v>288</v>
      </c>
      <c r="B59" s="818" t="s">
        <v>286</v>
      </c>
      <c r="C59" s="937">
        <v>0.30655109890109888</v>
      </c>
      <c r="D59" s="937">
        <v>0</v>
      </c>
      <c r="E59" s="937">
        <v>0.30655109890109888</v>
      </c>
      <c r="F59" s="910"/>
      <c r="G59" s="910"/>
      <c r="H59" s="922"/>
    </row>
    <row r="60" spans="1:9">
      <c r="A60" s="938" t="s">
        <v>34</v>
      </c>
      <c r="B60" s="821">
        <v>0.36165000000000003</v>
      </c>
      <c r="C60" s="937">
        <v>13.567566109890109</v>
      </c>
      <c r="D60" s="937">
        <v>19.450981164835163</v>
      </c>
      <c r="E60" s="937">
        <v>33.018547274725272</v>
      </c>
      <c r="F60" s="910"/>
      <c r="G60" s="910"/>
      <c r="H60" s="922"/>
    </row>
    <row r="61" spans="1:9">
      <c r="A61" s="939" t="s">
        <v>28</v>
      </c>
      <c r="B61" s="821">
        <v>0.5</v>
      </c>
      <c r="C61" s="937">
        <v>0.74885285714285721</v>
      </c>
      <c r="D61" s="937">
        <v>2.2180517582417583</v>
      </c>
      <c r="E61" s="937">
        <v>2.9669046153846157</v>
      </c>
      <c r="F61" s="910"/>
      <c r="G61" s="910"/>
      <c r="H61" s="922"/>
    </row>
    <row r="62" spans="1:9">
      <c r="A62" s="938" t="s">
        <v>22</v>
      </c>
      <c r="B62" s="821">
        <v>0.35</v>
      </c>
      <c r="C62" s="937">
        <v>12.701445384615385</v>
      </c>
      <c r="D62" s="937">
        <v>0</v>
      </c>
      <c r="E62" s="937">
        <v>12.701445384615385</v>
      </c>
      <c r="F62" s="910"/>
      <c r="G62" s="910"/>
      <c r="H62" s="922"/>
    </row>
    <row r="63" spans="1:9">
      <c r="A63" s="938" t="s">
        <v>25</v>
      </c>
      <c r="B63" s="821">
        <v>0.41472999999999999</v>
      </c>
      <c r="C63" s="937">
        <v>20.278685384615383</v>
      </c>
      <c r="D63" s="937">
        <v>2.39786378021978</v>
      </c>
      <c r="E63" s="937">
        <v>22.676549164835162</v>
      </c>
      <c r="F63" s="910"/>
      <c r="G63" s="910"/>
      <c r="H63" s="922"/>
    </row>
    <row r="64" spans="1:9">
      <c r="A64" s="940" t="s">
        <v>338</v>
      </c>
      <c r="B64" s="944"/>
      <c r="C64" s="937">
        <v>59.884636879120876</v>
      </c>
      <c r="D64" s="937">
        <v>86.672896780219773</v>
      </c>
      <c r="E64" s="937">
        <v>146.55753365934066</v>
      </c>
      <c r="F64" s="910"/>
      <c r="G64" s="910"/>
      <c r="H64" s="923"/>
    </row>
    <row r="65" spans="1:8">
      <c r="A65" s="940" t="s">
        <v>349</v>
      </c>
      <c r="B65" s="944"/>
      <c r="C65" s="937">
        <v>15.40185989010989</v>
      </c>
      <c r="D65" s="937">
        <v>0</v>
      </c>
      <c r="E65" s="937">
        <v>15.40185989010989</v>
      </c>
      <c r="F65" s="910"/>
      <c r="G65" s="910"/>
      <c r="H65" s="923"/>
    </row>
    <row r="66" spans="1:8">
      <c r="A66" s="940"/>
      <c r="B66" s="944"/>
      <c r="C66" s="937"/>
      <c r="D66" s="937"/>
      <c r="E66" s="937"/>
      <c r="F66" s="910"/>
      <c r="G66" s="910"/>
      <c r="H66" s="923"/>
    </row>
    <row r="67" spans="1:8">
      <c r="A67" s="945" t="s">
        <v>43</v>
      </c>
      <c r="B67" s="946"/>
      <c r="C67" s="947">
        <v>478.95274007692313</v>
      </c>
      <c r="D67" s="948">
        <v>713.31876257142869</v>
      </c>
      <c r="E67" s="948">
        <v>1192.2715026483518</v>
      </c>
      <c r="F67" s="910"/>
      <c r="G67" s="910"/>
      <c r="H67" s="922"/>
    </row>
    <row r="68" spans="1:8">
      <c r="A68" s="921" t="s">
        <v>350</v>
      </c>
      <c r="B68" s="912"/>
      <c r="C68" s="913"/>
      <c r="D68" s="913"/>
      <c r="E68" s="914"/>
      <c r="F68" s="910"/>
      <c r="G68" s="915"/>
      <c r="H68" s="922"/>
    </row>
    <row r="69" spans="1:8">
      <c r="A69" s="924"/>
      <c r="B69" s="912"/>
      <c r="C69" s="913"/>
      <c r="D69" s="913"/>
      <c r="E69" s="916"/>
      <c r="F69" s="910"/>
      <c r="G69" s="910"/>
      <c r="H69" s="923"/>
    </row>
    <row r="70" spans="1:8">
      <c r="A70" s="925" t="s">
        <v>356</v>
      </c>
      <c r="B70" s="579"/>
      <c r="C70" s="580"/>
      <c r="D70" s="580"/>
      <c r="E70" s="580"/>
      <c r="F70" s="580"/>
      <c r="G70" s="581"/>
      <c r="H70" s="926"/>
    </row>
    <row r="71" spans="1:8">
      <c r="A71" s="925" t="s">
        <v>357</v>
      </c>
      <c r="B71" s="579"/>
      <c r="C71" s="580"/>
      <c r="D71" s="580"/>
      <c r="E71" s="580"/>
      <c r="F71" s="580"/>
      <c r="G71" s="581"/>
      <c r="H71" s="926"/>
    </row>
    <row r="72" spans="1:8">
      <c r="A72" s="931" t="s">
        <v>358</v>
      </c>
      <c r="B72" s="932"/>
      <c r="C72" s="933"/>
      <c r="D72" s="933"/>
      <c r="E72" s="933"/>
      <c r="F72" s="933"/>
      <c r="G72" s="934"/>
      <c r="H72" s="935"/>
    </row>
    <row r="74" spans="1:8" ht="20.100000000000001">
      <c r="A74" s="909" t="s">
        <v>364</v>
      </c>
    </row>
    <row r="76" spans="1:8" ht="14.1">
      <c r="A76" s="1912"/>
      <c r="B76" s="1913"/>
      <c r="C76" s="1913"/>
      <c r="D76" s="1914" t="s">
        <v>305</v>
      </c>
      <c r="E76" s="1915"/>
      <c r="F76" s="1916"/>
    </row>
    <row r="77" spans="1:8" ht="14.1">
      <c r="A77" s="874" t="s">
        <v>61</v>
      </c>
      <c r="B77" s="894" t="s">
        <v>120</v>
      </c>
      <c r="C77" s="895" t="s">
        <v>63</v>
      </c>
      <c r="D77" s="896" t="s">
        <v>64</v>
      </c>
      <c r="E77" s="896" t="s">
        <v>15</v>
      </c>
      <c r="F77" s="897" t="s">
        <v>16</v>
      </c>
    </row>
    <row r="78" spans="1:8" ht="12.95">
      <c r="A78" s="869" t="s">
        <v>121</v>
      </c>
      <c r="B78" s="326" t="s">
        <v>122</v>
      </c>
      <c r="C78" s="790">
        <v>7.2700000000000001E-2</v>
      </c>
      <c r="D78" s="870">
        <v>37.378019175824178</v>
      </c>
      <c r="E78" s="490">
        <v>0</v>
      </c>
      <c r="F78" s="871">
        <v>37.378019175824178</v>
      </c>
    </row>
    <row r="79" spans="1:8" ht="12.95">
      <c r="A79" s="869" t="s">
        <v>123</v>
      </c>
      <c r="B79" s="326" t="s">
        <v>124</v>
      </c>
      <c r="C79" s="790">
        <v>0.2021</v>
      </c>
      <c r="D79" s="870">
        <v>37.034173043956045</v>
      </c>
      <c r="E79" s="490">
        <v>0</v>
      </c>
      <c r="F79" s="871">
        <v>37.034173043956045</v>
      </c>
    </row>
    <row r="80" spans="1:8" ht="12.95">
      <c r="A80" s="869" t="s">
        <v>352</v>
      </c>
      <c r="B80" s="326" t="s">
        <v>143</v>
      </c>
      <c r="C80" s="790">
        <v>0.17</v>
      </c>
      <c r="D80" s="870">
        <v>0</v>
      </c>
      <c r="E80" s="490">
        <v>0</v>
      </c>
      <c r="F80" s="871">
        <v>0</v>
      </c>
    </row>
    <row r="81" spans="1:6" ht="12.95">
      <c r="A81" s="791" t="s">
        <v>353</v>
      </c>
      <c r="B81" s="792" t="s">
        <v>126</v>
      </c>
      <c r="C81" s="793">
        <v>0.1333</v>
      </c>
      <c r="D81" s="807">
        <v>29.381745032967032</v>
      </c>
      <c r="E81" s="807">
        <v>0</v>
      </c>
      <c r="F81" s="806">
        <v>29.381745032967032</v>
      </c>
    </row>
    <row r="82" spans="1:6">
      <c r="A82" s="872" t="s">
        <v>127</v>
      </c>
      <c r="B82" s="794" t="s">
        <v>126</v>
      </c>
      <c r="C82" s="744">
        <v>0.1333</v>
      </c>
      <c r="D82" s="745">
        <v>5.3038787252747248</v>
      </c>
      <c r="E82" s="745">
        <v>0</v>
      </c>
      <c r="F82" s="795">
        <v>5.3038787252747248</v>
      </c>
    </row>
    <row r="83" spans="1:6">
      <c r="A83" s="872" t="s">
        <v>128</v>
      </c>
      <c r="B83" s="794" t="s">
        <v>126</v>
      </c>
      <c r="C83" s="744">
        <v>0.1333</v>
      </c>
      <c r="D83" s="745">
        <v>6.0993182307692306</v>
      </c>
      <c r="E83" s="745">
        <v>0</v>
      </c>
      <c r="F83" s="795">
        <v>6.0993182307692306</v>
      </c>
    </row>
    <row r="84" spans="1:6">
      <c r="A84" s="872" t="s">
        <v>213</v>
      </c>
      <c r="B84" s="794" t="s">
        <v>126</v>
      </c>
      <c r="C84" s="744">
        <v>0.1333</v>
      </c>
      <c r="D84" s="745">
        <v>1.9415932637362638</v>
      </c>
      <c r="E84" s="745">
        <v>0</v>
      </c>
      <c r="F84" s="795">
        <v>1.9415932637362638</v>
      </c>
    </row>
    <row r="85" spans="1:6">
      <c r="A85" s="872" t="s">
        <v>214</v>
      </c>
      <c r="B85" s="794" t="s">
        <v>126</v>
      </c>
      <c r="C85" s="744">
        <v>0.1333</v>
      </c>
      <c r="D85" s="745">
        <v>4.1472634175824181</v>
      </c>
      <c r="E85" s="745">
        <v>0</v>
      </c>
      <c r="F85" s="795">
        <v>4.1472634175824181</v>
      </c>
    </row>
    <row r="86" spans="1:6">
      <c r="A86" s="872" t="s">
        <v>129</v>
      </c>
      <c r="B86" s="794" t="s">
        <v>126</v>
      </c>
      <c r="C86" s="744">
        <v>0.1333</v>
      </c>
      <c r="D86" s="745">
        <v>1.1222087032967034</v>
      </c>
      <c r="E86" s="745">
        <v>0</v>
      </c>
      <c r="F86" s="795">
        <v>1.1222087032967034</v>
      </c>
    </row>
    <row r="87" spans="1:6">
      <c r="A87" s="872" t="s">
        <v>130</v>
      </c>
      <c r="B87" s="794" t="s">
        <v>126</v>
      </c>
      <c r="C87" s="744">
        <v>0.1333</v>
      </c>
      <c r="D87" s="745">
        <v>5.623735835164835</v>
      </c>
      <c r="E87" s="745">
        <v>0</v>
      </c>
      <c r="F87" s="795">
        <v>5.623735835164835</v>
      </c>
    </row>
    <row r="88" spans="1:6">
      <c r="A88" s="872" t="s">
        <v>131</v>
      </c>
      <c r="B88" s="794" t="s">
        <v>126</v>
      </c>
      <c r="C88" s="744">
        <v>0.1333</v>
      </c>
      <c r="D88" s="745">
        <v>5.1437468571428573</v>
      </c>
      <c r="E88" s="745">
        <v>0</v>
      </c>
      <c r="F88" s="795">
        <v>5.1437468571428573</v>
      </c>
    </row>
    <row r="89" spans="1:6" ht="12.95">
      <c r="A89" s="1484" t="s">
        <v>341</v>
      </c>
      <c r="B89" s="1630" t="s">
        <v>126</v>
      </c>
      <c r="C89" s="1631">
        <v>0.23330000000000001</v>
      </c>
      <c r="D89" s="1632">
        <v>98.751388197802186</v>
      </c>
      <c r="E89" s="1632">
        <v>0</v>
      </c>
      <c r="F89" s="1633">
        <v>98.751388197802186</v>
      </c>
    </row>
    <row r="90" spans="1:6">
      <c r="A90" s="872" t="s">
        <v>133</v>
      </c>
      <c r="B90" s="794" t="s">
        <v>126</v>
      </c>
      <c r="C90" s="744">
        <v>0.23330000000000001</v>
      </c>
      <c r="D90" s="745">
        <v>29.882305450549453</v>
      </c>
      <c r="E90" s="745">
        <v>0</v>
      </c>
      <c r="F90" s="795">
        <v>29.882305450549453</v>
      </c>
    </row>
    <row r="91" spans="1:6">
      <c r="A91" s="872" t="s">
        <v>134</v>
      </c>
      <c r="B91" s="794" t="s">
        <v>126</v>
      </c>
      <c r="C91" s="744">
        <v>0.23330000000000001</v>
      </c>
      <c r="D91" s="745">
        <v>32.091195395604394</v>
      </c>
      <c r="E91" s="745">
        <v>0</v>
      </c>
      <c r="F91" s="795">
        <v>32.091195395604394</v>
      </c>
    </row>
    <row r="92" spans="1:6">
      <c r="A92" s="872" t="s">
        <v>135</v>
      </c>
      <c r="B92" s="794" t="s">
        <v>126</v>
      </c>
      <c r="C92" s="744">
        <v>0.23330000000000001</v>
      </c>
      <c r="D92" s="745">
        <v>8.6942960549450543</v>
      </c>
      <c r="E92" s="745">
        <v>0</v>
      </c>
      <c r="F92" s="795">
        <v>8.6942960549450543</v>
      </c>
    </row>
    <row r="93" spans="1:6">
      <c r="A93" s="872" t="s">
        <v>136</v>
      </c>
      <c r="B93" s="794" t="s">
        <v>126</v>
      </c>
      <c r="C93" s="744">
        <v>0.23330000000000001</v>
      </c>
      <c r="D93" s="745">
        <v>17.412866824175826</v>
      </c>
      <c r="E93" s="745">
        <v>0</v>
      </c>
      <c r="F93" s="795">
        <v>17.412866824175826</v>
      </c>
    </row>
    <row r="94" spans="1:6">
      <c r="A94" s="872" t="s">
        <v>137</v>
      </c>
      <c r="B94" s="794" t="s">
        <v>126</v>
      </c>
      <c r="C94" s="744">
        <v>0.23330000000000001</v>
      </c>
      <c r="D94" s="745">
        <v>10.670724472527473</v>
      </c>
      <c r="E94" s="745">
        <v>0</v>
      </c>
      <c r="F94" s="795">
        <v>10.670724472527473</v>
      </c>
    </row>
    <row r="95" spans="1:6" ht="12.95">
      <c r="A95" s="869" t="s">
        <v>138</v>
      </c>
      <c r="B95" s="326" t="s">
        <v>126</v>
      </c>
      <c r="C95" s="790">
        <v>0.1333</v>
      </c>
      <c r="D95" s="851">
        <v>11.450109032967033</v>
      </c>
      <c r="E95" s="490">
        <v>0</v>
      </c>
      <c r="F95" s="871">
        <v>11.450109032967033</v>
      </c>
    </row>
    <row r="96" spans="1:6" ht="12.95">
      <c r="A96" s="869" t="s">
        <v>342</v>
      </c>
      <c r="B96" s="326" t="s">
        <v>271</v>
      </c>
      <c r="C96" s="873" t="s">
        <v>67</v>
      </c>
      <c r="D96" s="851">
        <v>59.535078263736267</v>
      </c>
      <c r="E96" s="851">
        <v>9.8603305824175838</v>
      </c>
      <c r="F96" s="871">
        <v>69.395408846153842</v>
      </c>
    </row>
    <row r="97" spans="1:6" ht="12.95">
      <c r="A97" s="869" t="s">
        <v>69</v>
      </c>
      <c r="B97" s="326" t="s">
        <v>271</v>
      </c>
      <c r="C97" s="873">
        <v>0.27500000000000002</v>
      </c>
      <c r="D97" s="851">
        <v>3.8494544505494503</v>
      </c>
      <c r="E97" s="851">
        <v>2.8217032967032971E-2</v>
      </c>
      <c r="F97" s="871">
        <v>3.8776714835164836</v>
      </c>
    </row>
    <row r="98" spans="1:6" ht="12.95">
      <c r="A98" s="869" t="s">
        <v>72</v>
      </c>
      <c r="B98" s="326" t="s">
        <v>271</v>
      </c>
      <c r="C98" s="790">
        <v>0.23549999999999999</v>
      </c>
      <c r="D98" s="851">
        <v>14.403144186813186</v>
      </c>
      <c r="E98" s="851">
        <v>1.938132813186813</v>
      </c>
      <c r="F98" s="871">
        <v>16.341277000000002</v>
      </c>
    </row>
    <row r="99" spans="1:6" ht="12.95">
      <c r="A99" s="869" t="s">
        <v>217</v>
      </c>
      <c r="B99" s="326" t="s">
        <v>194</v>
      </c>
      <c r="C99" s="796">
        <v>0.36499999999999999</v>
      </c>
      <c r="D99" s="490">
        <v>0</v>
      </c>
      <c r="E99" s="851">
        <v>15.898321626373628</v>
      </c>
      <c r="F99" s="871">
        <v>15.898321626373628</v>
      </c>
    </row>
    <row r="100" spans="1:6" ht="12.95">
      <c r="A100" s="869" t="s">
        <v>343</v>
      </c>
      <c r="B100" s="326" t="s">
        <v>271</v>
      </c>
      <c r="C100" s="796" t="s">
        <v>67</v>
      </c>
      <c r="D100" s="851">
        <v>24.885552527472527</v>
      </c>
      <c r="E100" s="851">
        <v>15.611547945054946</v>
      </c>
      <c r="F100" s="871">
        <v>40.497100472527471</v>
      </c>
    </row>
    <row r="101" spans="1:6" ht="12.95">
      <c r="A101" s="869" t="s">
        <v>146</v>
      </c>
      <c r="B101" s="326" t="s">
        <v>147</v>
      </c>
      <c r="C101" s="796">
        <v>0.09</v>
      </c>
      <c r="D101" s="851">
        <v>10.129867373626373</v>
      </c>
      <c r="E101" s="490">
        <v>0</v>
      </c>
      <c r="F101" s="871">
        <v>10.129867373626373</v>
      </c>
    </row>
    <row r="102" spans="1:6" ht="12.95">
      <c r="A102" s="869" t="s">
        <v>75</v>
      </c>
      <c r="B102" s="326" t="s">
        <v>271</v>
      </c>
      <c r="C102" s="796">
        <v>0.12</v>
      </c>
      <c r="D102" s="851">
        <v>1.771044054945055</v>
      </c>
      <c r="E102" s="851">
        <v>6.6217472527472523E-2</v>
      </c>
      <c r="F102" s="871">
        <v>1.8372615274725275</v>
      </c>
    </row>
    <row r="103" spans="1:6" ht="12.95">
      <c r="A103" s="869" t="s">
        <v>148</v>
      </c>
      <c r="B103" s="326" t="s">
        <v>147</v>
      </c>
      <c r="C103" s="790">
        <v>0.05</v>
      </c>
      <c r="D103" s="851">
        <v>3.5266370989010989</v>
      </c>
      <c r="E103" s="490">
        <v>0</v>
      </c>
      <c r="F103" s="871">
        <v>3.5266370989010989</v>
      </c>
    </row>
    <row r="104" spans="1:6" ht="12.95">
      <c r="A104" s="869" t="s">
        <v>149</v>
      </c>
      <c r="B104" s="326" t="s">
        <v>147</v>
      </c>
      <c r="C104" s="790">
        <v>9.2600000000000002E-2</v>
      </c>
      <c r="D104" s="851">
        <v>4.6637798681318685</v>
      </c>
      <c r="E104" s="490">
        <v>0</v>
      </c>
      <c r="F104" s="871">
        <v>4.6637798681318685</v>
      </c>
    </row>
    <row r="105" spans="1:6" ht="12.95">
      <c r="A105" s="869" t="s">
        <v>150</v>
      </c>
      <c r="B105" s="326" t="s">
        <v>151</v>
      </c>
      <c r="C105" s="796">
        <v>0.45900000000000002</v>
      </c>
      <c r="D105" s="851">
        <v>16.670625120879123</v>
      </c>
      <c r="E105" s="490">
        <v>0</v>
      </c>
      <c r="F105" s="871">
        <v>16.670625120879123</v>
      </c>
    </row>
    <row r="106" spans="1:6" ht="12.95">
      <c r="A106" s="869" t="s">
        <v>152</v>
      </c>
      <c r="B106" s="326" t="s">
        <v>151</v>
      </c>
      <c r="C106" s="790">
        <v>0.31850000000000001</v>
      </c>
      <c r="D106" s="490">
        <v>0</v>
      </c>
      <c r="E106" s="851">
        <v>42.315396340659341</v>
      </c>
      <c r="F106" s="871">
        <v>42.315396340659341</v>
      </c>
    </row>
    <row r="107" spans="1:6" ht="12.95">
      <c r="A107" s="869" t="s">
        <v>77</v>
      </c>
      <c r="B107" s="326" t="s">
        <v>271</v>
      </c>
      <c r="C107" s="790">
        <v>0.25</v>
      </c>
      <c r="D107" s="851">
        <v>11.815939890109888</v>
      </c>
      <c r="E107" s="851">
        <v>0.2539622857142857</v>
      </c>
      <c r="F107" s="871">
        <v>12.069902175824177</v>
      </c>
    </row>
    <row r="108" spans="1:6" ht="12.95">
      <c r="A108" s="869" t="s">
        <v>79</v>
      </c>
      <c r="B108" s="326" t="s">
        <v>271</v>
      </c>
      <c r="C108" s="796">
        <v>0.5</v>
      </c>
      <c r="D108" s="851">
        <v>12.970707164835165</v>
      </c>
      <c r="E108" s="851">
        <v>9.3230109890109894E-2</v>
      </c>
      <c r="F108" s="871">
        <v>13.063937274725275</v>
      </c>
    </row>
    <row r="109" spans="1:6" ht="12.95">
      <c r="A109" s="869" t="s">
        <v>235</v>
      </c>
      <c r="B109" s="326" t="s">
        <v>236</v>
      </c>
      <c r="C109" s="790">
        <v>0.3</v>
      </c>
      <c r="D109" s="851">
        <v>9.713812450549451</v>
      </c>
      <c r="E109" s="490">
        <v>0</v>
      </c>
      <c r="F109" s="871">
        <v>9.713812450549451</v>
      </c>
    </row>
    <row r="110" spans="1:6" ht="12.95">
      <c r="A110" s="869" t="s">
        <v>344</v>
      </c>
      <c r="B110" s="326" t="s">
        <v>271</v>
      </c>
      <c r="C110" s="796" t="s">
        <v>67</v>
      </c>
      <c r="D110" s="851">
        <v>15.997957263736263</v>
      </c>
      <c r="E110" s="851">
        <v>164.49328898901098</v>
      </c>
      <c r="F110" s="871">
        <v>180.49124625274726</v>
      </c>
    </row>
    <row r="111" spans="1:6" ht="12.95">
      <c r="A111" s="869" t="s">
        <v>154</v>
      </c>
      <c r="B111" s="326" t="s">
        <v>155</v>
      </c>
      <c r="C111" s="796">
        <v>0.1</v>
      </c>
      <c r="D111" s="851">
        <v>9.2947795164835156</v>
      </c>
      <c r="E111" s="490">
        <v>0</v>
      </c>
      <c r="F111" s="871">
        <v>9.2947795164835156</v>
      </c>
    </row>
    <row r="112" spans="1:6" ht="12.95">
      <c r="A112" s="869" t="s">
        <v>241</v>
      </c>
      <c r="B112" s="326" t="s">
        <v>271</v>
      </c>
      <c r="C112" s="796" t="s">
        <v>242</v>
      </c>
      <c r="D112" s="851">
        <v>0</v>
      </c>
      <c r="E112" s="490">
        <v>0</v>
      </c>
      <c r="F112" s="871">
        <v>0</v>
      </c>
    </row>
    <row r="113" spans="1:6" ht="12.95">
      <c r="A113" s="869" t="s">
        <v>206</v>
      </c>
      <c r="B113" s="511" t="s">
        <v>157</v>
      </c>
      <c r="C113" s="796">
        <v>0.6</v>
      </c>
      <c r="D113" s="851">
        <v>37.299999999999997</v>
      </c>
      <c r="E113" s="490">
        <v>0</v>
      </c>
      <c r="F113" s="871">
        <v>37.299999999999997</v>
      </c>
    </row>
    <row r="114" spans="1:6" ht="12.95">
      <c r="A114" s="869" t="s">
        <v>158</v>
      </c>
      <c r="B114" s="511" t="s">
        <v>157</v>
      </c>
      <c r="C114" s="796">
        <v>0.25</v>
      </c>
      <c r="D114" s="851">
        <v>40.299999999999997</v>
      </c>
      <c r="E114" s="490">
        <v>4.4000000000000004</v>
      </c>
      <c r="F114" s="871">
        <v>44.8</v>
      </c>
    </row>
    <row r="115" spans="1:6" ht="12.95">
      <c r="A115" s="869" t="s">
        <v>84</v>
      </c>
      <c r="B115" s="326" t="s">
        <v>271</v>
      </c>
      <c r="C115" s="796">
        <v>0.215</v>
      </c>
      <c r="D115" s="851">
        <v>20.304919241758242</v>
      </c>
      <c r="E115" s="851">
        <v>0.47838732967032971</v>
      </c>
      <c r="F115" s="871">
        <v>20.783306571428572</v>
      </c>
    </row>
    <row r="116" spans="1:6" ht="12.95">
      <c r="A116" s="869" t="s">
        <v>246</v>
      </c>
      <c r="B116" s="326" t="s">
        <v>236</v>
      </c>
      <c r="C116" s="796">
        <v>0.33329999999999999</v>
      </c>
      <c r="D116" s="851">
        <v>3.746746978021978</v>
      </c>
      <c r="E116" s="851">
        <v>0</v>
      </c>
      <c r="F116" s="871">
        <v>3.746746978021978</v>
      </c>
    </row>
    <row r="117" spans="1:6" ht="12.95">
      <c r="A117" s="869" t="s">
        <v>86</v>
      </c>
      <c r="B117" s="326" t="s">
        <v>271</v>
      </c>
      <c r="C117" s="796">
        <v>0.25</v>
      </c>
      <c r="D117" s="851">
        <v>9.3049396418681312</v>
      </c>
      <c r="E117" s="490">
        <v>0.37569414818681318</v>
      </c>
      <c r="F117" s="871">
        <v>9.6806337900549444</v>
      </c>
    </row>
    <row r="118" spans="1:6" ht="12.95">
      <c r="A118" s="869" t="s">
        <v>90</v>
      </c>
      <c r="B118" s="326" t="s">
        <v>271</v>
      </c>
      <c r="C118" s="796">
        <v>0.25</v>
      </c>
      <c r="D118" s="851">
        <v>30.149985538461536</v>
      </c>
      <c r="E118" s="851">
        <v>2.5040942087912086</v>
      </c>
      <c r="F118" s="871">
        <v>32.654079747252744</v>
      </c>
    </row>
    <row r="119" spans="1:6" ht="12.95">
      <c r="A119" s="869" t="s">
        <v>220</v>
      </c>
      <c r="B119" s="326" t="s">
        <v>147</v>
      </c>
      <c r="C119" s="790">
        <v>0.15</v>
      </c>
      <c r="D119" s="851">
        <v>4.5079117582417583</v>
      </c>
      <c r="E119" s="490">
        <v>0</v>
      </c>
      <c r="F119" s="871">
        <v>4.5079117582417583</v>
      </c>
    </row>
    <row r="120" spans="1:6" ht="12.95">
      <c r="A120" s="869" t="s">
        <v>93</v>
      </c>
      <c r="B120" s="326" t="s">
        <v>271</v>
      </c>
      <c r="C120" s="790">
        <v>1</v>
      </c>
      <c r="D120" s="851">
        <v>2.512873989010989</v>
      </c>
      <c r="E120" s="851">
        <v>0.27945809890109891</v>
      </c>
      <c r="F120" s="871">
        <v>2.7923320879120879</v>
      </c>
    </row>
    <row r="121" spans="1:6" ht="12.95">
      <c r="A121" s="1484" t="s">
        <v>315</v>
      </c>
      <c r="B121" s="1686" t="s">
        <v>365</v>
      </c>
      <c r="C121" s="1686"/>
      <c r="D121" s="1716">
        <v>561.35119086164843</v>
      </c>
      <c r="E121" s="1636">
        <v>258.59627898335168</v>
      </c>
      <c r="F121" s="1637">
        <v>820.04746984499991</v>
      </c>
    </row>
    <row r="122" spans="1:6" ht="12.95">
      <c r="A122" s="869"/>
      <c r="B122" s="326"/>
      <c r="C122" s="901"/>
      <c r="D122" s="851"/>
      <c r="E122" s="851"/>
      <c r="F122" s="871"/>
    </row>
  </sheetData>
  <mergeCells count="2">
    <mergeCell ref="C5:E5"/>
    <mergeCell ref="A43:H4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14"/>
  <sheetViews>
    <sheetView topLeftCell="A59" workbookViewId="0">
      <selection activeCell="H71" sqref="H71:M112"/>
    </sheetView>
  </sheetViews>
  <sheetFormatPr defaultRowHeight="12.6"/>
  <cols>
    <col min="1" max="1" width="34.42578125" customWidth="1"/>
    <col min="2" max="2" width="14.28515625" customWidth="1"/>
    <col min="3" max="3" width="13.5703125" customWidth="1"/>
    <col min="4" max="4" width="9.28515625" customWidth="1"/>
    <col min="5" max="5" width="12.7109375" customWidth="1"/>
    <col min="6" max="6" width="21.140625" customWidth="1"/>
    <col min="8" max="8" width="23" customWidth="1"/>
  </cols>
  <sheetData>
    <row r="1" spans="1:8">
      <c r="A1" t="s">
        <v>366</v>
      </c>
    </row>
    <row r="3" spans="1:8" ht="12.95">
      <c r="A3" s="813" t="s">
        <v>0</v>
      </c>
      <c r="B3" s="544"/>
      <c r="C3" s="544"/>
      <c r="D3" s="544"/>
      <c r="E3" s="544"/>
      <c r="F3" s="544"/>
      <c r="G3" s="544"/>
      <c r="H3" s="544"/>
    </row>
    <row r="4" spans="1:8">
      <c r="A4" s="544"/>
      <c r="B4" s="544"/>
      <c r="C4" s="544"/>
      <c r="D4" s="544"/>
      <c r="E4" s="544"/>
      <c r="F4" s="544"/>
      <c r="G4" s="544"/>
      <c r="H4" s="544"/>
    </row>
    <row r="5" spans="1:8" ht="12.95">
      <c r="A5" s="813" t="s">
        <v>330</v>
      </c>
      <c r="B5" s="813" t="s">
        <v>63</v>
      </c>
      <c r="C5" s="2100" t="s">
        <v>362</v>
      </c>
      <c r="D5" s="2101"/>
      <c r="E5" s="2101"/>
      <c r="F5" s="868"/>
      <c r="G5" s="868"/>
      <c r="H5" s="868"/>
    </row>
    <row r="6" spans="1:8" ht="12.95">
      <c r="A6" s="813" t="s">
        <v>61</v>
      </c>
      <c r="B6" s="813"/>
      <c r="C6" s="814" t="s">
        <v>332</v>
      </c>
      <c r="D6" s="814" t="s">
        <v>15</v>
      </c>
      <c r="E6" s="814" t="s">
        <v>16</v>
      </c>
      <c r="F6" s="868"/>
      <c r="G6" s="868"/>
      <c r="H6" s="868"/>
    </row>
    <row r="7" spans="1:8" ht="13.15" customHeight="1">
      <c r="A7" s="890" t="s">
        <v>18</v>
      </c>
      <c r="B7" s="602">
        <v>0.51</v>
      </c>
      <c r="C7" s="898">
        <v>0.86834752222222211</v>
      </c>
      <c r="D7" s="898">
        <v>41.614806477777776</v>
      </c>
      <c r="E7" s="898">
        <v>42.483153999999999</v>
      </c>
      <c r="F7" s="868"/>
      <c r="G7" s="868"/>
      <c r="H7" s="877"/>
    </row>
    <row r="8" spans="1:8" ht="12.95">
      <c r="A8" s="891" t="s">
        <v>21</v>
      </c>
      <c r="B8" s="602">
        <v>0.85</v>
      </c>
      <c r="C8" s="898">
        <v>4.8388388999999998</v>
      </c>
      <c r="D8" s="898">
        <v>8.8531365555555546</v>
      </c>
      <c r="E8" s="898">
        <v>13.691975455555554</v>
      </c>
      <c r="F8" s="868"/>
      <c r="G8" s="868"/>
      <c r="H8" s="877"/>
    </row>
    <row r="9" spans="1:8" ht="12.95">
      <c r="A9" s="892" t="s">
        <v>33</v>
      </c>
      <c r="B9" s="606" t="s">
        <v>162</v>
      </c>
      <c r="C9" s="898">
        <v>15.283403866666667</v>
      </c>
      <c r="D9" s="898">
        <v>6.2893272555555555</v>
      </c>
      <c r="E9" s="898">
        <v>21.572731122222223</v>
      </c>
      <c r="F9" s="868"/>
      <c r="G9" s="868"/>
      <c r="H9" s="868"/>
    </row>
    <row r="10" spans="1:8" ht="12.95">
      <c r="A10" s="892" t="s">
        <v>163</v>
      </c>
      <c r="B10" s="606" t="s">
        <v>164</v>
      </c>
      <c r="C10" s="898">
        <v>0.17423247777777778</v>
      </c>
      <c r="D10" s="898">
        <v>0.47978987777777776</v>
      </c>
      <c r="E10" s="898">
        <v>0.65402235555555555</v>
      </c>
      <c r="F10" s="868"/>
      <c r="G10" s="868"/>
      <c r="H10" s="868"/>
    </row>
    <row r="11" spans="1:8" ht="12.95">
      <c r="A11" s="892" t="s">
        <v>166</v>
      </c>
      <c r="B11" s="602">
        <v>0.58699999999999997</v>
      </c>
      <c r="C11" s="898">
        <v>27.045190466666671</v>
      </c>
      <c r="D11" s="898">
        <v>17.940223244444446</v>
      </c>
      <c r="E11" s="898">
        <v>44.985413711111121</v>
      </c>
      <c r="F11" s="868"/>
      <c r="G11" s="868"/>
      <c r="H11" s="868"/>
    </row>
    <row r="12" spans="1:8" ht="12.95">
      <c r="A12" s="893" t="s">
        <v>42</v>
      </c>
      <c r="B12" s="608" t="s">
        <v>167</v>
      </c>
      <c r="C12" s="898">
        <v>37.72981275555555</v>
      </c>
      <c r="D12" s="898">
        <v>0</v>
      </c>
      <c r="E12" s="898">
        <v>37.72981275555555</v>
      </c>
      <c r="F12" s="868"/>
      <c r="G12" s="868"/>
      <c r="H12" s="868"/>
    </row>
    <row r="13" spans="1:8" ht="12.95">
      <c r="A13" s="892" t="s">
        <v>45</v>
      </c>
      <c r="B13" s="606">
        <v>0.36</v>
      </c>
      <c r="C13" s="898">
        <v>16.666388622222222</v>
      </c>
      <c r="D13" s="898">
        <v>10.416716722222223</v>
      </c>
      <c r="E13" s="898">
        <v>27.083105344444444</v>
      </c>
      <c r="F13" s="868"/>
      <c r="G13" s="877"/>
      <c r="H13" s="868"/>
    </row>
    <row r="14" spans="1:8" ht="12.95">
      <c r="A14" s="892" t="s">
        <v>47</v>
      </c>
      <c r="B14" s="606">
        <v>0.51</v>
      </c>
      <c r="C14" s="898">
        <v>46.856602744444444</v>
      </c>
      <c r="D14" s="898">
        <v>49.99348352222222</v>
      </c>
      <c r="E14" s="898">
        <v>96.850086266666665</v>
      </c>
      <c r="F14" s="868"/>
      <c r="G14" s="868"/>
      <c r="H14" s="868"/>
    </row>
    <row r="15" spans="1:8" ht="12.95">
      <c r="A15" s="893" t="s">
        <v>51</v>
      </c>
      <c r="B15" s="608">
        <v>0.13039999999999999</v>
      </c>
      <c r="C15" s="898">
        <v>7.4736403111111107</v>
      </c>
      <c r="D15" s="898">
        <v>3.2517128666666668</v>
      </c>
      <c r="E15" s="898">
        <v>10.725353177777777</v>
      </c>
      <c r="F15" s="868"/>
      <c r="G15" s="868"/>
      <c r="H15" s="877"/>
    </row>
    <row r="16" spans="1:8" ht="12.95">
      <c r="A16" s="892" t="s">
        <v>173</v>
      </c>
      <c r="B16" s="606" t="s">
        <v>174</v>
      </c>
      <c r="C16" s="898">
        <v>6.4151122222222218E-2</v>
      </c>
      <c r="D16" s="898">
        <v>0.43646624444444443</v>
      </c>
      <c r="E16" s="898">
        <v>0.50061736666666667</v>
      </c>
      <c r="F16" s="868"/>
      <c r="G16" s="868"/>
      <c r="H16" s="868"/>
    </row>
    <row r="17" spans="1:8" ht="12.95">
      <c r="A17" s="892" t="s">
        <v>56</v>
      </c>
      <c r="B17" s="602">
        <v>0.55300000000000005</v>
      </c>
      <c r="C17" s="898">
        <v>2.7558120333333331</v>
      </c>
      <c r="D17" s="898">
        <v>6.8190956555555555</v>
      </c>
      <c r="E17" s="898">
        <v>9.5749076888888887</v>
      </c>
      <c r="F17" s="868"/>
      <c r="G17" s="868"/>
      <c r="H17" s="868"/>
    </row>
    <row r="18" spans="1:8" ht="12.95">
      <c r="A18" s="892" t="s">
        <v>57</v>
      </c>
      <c r="B18" s="606">
        <v>0.39550000000000002</v>
      </c>
      <c r="C18" s="898">
        <v>8.2113768666666669</v>
      </c>
      <c r="D18" s="898">
        <v>34.750353155555551</v>
      </c>
      <c r="E18" s="898">
        <v>42.96173002222222</v>
      </c>
      <c r="F18" s="868"/>
      <c r="G18" s="868"/>
      <c r="H18" s="868"/>
    </row>
    <row r="19" spans="1:8" ht="12.95">
      <c r="A19" s="892" t="s">
        <v>60</v>
      </c>
      <c r="B19" s="602">
        <v>0.43969999999999998</v>
      </c>
      <c r="C19" s="898">
        <v>6.0576809111111114</v>
      </c>
      <c r="D19" s="898">
        <v>8.8471943999999993</v>
      </c>
      <c r="E19" s="898">
        <v>14.904875311111111</v>
      </c>
      <c r="F19" s="868"/>
      <c r="G19" s="868"/>
      <c r="H19" s="868"/>
    </row>
    <row r="20" spans="1:8" ht="12.95">
      <c r="A20" s="892" t="s">
        <v>65</v>
      </c>
      <c r="B20" s="602">
        <v>0.64</v>
      </c>
      <c r="C20" s="898">
        <v>5.9929031444444441</v>
      </c>
      <c r="D20" s="898">
        <v>3.5138901111111114</v>
      </c>
      <c r="E20" s="898">
        <v>9.5067932555555554</v>
      </c>
      <c r="F20" s="868"/>
      <c r="G20" s="868"/>
      <c r="H20" s="868"/>
    </row>
    <row r="21" spans="1:8" ht="12.95">
      <c r="A21" s="892" t="s">
        <v>68</v>
      </c>
      <c r="B21" s="602">
        <v>0.2</v>
      </c>
      <c r="C21" s="898">
        <v>0</v>
      </c>
      <c r="D21" s="898">
        <v>0</v>
      </c>
      <c r="E21" s="898">
        <v>0</v>
      </c>
      <c r="F21" s="868"/>
      <c r="G21" s="868"/>
      <c r="H21" s="868"/>
    </row>
    <row r="22" spans="1:8" ht="12.95">
      <c r="A22" s="892" t="s">
        <v>71</v>
      </c>
      <c r="B22" s="606" t="s">
        <v>175</v>
      </c>
      <c r="C22" s="898">
        <v>9.4329013777777782</v>
      </c>
      <c r="D22" s="898">
        <v>1.4236827222222224</v>
      </c>
      <c r="E22" s="898">
        <v>10.856584100000001</v>
      </c>
      <c r="F22" s="868"/>
      <c r="G22" s="868"/>
      <c r="H22" s="868"/>
    </row>
    <row r="23" spans="1:8" ht="12.95">
      <c r="A23" s="892" t="s">
        <v>52</v>
      </c>
      <c r="B23" s="606">
        <v>0.35</v>
      </c>
      <c r="C23" s="898">
        <v>0</v>
      </c>
      <c r="D23" s="898">
        <v>0</v>
      </c>
      <c r="E23" s="898">
        <v>0</v>
      </c>
      <c r="F23" s="868"/>
      <c r="G23" s="868"/>
      <c r="H23" s="868"/>
    </row>
    <row r="24" spans="1:8" ht="12.95">
      <c r="A24" s="892" t="s">
        <v>74</v>
      </c>
      <c r="B24" s="608" t="s">
        <v>176</v>
      </c>
      <c r="C24" s="898">
        <v>54.174253166666666</v>
      </c>
      <c r="D24" s="898">
        <v>45.064367377777778</v>
      </c>
      <c r="E24" s="898">
        <v>99.238620544444444</v>
      </c>
      <c r="F24" s="868"/>
      <c r="G24" s="868"/>
      <c r="H24" s="868"/>
    </row>
    <row r="25" spans="1:8" ht="12.95">
      <c r="A25" s="892" t="s">
        <v>178</v>
      </c>
      <c r="B25" s="606" t="s">
        <v>177</v>
      </c>
      <c r="C25" s="898">
        <v>12.168843388888888</v>
      </c>
      <c r="D25" s="898">
        <v>37.264455244444449</v>
      </c>
      <c r="E25" s="898">
        <v>49.433298633333337</v>
      </c>
      <c r="F25" s="868"/>
      <c r="G25" s="868"/>
      <c r="H25" s="868"/>
    </row>
    <row r="26" spans="1:8" ht="12.95">
      <c r="A26" s="892" t="s">
        <v>83</v>
      </c>
      <c r="B26" s="606">
        <v>0.33279999999999998</v>
      </c>
      <c r="C26" s="898">
        <v>23.441284133333333</v>
      </c>
      <c r="D26" s="898">
        <v>0.12824827777777778</v>
      </c>
      <c r="E26" s="898">
        <v>23.569532411111112</v>
      </c>
      <c r="F26" s="868"/>
      <c r="G26" s="868"/>
      <c r="H26" s="868"/>
    </row>
    <row r="27" spans="1:8" ht="12.95">
      <c r="A27" s="892" t="s">
        <v>85</v>
      </c>
      <c r="B27" s="606">
        <v>0.3679</v>
      </c>
      <c r="C27" s="898">
        <v>9.2619311444444445</v>
      </c>
      <c r="D27" s="898">
        <v>35.230381722222219</v>
      </c>
      <c r="E27" s="898">
        <v>44.492312866666666</v>
      </c>
      <c r="F27" s="868"/>
      <c r="G27" s="868"/>
      <c r="H27" s="868"/>
    </row>
    <row r="28" spans="1:8" ht="12.95">
      <c r="A28" s="892" t="s">
        <v>88</v>
      </c>
      <c r="B28" s="606" t="s">
        <v>179</v>
      </c>
      <c r="C28" s="898">
        <v>21.192684355555556</v>
      </c>
      <c r="D28" s="898">
        <v>12.102748577777778</v>
      </c>
      <c r="E28" s="898">
        <v>33.295432933333331</v>
      </c>
      <c r="F28" s="868"/>
      <c r="G28" s="868"/>
      <c r="H28" s="868"/>
    </row>
    <row r="29" spans="1:8" ht="12.95">
      <c r="A29" s="892" t="s">
        <v>103</v>
      </c>
      <c r="B29" s="602">
        <v>0.41499999999999998</v>
      </c>
      <c r="C29" s="898">
        <v>8.0294918444444452</v>
      </c>
      <c r="D29" s="898">
        <v>2.8771337666666668</v>
      </c>
      <c r="E29" s="898">
        <v>10.906625611111112</v>
      </c>
      <c r="F29" s="868"/>
      <c r="G29" s="868"/>
      <c r="H29" s="868"/>
    </row>
    <row r="30" spans="1:8" ht="12.95">
      <c r="A30" s="892" t="s">
        <v>105</v>
      </c>
      <c r="B30" s="602">
        <v>0.30580000000000002</v>
      </c>
      <c r="C30" s="898">
        <v>9.0394075888888885</v>
      </c>
      <c r="D30" s="898">
        <v>210.45483581111111</v>
      </c>
      <c r="E30" s="898">
        <v>219.49424339999999</v>
      </c>
      <c r="F30" s="868"/>
      <c r="G30" s="868"/>
      <c r="H30" s="868"/>
    </row>
    <row r="31" spans="1:8" ht="12.95">
      <c r="A31" s="892" t="s">
        <v>106</v>
      </c>
      <c r="B31" s="602">
        <v>0.30580000000000002</v>
      </c>
      <c r="C31" s="898">
        <v>34.198810699999996</v>
      </c>
      <c r="D31" s="898">
        <v>0</v>
      </c>
      <c r="E31" s="898">
        <v>34.198810699999996</v>
      </c>
      <c r="F31" s="868"/>
      <c r="G31" s="868"/>
      <c r="H31" s="868"/>
    </row>
    <row r="32" spans="1:8" ht="12.95">
      <c r="A32" s="892" t="s">
        <v>108</v>
      </c>
      <c r="B32" s="602">
        <v>0.58840000000000003</v>
      </c>
      <c r="C32" s="898">
        <v>25.045839922222221</v>
      </c>
      <c r="D32" s="898">
        <v>34.304754588888891</v>
      </c>
      <c r="E32" s="898">
        <v>59.350594511111112</v>
      </c>
      <c r="F32" s="868"/>
      <c r="G32" s="868"/>
      <c r="H32" s="868"/>
    </row>
    <row r="33" spans="1:10" ht="12.95">
      <c r="A33" s="892" t="s">
        <v>111</v>
      </c>
      <c r="B33" s="602">
        <v>0.53774999999999995</v>
      </c>
      <c r="C33" s="898">
        <v>1.7323022333333331</v>
      </c>
      <c r="D33" s="898">
        <v>16.987609377777776</v>
      </c>
      <c r="E33" s="898">
        <v>18.719911611111108</v>
      </c>
      <c r="F33" s="868"/>
      <c r="G33" s="868"/>
      <c r="H33" s="868"/>
    </row>
    <row r="34" spans="1:10" ht="12.95">
      <c r="A34" s="892" t="s">
        <v>225</v>
      </c>
      <c r="B34" s="602">
        <v>0.18</v>
      </c>
      <c r="C34" s="898">
        <v>1.205605777777778</v>
      </c>
      <c r="D34" s="898">
        <v>0.58105831111111117</v>
      </c>
      <c r="E34" s="898">
        <v>1.7866640888888892</v>
      </c>
      <c r="F34" s="868"/>
      <c r="G34" s="868"/>
      <c r="H34" s="868"/>
    </row>
    <row r="35" spans="1:10" ht="12.95">
      <c r="A35" s="892" t="s">
        <v>112</v>
      </c>
      <c r="B35" s="606">
        <v>0.41499999999999998</v>
      </c>
      <c r="C35" s="898">
        <v>10.663707844444446</v>
      </c>
      <c r="D35" s="898">
        <v>0.13209496666666667</v>
      </c>
      <c r="E35" s="898">
        <v>10.795802811111113</v>
      </c>
      <c r="F35" s="868"/>
      <c r="G35" s="868"/>
      <c r="H35" s="868"/>
    </row>
    <row r="36" spans="1:10" ht="12.95">
      <c r="A36" s="892" t="s">
        <v>113</v>
      </c>
      <c r="B36" s="606">
        <v>0.53200000000000003</v>
      </c>
      <c r="C36" s="898">
        <v>30.274435533333335</v>
      </c>
      <c r="D36" s="898">
        <v>53.126853866666664</v>
      </c>
      <c r="E36" s="898">
        <v>83.401289399999996</v>
      </c>
      <c r="F36" s="868"/>
      <c r="G36" s="868"/>
      <c r="H36" s="868"/>
    </row>
    <row r="37" spans="1:10" ht="12.95">
      <c r="A37" s="892" t="s">
        <v>114</v>
      </c>
      <c r="B37" s="606">
        <v>0.34570000000000001</v>
      </c>
      <c r="C37" s="898">
        <v>29.221492733333335</v>
      </c>
      <c r="D37" s="898">
        <v>54.852711955555556</v>
      </c>
      <c r="E37" s="898">
        <v>84.074204688888898</v>
      </c>
    </row>
    <row r="38" spans="1:10">
      <c r="A38" s="1717" t="s">
        <v>322</v>
      </c>
      <c r="B38" s="1678"/>
      <c r="C38" s="1718">
        <v>459.10137348888884</v>
      </c>
      <c r="D38" s="1718">
        <v>697.73713265555546</v>
      </c>
      <c r="E38" s="1719">
        <v>1156.8385061444442</v>
      </c>
    </row>
    <row r="40" spans="1:10">
      <c r="A40" s="269" t="s">
        <v>182</v>
      </c>
      <c r="B40" s="269"/>
      <c r="C40" s="269"/>
      <c r="D40" s="269"/>
      <c r="E40" s="269"/>
      <c r="F40" s="269"/>
      <c r="G40" s="269"/>
      <c r="H40" s="269"/>
      <c r="J40" s="269"/>
    </row>
    <row r="41" spans="1:10">
      <c r="A41" s="269" t="s">
        <v>367</v>
      </c>
      <c r="B41" s="269"/>
      <c r="C41" s="269"/>
      <c r="D41" s="269"/>
      <c r="E41" s="269"/>
      <c r="F41" s="269"/>
      <c r="G41" s="269"/>
      <c r="H41" s="269"/>
      <c r="I41" s="269"/>
      <c r="J41" s="269"/>
    </row>
    <row r="42" spans="1:10" ht="13.15" customHeight="1">
      <c r="A42" s="269" t="s">
        <v>368</v>
      </c>
      <c r="B42" s="269"/>
      <c r="C42" s="269"/>
      <c r="D42" s="269"/>
      <c r="E42" s="269"/>
      <c r="F42" s="269"/>
      <c r="G42" s="269"/>
      <c r="H42" s="269"/>
      <c r="I42" s="269"/>
      <c r="J42" s="269"/>
    </row>
    <row r="43" spans="1:10">
      <c r="A43" s="269" t="s">
        <v>369</v>
      </c>
      <c r="B43" s="269"/>
      <c r="C43" s="269"/>
      <c r="D43" s="269"/>
      <c r="E43" s="269"/>
      <c r="F43" s="269"/>
      <c r="G43" s="269"/>
      <c r="H43" s="269"/>
      <c r="I43" s="269"/>
      <c r="J43" s="269"/>
    </row>
    <row r="44" spans="1:10" ht="13.15" customHeight="1">
      <c r="A44" s="269" t="s">
        <v>370</v>
      </c>
      <c r="B44" s="269"/>
      <c r="C44" s="269"/>
      <c r="D44" s="269"/>
      <c r="E44" s="269"/>
      <c r="F44" s="269"/>
      <c r="G44" s="269"/>
      <c r="H44" s="269"/>
      <c r="I44" s="269"/>
      <c r="J44" s="269"/>
    </row>
    <row r="45" spans="1:10">
      <c r="A45" s="269" t="s">
        <v>371</v>
      </c>
      <c r="B45" s="269"/>
      <c r="C45" s="269"/>
      <c r="D45" s="269"/>
      <c r="E45" s="269"/>
      <c r="F45" s="269"/>
      <c r="G45" s="269"/>
      <c r="H45" s="269"/>
      <c r="I45" s="269"/>
      <c r="J45" s="269"/>
    </row>
    <row r="46" spans="1:10">
      <c r="A46" s="269" t="s">
        <v>372</v>
      </c>
      <c r="B46" s="269"/>
      <c r="C46" s="269"/>
      <c r="D46" s="269"/>
      <c r="E46" s="269"/>
      <c r="F46" s="269"/>
      <c r="G46" s="269"/>
      <c r="H46" s="269"/>
      <c r="I46" s="269"/>
      <c r="J46" s="269"/>
    </row>
    <row r="47" spans="1:10">
      <c r="A47" s="269" t="s">
        <v>373</v>
      </c>
      <c r="B47" s="269"/>
      <c r="C47" s="269"/>
      <c r="D47" s="269"/>
      <c r="E47" s="269"/>
      <c r="F47" s="269"/>
      <c r="G47" s="269"/>
      <c r="H47" s="269"/>
      <c r="I47" s="269"/>
      <c r="J47" s="269"/>
    </row>
    <row r="49" spans="1:8">
      <c r="D49" s="868"/>
      <c r="E49" s="868"/>
      <c r="F49" s="868"/>
      <c r="G49" s="868"/>
      <c r="H49" s="868"/>
    </row>
    <row r="50" spans="1:8" ht="12.95">
      <c r="A50" s="813" t="s">
        <v>334</v>
      </c>
      <c r="B50" s="814" t="s">
        <v>63</v>
      </c>
      <c r="C50" s="815" t="s">
        <v>331</v>
      </c>
      <c r="D50" s="816"/>
      <c r="E50" s="813"/>
      <c r="F50" s="868"/>
      <c r="G50" s="868"/>
      <c r="H50" s="868"/>
    </row>
    <row r="51" spans="1:8" ht="12.95">
      <c r="A51" s="813" t="s">
        <v>61</v>
      </c>
      <c r="B51" s="813"/>
      <c r="C51" s="814" t="s">
        <v>332</v>
      </c>
      <c r="D51" s="889" t="s">
        <v>15</v>
      </c>
      <c r="E51" s="814" t="s">
        <v>16</v>
      </c>
      <c r="F51" s="868"/>
      <c r="G51" s="868"/>
      <c r="H51" s="868"/>
    </row>
    <row r="52" spans="1:8" ht="12.95">
      <c r="A52" s="892" t="s">
        <v>285</v>
      </c>
      <c r="B52" s="905">
        <v>0.28849999999999998</v>
      </c>
      <c r="C52" s="899">
        <v>2.4623952222222223</v>
      </c>
      <c r="D52" s="900">
        <v>0</v>
      </c>
      <c r="E52" s="899">
        <v>2.4623952222222223</v>
      </c>
      <c r="F52" s="868"/>
      <c r="G52" s="868"/>
      <c r="H52" s="868"/>
    </row>
    <row r="53" spans="1:8" ht="12.95">
      <c r="A53" s="892" t="s">
        <v>223</v>
      </c>
      <c r="B53" s="906">
        <v>7.5999999999999998E-2</v>
      </c>
      <c r="C53" s="899">
        <v>11.482814333333332</v>
      </c>
      <c r="D53" s="900">
        <v>1.7519455222222222</v>
      </c>
      <c r="E53" s="899">
        <v>13.234759855555554</v>
      </c>
      <c r="F53" s="868"/>
      <c r="G53" s="868"/>
      <c r="H53" s="868"/>
    </row>
    <row r="54" spans="1:8" ht="12.95">
      <c r="A54" s="892" t="s">
        <v>19</v>
      </c>
      <c r="B54" s="906">
        <v>0.1178</v>
      </c>
      <c r="C54" s="899">
        <v>0.16221211111111111</v>
      </c>
      <c r="D54" s="900">
        <v>0</v>
      </c>
      <c r="E54" s="899">
        <v>0.16221211111111111</v>
      </c>
      <c r="F54" s="868"/>
      <c r="G54" s="868"/>
      <c r="H54" s="868"/>
    </row>
    <row r="55" spans="1:8" ht="12.95">
      <c r="A55" s="892" t="s">
        <v>287</v>
      </c>
      <c r="B55" s="906">
        <v>0.47099999999999997</v>
      </c>
      <c r="C55" s="899">
        <v>0</v>
      </c>
      <c r="D55" s="900">
        <v>0</v>
      </c>
      <c r="E55" s="899">
        <v>0</v>
      </c>
      <c r="F55" s="868"/>
      <c r="G55" s="868"/>
      <c r="H55" s="868"/>
    </row>
    <row r="56" spans="1:8" ht="12.95">
      <c r="A56" s="892" t="s">
        <v>31</v>
      </c>
      <c r="B56" s="905">
        <v>0.25341999999999998</v>
      </c>
      <c r="C56" s="899">
        <v>3.3705314444444445</v>
      </c>
      <c r="D56" s="900">
        <v>63.782286633333335</v>
      </c>
      <c r="E56" s="899">
        <v>67.152818077777781</v>
      </c>
      <c r="F56" s="868"/>
      <c r="G56" s="868"/>
      <c r="H56" s="868"/>
    </row>
    <row r="57" spans="1:8" ht="12.95">
      <c r="A57" s="892" t="s">
        <v>288</v>
      </c>
      <c r="B57" s="906">
        <v>0.1482</v>
      </c>
      <c r="C57" s="899">
        <v>0.80770588888888883</v>
      </c>
      <c r="D57" s="900">
        <v>0</v>
      </c>
      <c r="E57" s="899">
        <v>0.80770588888888883</v>
      </c>
      <c r="F57" s="868"/>
      <c r="G57" s="868"/>
      <c r="H57" s="868"/>
    </row>
    <row r="58" spans="1:8" ht="12.95">
      <c r="A58" s="892" t="s">
        <v>34</v>
      </c>
      <c r="B58" s="906">
        <v>0.36165000000000003</v>
      </c>
      <c r="C58" s="899">
        <v>10.929533133333333</v>
      </c>
      <c r="D58" s="900">
        <v>21.992149055555558</v>
      </c>
      <c r="E58" s="899">
        <v>32.921682188888894</v>
      </c>
      <c r="F58" s="868"/>
      <c r="G58" s="868"/>
      <c r="H58" s="868"/>
    </row>
    <row r="59" spans="1:8" ht="12.95">
      <c r="A59" s="892" t="s">
        <v>28</v>
      </c>
      <c r="B59" s="906">
        <v>0.5</v>
      </c>
      <c r="C59" s="899">
        <v>0.78409612222222225</v>
      </c>
      <c r="D59" s="900">
        <v>3.5203881111111111</v>
      </c>
      <c r="E59" s="899">
        <v>4.3044842333333335</v>
      </c>
      <c r="F59" s="868"/>
      <c r="G59" s="868"/>
      <c r="H59" s="868"/>
    </row>
    <row r="60" spans="1:8" ht="12.95">
      <c r="A60" s="892" t="s">
        <v>22</v>
      </c>
      <c r="B60" s="906">
        <v>0.35</v>
      </c>
      <c r="C60" s="899">
        <v>16.72441111111111</v>
      </c>
      <c r="D60" s="900">
        <v>0</v>
      </c>
      <c r="E60" s="899">
        <v>16.72441111111111</v>
      </c>
      <c r="F60" s="868"/>
      <c r="G60" s="868"/>
      <c r="H60" s="868"/>
    </row>
    <row r="61" spans="1:8" ht="12.95">
      <c r="A61" s="892" t="s">
        <v>25</v>
      </c>
      <c r="B61" s="906">
        <v>0.41472999999999999</v>
      </c>
      <c r="C61" s="899">
        <v>23.877045566666666</v>
      </c>
      <c r="D61" s="900">
        <v>3.0913643333333329</v>
      </c>
      <c r="E61" s="899">
        <v>26.968409899999997</v>
      </c>
      <c r="F61" s="868"/>
      <c r="G61" s="868"/>
      <c r="H61" s="868"/>
    </row>
    <row r="62" spans="1:8">
      <c r="A62" s="1717" t="s">
        <v>338</v>
      </c>
      <c r="B62" s="1720"/>
      <c r="C62" s="1721">
        <v>70.600744933333331</v>
      </c>
      <c r="D62" s="1721">
        <v>94.138133655555563</v>
      </c>
      <c r="E62" s="1721">
        <v>164.73887858888889</v>
      </c>
      <c r="F62" s="868"/>
      <c r="G62" s="868"/>
      <c r="H62" s="878"/>
    </row>
    <row r="63" spans="1:8">
      <c r="A63" s="1717" t="s">
        <v>349</v>
      </c>
      <c r="B63" s="1720"/>
      <c r="C63" s="1721">
        <v>15.800130555555555</v>
      </c>
      <c r="D63" s="1721">
        <v>0</v>
      </c>
      <c r="E63" s="1721">
        <v>15.800130555555555</v>
      </c>
      <c r="F63" s="868"/>
      <c r="G63" s="868"/>
      <c r="H63" s="878"/>
    </row>
    <row r="64" spans="1:8" ht="12.95">
      <c r="A64" s="1572" t="s">
        <v>266</v>
      </c>
      <c r="B64" s="1722"/>
      <c r="C64" s="1723">
        <v>545.50224897777775</v>
      </c>
      <c r="D64" s="1724">
        <v>791.87526631111098</v>
      </c>
      <c r="E64" s="1724">
        <v>1338</v>
      </c>
      <c r="F64" s="868"/>
      <c r="G64" s="868"/>
      <c r="H64" s="868"/>
    </row>
    <row r="65" spans="1:13">
      <c r="A65" t="s">
        <v>350</v>
      </c>
      <c r="H65" s="868"/>
    </row>
    <row r="66" spans="1:13">
      <c r="H66" s="868"/>
    </row>
    <row r="67" spans="1:13" ht="12.95">
      <c r="A67" s="875" t="s">
        <v>212</v>
      </c>
    </row>
    <row r="69" spans="1:13" ht="14.1">
      <c r="A69" s="1912"/>
      <c r="B69" s="1913"/>
      <c r="C69" s="1913"/>
      <c r="D69" s="1914" t="s">
        <v>305</v>
      </c>
      <c r="E69" s="1915"/>
      <c r="F69" s="1916"/>
      <c r="H69" s="1912" t="s">
        <v>339</v>
      </c>
      <c r="I69" s="1913"/>
      <c r="J69" s="1913"/>
      <c r="K69" s="1914" t="s">
        <v>305</v>
      </c>
      <c r="L69" s="1915"/>
      <c r="M69" s="1916"/>
    </row>
    <row r="70" spans="1:13" ht="14.1">
      <c r="A70" s="874" t="s">
        <v>61</v>
      </c>
      <c r="B70" s="894" t="s">
        <v>120</v>
      </c>
      <c r="C70" s="895" t="s">
        <v>63</v>
      </c>
      <c r="D70" s="896" t="s">
        <v>64</v>
      </c>
      <c r="E70" s="896" t="s">
        <v>15</v>
      </c>
      <c r="F70" s="897" t="s">
        <v>16</v>
      </c>
      <c r="H70" s="785" t="s">
        <v>61</v>
      </c>
      <c r="I70" s="786" t="s">
        <v>120</v>
      </c>
      <c r="J70" s="787" t="s">
        <v>63</v>
      </c>
      <c r="K70" s="788" t="s">
        <v>64</v>
      </c>
      <c r="L70" s="788" t="s">
        <v>15</v>
      </c>
      <c r="M70" s="789" t="s">
        <v>16</v>
      </c>
    </row>
    <row r="71" spans="1:13" ht="12.95">
      <c r="A71" s="869" t="s">
        <v>121</v>
      </c>
      <c r="B71" s="326" t="s">
        <v>122</v>
      </c>
      <c r="C71" s="901">
        <v>7.2700000000000001E-2</v>
      </c>
      <c r="D71" s="870">
        <v>41.490896877777779</v>
      </c>
      <c r="E71" s="490">
        <v>0</v>
      </c>
      <c r="F71" s="871">
        <v>41.490896877777779</v>
      </c>
      <c r="H71" s="869" t="s">
        <v>121</v>
      </c>
      <c r="I71" s="326" t="s">
        <v>122</v>
      </c>
      <c r="J71" s="790">
        <v>7.2700000000000001E-2</v>
      </c>
      <c r="K71" s="870">
        <v>37.378019175824178</v>
      </c>
      <c r="L71" s="490">
        <v>0</v>
      </c>
      <c r="M71" s="871">
        <v>37.378019175824178</v>
      </c>
    </row>
    <row r="72" spans="1:13" ht="12.95">
      <c r="A72" s="869" t="s">
        <v>123</v>
      </c>
      <c r="B72" s="326" t="s">
        <v>124</v>
      </c>
      <c r="C72" s="901">
        <v>0.2021</v>
      </c>
      <c r="D72" s="870">
        <v>39.32137483333333</v>
      </c>
      <c r="E72" s="490">
        <v>0</v>
      </c>
      <c r="F72" s="871">
        <v>39.32137483333333</v>
      </c>
      <c r="H72" s="869" t="s">
        <v>123</v>
      </c>
      <c r="I72" s="326" t="s">
        <v>124</v>
      </c>
      <c r="J72" s="790">
        <v>0.2021</v>
      </c>
      <c r="K72" s="870">
        <v>37.034173043956045</v>
      </c>
      <c r="L72" s="490">
        <v>0</v>
      </c>
      <c r="M72" s="871">
        <v>37.034173043956045</v>
      </c>
    </row>
    <row r="73" spans="1:13" ht="12.95">
      <c r="A73" s="869" t="s">
        <v>352</v>
      </c>
      <c r="B73" s="326" t="s">
        <v>143</v>
      </c>
      <c r="C73" s="901">
        <v>0.17</v>
      </c>
      <c r="D73" s="870">
        <v>0</v>
      </c>
      <c r="E73" s="490">
        <v>0</v>
      </c>
      <c r="F73" s="871">
        <v>0</v>
      </c>
      <c r="H73" s="869" t="s">
        <v>352</v>
      </c>
      <c r="I73" s="326" t="s">
        <v>143</v>
      </c>
      <c r="J73" s="790">
        <v>0.17</v>
      </c>
      <c r="K73" s="870">
        <v>0</v>
      </c>
      <c r="L73" s="490">
        <v>0</v>
      </c>
      <c r="M73" s="871">
        <v>0</v>
      </c>
    </row>
    <row r="74" spans="1:13" ht="12.95">
      <c r="A74" s="791" t="s">
        <v>125</v>
      </c>
      <c r="B74" s="792" t="s">
        <v>126</v>
      </c>
      <c r="C74" s="902">
        <v>0.1333</v>
      </c>
      <c r="D74" s="807">
        <v>31.279830977777777</v>
      </c>
      <c r="E74" s="807">
        <v>0</v>
      </c>
      <c r="F74" s="806">
        <v>31.279830977777777</v>
      </c>
      <c r="H74" s="791" t="s">
        <v>353</v>
      </c>
      <c r="I74" s="792" t="s">
        <v>126</v>
      </c>
      <c r="J74" s="793">
        <v>0.1333</v>
      </c>
      <c r="K74" s="807">
        <v>29.381745032967032</v>
      </c>
      <c r="L74" s="807">
        <v>0</v>
      </c>
      <c r="M74" s="806">
        <v>29.381745032967032</v>
      </c>
    </row>
    <row r="75" spans="1:13">
      <c r="A75" s="872" t="s">
        <v>127</v>
      </c>
      <c r="B75" s="794" t="s">
        <v>126</v>
      </c>
      <c r="C75" s="744">
        <v>0.1333</v>
      </c>
      <c r="D75" s="745">
        <v>5.9275106666666666</v>
      </c>
      <c r="E75" s="745">
        <v>0</v>
      </c>
      <c r="F75" s="795">
        <v>5.9275106666666666</v>
      </c>
      <c r="H75" s="872" t="s">
        <v>127</v>
      </c>
      <c r="I75" s="794" t="s">
        <v>126</v>
      </c>
      <c r="J75" s="744">
        <v>0.1333</v>
      </c>
      <c r="K75" s="745">
        <v>5.3038787252747248</v>
      </c>
      <c r="L75" s="745">
        <v>0</v>
      </c>
      <c r="M75" s="795">
        <v>5.3038787252747248</v>
      </c>
    </row>
    <row r="76" spans="1:13">
      <c r="A76" s="872" t="s">
        <v>128</v>
      </c>
      <c r="B76" s="794" t="s">
        <v>126</v>
      </c>
      <c r="C76" s="744">
        <v>0.1333</v>
      </c>
      <c r="D76" s="745">
        <v>5.9238773444444446</v>
      </c>
      <c r="E76" s="745">
        <v>0</v>
      </c>
      <c r="F76" s="795">
        <v>5.9238773444444446</v>
      </c>
      <c r="H76" s="872" t="s">
        <v>128</v>
      </c>
      <c r="I76" s="794" t="s">
        <v>126</v>
      </c>
      <c r="J76" s="744">
        <v>0.1333</v>
      </c>
      <c r="K76" s="745">
        <v>6.0993182307692306</v>
      </c>
      <c r="L76" s="745">
        <v>0</v>
      </c>
      <c r="M76" s="795">
        <v>6.0993182307692306</v>
      </c>
    </row>
    <row r="77" spans="1:13">
      <c r="A77" s="872" t="s">
        <v>213</v>
      </c>
      <c r="B77" s="794" t="s">
        <v>126</v>
      </c>
      <c r="C77" s="744">
        <v>0.1333</v>
      </c>
      <c r="D77" s="745">
        <v>2.1650998333333331</v>
      </c>
      <c r="E77" s="745">
        <v>0</v>
      </c>
      <c r="F77" s="795">
        <v>2.1650998333333331</v>
      </c>
      <c r="H77" s="872" t="s">
        <v>213</v>
      </c>
      <c r="I77" s="794" t="s">
        <v>126</v>
      </c>
      <c r="J77" s="744">
        <v>0.1333</v>
      </c>
      <c r="K77" s="745">
        <v>1.9415932637362638</v>
      </c>
      <c r="L77" s="745">
        <v>0</v>
      </c>
      <c r="M77" s="795">
        <v>1.9415932637362638</v>
      </c>
    </row>
    <row r="78" spans="1:13">
      <c r="A78" s="872" t="s">
        <v>214</v>
      </c>
      <c r="B78" s="794" t="s">
        <v>126</v>
      </c>
      <c r="C78" s="744">
        <v>0.1333</v>
      </c>
      <c r="D78" s="745">
        <v>4.8929329666666668</v>
      </c>
      <c r="E78" s="745">
        <v>0</v>
      </c>
      <c r="F78" s="795">
        <v>4.8929329666666668</v>
      </c>
      <c r="H78" s="872" t="s">
        <v>214</v>
      </c>
      <c r="I78" s="794" t="s">
        <v>126</v>
      </c>
      <c r="J78" s="744">
        <v>0.1333</v>
      </c>
      <c r="K78" s="745">
        <v>4.1472634175824181</v>
      </c>
      <c r="L78" s="745">
        <v>0</v>
      </c>
      <c r="M78" s="795">
        <v>4.1472634175824181</v>
      </c>
    </row>
    <row r="79" spans="1:13">
      <c r="A79" s="872" t="s">
        <v>129</v>
      </c>
      <c r="B79" s="794" t="s">
        <v>126</v>
      </c>
      <c r="C79" s="744">
        <v>0.1333</v>
      </c>
      <c r="D79" s="745">
        <v>1.2369332333333334</v>
      </c>
      <c r="E79" s="745">
        <v>0</v>
      </c>
      <c r="F79" s="795">
        <v>1.2369332333333334</v>
      </c>
      <c r="H79" s="872" t="s">
        <v>129</v>
      </c>
      <c r="I79" s="794" t="s">
        <v>126</v>
      </c>
      <c r="J79" s="744">
        <v>0.1333</v>
      </c>
      <c r="K79" s="745">
        <v>1.1222087032967034</v>
      </c>
      <c r="L79" s="745">
        <v>0</v>
      </c>
      <c r="M79" s="795">
        <v>1.1222087032967034</v>
      </c>
    </row>
    <row r="80" spans="1:13">
      <c r="A80" s="872" t="s">
        <v>130</v>
      </c>
      <c r="B80" s="794" t="s">
        <v>126</v>
      </c>
      <c r="C80" s="744">
        <v>0.1333</v>
      </c>
      <c r="D80" s="745">
        <v>5.6035995777777776</v>
      </c>
      <c r="E80" s="745">
        <v>0</v>
      </c>
      <c r="F80" s="795">
        <v>5.6035995777777776</v>
      </c>
      <c r="H80" s="872" t="s">
        <v>130</v>
      </c>
      <c r="I80" s="794" t="s">
        <v>126</v>
      </c>
      <c r="J80" s="744">
        <v>0.1333</v>
      </c>
      <c r="K80" s="745">
        <v>5.623735835164835</v>
      </c>
      <c r="L80" s="745">
        <v>0</v>
      </c>
      <c r="M80" s="795">
        <v>5.623735835164835</v>
      </c>
    </row>
    <row r="81" spans="1:13">
      <c r="A81" s="872" t="s">
        <v>131</v>
      </c>
      <c r="B81" s="794" t="s">
        <v>126</v>
      </c>
      <c r="C81" s="744">
        <v>0.1333</v>
      </c>
      <c r="D81" s="745">
        <v>5.5298773555555556</v>
      </c>
      <c r="E81" s="745">
        <v>0</v>
      </c>
      <c r="F81" s="795">
        <v>5.5298773555555556</v>
      </c>
      <c r="H81" s="872" t="s">
        <v>131</v>
      </c>
      <c r="I81" s="794" t="s">
        <v>126</v>
      </c>
      <c r="J81" s="744">
        <v>0.1333</v>
      </c>
      <c r="K81" s="745">
        <v>5.1437468571428573</v>
      </c>
      <c r="L81" s="745">
        <v>0</v>
      </c>
      <c r="M81" s="795">
        <v>5.1437468571428573</v>
      </c>
    </row>
    <row r="82" spans="1:13" ht="12.95">
      <c r="A82" s="1484" t="s">
        <v>132</v>
      </c>
      <c r="B82" s="1630" t="s">
        <v>126</v>
      </c>
      <c r="C82" s="1725">
        <v>0.23330000000000001</v>
      </c>
      <c r="D82" s="1632">
        <v>106.3848698</v>
      </c>
      <c r="E82" s="1632">
        <v>0</v>
      </c>
      <c r="F82" s="1633">
        <v>106.3848698</v>
      </c>
      <c r="H82" s="1484" t="s">
        <v>341</v>
      </c>
      <c r="I82" s="1630" t="s">
        <v>126</v>
      </c>
      <c r="J82" s="1631">
        <v>0.23330000000000001</v>
      </c>
      <c r="K82" s="1632">
        <v>98.751388197802186</v>
      </c>
      <c r="L82" s="1632">
        <v>0</v>
      </c>
      <c r="M82" s="1633">
        <v>98.751388197802186</v>
      </c>
    </row>
    <row r="83" spans="1:13">
      <c r="A83" s="872" t="s">
        <v>133</v>
      </c>
      <c r="B83" s="794" t="s">
        <v>126</v>
      </c>
      <c r="C83" s="744">
        <v>0.23330000000000001</v>
      </c>
      <c r="D83" s="745">
        <v>31.808486500000001</v>
      </c>
      <c r="E83" s="745">
        <v>0</v>
      </c>
      <c r="F83" s="795">
        <v>31.808486500000001</v>
      </c>
      <c r="H83" s="872" t="s">
        <v>133</v>
      </c>
      <c r="I83" s="794" t="s">
        <v>126</v>
      </c>
      <c r="J83" s="744">
        <v>0.23330000000000001</v>
      </c>
      <c r="K83" s="745">
        <v>29.882305450549453</v>
      </c>
      <c r="L83" s="745">
        <v>0</v>
      </c>
      <c r="M83" s="795">
        <v>29.882305450549453</v>
      </c>
    </row>
    <row r="84" spans="1:13">
      <c r="A84" s="872" t="s">
        <v>134</v>
      </c>
      <c r="B84" s="794" t="s">
        <v>126</v>
      </c>
      <c r="C84" s="744">
        <v>0.23330000000000001</v>
      </c>
      <c r="D84" s="745">
        <v>33.224908622222223</v>
      </c>
      <c r="E84" s="745">
        <v>0</v>
      </c>
      <c r="F84" s="795">
        <v>33.224908622222223</v>
      </c>
      <c r="H84" s="872" t="s">
        <v>134</v>
      </c>
      <c r="I84" s="794" t="s">
        <v>126</v>
      </c>
      <c r="J84" s="744">
        <v>0.23330000000000001</v>
      </c>
      <c r="K84" s="745">
        <v>32.091195395604394</v>
      </c>
      <c r="L84" s="745">
        <v>0</v>
      </c>
      <c r="M84" s="795">
        <v>32.091195395604394</v>
      </c>
    </row>
    <row r="85" spans="1:13">
      <c r="A85" s="872" t="s">
        <v>135</v>
      </c>
      <c r="B85" s="794" t="s">
        <v>126</v>
      </c>
      <c r="C85" s="744">
        <v>0.23330000000000001</v>
      </c>
      <c r="D85" s="745">
        <v>11.399288033333333</v>
      </c>
      <c r="E85" s="745">
        <v>0</v>
      </c>
      <c r="F85" s="795">
        <v>11.399288033333333</v>
      </c>
      <c r="H85" s="872" t="s">
        <v>135</v>
      </c>
      <c r="I85" s="794" t="s">
        <v>126</v>
      </c>
      <c r="J85" s="744">
        <v>0.23330000000000001</v>
      </c>
      <c r="K85" s="745">
        <v>8.6942960549450543</v>
      </c>
      <c r="L85" s="745">
        <v>0</v>
      </c>
      <c r="M85" s="795">
        <v>8.6942960549450543</v>
      </c>
    </row>
    <row r="86" spans="1:13">
      <c r="A86" s="872" t="s">
        <v>136</v>
      </c>
      <c r="B86" s="794" t="s">
        <v>126</v>
      </c>
      <c r="C86" s="744">
        <v>0.23330000000000001</v>
      </c>
      <c r="D86" s="745">
        <v>18.239309744444444</v>
      </c>
      <c r="E86" s="745">
        <v>0</v>
      </c>
      <c r="F86" s="795">
        <v>18.239309744444444</v>
      </c>
      <c r="H86" s="872" t="s">
        <v>136</v>
      </c>
      <c r="I86" s="794" t="s">
        <v>126</v>
      </c>
      <c r="J86" s="744">
        <v>0.23330000000000001</v>
      </c>
      <c r="K86" s="745">
        <v>17.412866824175826</v>
      </c>
      <c r="L86" s="745">
        <v>0</v>
      </c>
      <c r="M86" s="795">
        <v>17.412866824175826</v>
      </c>
    </row>
    <row r="87" spans="1:13">
      <c r="A87" s="872" t="s">
        <v>137</v>
      </c>
      <c r="B87" s="794" t="s">
        <v>126</v>
      </c>
      <c r="C87" s="744">
        <v>0.23330000000000001</v>
      </c>
      <c r="D87" s="745">
        <v>11.712876899999999</v>
      </c>
      <c r="E87" s="745">
        <v>0</v>
      </c>
      <c r="F87" s="795">
        <v>11.712876899999999</v>
      </c>
      <c r="H87" s="872" t="s">
        <v>137</v>
      </c>
      <c r="I87" s="794" t="s">
        <v>126</v>
      </c>
      <c r="J87" s="744">
        <v>0.23330000000000001</v>
      </c>
      <c r="K87" s="745">
        <v>10.670724472527473</v>
      </c>
      <c r="L87" s="745">
        <v>0</v>
      </c>
      <c r="M87" s="795">
        <v>10.670724472527473</v>
      </c>
    </row>
    <row r="88" spans="1:13" ht="12.95">
      <c r="A88" s="869" t="s">
        <v>138</v>
      </c>
      <c r="B88" s="326" t="s">
        <v>126</v>
      </c>
      <c r="C88" s="901">
        <v>0.1333</v>
      </c>
      <c r="D88" s="851">
        <v>11.914576877777778</v>
      </c>
      <c r="E88" s="490">
        <v>0</v>
      </c>
      <c r="F88" s="871">
        <v>11.914576877777778</v>
      </c>
      <c r="H88" s="869" t="s">
        <v>138</v>
      </c>
      <c r="I88" s="326" t="s">
        <v>126</v>
      </c>
      <c r="J88" s="790">
        <v>0.1333</v>
      </c>
      <c r="K88" s="851">
        <v>11.450109032967033</v>
      </c>
      <c r="L88" s="490">
        <v>0</v>
      </c>
      <c r="M88" s="871">
        <v>11.450109032967033</v>
      </c>
    </row>
    <row r="89" spans="1:13" ht="12.95">
      <c r="A89" s="869" t="s">
        <v>342</v>
      </c>
      <c r="B89" s="326" t="s">
        <v>271</v>
      </c>
      <c r="C89" s="903" t="s">
        <v>67</v>
      </c>
      <c r="D89" s="851">
        <v>54.904249988888893</v>
      </c>
      <c r="E89" s="851">
        <v>9.5449946222222231</v>
      </c>
      <c r="F89" s="871">
        <v>64.449244611111112</v>
      </c>
      <c r="H89" s="869" t="s">
        <v>342</v>
      </c>
      <c r="I89" s="326" t="s">
        <v>271</v>
      </c>
      <c r="J89" s="873" t="s">
        <v>67</v>
      </c>
      <c r="K89" s="851">
        <v>59.535078263736267</v>
      </c>
      <c r="L89" s="851">
        <v>9.8603305824175838</v>
      </c>
      <c r="M89" s="871">
        <v>69.395408846153842</v>
      </c>
    </row>
    <row r="90" spans="1:13" ht="12.95">
      <c r="A90" s="869" t="s">
        <v>69</v>
      </c>
      <c r="B90" s="326" t="s">
        <v>271</v>
      </c>
      <c r="C90" s="903">
        <v>0.27500000000000002</v>
      </c>
      <c r="D90" s="851">
        <v>3.1297775444444444</v>
      </c>
      <c r="E90" s="851">
        <v>1.4555555555555556E-2</v>
      </c>
      <c r="F90" s="871">
        <v>3.1443330999999999</v>
      </c>
      <c r="H90" s="869" t="s">
        <v>69</v>
      </c>
      <c r="I90" s="326" t="s">
        <v>271</v>
      </c>
      <c r="J90" s="873">
        <v>0.27500000000000002</v>
      </c>
      <c r="K90" s="851">
        <v>3.8494544505494503</v>
      </c>
      <c r="L90" s="851">
        <v>2.8217032967032971E-2</v>
      </c>
      <c r="M90" s="871">
        <v>3.8776714835164836</v>
      </c>
    </row>
    <row r="91" spans="1:13" ht="12.95">
      <c r="A91" s="869" t="s">
        <v>72</v>
      </c>
      <c r="B91" s="326" t="s">
        <v>271</v>
      </c>
      <c r="C91" s="901">
        <v>0.23549999999999999</v>
      </c>
      <c r="D91" s="851">
        <v>16.089265466666667</v>
      </c>
      <c r="E91" s="851">
        <v>2.4863553777777776</v>
      </c>
      <c r="F91" s="871">
        <v>18.575620844444444</v>
      </c>
      <c r="H91" s="869" t="s">
        <v>72</v>
      </c>
      <c r="I91" s="326" t="s">
        <v>271</v>
      </c>
      <c r="J91" s="790">
        <v>0.23549999999999999</v>
      </c>
      <c r="K91" s="851">
        <v>14.403144186813186</v>
      </c>
      <c r="L91" s="851">
        <v>1.938132813186813</v>
      </c>
      <c r="M91" s="871">
        <v>16.341277000000002</v>
      </c>
    </row>
    <row r="92" spans="1:13" ht="12.95">
      <c r="A92" s="869" t="s">
        <v>374</v>
      </c>
      <c r="B92" s="326" t="s">
        <v>194</v>
      </c>
      <c r="C92" s="904">
        <v>0.36499999999999999</v>
      </c>
      <c r="D92" s="490">
        <v>0</v>
      </c>
      <c r="E92" s="851">
        <v>16.730261233333334</v>
      </c>
      <c r="F92" s="871">
        <v>16.730261233333334</v>
      </c>
      <c r="H92" s="869" t="s">
        <v>217</v>
      </c>
      <c r="I92" s="326" t="s">
        <v>194</v>
      </c>
      <c r="J92" s="796">
        <v>0.36499999999999999</v>
      </c>
      <c r="K92" s="490">
        <v>0</v>
      </c>
      <c r="L92" s="851">
        <v>15.898321626373628</v>
      </c>
      <c r="M92" s="871">
        <v>15.898321626373628</v>
      </c>
    </row>
    <row r="93" spans="1:13" ht="12.95">
      <c r="A93" s="869" t="s">
        <v>343</v>
      </c>
      <c r="B93" s="326" t="s">
        <v>271</v>
      </c>
      <c r="C93" s="904" t="s">
        <v>67</v>
      </c>
      <c r="D93" s="851">
        <v>30.425932833333334</v>
      </c>
      <c r="E93" s="851">
        <v>20.288790033333335</v>
      </c>
      <c r="F93" s="871">
        <v>50.714722866666662</v>
      </c>
      <c r="H93" s="869" t="s">
        <v>343</v>
      </c>
      <c r="I93" s="326" t="s">
        <v>271</v>
      </c>
      <c r="J93" s="796" t="s">
        <v>67</v>
      </c>
      <c r="K93" s="851">
        <v>24.885552527472527</v>
      </c>
      <c r="L93" s="851">
        <v>15.611547945054946</v>
      </c>
      <c r="M93" s="871">
        <v>40.497100472527471</v>
      </c>
    </row>
    <row r="94" spans="1:13" ht="12.95">
      <c r="A94" s="869" t="s">
        <v>146</v>
      </c>
      <c r="B94" s="326" t="s">
        <v>147</v>
      </c>
      <c r="C94" s="904">
        <v>0.09</v>
      </c>
      <c r="D94" s="851">
        <v>7.8549660777777781</v>
      </c>
      <c r="E94" s="490">
        <v>0</v>
      </c>
      <c r="F94" s="871">
        <v>7.8549660777777781</v>
      </c>
      <c r="H94" s="869" t="s">
        <v>146</v>
      </c>
      <c r="I94" s="326" t="s">
        <v>147</v>
      </c>
      <c r="J94" s="796">
        <v>0.09</v>
      </c>
      <c r="K94" s="851">
        <v>10.129867373626373</v>
      </c>
      <c r="L94" s="490">
        <v>0</v>
      </c>
      <c r="M94" s="871">
        <v>10.129867373626373</v>
      </c>
    </row>
    <row r="95" spans="1:13" ht="12.95">
      <c r="A95" s="869" t="s">
        <v>75</v>
      </c>
      <c r="B95" s="326" t="s">
        <v>271</v>
      </c>
      <c r="C95" s="904">
        <v>0.12</v>
      </c>
      <c r="D95" s="851">
        <v>2.1701554111111112</v>
      </c>
      <c r="E95" s="851">
        <v>6.381111111111111E-2</v>
      </c>
      <c r="F95" s="871">
        <v>2.233966522222222</v>
      </c>
      <c r="H95" s="869" t="s">
        <v>75</v>
      </c>
      <c r="I95" s="326" t="s">
        <v>271</v>
      </c>
      <c r="J95" s="796">
        <v>0.12</v>
      </c>
      <c r="K95" s="851">
        <v>1.771044054945055</v>
      </c>
      <c r="L95" s="851">
        <v>6.6217472527472523E-2</v>
      </c>
      <c r="M95" s="871">
        <v>1.8372615274725275</v>
      </c>
    </row>
    <row r="96" spans="1:13" ht="12.95">
      <c r="A96" s="869" t="s">
        <v>148</v>
      </c>
      <c r="B96" s="326" t="s">
        <v>147</v>
      </c>
      <c r="C96" s="901">
        <v>0.05</v>
      </c>
      <c r="D96" s="851">
        <v>3.9457663777777774</v>
      </c>
      <c r="E96" s="490">
        <v>0</v>
      </c>
      <c r="F96" s="871">
        <v>3.9457663777777774</v>
      </c>
      <c r="H96" s="869" t="s">
        <v>148</v>
      </c>
      <c r="I96" s="326" t="s">
        <v>147</v>
      </c>
      <c r="J96" s="790">
        <v>0.05</v>
      </c>
      <c r="K96" s="851">
        <v>3.5266370989010989</v>
      </c>
      <c r="L96" s="490">
        <v>0</v>
      </c>
      <c r="M96" s="871">
        <v>3.5266370989010989</v>
      </c>
    </row>
    <row r="97" spans="1:13" ht="12.95">
      <c r="A97" s="869" t="s">
        <v>149</v>
      </c>
      <c r="B97" s="326" t="s">
        <v>147</v>
      </c>
      <c r="C97" s="901">
        <v>9.2600000000000002E-2</v>
      </c>
      <c r="D97" s="851">
        <v>4.7701996444444443</v>
      </c>
      <c r="E97" s="490">
        <v>0</v>
      </c>
      <c r="F97" s="871">
        <v>4.7701996444444443</v>
      </c>
      <c r="H97" s="869" t="s">
        <v>149</v>
      </c>
      <c r="I97" s="326" t="s">
        <v>147</v>
      </c>
      <c r="J97" s="790">
        <v>9.2600000000000002E-2</v>
      </c>
      <c r="K97" s="851">
        <v>4.6637798681318685</v>
      </c>
      <c r="L97" s="490">
        <v>0</v>
      </c>
      <c r="M97" s="871">
        <v>4.6637798681318685</v>
      </c>
    </row>
    <row r="98" spans="1:13" ht="12.95">
      <c r="A98" s="869" t="s">
        <v>150</v>
      </c>
      <c r="B98" s="326" t="s">
        <v>151</v>
      </c>
      <c r="C98" s="904">
        <v>0.45900000000000002</v>
      </c>
      <c r="D98" s="851">
        <v>18.199076399999999</v>
      </c>
      <c r="E98" s="490">
        <v>0</v>
      </c>
      <c r="F98" s="871">
        <v>18.199076399999999</v>
      </c>
      <c r="H98" s="869" t="s">
        <v>150</v>
      </c>
      <c r="I98" s="326" t="s">
        <v>151</v>
      </c>
      <c r="J98" s="796">
        <v>0.45900000000000002</v>
      </c>
      <c r="K98" s="851">
        <v>16.670625120879123</v>
      </c>
      <c r="L98" s="490">
        <v>0</v>
      </c>
      <c r="M98" s="871">
        <v>16.670625120879123</v>
      </c>
    </row>
    <row r="99" spans="1:13" ht="12.95">
      <c r="A99" s="869" t="s">
        <v>152</v>
      </c>
      <c r="B99" s="326" t="s">
        <v>151</v>
      </c>
      <c r="C99" s="901">
        <v>0.31850000000000001</v>
      </c>
      <c r="D99" s="490">
        <v>0</v>
      </c>
      <c r="E99" s="851">
        <v>39.848841455555558</v>
      </c>
      <c r="F99" s="871">
        <v>39.848841455555558</v>
      </c>
      <c r="H99" s="869" t="s">
        <v>152</v>
      </c>
      <c r="I99" s="326" t="s">
        <v>151</v>
      </c>
      <c r="J99" s="790">
        <v>0.31850000000000001</v>
      </c>
      <c r="K99" s="490">
        <v>0</v>
      </c>
      <c r="L99" s="851">
        <v>42.315396340659341</v>
      </c>
      <c r="M99" s="871">
        <v>42.315396340659341</v>
      </c>
    </row>
    <row r="100" spans="1:13" ht="12.95">
      <c r="A100" s="869" t="s">
        <v>77</v>
      </c>
      <c r="B100" s="326" t="s">
        <v>271</v>
      </c>
      <c r="C100" s="901">
        <v>0.25</v>
      </c>
      <c r="D100" s="851">
        <v>12.596243500000002</v>
      </c>
      <c r="E100" s="851">
        <v>0.25112220000000002</v>
      </c>
      <c r="F100" s="871">
        <v>12.847365700000001</v>
      </c>
      <c r="H100" s="869" t="s">
        <v>77</v>
      </c>
      <c r="I100" s="326" t="s">
        <v>271</v>
      </c>
      <c r="J100" s="790">
        <v>0.25</v>
      </c>
      <c r="K100" s="851">
        <v>11.815939890109888</v>
      </c>
      <c r="L100" s="851">
        <v>0.2539622857142857</v>
      </c>
      <c r="M100" s="871">
        <v>12.069902175824177</v>
      </c>
    </row>
    <row r="101" spans="1:13" ht="12.95">
      <c r="A101" s="869" t="s">
        <v>79</v>
      </c>
      <c r="B101" s="326" t="s">
        <v>271</v>
      </c>
      <c r="C101" s="904">
        <v>0.5</v>
      </c>
      <c r="D101" s="851">
        <v>14.29958781111111</v>
      </c>
      <c r="E101" s="851">
        <v>0.14192222222222223</v>
      </c>
      <c r="F101" s="871">
        <v>14.441510033333333</v>
      </c>
      <c r="H101" s="869" t="s">
        <v>79</v>
      </c>
      <c r="I101" s="326" t="s">
        <v>271</v>
      </c>
      <c r="J101" s="796">
        <v>0.5</v>
      </c>
      <c r="K101" s="851">
        <v>12.970707164835165</v>
      </c>
      <c r="L101" s="851">
        <v>9.3230109890109894E-2</v>
      </c>
      <c r="M101" s="871">
        <v>13.063937274725275</v>
      </c>
    </row>
    <row r="102" spans="1:13" ht="12.95">
      <c r="A102" s="869" t="s">
        <v>235</v>
      </c>
      <c r="B102" s="326" t="s">
        <v>236</v>
      </c>
      <c r="C102" s="901">
        <v>0.3</v>
      </c>
      <c r="D102" s="851">
        <v>9.4620881888888881</v>
      </c>
      <c r="E102" s="490">
        <v>0</v>
      </c>
      <c r="F102" s="871">
        <v>9.4620881888888881</v>
      </c>
      <c r="H102" s="869" t="s">
        <v>235</v>
      </c>
      <c r="I102" s="326" t="s">
        <v>236</v>
      </c>
      <c r="J102" s="790">
        <v>0.3</v>
      </c>
      <c r="K102" s="851">
        <v>9.713812450549451</v>
      </c>
      <c r="L102" s="490">
        <v>0</v>
      </c>
      <c r="M102" s="871">
        <v>9.713812450549451</v>
      </c>
    </row>
    <row r="103" spans="1:13" ht="12.95">
      <c r="A103" s="869" t="s">
        <v>344</v>
      </c>
      <c r="B103" s="326" t="s">
        <v>271</v>
      </c>
      <c r="C103" s="904" t="s">
        <v>67</v>
      </c>
      <c r="D103" s="851">
        <v>16.390211788888887</v>
      </c>
      <c r="E103" s="851">
        <v>177.14992847777779</v>
      </c>
      <c r="F103" s="871">
        <v>193.54014026666667</v>
      </c>
      <c r="H103" s="869" t="s">
        <v>344</v>
      </c>
      <c r="I103" s="326" t="s">
        <v>271</v>
      </c>
      <c r="J103" s="796" t="s">
        <v>67</v>
      </c>
      <c r="K103" s="851">
        <v>15.997957263736263</v>
      </c>
      <c r="L103" s="851">
        <v>164.49328898901098</v>
      </c>
      <c r="M103" s="871">
        <v>180.49124625274726</v>
      </c>
    </row>
    <row r="104" spans="1:13" ht="12.95">
      <c r="A104" s="869" t="s">
        <v>154</v>
      </c>
      <c r="B104" s="326" t="s">
        <v>155</v>
      </c>
      <c r="C104" s="904">
        <v>0.1</v>
      </c>
      <c r="D104" s="851">
        <v>2.2115331666666664</v>
      </c>
      <c r="E104" s="490">
        <v>0</v>
      </c>
      <c r="F104" s="871">
        <v>2.2115331666666664</v>
      </c>
      <c r="H104" s="869" t="s">
        <v>154</v>
      </c>
      <c r="I104" s="326" t="s">
        <v>155</v>
      </c>
      <c r="J104" s="796">
        <v>0.1</v>
      </c>
      <c r="K104" s="851">
        <v>9.2947795164835156</v>
      </c>
      <c r="L104" s="490">
        <v>0</v>
      </c>
      <c r="M104" s="871">
        <v>9.2947795164835156</v>
      </c>
    </row>
    <row r="105" spans="1:13" ht="12.95">
      <c r="A105" s="869" t="s">
        <v>241</v>
      </c>
      <c r="B105" s="326" t="s">
        <v>271</v>
      </c>
      <c r="C105" s="904" t="s">
        <v>242</v>
      </c>
      <c r="D105" s="851">
        <v>0</v>
      </c>
      <c r="E105" s="490">
        <v>0</v>
      </c>
      <c r="F105" s="871">
        <v>0</v>
      </c>
      <c r="H105" s="869" t="s">
        <v>241</v>
      </c>
      <c r="I105" s="326" t="s">
        <v>271</v>
      </c>
      <c r="J105" s="796" t="s">
        <v>242</v>
      </c>
      <c r="K105" s="851">
        <v>0</v>
      </c>
      <c r="L105" s="490">
        <v>0</v>
      </c>
      <c r="M105" s="871">
        <v>0</v>
      </c>
    </row>
    <row r="106" spans="1:13" ht="12.95">
      <c r="A106" s="869" t="s">
        <v>206</v>
      </c>
      <c r="B106" s="511" t="s">
        <v>157</v>
      </c>
      <c r="C106" s="904">
        <v>0.6</v>
      </c>
      <c r="D106" s="851">
        <v>30.5</v>
      </c>
      <c r="E106" s="490">
        <v>0</v>
      </c>
      <c r="F106" s="871">
        <v>30.5</v>
      </c>
      <c r="H106" s="869" t="s">
        <v>84</v>
      </c>
      <c r="I106" s="326" t="s">
        <v>271</v>
      </c>
      <c r="J106" s="796">
        <v>0.215</v>
      </c>
      <c r="K106" s="851">
        <v>20.304919241758242</v>
      </c>
      <c r="L106" s="851">
        <v>0.47838732967032971</v>
      </c>
      <c r="M106" s="871">
        <v>20.783306571428572</v>
      </c>
    </row>
    <row r="107" spans="1:13" ht="12.95">
      <c r="A107" s="869" t="s">
        <v>158</v>
      </c>
      <c r="B107" s="511" t="s">
        <v>157</v>
      </c>
      <c r="C107" s="904">
        <v>0.25</v>
      </c>
      <c r="D107" s="851">
        <v>44.9</v>
      </c>
      <c r="E107" s="490">
        <v>5</v>
      </c>
      <c r="F107" s="871">
        <v>49.9</v>
      </c>
      <c r="H107" s="869" t="s">
        <v>246</v>
      </c>
      <c r="I107" s="326" t="s">
        <v>236</v>
      </c>
      <c r="J107" s="796">
        <v>0.33329999999999999</v>
      </c>
      <c r="K107" s="851">
        <v>3.746746978021978</v>
      </c>
      <c r="L107" s="851">
        <v>0</v>
      </c>
      <c r="M107" s="871">
        <v>3.746746978021978</v>
      </c>
    </row>
    <row r="108" spans="1:13" ht="12.95">
      <c r="A108" s="869" t="s">
        <v>84</v>
      </c>
      <c r="B108" s="326" t="s">
        <v>271</v>
      </c>
      <c r="C108" s="904">
        <v>0.215</v>
      </c>
      <c r="D108" s="851">
        <v>22.659798299999999</v>
      </c>
      <c r="E108" s="851">
        <v>0.47423329999999997</v>
      </c>
      <c r="F108" s="871">
        <v>23.1340316</v>
      </c>
      <c r="H108" s="869" t="s">
        <v>86</v>
      </c>
      <c r="I108" s="326" t="s">
        <v>271</v>
      </c>
      <c r="J108" s="796">
        <v>0.25</v>
      </c>
      <c r="K108" s="851">
        <v>9.3049396418681312</v>
      </c>
      <c r="L108" s="490">
        <v>0.37569414818681318</v>
      </c>
      <c r="M108" s="871">
        <v>9.6806337900549444</v>
      </c>
    </row>
    <row r="109" spans="1:13" ht="12.95">
      <c r="A109" s="869" t="s">
        <v>375</v>
      </c>
      <c r="B109" s="326" t="s">
        <v>236</v>
      </c>
      <c r="C109" s="904">
        <v>0.33329999999999999</v>
      </c>
      <c r="D109" s="851">
        <v>2.5610664777777776</v>
      </c>
      <c r="E109" s="851">
        <v>0</v>
      </c>
      <c r="F109" s="871">
        <v>2.5610664777777776</v>
      </c>
      <c r="H109" s="869" t="s">
        <v>90</v>
      </c>
      <c r="I109" s="326" t="s">
        <v>271</v>
      </c>
      <c r="J109" s="796">
        <v>0.25</v>
      </c>
      <c r="K109" s="851">
        <v>30.149985538461536</v>
      </c>
      <c r="L109" s="851">
        <v>2.5040942087912086</v>
      </c>
      <c r="M109" s="871">
        <v>32.654079747252744</v>
      </c>
    </row>
    <row r="110" spans="1:13" ht="12.95">
      <c r="A110" s="869" t="s">
        <v>86</v>
      </c>
      <c r="B110" s="326" t="s">
        <v>271</v>
      </c>
      <c r="C110" s="904">
        <v>0.25</v>
      </c>
      <c r="D110" s="851">
        <v>5.5006773666666664</v>
      </c>
      <c r="E110" s="490">
        <v>0</v>
      </c>
      <c r="F110" s="871">
        <v>5.5006773666666664</v>
      </c>
      <c r="H110" s="869" t="s">
        <v>220</v>
      </c>
      <c r="I110" s="326" t="s">
        <v>147</v>
      </c>
      <c r="J110" s="790">
        <v>0.15</v>
      </c>
      <c r="K110" s="851">
        <v>4.5079117582417583</v>
      </c>
      <c r="L110" s="490">
        <v>0</v>
      </c>
      <c r="M110" s="871">
        <v>4.5079117582417583</v>
      </c>
    </row>
    <row r="111" spans="1:13" ht="12.95">
      <c r="A111" s="869" t="s">
        <v>90</v>
      </c>
      <c r="B111" s="326" t="s">
        <v>271</v>
      </c>
      <c r="C111" s="904">
        <v>0.25</v>
      </c>
      <c r="D111" s="851">
        <v>26.040320277777774</v>
      </c>
      <c r="E111" s="851">
        <v>1.8053443111111112</v>
      </c>
      <c r="F111" s="871">
        <v>27.845664588888891</v>
      </c>
      <c r="H111" s="869" t="s">
        <v>93</v>
      </c>
      <c r="I111" s="326" t="s">
        <v>271</v>
      </c>
      <c r="J111" s="790">
        <v>1</v>
      </c>
      <c r="K111" s="851">
        <v>2.512873989010989</v>
      </c>
      <c r="L111" s="851">
        <v>0.27945809890109891</v>
      </c>
      <c r="M111" s="871">
        <v>2.7923320879120879</v>
      </c>
    </row>
    <row r="112" spans="1:13" ht="12.95">
      <c r="A112" s="869" t="s">
        <v>220</v>
      </c>
      <c r="B112" s="326" t="s">
        <v>147</v>
      </c>
      <c r="C112" s="901">
        <v>0.15</v>
      </c>
      <c r="D112" s="851">
        <v>5.2364551666666665</v>
      </c>
      <c r="E112" s="490">
        <v>0</v>
      </c>
      <c r="F112" s="871">
        <v>5.2364551666666665</v>
      </c>
      <c r="H112" s="1484" t="s">
        <v>315</v>
      </c>
      <c r="I112" s="1686" t="s">
        <v>365</v>
      </c>
      <c r="J112" s="1686"/>
      <c r="K112" s="1632">
        <v>483.75119086164852</v>
      </c>
      <c r="L112" s="1632">
        <v>254.19627898335165</v>
      </c>
      <c r="M112" s="1633">
        <v>737.947469845</v>
      </c>
    </row>
    <row r="113" spans="1:6" ht="12.95">
      <c r="A113" s="869" t="s">
        <v>93</v>
      </c>
      <c r="B113" s="326" t="s">
        <v>271</v>
      </c>
      <c r="C113" s="901">
        <v>1</v>
      </c>
      <c r="D113" s="851">
        <v>2.4433553777777779</v>
      </c>
      <c r="E113" s="851">
        <v>0.29526663333333331</v>
      </c>
      <c r="F113" s="871">
        <v>2.738622011111111</v>
      </c>
    </row>
    <row r="114" spans="1:6" ht="12.95">
      <c r="A114" s="1572" t="s">
        <v>376</v>
      </c>
      <c r="B114" s="1686" t="s">
        <v>377</v>
      </c>
      <c r="C114" s="1686"/>
      <c r="D114" s="1636">
        <f>SUM(D88:D113)+D82+D74+D73+D72+D71</f>
        <v>566.68227653333327</v>
      </c>
      <c r="E114" s="1636">
        <f>SUM(E88:E113)+E82+E74+E73+E72+E71</f>
        <v>274.09542653333335</v>
      </c>
      <c r="F114" s="1637">
        <f>SUM(F88:F113)+F82+F74+F73+F72+F71</f>
        <v>840.77770306666685</v>
      </c>
    </row>
  </sheetData>
  <mergeCells count="1">
    <mergeCell ref="C5:E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15"/>
  <sheetViews>
    <sheetView topLeftCell="A43" workbookViewId="0">
      <selection activeCell="J16" sqref="J16"/>
    </sheetView>
  </sheetViews>
  <sheetFormatPr defaultRowHeight="12.6"/>
  <cols>
    <col min="1" max="1" width="26" customWidth="1"/>
    <col min="2" max="2" width="17.42578125" customWidth="1"/>
    <col min="3" max="3" width="12.5703125" customWidth="1"/>
    <col min="4" max="4" width="12.85546875" customWidth="1"/>
    <col min="5" max="5" width="16.28515625" customWidth="1"/>
    <col min="6" max="6" width="18.85546875" customWidth="1"/>
    <col min="10" max="10" width="22.7109375" customWidth="1"/>
  </cols>
  <sheetData>
    <row r="1" spans="1:8">
      <c r="A1" t="s">
        <v>378</v>
      </c>
    </row>
    <row r="3" spans="1:8" ht="12.95">
      <c r="A3" s="813" t="s">
        <v>0</v>
      </c>
      <c r="B3" s="544"/>
      <c r="C3" s="544"/>
      <c r="D3" s="544"/>
      <c r="E3" s="544"/>
      <c r="F3" s="544"/>
      <c r="G3" s="544"/>
      <c r="H3" s="544"/>
    </row>
    <row r="4" spans="1:8">
      <c r="A4" s="544"/>
      <c r="B4" s="544"/>
      <c r="C4" s="544"/>
      <c r="D4" s="544"/>
      <c r="E4" s="544"/>
      <c r="F4" s="544"/>
      <c r="G4" s="544"/>
      <c r="H4" s="544"/>
    </row>
    <row r="5" spans="1:8" ht="12.95">
      <c r="A5" s="813" t="s">
        <v>330</v>
      </c>
      <c r="B5" s="813" t="s">
        <v>63</v>
      </c>
      <c r="C5" s="2100" t="s">
        <v>362</v>
      </c>
      <c r="D5" s="2101"/>
      <c r="E5" s="2101"/>
      <c r="F5" s="868"/>
      <c r="G5" s="868"/>
      <c r="H5" s="868"/>
    </row>
    <row r="6" spans="1:8" ht="12.95">
      <c r="A6" s="813" t="s">
        <v>61</v>
      </c>
      <c r="B6" s="813"/>
      <c r="C6" s="814" t="s">
        <v>332</v>
      </c>
      <c r="D6" s="814" t="s">
        <v>15</v>
      </c>
      <c r="E6" s="814" t="s">
        <v>16</v>
      </c>
      <c r="F6" s="868"/>
      <c r="G6" s="868"/>
      <c r="H6" s="868"/>
    </row>
    <row r="7" spans="1:8" ht="12.95">
      <c r="A7" s="890" t="s">
        <v>18</v>
      </c>
      <c r="B7" s="594">
        <v>0.51</v>
      </c>
      <c r="C7" s="876">
        <v>1.910792391304348E-2</v>
      </c>
      <c r="D7" s="876">
        <v>1.2698598586956522</v>
      </c>
      <c r="E7" s="876">
        <v>1.2889677826086956</v>
      </c>
      <c r="F7" s="868"/>
      <c r="G7" s="868"/>
      <c r="H7" s="877"/>
    </row>
    <row r="8" spans="1:8" ht="12.95">
      <c r="A8" s="891" t="s">
        <v>21</v>
      </c>
      <c r="B8" s="594">
        <v>0.85</v>
      </c>
      <c r="C8" s="876">
        <v>4.8079344673913047</v>
      </c>
      <c r="D8" s="876">
        <v>9.172472217391304</v>
      </c>
      <c r="E8" s="876">
        <v>13.980406684782608</v>
      </c>
      <c r="F8" s="868"/>
      <c r="G8" s="868"/>
      <c r="H8" s="877"/>
    </row>
    <row r="9" spans="1:8" ht="12.95">
      <c r="A9" s="892" t="s">
        <v>33</v>
      </c>
      <c r="B9" s="598" t="s">
        <v>162</v>
      </c>
      <c r="C9" s="876">
        <v>15.815997891304349</v>
      </c>
      <c r="D9" s="876">
        <v>6.0521582065217387</v>
      </c>
      <c r="E9" s="876">
        <v>21.868156097826088</v>
      </c>
      <c r="F9" s="868"/>
      <c r="G9" s="868"/>
      <c r="H9" s="868"/>
    </row>
    <row r="10" spans="1:8" ht="12.95">
      <c r="A10" s="892" t="s">
        <v>163</v>
      </c>
      <c r="B10" s="598" t="s">
        <v>164</v>
      </c>
      <c r="C10" s="876">
        <v>0</v>
      </c>
      <c r="D10" s="876">
        <v>0</v>
      </c>
      <c r="E10" s="876">
        <v>0</v>
      </c>
      <c r="F10" s="868"/>
      <c r="G10" s="868"/>
      <c r="H10" s="868"/>
    </row>
    <row r="11" spans="1:8" ht="12.95">
      <c r="A11" s="892" t="s">
        <v>166</v>
      </c>
      <c r="B11" s="594">
        <v>0.58699999999999997</v>
      </c>
      <c r="C11" s="876">
        <v>29.096984108695651</v>
      </c>
      <c r="D11" s="876">
        <v>11.046383391304348</v>
      </c>
      <c r="E11" s="876">
        <v>40.143367499999997</v>
      </c>
      <c r="F11" s="868"/>
      <c r="G11" s="868"/>
      <c r="H11" s="868"/>
    </row>
    <row r="12" spans="1:8" ht="12.95">
      <c r="A12" s="893" t="s">
        <v>42</v>
      </c>
      <c r="B12" s="600" t="s">
        <v>167</v>
      </c>
      <c r="C12" s="876">
        <v>41.444508260869561</v>
      </c>
      <c r="D12" s="876">
        <v>0</v>
      </c>
      <c r="E12" s="876">
        <v>41.444508260869561</v>
      </c>
      <c r="F12" s="868"/>
      <c r="G12" s="868"/>
      <c r="H12" s="868"/>
    </row>
    <row r="13" spans="1:8" ht="12.95">
      <c r="A13" s="892" t="s">
        <v>45</v>
      </c>
      <c r="B13" s="598">
        <v>0.36</v>
      </c>
      <c r="C13" s="876">
        <v>16.983929217391307</v>
      </c>
      <c r="D13" s="876">
        <v>9.8450083152173917</v>
      </c>
      <c r="E13" s="876">
        <v>26.828937532608698</v>
      </c>
      <c r="F13" s="868"/>
      <c r="G13" s="877"/>
      <c r="H13" s="868"/>
    </row>
    <row r="14" spans="1:8" ht="12.95">
      <c r="A14" s="892" t="s">
        <v>47</v>
      </c>
      <c r="B14" s="598">
        <v>0.51</v>
      </c>
      <c r="C14" s="876">
        <v>53.252293749999993</v>
      </c>
      <c r="D14" s="876">
        <v>58.752446804347827</v>
      </c>
      <c r="E14" s="876">
        <v>112.00474055434782</v>
      </c>
      <c r="F14" s="868"/>
      <c r="G14" s="868"/>
      <c r="H14" s="868"/>
    </row>
    <row r="15" spans="1:8" ht="12.95">
      <c r="A15" s="893" t="s">
        <v>51</v>
      </c>
      <c r="B15" s="600">
        <v>0.13039999999999999</v>
      </c>
      <c r="C15" s="876">
        <v>7.4463435869565213</v>
      </c>
      <c r="D15" s="876">
        <v>2.9379016195652174</v>
      </c>
      <c r="E15" s="876">
        <v>10.384245206521738</v>
      </c>
      <c r="F15" s="868"/>
      <c r="G15" s="868"/>
      <c r="H15" s="877"/>
    </row>
    <row r="16" spans="1:8" ht="12.95">
      <c r="A16" s="892" t="s">
        <v>173</v>
      </c>
      <c r="B16" s="598" t="s">
        <v>174</v>
      </c>
      <c r="C16" s="876">
        <v>8.6514369565217394E-2</v>
      </c>
      <c r="D16" s="876">
        <v>0.5193834782608695</v>
      </c>
      <c r="E16" s="876">
        <v>0.60589784782608691</v>
      </c>
      <c r="F16" s="868"/>
      <c r="G16" s="868"/>
      <c r="H16" s="868"/>
    </row>
    <row r="17" spans="1:8" ht="12.95">
      <c r="A17" s="892" t="s">
        <v>56</v>
      </c>
      <c r="B17" s="594">
        <v>0.55300000000000005</v>
      </c>
      <c r="C17" s="876">
        <v>8.0810013260869571</v>
      </c>
      <c r="D17" s="876">
        <v>8.3972559021739137</v>
      </c>
      <c r="E17" s="876">
        <v>16.478257228260873</v>
      </c>
      <c r="F17" s="868"/>
      <c r="G17" s="868"/>
      <c r="H17" s="868"/>
    </row>
    <row r="18" spans="1:8" ht="12.95">
      <c r="A18" s="892" t="s">
        <v>57</v>
      </c>
      <c r="B18" s="598">
        <v>0.39550000000000002</v>
      </c>
      <c r="C18" s="876">
        <v>8.1437457282608694</v>
      </c>
      <c r="D18" s="876">
        <v>34.154295184782612</v>
      </c>
      <c r="E18" s="876">
        <v>42.298040913043479</v>
      </c>
      <c r="F18" s="868"/>
      <c r="G18" s="868"/>
      <c r="H18" s="868"/>
    </row>
    <row r="19" spans="1:8" ht="12.95">
      <c r="A19" s="892" t="s">
        <v>60</v>
      </c>
      <c r="B19" s="594">
        <v>0.43969999999999998</v>
      </c>
      <c r="C19" s="876">
        <v>8.6419432282608692</v>
      </c>
      <c r="D19" s="876">
        <v>12.918612576086957</v>
      </c>
      <c r="E19" s="876">
        <v>21.560555804347828</v>
      </c>
      <c r="F19" s="868"/>
      <c r="G19" s="868"/>
      <c r="H19" s="868"/>
    </row>
    <row r="20" spans="1:8" ht="12.95">
      <c r="A20" s="892" t="s">
        <v>65</v>
      </c>
      <c r="B20" s="594">
        <v>0.64</v>
      </c>
      <c r="C20" s="876">
        <v>5.8689004673913043</v>
      </c>
      <c r="D20" s="876">
        <v>3.0718749891304351</v>
      </c>
      <c r="E20" s="876">
        <v>8.9407754565217399</v>
      </c>
      <c r="F20" s="868"/>
      <c r="G20" s="868"/>
      <c r="H20" s="868"/>
    </row>
    <row r="21" spans="1:8" ht="12.95">
      <c r="A21" s="892" t="s">
        <v>68</v>
      </c>
      <c r="B21" s="594">
        <v>0.2</v>
      </c>
      <c r="C21" s="876">
        <v>0</v>
      </c>
      <c r="D21" s="876">
        <v>0</v>
      </c>
      <c r="E21" s="876">
        <v>0</v>
      </c>
      <c r="F21" s="868"/>
      <c r="G21" s="868"/>
      <c r="H21" s="868"/>
    </row>
    <row r="22" spans="1:8" ht="12.95">
      <c r="A22" s="892" t="s">
        <v>71</v>
      </c>
      <c r="B22" s="598" t="s">
        <v>175</v>
      </c>
      <c r="C22" s="876">
        <v>10.150738891304348</v>
      </c>
      <c r="D22" s="876">
        <v>1.7487178369565219</v>
      </c>
      <c r="E22" s="876">
        <v>11.899456728260869</v>
      </c>
      <c r="F22" s="868"/>
      <c r="G22" s="868"/>
      <c r="H22" s="868"/>
    </row>
    <row r="23" spans="1:8" ht="12.95">
      <c r="A23" s="892" t="s">
        <v>52</v>
      </c>
      <c r="B23" s="598">
        <v>0.35</v>
      </c>
      <c r="C23" s="876">
        <v>0</v>
      </c>
      <c r="D23" s="876">
        <v>0</v>
      </c>
      <c r="E23" s="876">
        <v>0</v>
      </c>
      <c r="F23" s="868"/>
      <c r="G23" s="868"/>
      <c r="H23" s="868"/>
    </row>
    <row r="24" spans="1:8" ht="12.95">
      <c r="A24" s="892" t="s">
        <v>74</v>
      </c>
      <c r="B24" s="600" t="s">
        <v>176</v>
      </c>
      <c r="C24" s="876">
        <v>50.060613184782611</v>
      </c>
      <c r="D24" s="876">
        <v>42.399256250000001</v>
      </c>
      <c r="E24" s="876">
        <v>92.459869434782604</v>
      </c>
      <c r="F24" s="868"/>
      <c r="G24" s="868"/>
      <c r="H24" s="868"/>
    </row>
    <row r="25" spans="1:8" ht="12.95">
      <c r="A25" s="892" t="s">
        <v>178</v>
      </c>
      <c r="B25" s="598" t="s">
        <v>177</v>
      </c>
      <c r="C25" s="876">
        <v>13.556314271739131</v>
      </c>
      <c r="D25" s="876">
        <v>36.498250402173909</v>
      </c>
      <c r="E25" s="876">
        <v>50.054564673913042</v>
      </c>
      <c r="F25" s="868"/>
      <c r="G25" s="868"/>
      <c r="H25" s="868"/>
    </row>
    <row r="26" spans="1:8" ht="12.95">
      <c r="A26" s="892" t="s">
        <v>83</v>
      </c>
      <c r="B26" s="598">
        <v>0.33279999999999998</v>
      </c>
      <c r="C26" s="876">
        <v>27.678658945652174</v>
      </c>
      <c r="D26" s="876">
        <v>0</v>
      </c>
      <c r="E26" s="876">
        <v>27.678658945652174</v>
      </c>
      <c r="F26" s="868"/>
      <c r="G26" s="868"/>
      <c r="H26" s="868"/>
    </row>
    <row r="27" spans="1:8" ht="12.95">
      <c r="A27" s="892" t="s">
        <v>85</v>
      </c>
      <c r="B27" s="598">
        <v>0.3679</v>
      </c>
      <c r="C27" s="876">
        <v>9.3227735108695651</v>
      </c>
      <c r="D27" s="876">
        <v>41.202738967391305</v>
      </c>
      <c r="E27" s="876">
        <v>50.525512478260872</v>
      </c>
      <c r="F27" s="868"/>
      <c r="G27" s="868"/>
      <c r="H27" s="868"/>
    </row>
    <row r="28" spans="1:8" ht="12.95">
      <c r="A28" s="892" t="s">
        <v>88</v>
      </c>
      <c r="B28" s="598" t="s">
        <v>179</v>
      </c>
      <c r="C28" s="876">
        <v>21.085380771739128</v>
      </c>
      <c r="D28" s="876">
        <v>12.005733195652175</v>
      </c>
      <c r="E28" s="876">
        <v>33.091113967391301</v>
      </c>
      <c r="F28" s="868"/>
      <c r="G28" s="868"/>
      <c r="H28" s="868"/>
    </row>
    <row r="29" spans="1:8" ht="12.95">
      <c r="A29" s="892" t="s">
        <v>103</v>
      </c>
      <c r="B29" s="594">
        <v>0.41499999999999998</v>
      </c>
      <c r="C29" s="876">
        <v>6.4286703478260874</v>
      </c>
      <c r="D29" s="876">
        <v>3.1319554347826087E-2</v>
      </c>
      <c r="E29" s="876">
        <v>6.4599899021739136</v>
      </c>
      <c r="F29" s="868"/>
      <c r="G29" s="868"/>
      <c r="H29" s="868"/>
    </row>
    <row r="30" spans="1:8" ht="12.95">
      <c r="A30" s="892" t="s">
        <v>105</v>
      </c>
      <c r="B30" s="594">
        <v>0.30580000000000002</v>
      </c>
      <c r="C30" s="876">
        <v>8.4241392391304348</v>
      </c>
      <c r="D30" s="876">
        <v>204.6960272173913</v>
      </c>
      <c r="E30" s="876">
        <v>213.12016645652173</v>
      </c>
      <c r="F30" s="868"/>
      <c r="G30" s="868"/>
      <c r="H30" s="868"/>
    </row>
    <row r="31" spans="1:8" ht="12.95">
      <c r="A31" s="892" t="s">
        <v>106</v>
      </c>
      <c r="B31" s="594">
        <v>0.30580000000000002</v>
      </c>
      <c r="C31" s="876">
        <v>36.118704739130429</v>
      </c>
      <c r="D31" s="876">
        <v>0</v>
      </c>
      <c r="E31" s="876">
        <v>36.118704739130429</v>
      </c>
      <c r="F31" s="868"/>
      <c r="G31" s="868"/>
      <c r="H31" s="868"/>
    </row>
    <row r="32" spans="1:8" ht="12.95">
      <c r="A32" s="892" t="s">
        <v>108</v>
      </c>
      <c r="B32" s="594">
        <v>0.58840000000000003</v>
      </c>
      <c r="C32" s="876">
        <v>22.57266586956522</v>
      </c>
      <c r="D32" s="876">
        <v>36.148593141304346</v>
      </c>
      <c r="E32" s="876">
        <v>58.721259010869566</v>
      </c>
      <c r="F32" s="868"/>
      <c r="G32" s="868"/>
      <c r="H32" s="868"/>
    </row>
    <row r="33" spans="1:8" ht="12.95">
      <c r="A33" s="892" t="s">
        <v>111</v>
      </c>
      <c r="B33" s="594">
        <v>0.53774999999999995</v>
      </c>
      <c r="C33" s="876">
        <v>1.8771890217391305</v>
      </c>
      <c r="D33" s="876">
        <v>18.920600586956521</v>
      </c>
      <c r="E33" s="876">
        <v>20.797789608695652</v>
      </c>
      <c r="F33" s="868"/>
      <c r="G33" s="868"/>
      <c r="H33" s="868"/>
    </row>
    <row r="34" spans="1:8" ht="12.95">
      <c r="A34" s="892" t="s">
        <v>225</v>
      </c>
      <c r="B34" s="594">
        <v>0.18</v>
      </c>
      <c r="C34" s="876">
        <v>1.2168490760869566</v>
      </c>
      <c r="D34" s="876">
        <v>0.62285543478260874</v>
      </c>
      <c r="E34" s="876">
        <v>1.8397045108695653</v>
      </c>
      <c r="F34" s="868"/>
      <c r="G34" s="868"/>
      <c r="H34" s="868"/>
    </row>
    <row r="35" spans="1:8" ht="12.95">
      <c r="A35" s="892" t="s">
        <v>112</v>
      </c>
      <c r="B35" s="598">
        <v>0.41499999999999998</v>
      </c>
      <c r="C35" s="876">
        <v>10.537457369565217</v>
      </c>
      <c r="D35" s="876">
        <v>8.8637858695652175E-2</v>
      </c>
      <c r="E35" s="876">
        <v>10.626095228260869</v>
      </c>
      <c r="F35" s="868"/>
      <c r="G35" s="868"/>
      <c r="H35" s="868"/>
    </row>
    <row r="36" spans="1:8" ht="12.95">
      <c r="A36" s="892" t="s">
        <v>113</v>
      </c>
      <c r="B36" s="598">
        <v>0.53200000000000003</v>
      </c>
      <c r="C36" s="876">
        <v>31.554958043478258</v>
      </c>
      <c r="D36" s="876">
        <v>46.327148619565222</v>
      </c>
      <c r="E36" s="876">
        <v>77.882106663043487</v>
      </c>
      <c r="F36" s="868"/>
      <c r="G36" s="868"/>
      <c r="H36" s="868"/>
    </row>
    <row r="37" spans="1:8" ht="12.95">
      <c r="A37" s="892" t="s">
        <v>114</v>
      </c>
      <c r="B37" s="598">
        <v>0.34570000000000001</v>
      </c>
      <c r="C37" s="876">
        <v>30.064201804347821</v>
      </c>
      <c r="D37" s="876">
        <v>52.459982978260868</v>
      </c>
      <c r="E37" s="876">
        <v>82.524184782608685</v>
      </c>
      <c r="F37" s="868"/>
      <c r="G37" s="868"/>
      <c r="H37" s="868"/>
    </row>
    <row r="38" spans="1:8" ht="12.95">
      <c r="A38" s="1717" t="s">
        <v>322</v>
      </c>
      <c r="B38" s="1726"/>
      <c r="C38" s="1727">
        <v>480.33851941304351</v>
      </c>
      <c r="D38" s="1727">
        <v>651.2875145869566</v>
      </c>
      <c r="E38" s="1728">
        <v>1131.6260340000001</v>
      </c>
      <c r="F38" s="868"/>
      <c r="G38" s="868"/>
      <c r="H38" s="878"/>
    </row>
    <row r="39" spans="1:8">
      <c r="A39" s="868"/>
      <c r="B39" s="868"/>
      <c r="C39" s="868"/>
      <c r="D39" s="868"/>
      <c r="E39" s="868"/>
      <c r="F39" s="868"/>
      <c r="G39" s="868"/>
      <c r="H39" s="877"/>
    </row>
    <row r="40" spans="1:8" ht="12.95">
      <c r="A40" s="879" t="s">
        <v>182</v>
      </c>
      <c r="B40" s="880"/>
      <c r="C40" s="881"/>
      <c r="D40" s="881"/>
      <c r="E40" s="881"/>
      <c r="F40" s="881"/>
      <c r="G40" s="882"/>
      <c r="H40" s="882"/>
    </row>
    <row r="41" spans="1:8" ht="12.95">
      <c r="A41" s="879" t="s">
        <v>367</v>
      </c>
      <c r="B41" s="880"/>
      <c r="C41" s="881"/>
      <c r="D41" s="881"/>
      <c r="E41" s="881"/>
      <c r="F41" s="881"/>
      <c r="G41" s="882"/>
      <c r="H41" s="882"/>
    </row>
    <row r="42" spans="1:8">
      <c r="A42" s="2103" t="s">
        <v>368</v>
      </c>
      <c r="B42" s="2175"/>
      <c r="C42" s="2175"/>
      <c r="D42" s="2175"/>
      <c r="E42" s="2175"/>
      <c r="F42" s="2175"/>
      <c r="G42" s="2175"/>
      <c r="H42" s="2175"/>
    </row>
    <row r="43" spans="1:8" ht="12.95">
      <c r="A43" s="879" t="s">
        <v>369</v>
      </c>
      <c r="B43" s="879"/>
      <c r="C43" s="879"/>
      <c r="D43" s="883"/>
      <c r="E43" s="884"/>
      <c r="F43" s="884"/>
      <c r="G43" s="885"/>
      <c r="H43" s="885"/>
    </row>
    <row r="44" spans="1:8" ht="12.95">
      <c r="A44" s="886" t="s">
        <v>370</v>
      </c>
      <c r="B44" s="886"/>
      <c r="C44" s="886"/>
      <c r="D44" s="887"/>
      <c r="E44" s="881"/>
      <c r="F44" s="881"/>
      <c r="G44" s="882"/>
      <c r="H44" s="882"/>
    </row>
    <row r="45" spans="1:8" ht="12.95">
      <c r="A45" s="886" t="s">
        <v>371</v>
      </c>
      <c r="B45" s="886"/>
      <c r="C45" s="886"/>
      <c r="D45" s="887"/>
      <c r="E45" s="881"/>
      <c r="F45" s="881"/>
      <c r="G45" s="882"/>
      <c r="H45" s="882"/>
    </row>
    <row r="46" spans="1:8" ht="12.95">
      <c r="A46" s="886" t="s">
        <v>372</v>
      </c>
      <c r="B46" s="880"/>
      <c r="C46" s="881"/>
      <c r="D46" s="881"/>
      <c r="E46" s="881"/>
      <c r="F46" s="881"/>
      <c r="G46" s="882"/>
      <c r="H46" s="882"/>
    </row>
    <row r="47" spans="1:8" ht="12.95">
      <c r="A47" s="886" t="s">
        <v>373</v>
      </c>
      <c r="B47" s="880"/>
      <c r="C47" s="881"/>
      <c r="D47" s="881"/>
      <c r="E47" s="881"/>
      <c r="F47" s="881"/>
      <c r="G47" s="882"/>
      <c r="H47" s="882"/>
    </row>
    <row r="48" spans="1:8">
      <c r="A48" s="888"/>
      <c r="B48" s="868"/>
      <c r="C48" s="868"/>
      <c r="D48" s="868"/>
      <c r="E48" s="868"/>
      <c r="F48" s="868"/>
      <c r="G48" s="868"/>
      <c r="H48" s="868"/>
    </row>
    <row r="49" spans="1:8">
      <c r="A49" s="888"/>
      <c r="B49" s="868"/>
      <c r="C49" s="868"/>
      <c r="D49" s="868"/>
      <c r="E49" s="868"/>
      <c r="F49" s="868"/>
      <c r="G49" s="868"/>
      <c r="H49" s="868"/>
    </row>
    <row r="50" spans="1:8" ht="12.95">
      <c r="A50" s="813" t="s">
        <v>334</v>
      </c>
      <c r="B50" s="814" t="s">
        <v>63</v>
      </c>
      <c r="C50" s="815" t="s">
        <v>331</v>
      </c>
      <c r="D50" s="816"/>
      <c r="E50" s="813"/>
      <c r="F50" s="868"/>
      <c r="G50" s="868"/>
      <c r="H50" s="868"/>
    </row>
    <row r="51" spans="1:8" ht="12.95">
      <c r="A51" s="813" t="s">
        <v>61</v>
      </c>
      <c r="B51" s="813"/>
      <c r="C51" s="814" t="s">
        <v>332</v>
      </c>
      <c r="D51" s="889" t="s">
        <v>15</v>
      </c>
      <c r="E51" s="814" t="s">
        <v>16</v>
      </c>
      <c r="F51" s="868"/>
      <c r="G51" s="868"/>
      <c r="H51" s="868"/>
    </row>
    <row r="52" spans="1:8" ht="12.95">
      <c r="A52" s="892" t="s">
        <v>284</v>
      </c>
      <c r="B52" s="598">
        <v>0.15</v>
      </c>
      <c r="C52" s="876">
        <v>0</v>
      </c>
      <c r="D52" s="876">
        <v>0</v>
      </c>
      <c r="E52" s="876">
        <v>0</v>
      </c>
      <c r="F52" s="868"/>
      <c r="G52" s="868"/>
      <c r="H52" s="868"/>
    </row>
    <row r="53" spans="1:8" ht="12.95">
      <c r="A53" s="892" t="s">
        <v>285</v>
      </c>
      <c r="B53" s="598">
        <v>0.28849999999999998</v>
      </c>
      <c r="C53" s="876">
        <v>1.9684281521739131</v>
      </c>
      <c r="D53" s="876">
        <v>0</v>
      </c>
      <c r="E53" s="876">
        <v>1.9684281521739131</v>
      </c>
      <c r="F53" s="868"/>
      <c r="G53" s="868"/>
      <c r="H53" s="868"/>
    </row>
    <row r="54" spans="1:8" ht="12.95">
      <c r="A54" s="892" t="s">
        <v>223</v>
      </c>
      <c r="B54" s="594">
        <v>7.5999999999999998E-2</v>
      </c>
      <c r="C54" s="876">
        <v>11.17835554347826</v>
      </c>
      <c r="D54" s="876">
        <v>1.6654781739130435</v>
      </c>
      <c r="E54" s="876">
        <v>12.843833717391304</v>
      </c>
      <c r="F54" s="868"/>
      <c r="G54" s="868"/>
      <c r="H54" s="868"/>
    </row>
    <row r="55" spans="1:8" ht="12.95">
      <c r="A55" s="892" t="s">
        <v>19</v>
      </c>
      <c r="B55" s="594">
        <v>0.1178</v>
      </c>
      <c r="C55" s="876">
        <v>0.13844836956521739</v>
      </c>
      <c r="D55" s="876">
        <v>0</v>
      </c>
      <c r="E55" s="876">
        <v>0.13844836956521739</v>
      </c>
      <c r="F55" s="868"/>
      <c r="G55" s="868"/>
      <c r="H55" s="868"/>
    </row>
    <row r="56" spans="1:8" ht="12.95">
      <c r="A56" s="892" t="s">
        <v>287</v>
      </c>
      <c r="B56" s="594">
        <v>0.47099999999999997</v>
      </c>
      <c r="C56" s="876">
        <v>-7.7599456521739135E-2</v>
      </c>
      <c r="D56" s="876">
        <v>0</v>
      </c>
      <c r="E56" s="876">
        <v>-7.7599456521739135E-2</v>
      </c>
      <c r="F56" s="868"/>
      <c r="G56" s="868"/>
      <c r="H56" s="868"/>
    </row>
    <row r="57" spans="1:8" ht="12.95">
      <c r="A57" s="892" t="s">
        <v>31</v>
      </c>
      <c r="B57" s="598">
        <v>0.25341999999999998</v>
      </c>
      <c r="C57" s="876">
        <v>3.4056931521739133</v>
      </c>
      <c r="D57" s="876">
        <v>64.810344173913037</v>
      </c>
      <c r="E57" s="876">
        <v>68.216037326086948</v>
      </c>
      <c r="F57" s="868"/>
      <c r="G57" s="868"/>
      <c r="H57" s="868"/>
    </row>
    <row r="58" spans="1:8" ht="12.95">
      <c r="A58" s="892" t="s">
        <v>288</v>
      </c>
      <c r="B58" s="594">
        <v>0.1482</v>
      </c>
      <c r="C58" s="876">
        <v>0.81783673913043475</v>
      </c>
      <c r="D58" s="876">
        <v>0</v>
      </c>
      <c r="E58" s="876">
        <v>0.81783673913043475</v>
      </c>
      <c r="F58" s="868"/>
      <c r="G58" s="868"/>
      <c r="H58" s="868"/>
    </row>
    <row r="59" spans="1:8" ht="12.95">
      <c r="A59" s="892" t="s">
        <v>34</v>
      </c>
      <c r="B59" s="594">
        <v>0.36165000000000003</v>
      </c>
      <c r="C59" s="876">
        <v>14.183590608695651</v>
      </c>
      <c r="D59" s="876">
        <v>21.258498967391304</v>
      </c>
      <c r="E59" s="876">
        <v>35.442089576086957</v>
      </c>
      <c r="F59" s="868"/>
      <c r="G59" s="868"/>
      <c r="H59" s="868"/>
    </row>
    <row r="60" spans="1:8" ht="12.95">
      <c r="A60" s="892" t="s">
        <v>28</v>
      </c>
      <c r="B60" s="594">
        <v>0.5</v>
      </c>
      <c r="C60" s="876">
        <v>0.60956763043478257</v>
      </c>
      <c r="D60" s="876">
        <v>2.7701326847826087</v>
      </c>
      <c r="E60" s="876">
        <v>3.3797003152173914</v>
      </c>
      <c r="F60" s="868"/>
      <c r="G60" s="868"/>
      <c r="H60" s="868"/>
    </row>
    <row r="61" spans="1:8" ht="12.95">
      <c r="A61" s="892" t="s">
        <v>22</v>
      </c>
      <c r="B61" s="594">
        <v>0.35</v>
      </c>
      <c r="C61" s="876">
        <v>21.015710434782608</v>
      </c>
      <c r="D61" s="876">
        <v>0</v>
      </c>
      <c r="E61" s="876">
        <v>21.015710434782608</v>
      </c>
      <c r="F61" s="868"/>
      <c r="G61" s="868"/>
      <c r="H61" s="868"/>
    </row>
    <row r="62" spans="1:8" ht="12.95">
      <c r="A62" s="892" t="s">
        <v>25</v>
      </c>
      <c r="B62" s="594">
        <v>0.41472999999999999</v>
      </c>
      <c r="C62" s="876">
        <v>21.207506456521738</v>
      </c>
      <c r="D62" s="876">
        <v>3.6875854456521737</v>
      </c>
      <c r="E62" s="876">
        <v>24.895091902173913</v>
      </c>
      <c r="F62" s="868"/>
      <c r="G62" s="868"/>
      <c r="H62" s="868"/>
    </row>
    <row r="63" spans="1:8" ht="12.95">
      <c r="A63" s="1717" t="s">
        <v>338</v>
      </c>
      <c r="B63" s="1729"/>
      <c r="C63" s="1730">
        <v>74.44753763043478</v>
      </c>
      <c r="D63" s="1730">
        <v>94.192039445652171</v>
      </c>
      <c r="E63" s="1730">
        <v>168.63957707608694</v>
      </c>
      <c r="F63" s="868"/>
      <c r="G63" s="868"/>
      <c r="H63" s="878"/>
    </row>
    <row r="64" spans="1:8" ht="12.95">
      <c r="A64" s="1717" t="s">
        <v>349</v>
      </c>
      <c r="B64" s="1729"/>
      <c r="C64" s="1730">
        <v>16.545434782608698</v>
      </c>
      <c r="D64" s="1730">
        <v>0</v>
      </c>
      <c r="E64" s="1730">
        <v>16.545434782608698</v>
      </c>
      <c r="F64" s="868"/>
      <c r="G64" s="868"/>
      <c r="H64" s="878"/>
    </row>
    <row r="65" spans="1:8" ht="12.95">
      <c r="A65" s="1572" t="s">
        <v>266</v>
      </c>
      <c r="B65" s="1572"/>
      <c r="C65" s="1731">
        <v>571.33149182608702</v>
      </c>
      <c r="D65" s="1732">
        <v>745.4795540326088</v>
      </c>
      <c r="E65" s="1732">
        <v>1316.8110458586957</v>
      </c>
      <c r="F65" s="868"/>
      <c r="G65" s="868"/>
      <c r="H65" s="868"/>
    </row>
    <row r="66" spans="1:8">
      <c r="A66" t="s">
        <v>350</v>
      </c>
      <c r="H66" s="868"/>
    </row>
    <row r="67" spans="1:8">
      <c r="H67" s="868"/>
    </row>
    <row r="68" spans="1:8" ht="12.95">
      <c r="A68" s="875" t="s">
        <v>212</v>
      </c>
    </row>
    <row r="70" spans="1:8" ht="14.1">
      <c r="A70" s="1912"/>
      <c r="B70" s="1913"/>
      <c r="C70" s="1913"/>
      <c r="D70" s="1914" t="s">
        <v>305</v>
      </c>
      <c r="E70" s="1915"/>
      <c r="F70" s="1916"/>
    </row>
    <row r="71" spans="1:8" ht="14.1">
      <c r="A71" s="874" t="s">
        <v>61</v>
      </c>
      <c r="B71" s="894" t="s">
        <v>120</v>
      </c>
      <c r="C71" s="895" t="s">
        <v>63</v>
      </c>
      <c r="D71" s="896" t="s">
        <v>64</v>
      </c>
      <c r="E71" s="896" t="s">
        <v>15</v>
      </c>
      <c r="F71" s="897" t="s">
        <v>16</v>
      </c>
    </row>
    <row r="72" spans="1:8" ht="12.95">
      <c r="A72" s="869" t="s">
        <v>121</v>
      </c>
      <c r="B72" s="326" t="s">
        <v>122</v>
      </c>
      <c r="C72" s="790">
        <v>7.2700000000000001E-2</v>
      </c>
      <c r="D72" s="870">
        <v>41.620572967391304</v>
      </c>
      <c r="E72" s="490">
        <v>0</v>
      </c>
      <c r="F72" s="871">
        <v>41.620572967391304</v>
      </c>
    </row>
    <row r="73" spans="1:8" ht="12.95">
      <c r="A73" s="869" t="s">
        <v>123</v>
      </c>
      <c r="B73" s="326" t="s">
        <v>124</v>
      </c>
      <c r="C73" s="790">
        <v>0.2021</v>
      </c>
      <c r="D73" s="870">
        <v>39.337790532608693</v>
      </c>
      <c r="E73" s="490">
        <v>0</v>
      </c>
      <c r="F73" s="871">
        <v>39.337790532608693</v>
      </c>
    </row>
    <row r="74" spans="1:8" ht="12.95">
      <c r="A74" s="869" t="s">
        <v>352</v>
      </c>
      <c r="B74" s="326" t="s">
        <v>143</v>
      </c>
      <c r="C74" s="790">
        <v>0.17</v>
      </c>
      <c r="D74" s="870">
        <v>1.1665868695652173</v>
      </c>
      <c r="E74" s="490">
        <v>0</v>
      </c>
      <c r="F74" s="871">
        <v>1.1665868695652173</v>
      </c>
    </row>
    <row r="75" spans="1:8" ht="12.95">
      <c r="A75" s="791" t="s">
        <v>125</v>
      </c>
      <c r="B75" s="792" t="s">
        <v>126</v>
      </c>
      <c r="C75" s="793">
        <v>0.1333</v>
      </c>
      <c r="D75" s="807">
        <v>31.02170421739131</v>
      </c>
      <c r="E75" s="807">
        <v>0</v>
      </c>
      <c r="F75" s="806">
        <v>31.02170421739131</v>
      </c>
    </row>
    <row r="76" spans="1:8">
      <c r="A76" s="872" t="s">
        <v>127</v>
      </c>
      <c r="B76" s="794" t="s">
        <v>126</v>
      </c>
      <c r="C76" s="744">
        <v>0.1333</v>
      </c>
      <c r="D76" s="745">
        <v>5.641206108695652</v>
      </c>
      <c r="E76" s="745">
        <v>0</v>
      </c>
      <c r="F76" s="795">
        <v>5.641206108695652</v>
      </c>
    </row>
    <row r="77" spans="1:8">
      <c r="A77" s="872" t="s">
        <v>128</v>
      </c>
      <c r="B77" s="794" t="s">
        <v>126</v>
      </c>
      <c r="C77" s="744">
        <v>0.1333</v>
      </c>
      <c r="D77" s="745">
        <v>5.5356735000000006</v>
      </c>
      <c r="E77" s="745">
        <v>0</v>
      </c>
      <c r="F77" s="795">
        <v>5.5356735000000006</v>
      </c>
    </row>
    <row r="78" spans="1:8">
      <c r="A78" s="872" t="s">
        <v>213</v>
      </c>
      <c r="B78" s="794" t="s">
        <v>126</v>
      </c>
      <c r="C78" s="744">
        <v>0.1333</v>
      </c>
      <c r="D78" s="745">
        <v>2.0167715869565219</v>
      </c>
      <c r="E78" s="745">
        <v>0</v>
      </c>
      <c r="F78" s="795">
        <v>2.0167715869565219</v>
      </c>
    </row>
    <row r="79" spans="1:8">
      <c r="A79" s="872" t="s">
        <v>214</v>
      </c>
      <c r="B79" s="794" t="s">
        <v>126</v>
      </c>
      <c r="C79" s="744">
        <v>0.1333</v>
      </c>
      <c r="D79" s="745">
        <v>5.4633039456521741</v>
      </c>
      <c r="E79" s="745">
        <v>0</v>
      </c>
      <c r="F79" s="795">
        <v>5.4633039456521741</v>
      </c>
    </row>
    <row r="80" spans="1:8">
      <c r="A80" s="872" t="s">
        <v>129</v>
      </c>
      <c r="B80" s="794" t="s">
        <v>126</v>
      </c>
      <c r="C80" s="744">
        <v>0.1333</v>
      </c>
      <c r="D80" s="745">
        <v>1.1772064347826088</v>
      </c>
      <c r="E80" s="745">
        <v>0</v>
      </c>
      <c r="F80" s="795">
        <v>1.1772064347826088</v>
      </c>
    </row>
    <row r="81" spans="1:6">
      <c r="A81" s="872" t="s">
        <v>130</v>
      </c>
      <c r="B81" s="794" t="s">
        <v>126</v>
      </c>
      <c r="C81" s="744">
        <v>0.1333</v>
      </c>
      <c r="D81" s="745">
        <v>6.2351625869565215</v>
      </c>
      <c r="E81" s="745">
        <v>0</v>
      </c>
      <c r="F81" s="795">
        <v>6.2351625869565215</v>
      </c>
    </row>
    <row r="82" spans="1:6">
      <c r="A82" s="872" t="s">
        <v>131</v>
      </c>
      <c r="B82" s="794" t="s">
        <v>126</v>
      </c>
      <c r="C82" s="744">
        <v>0.1333</v>
      </c>
      <c r="D82" s="745">
        <v>4.9523800543478265</v>
      </c>
      <c r="E82" s="745">
        <v>0</v>
      </c>
      <c r="F82" s="795">
        <v>4.9523800543478265</v>
      </c>
    </row>
    <row r="83" spans="1:6" ht="12.95">
      <c r="A83" s="1484" t="s">
        <v>132</v>
      </c>
      <c r="B83" s="1630" t="s">
        <v>126</v>
      </c>
      <c r="C83" s="1631">
        <v>0.23330000000000001</v>
      </c>
      <c r="D83" s="1632">
        <v>110.28429607608695</v>
      </c>
      <c r="E83" s="1632">
        <v>0</v>
      </c>
      <c r="F83" s="1633">
        <v>110.28429607608695</v>
      </c>
    </row>
    <row r="84" spans="1:6">
      <c r="A84" s="872" t="s">
        <v>133</v>
      </c>
      <c r="B84" s="794" t="s">
        <v>126</v>
      </c>
      <c r="C84" s="744">
        <v>0.23330000000000001</v>
      </c>
      <c r="D84" s="745">
        <v>34.010671358695653</v>
      </c>
      <c r="E84" s="745">
        <v>0</v>
      </c>
      <c r="F84" s="795">
        <v>34.010671358695653</v>
      </c>
    </row>
    <row r="85" spans="1:6">
      <c r="A85" s="872" t="s">
        <v>134</v>
      </c>
      <c r="B85" s="794" t="s">
        <v>126</v>
      </c>
      <c r="C85" s="744">
        <v>0.23330000000000001</v>
      </c>
      <c r="D85" s="745">
        <v>32.792171456521736</v>
      </c>
      <c r="E85" s="745">
        <v>0</v>
      </c>
      <c r="F85" s="795">
        <v>32.792171456521736</v>
      </c>
    </row>
    <row r="86" spans="1:6">
      <c r="A86" s="872" t="s">
        <v>135</v>
      </c>
      <c r="B86" s="794" t="s">
        <v>126</v>
      </c>
      <c r="C86" s="744">
        <v>0.23330000000000001</v>
      </c>
      <c r="D86" s="745">
        <v>13.631162021739131</v>
      </c>
      <c r="E86" s="745">
        <v>0</v>
      </c>
      <c r="F86" s="795">
        <v>13.631162021739131</v>
      </c>
    </row>
    <row r="87" spans="1:6">
      <c r="A87" s="872" t="s">
        <v>136</v>
      </c>
      <c r="B87" s="794" t="s">
        <v>126</v>
      </c>
      <c r="C87" s="744">
        <v>0.23330000000000001</v>
      </c>
      <c r="D87" s="745">
        <v>18.652357293478261</v>
      </c>
      <c r="E87" s="745">
        <v>0</v>
      </c>
      <c r="F87" s="795">
        <v>18.652357293478261</v>
      </c>
    </row>
    <row r="88" spans="1:6">
      <c r="A88" s="872" t="s">
        <v>137</v>
      </c>
      <c r="B88" s="794" t="s">
        <v>126</v>
      </c>
      <c r="C88" s="744">
        <v>0.23330000000000001</v>
      </c>
      <c r="D88" s="745">
        <v>11.197933945652172</v>
      </c>
      <c r="E88" s="745">
        <v>0</v>
      </c>
      <c r="F88" s="795">
        <v>11.197933945652172</v>
      </c>
    </row>
    <row r="89" spans="1:6" ht="12.95">
      <c r="A89" s="869" t="s">
        <v>138</v>
      </c>
      <c r="B89" s="326" t="s">
        <v>126</v>
      </c>
      <c r="C89" s="790">
        <v>0.1333</v>
      </c>
      <c r="D89" s="851">
        <v>13.422890293478261</v>
      </c>
      <c r="E89" s="490">
        <v>0</v>
      </c>
      <c r="F89" s="871">
        <v>13.422890293478261</v>
      </c>
    </row>
    <row r="90" spans="1:6" ht="12.95">
      <c r="A90" s="869" t="s">
        <v>342</v>
      </c>
      <c r="B90" s="326" t="s">
        <v>271</v>
      </c>
      <c r="C90" s="873" t="s">
        <v>67</v>
      </c>
      <c r="D90" s="851">
        <v>52.813599086956522</v>
      </c>
      <c r="E90" s="851">
        <v>8.4337866521739127</v>
      </c>
      <c r="F90" s="871">
        <v>61.247385739130429</v>
      </c>
    </row>
    <row r="91" spans="1:6" ht="12.95">
      <c r="A91" s="869" t="s">
        <v>69</v>
      </c>
      <c r="B91" s="326" t="s">
        <v>271</v>
      </c>
      <c r="C91" s="873">
        <v>0.27500000000000002</v>
      </c>
      <c r="D91" s="851">
        <v>1.2096846847826088</v>
      </c>
      <c r="E91" s="851">
        <v>0</v>
      </c>
      <c r="F91" s="871">
        <v>1.2096846847826088</v>
      </c>
    </row>
    <row r="92" spans="1:6" ht="12.95">
      <c r="A92" s="869" t="s">
        <v>72</v>
      </c>
      <c r="B92" s="326" t="s">
        <v>271</v>
      </c>
      <c r="C92" s="790">
        <v>0.23549999999999999</v>
      </c>
      <c r="D92" s="851">
        <v>16.418868336956521</v>
      </c>
      <c r="E92" s="851">
        <v>1.7094672717391304</v>
      </c>
      <c r="F92" s="871">
        <v>18.128335608695654</v>
      </c>
    </row>
    <row r="93" spans="1:6" ht="12.95">
      <c r="A93" s="869" t="s">
        <v>374</v>
      </c>
      <c r="B93" s="326" t="s">
        <v>194</v>
      </c>
      <c r="C93" s="796">
        <v>0.36499999999999999</v>
      </c>
      <c r="D93" s="490">
        <v>0</v>
      </c>
      <c r="E93" s="851">
        <v>17.720607358695652</v>
      </c>
      <c r="F93" s="871">
        <v>17.720607358695652</v>
      </c>
    </row>
    <row r="94" spans="1:6" ht="12.95">
      <c r="A94" s="869" t="s">
        <v>343</v>
      </c>
      <c r="B94" s="326" t="s">
        <v>271</v>
      </c>
      <c r="C94" s="796" t="s">
        <v>67</v>
      </c>
      <c r="D94" s="851">
        <v>29.551437782608698</v>
      </c>
      <c r="E94" s="851">
        <v>20.024916749999999</v>
      </c>
      <c r="F94" s="871">
        <v>49.576354532608697</v>
      </c>
    </row>
    <row r="95" spans="1:6" ht="12.95">
      <c r="A95" s="869" t="s">
        <v>146</v>
      </c>
      <c r="B95" s="326" t="s">
        <v>147</v>
      </c>
      <c r="C95" s="796">
        <v>0.09</v>
      </c>
      <c r="D95" s="851">
        <v>6.7408255869565208</v>
      </c>
      <c r="E95" s="490">
        <v>0</v>
      </c>
      <c r="F95" s="871">
        <v>6.7408255869565208</v>
      </c>
    </row>
    <row r="96" spans="1:6" ht="12.95">
      <c r="A96" s="869" t="s">
        <v>75</v>
      </c>
      <c r="B96" s="326" t="s">
        <v>271</v>
      </c>
      <c r="C96" s="796">
        <v>0.12</v>
      </c>
      <c r="D96" s="851">
        <v>2.813325891304348</v>
      </c>
      <c r="E96" s="851">
        <v>0.13809782608695653</v>
      </c>
      <c r="F96" s="871">
        <v>2.9514237173913043</v>
      </c>
    </row>
    <row r="97" spans="1:6" ht="12.95">
      <c r="A97" s="869" t="s">
        <v>148</v>
      </c>
      <c r="B97" s="326" t="s">
        <v>147</v>
      </c>
      <c r="C97" s="790">
        <v>0.05</v>
      </c>
      <c r="D97" s="851">
        <v>3.1025867282608695</v>
      </c>
      <c r="E97" s="490">
        <v>0</v>
      </c>
      <c r="F97" s="871">
        <v>3.1025867282608695</v>
      </c>
    </row>
    <row r="98" spans="1:6" ht="12.95">
      <c r="A98" s="869" t="s">
        <v>149</v>
      </c>
      <c r="B98" s="326" t="s">
        <v>147</v>
      </c>
      <c r="C98" s="790">
        <v>9.2600000000000002E-2</v>
      </c>
      <c r="D98" s="851">
        <v>3.1601845434782612</v>
      </c>
      <c r="E98" s="490">
        <v>0</v>
      </c>
      <c r="F98" s="871">
        <v>3.1601845434782612</v>
      </c>
    </row>
    <row r="99" spans="1:6" ht="12.95">
      <c r="A99" s="869" t="s">
        <v>150</v>
      </c>
      <c r="B99" s="326" t="s">
        <v>151</v>
      </c>
      <c r="C99" s="796">
        <v>0.45900000000000002</v>
      </c>
      <c r="D99" s="851">
        <v>19.361846391304347</v>
      </c>
      <c r="E99" s="490">
        <v>0</v>
      </c>
      <c r="F99" s="871">
        <v>19.361846391304347</v>
      </c>
    </row>
    <row r="100" spans="1:6" ht="12.95">
      <c r="A100" s="869" t="s">
        <v>152</v>
      </c>
      <c r="B100" s="326" t="s">
        <v>151</v>
      </c>
      <c r="C100" s="790">
        <v>0.31850000000000001</v>
      </c>
      <c r="D100" s="490">
        <v>0</v>
      </c>
      <c r="E100" s="851">
        <v>48.315787391304355</v>
      </c>
      <c r="F100" s="871">
        <v>48.315787391304355</v>
      </c>
    </row>
    <row r="101" spans="1:6" ht="12.95">
      <c r="A101" s="869" t="s">
        <v>77</v>
      </c>
      <c r="B101" s="326" t="s">
        <v>271</v>
      </c>
      <c r="C101" s="790">
        <v>0.25</v>
      </c>
      <c r="D101" s="851">
        <v>9.4344014782608703</v>
      </c>
      <c r="E101" s="851">
        <v>0.22817389130434781</v>
      </c>
      <c r="F101" s="871">
        <v>9.6625753695652179</v>
      </c>
    </row>
    <row r="102" spans="1:6" ht="12.95">
      <c r="A102" s="869" t="s">
        <v>79</v>
      </c>
      <c r="B102" s="326" t="s">
        <v>271</v>
      </c>
      <c r="C102" s="796">
        <v>0.5</v>
      </c>
      <c r="D102" s="851">
        <v>14.042651119565219</v>
      </c>
      <c r="E102" s="851">
        <v>0.14045652173913045</v>
      </c>
      <c r="F102" s="871">
        <v>14.183107641304346</v>
      </c>
    </row>
    <row r="103" spans="1:6" ht="12.95">
      <c r="A103" s="869" t="s">
        <v>235</v>
      </c>
      <c r="B103" s="326" t="s">
        <v>236</v>
      </c>
      <c r="C103" s="790">
        <v>0.3</v>
      </c>
      <c r="D103" s="851">
        <v>9.8907057934782614</v>
      </c>
      <c r="E103" s="490">
        <v>0</v>
      </c>
      <c r="F103" s="871">
        <v>9.8907057934782614</v>
      </c>
    </row>
    <row r="104" spans="1:6" ht="12.95">
      <c r="A104" s="869" t="s">
        <v>344</v>
      </c>
      <c r="B104" s="326" t="s">
        <v>271</v>
      </c>
      <c r="C104" s="796" t="s">
        <v>67</v>
      </c>
      <c r="D104" s="851">
        <v>18.770825228260868</v>
      </c>
      <c r="E104" s="851">
        <v>168.86146720652175</v>
      </c>
      <c r="F104" s="871">
        <v>187.63229243478258</v>
      </c>
    </row>
    <row r="105" spans="1:6" ht="12.95">
      <c r="A105" s="869" t="s">
        <v>154</v>
      </c>
      <c r="B105" s="326" t="s">
        <v>155</v>
      </c>
      <c r="C105" s="796">
        <v>0.1</v>
      </c>
      <c r="D105" s="851">
        <v>8.1121950434782608</v>
      </c>
      <c r="E105" s="490">
        <v>0</v>
      </c>
      <c r="F105" s="871">
        <v>8.1121950434782608</v>
      </c>
    </row>
    <row r="106" spans="1:6" ht="12.95">
      <c r="A106" s="869" t="s">
        <v>241</v>
      </c>
      <c r="B106" s="326" t="s">
        <v>271</v>
      </c>
      <c r="C106" s="796" t="s">
        <v>242</v>
      </c>
      <c r="D106" s="851">
        <v>0.47964127173913046</v>
      </c>
      <c r="E106" s="490">
        <v>0</v>
      </c>
      <c r="F106" s="871">
        <v>0.47964127173913046</v>
      </c>
    </row>
    <row r="107" spans="1:6" ht="12.95">
      <c r="A107" s="869" t="s">
        <v>206</v>
      </c>
      <c r="B107" s="511" t="s">
        <v>157</v>
      </c>
      <c r="C107" s="796">
        <v>0.6</v>
      </c>
      <c r="D107" s="851">
        <v>34.700000000000003</v>
      </c>
      <c r="E107" s="490">
        <v>0</v>
      </c>
      <c r="F107" s="871">
        <v>34.700000000000003</v>
      </c>
    </row>
    <row r="108" spans="1:6" ht="12.95">
      <c r="A108" s="869" t="s">
        <v>158</v>
      </c>
      <c r="B108" s="511" t="s">
        <v>157</v>
      </c>
      <c r="C108" s="796">
        <v>0.25</v>
      </c>
      <c r="D108" s="851">
        <v>47.7</v>
      </c>
      <c r="E108" s="490">
        <v>5.4</v>
      </c>
      <c r="F108" s="871">
        <v>53.2</v>
      </c>
    </row>
    <row r="109" spans="1:6" ht="12.95">
      <c r="A109" s="869" t="s">
        <v>84</v>
      </c>
      <c r="B109" s="326" t="s">
        <v>271</v>
      </c>
      <c r="C109" s="796">
        <v>0.215</v>
      </c>
      <c r="D109" s="851">
        <v>23.154193913043475</v>
      </c>
      <c r="E109" s="851">
        <v>0.57640211956521736</v>
      </c>
      <c r="F109" s="871">
        <v>23.730596032608698</v>
      </c>
    </row>
    <row r="110" spans="1:6" ht="12.95">
      <c r="A110" s="869" t="s">
        <v>375</v>
      </c>
      <c r="B110" s="326" t="s">
        <v>236</v>
      </c>
      <c r="C110" s="796">
        <v>0.33329999999999999</v>
      </c>
      <c r="D110" s="851">
        <v>9.7254336956521747E-2</v>
      </c>
      <c r="E110" s="851">
        <v>0</v>
      </c>
      <c r="F110" s="871">
        <v>9.7254336956521747E-2</v>
      </c>
    </row>
    <row r="111" spans="1:6" ht="12.95">
      <c r="A111" s="869" t="s">
        <v>86</v>
      </c>
      <c r="B111" s="326" t="s">
        <v>271</v>
      </c>
      <c r="C111" s="796">
        <v>0.25</v>
      </c>
      <c r="D111" s="851">
        <v>6.0999234565217391</v>
      </c>
      <c r="E111" s="490">
        <v>0</v>
      </c>
      <c r="F111" s="871">
        <v>6.0999234565217391</v>
      </c>
    </row>
    <row r="112" spans="1:6" ht="12.95">
      <c r="A112" s="869" t="s">
        <v>90</v>
      </c>
      <c r="B112" s="326" t="s">
        <v>271</v>
      </c>
      <c r="C112" s="796">
        <v>0.25</v>
      </c>
      <c r="D112" s="851">
        <v>29.781812967391307</v>
      </c>
      <c r="E112" s="851">
        <v>1.4963803152173913</v>
      </c>
      <c r="F112" s="871">
        <v>31.278193282608694</v>
      </c>
    </row>
    <row r="113" spans="1:6" ht="12.95">
      <c r="A113" s="869" t="s">
        <v>220</v>
      </c>
      <c r="B113" s="326" t="s">
        <v>147</v>
      </c>
      <c r="C113" s="790">
        <v>0.15</v>
      </c>
      <c r="D113" s="851">
        <v>3.7676410217391303</v>
      </c>
      <c r="E113" s="490">
        <v>0</v>
      </c>
      <c r="F113" s="871">
        <v>3.7676410217391303</v>
      </c>
    </row>
    <row r="114" spans="1:6" ht="12.95">
      <c r="A114" s="869" t="s">
        <v>93</v>
      </c>
      <c r="B114" s="326" t="s">
        <v>271</v>
      </c>
      <c r="C114" s="790">
        <v>1</v>
      </c>
      <c r="D114" s="851">
        <v>2.1804998369565216</v>
      </c>
      <c r="E114" s="851">
        <v>0.26867389130434782</v>
      </c>
      <c r="F114" s="871">
        <v>2.4491737282608694</v>
      </c>
    </row>
    <row r="115" spans="1:6" ht="12.95">
      <c r="A115" s="1572" t="s">
        <v>376</v>
      </c>
      <c r="B115" s="1733"/>
      <c r="C115" s="1733"/>
      <c r="D115" s="1734">
        <v>580.20000000000005</v>
      </c>
      <c r="E115" s="1734">
        <v>273.3</v>
      </c>
      <c r="F115" s="1735">
        <v>853</v>
      </c>
    </row>
  </sheetData>
  <mergeCells count="2">
    <mergeCell ref="C5:E5"/>
    <mergeCell ref="A42:H4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S116"/>
  <sheetViews>
    <sheetView workbookViewId="0">
      <selection activeCell="L74" sqref="L74"/>
    </sheetView>
  </sheetViews>
  <sheetFormatPr defaultRowHeight="12.6"/>
  <cols>
    <col min="3" max="3" width="27.28515625" customWidth="1"/>
    <col min="4" max="4" width="13.140625" customWidth="1"/>
    <col min="5" max="5" width="11.7109375" customWidth="1"/>
    <col min="6" max="6" width="12.5703125" customWidth="1"/>
    <col min="8" max="8" width="21.5703125" customWidth="1"/>
    <col min="15" max="15" width="16" customWidth="1"/>
    <col min="19" max="19" width="13.7109375" customWidth="1"/>
  </cols>
  <sheetData>
    <row r="2" spans="2:10">
      <c r="C2" t="s">
        <v>379</v>
      </c>
    </row>
    <row r="4" spans="2:10" ht="12.95" thickBot="1"/>
    <row r="5" spans="2:10" ht="13.15" customHeight="1">
      <c r="C5" s="810" t="s">
        <v>380</v>
      </c>
      <c r="D5" s="811" t="s">
        <v>381</v>
      </c>
      <c r="E5" s="811" t="s">
        <v>331</v>
      </c>
      <c r="F5" s="811"/>
      <c r="G5" s="812"/>
      <c r="H5" s="666"/>
      <c r="I5" s="666"/>
      <c r="J5" s="666"/>
    </row>
    <row r="6" spans="2:10">
      <c r="C6" s="797" t="s">
        <v>61</v>
      </c>
      <c r="D6" s="782"/>
      <c r="E6" s="783" t="s">
        <v>332</v>
      </c>
      <c r="F6" s="783" t="s">
        <v>15</v>
      </c>
      <c r="G6" s="798" t="s">
        <v>16</v>
      </c>
      <c r="H6" s="666"/>
      <c r="I6" s="666"/>
      <c r="J6" s="666"/>
    </row>
    <row r="7" spans="2:10">
      <c r="B7" s="666"/>
      <c r="C7" s="833" t="s">
        <v>21</v>
      </c>
      <c r="D7" s="602">
        <v>0.85</v>
      </c>
      <c r="E7" s="832">
        <v>5.1435744347826082</v>
      </c>
      <c r="F7" s="832">
        <v>9.2116823043478266</v>
      </c>
      <c r="G7" s="834">
        <v>14.355256739130436</v>
      </c>
      <c r="H7" s="666"/>
      <c r="I7" s="669"/>
      <c r="J7" s="669"/>
    </row>
    <row r="8" spans="2:10">
      <c r="B8" s="666"/>
      <c r="C8" s="835" t="s">
        <v>33</v>
      </c>
      <c r="D8" s="606" t="s">
        <v>162</v>
      </c>
      <c r="E8" s="832">
        <v>12.562599391304348</v>
      </c>
      <c r="F8" s="832">
        <v>4.4395846195652169</v>
      </c>
      <c r="G8" s="834">
        <v>17.002184010869563</v>
      </c>
      <c r="H8" s="666"/>
      <c r="I8" s="669"/>
      <c r="J8" s="666"/>
    </row>
    <row r="9" spans="2:10">
      <c r="B9" s="666"/>
      <c r="C9" s="835" t="s">
        <v>166</v>
      </c>
      <c r="D9" s="602">
        <v>0.58699999999999997</v>
      </c>
      <c r="E9" s="832">
        <v>17.851096076086957</v>
      </c>
      <c r="F9" s="832">
        <v>2.7284171195652176</v>
      </c>
      <c r="G9" s="834">
        <v>20.579513195652176</v>
      </c>
      <c r="H9" s="666"/>
      <c r="I9" s="669"/>
      <c r="J9" s="666"/>
    </row>
    <row r="10" spans="2:10">
      <c r="B10" s="669"/>
      <c r="C10" s="836" t="s">
        <v>42</v>
      </c>
      <c r="D10" s="608" t="s">
        <v>167</v>
      </c>
      <c r="E10" s="832">
        <v>44.007605750000003</v>
      </c>
      <c r="F10" s="832">
        <v>0</v>
      </c>
      <c r="G10" s="834">
        <v>44.007605750000003</v>
      </c>
      <c r="H10" s="666"/>
      <c r="I10" s="669"/>
      <c r="J10" s="666"/>
    </row>
    <row r="11" spans="2:10">
      <c r="B11" s="666"/>
      <c r="C11" s="835" t="s">
        <v>45</v>
      </c>
      <c r="D11" s="606">
        <v>0.36</v>
      </c>
      <c r="E11" s="832">
        <v>13.144166978260872</v>
      </c>
      <c r="F11" s="832">
        <v>7.7331069021739127</v>
      </c>
      <c r="G11" s="834">
        <v>20.877273880434785</v>
      </c>
      <c r="H11" s="666"/>
      <c r="I11" s="669"/>
      <c r="J11" s="666"/>
    </row>
    <row r="12" spans="2:10">
      <c r="B12" s="666"/>
      <c r="C12" s="835" t="s">
        <v>47</v>
      </c>
      <c r="D12" s="606">
        <v>0.51</v>
      </c>
      <c r="E12" s="832">
        <v>45.892602554347825</v>
      </c>
      <c r="F12" s="832">
        <v>52.214341391304345</v>
      </c>
      <c r="G12" s="834">
        <v>98.106943945652176</v>
      </c>
      <c r="H12" s="666"/>
      <c r="I12" s="669"/>
      <c r="J12" s="666"/>
    </row>
    <row r="13" spans="2:10">
      <c r="B13" s="666"/>
      <c r="C13" s="836" t="s">
        <v>51</v>
      </c>
      <c r="D13" s="608">
        <v>0.13039999999999999</v>
      </c>
      <c r="E13" s="832">
        <v>7.4858044891304356</v>
      </c>
      <c r="F13" s="832">
        <v>2.8776306304347825</v>
      </c>
      <c r="G13" s="834">
        <v>10.363435119565217</v>
      </c>
      <c r="H13" s="666"/>
      <c r="I13" s="669"/>
      <c r="J13" s="669"/>
    </row>
    <row r="14" spans="2:10">
      <c r="B14" s="666"/>
      <c r="C14" s="835" t="s">
        <v>173</v>
      </c>
      <c r="D14" s="606" t="s">
        <v>174</v>
      </c>
      <c r="E14" s="832">
        <v>0.11590941304347825</v>
      </c>
      <c r="F14" s="832">
        <v>0.78527102173913044</v>
      </c>
      <c r="G14" s="834">
        <v>0.90118043478260867</v>
      </c>
      <c r="H14" s="666"/>
      <c r="I14" s="669"/>
      <c r="J14" s="666"/>
    </row>
    <row r="15" spans="2:10">
      <c r="B15" s="666"/>
      <c r="C15" s="835" t="s">
        <v>56</v>
      </c>
      <c r="D15" s="602">
        <v>0.55300000000000005</v>
      </c>
      <c r="E15" s="832">
        <v>8.5020204565217394</v>
      </c>
      <c r="F15" s="832">
        <v>8.4180337500000011</v>
      </c>
      <c r="G15" s="834">
        <v>16.920054206521741</v>
      </c>
      <c r="H15" s="666"/>
      <c r="I15" s="669"/>
      <c r="J15" s="666"/>
    </row>
    <row r="16" spans="2:10">
      <c r="B16" s="666"/>
      <c r="C16" s="835" t="s">
        <v>57</v>
      </c>
      <c r="D16" s="606">
        <v>0.39550000000000002</v>
      </c>
      <c r="E16" s="832">
        <v>9.7562861739130433</v>
      </c>
      <c r="F16" s="832">
        <v>41.270102728260873</v>
      </c>
      <c r="G16" s="834">
        <v>51.02638890217392</v>
      </c>
      <c r="H16" s="666"/>
      <c r="I16" s="669"/>
      <c r="J16" s="666"/>
    </row>
    <row r="17" spans="2:11">
      <c r="B17" s="666"/>
      <c r="C17" s="835" t="s">
        <v>60</v>
      </c>
      <c r="D17" s="602">
        <v>0.43969999999999998</v>
      </c>
      <c r="E17" s="832">
        <v>8.2057929999999999</v>
      </c>
      <c r="F17" s="832">
        <v>12.411175173913042</v>
      </c>
      <c r="G17" s="834">
        <v>20.616968173913044</v>
      </c>
      <c r="H17" s="666"/>
      <c r="I17" s="669"/>
      <c r="J17" s="666"/>
    </row>
    <row r="18" spans="2:11">
      <c r="B18" s="666"/>
      <c r="C18" s="835" t="s">
        <v>65</v>
      </c>
      <c r="D18" s="602">
        <v>0.64</v>
      </c>
      <c r="E18" s="832">
        <v>6.1612105869565212</v>
      </c>
      <c r="F18" s="832">
        <v>3.2562561413043478</v>
      </c>
      <c r="G18" s="834">
        <v>9.4174667282608695</v>
      </c>
      <c r="H18" s="666"/>
      <c r="I18" s="669"/>
      <c r="J18" s="666"/>
    </row>
    <row r="19" spans="2:11">
      <c r="B19" s="666"/>
      <c r="C19" s="835" t="s">
        <v>71</v>
      </c>
      <c r="D19" s="606" t="s">
        <v>175</v>
      </c>
      <c r="E19" s="832">
        <v>11.684198271739131</v>
      </c>
      <c r="F19" s="832">
        <v>1.0247471739130436</v>
      </c>
      <c r="G19" s="834">
        <v>12.708945445652175</v>
      </c>
      <c r="H19" s="666"/>
      <c r="I19" s="669"/>
      <c r="J19" s="666"/>
    </row>
    <row r="20" spans="2:11">
      <c r="B20" s="666"/>
      <c r="C20" s="835" t="s">
        <v>74</v>
      </c>
      <c r="D20" s="608" t="s">
        <v>176</v>
      </c>
      <c r="E20" s="832">
        <v>52.349149826086958</v>
      </c>
      <c r="F20" s="832">
        <v>14.29842895652174</v>
      </c>
      <c r="G20" s="834">
        <v>66.64757878260869</v>
      </c>
      <c r="H20" s="666"/>
      <c r="I20" s="669"/>
      <c r="J20" s="666"/>
      <c r="K20" s="567"/>
    </row>
    <row r="21" spans="2:11">
      <c r="B21" s="669"/>
      <c r="C21" s="835" t="s">
        <v>178</v>
      </c>
      <c r="D21" s="606" t="s">
        <v>177</v>
      </c>
      <c r="E21" s="832">
        <v>10.940798760869567</v>
      </c>
      <c r="F21" s="832">
        <v>29.675141445652176</v>
      </c>
      <c r="G21" s="834">
        <v>40.615940206521742</v>
      </c>
      <c r="H21" s="666"/>
      <c r="I21" s="669"/>
      <c r="J21" s="666"/>
      <c r="K21" s="567"/>
    </row>
    <row r="22" spans="2:11">
      <c r="B22" s="666"/>
      <c r="C22" s="835" t="s">
        <v>83</v>
      </c>
      <c r="D22" s="606">
        <v>0.33279999999999998</v>
      </c>
      <c r="E22" s="832">
        <v>31.417201717391301</v>
      </c>
      <c r="F22" s="832">
        <v>0</v>
      </c>
      <c r="G22" s="834">
        <v>31.417201717391301</v>
      </c>
      <c r="H22" s="666"/>
      <c r="I22" s="669"/>
      <c r="J22" s="666"/>
      <c r="K22" s="567"/>
    </row>
    <row r="23" spans="2:11">
      <c r="B23" s="666"/>
      <c r="C23" s="835" t="s">
        <v>85</v>
      </c>
      <c r="D23" s="606">
        <v>0.3679</v>
      </c>
      <c r="E23" s="832">
        <v>9.2314477934782602</v>
      </c>
      <c r="F23" s="832">
        <v>40.548763652173918</v>
      </c>
      <c r="G23" s="834">
        <v>49.780211445652178</v>
      </c>
      <c r="H23" s="666"/>
      <c r="I23" s="669"/>
      <c r="J23" s="666"/>
    </row>
    <row r="24" spans="2:11">
      <c r="B24" s="666"/>
      <c r="C24" s="835" t="s">
        <v>88</v>
      </c>
      <c r="D24" s="606" t="s">
        <v>179</v>
      </c>
      <c r="E24" s="832">
        <v>20.460332858695654</v>
      </c>
      <c r="F24" s="832">
        <v>13.013201076086956</v>
      </c>
      <c r="G24" s="834">
        <v>33.473533934782608</v>
      </c>
      <c r="H24" s="666"/>
      <c r="I24" s="669"/>
      <c r="J24" s="666"/>
    </row>
    <row r="25" spans="2:11">
      <c r="B25" s="666"/>
      <c r="C25" s="835" t="s">
        <v>103</v>
      </c>
      <c r="D25" s="602">
        <v>0.41499999999999998</v>
      </c>
      <c r="E25" s="832">
        <v>7.0959149673913036</v>
      </c>
      <c r="F25" s="832">
        <v>0</v>
      </c>
      <c r="G25" s="834">
        <v>7.0959149673913036</v>
      </c>
      <c r="H25" s="666"/>
      <c r="I25" s="669"/>
      <c r="J25" s="666"/>
    </row>
    <row r="26" spans="2:11">
      <c r="B26" s="666"/>
      <c r="C26" s="835" t="s">
        <v>105</v>
      </c>
      <c r="D26" s="602">
        <v>0.30580000000000002</v>
      </c>
      <c r="E26" s="832">
        <v>9.5010238260869571</v>
      </c>
      <c r="F26" s="832">
        <v>197.83055039130434</v>
      </c>
      <c r="G26" s="834">
        <v>207.33157421739131</v>
      </c>
      <c r="H26" s="666"/>
      <c r="I26" s="669"/>
      <c r="J26" s="666"/>
    </row>
    <row r="27" spans="2:11">
      <c r="B27" s="666"/>
      <c r="C27" s="835" t="s">
        <v>106</v>
      </c>
      <c r="D27" s="602">
        <v>0.30580000000000002</v>
      </c>
      <c r="E27" s="832">
        <v>33.714706858695656</v>
      </c>
      <c r="F27" s="832">
        <v>0</v>
      </c>
      <c r="G27" s="834">
        <v>33.714706858695656</v>
      </c>
      <c r="H27" s="666"/>
      <c r="I27" s="669"/>
      <c r="J27" s="666"/>
    </row>
    <row r="28" spans="2:11">
      <c r="B28" s="666"/>
      <c r="C28" s="835" t="s">
        <v>108</v>
      </c>
      <c r="D28" s="602">
        <v>0.58840000000000003</v>
      </c>
      <c r="E28" s="832">
        <v>20.285228271739129</v>
      </c>
      <c r="F28" s="832">
        <v>27.271309391304346</v>
      </c>
      <c r="G28" s="834">
        <v>47.556537663043471</v>
      </c>
      <c r="H28" s="666"/>
      <c r="I28" s="669"/>
      <c r="J28" s="666"/>
    </row>
    <row r="29" spans="2:11">
      <c r="B29" s="666"/>
      <c r="C29" s="835" t="s">
        <v>111</v>
      </c>
      <c r="D29" s="602">
        <v>0.53774999999999995</v>
      </c>
      <c r="E29" s="832">
        <v>2.096693663043478</v>
      </c>
      <c r="F29" s="832">
        <v>22.311469228260872</v>
      </c>
      <c r="G29" s="834">
        <v>24.40816289130435</v>
      </c>
      <c r="H29" s="666"/>
      <c r="I29" s="669"/>
      <c r="J29" s="666"/>
    </row>
    <row r="30" spans="2:11">
      <c r="B30" s="666"/>
      <c r="C30" s="835" t="s">
        <v>225</v>
      </c>
      <c r="D30" s="602">
        <v>0.18</v>
      </c>
      <c r="E30" s="832">
        <v>1.2435353695652172</v>
      </c>
      <c r="F30" s="832">
        <v>0.59003009782608695</v>
      </c>
      <c r="G30" s="834">
        <v>1.833565467391304</v>
      </c>
      <c r="H30" s="666"/>
      <c r="I30" s="669"/>
      <c r="J30" s="666"/>
    </row>
    <row r="31" spans="2:11">
      <c r="B31" s="666"/>
      <c r="C31" s="835" t="s">
        <v>112</v>
      </c>
      <c r="D31" s="606">
        <v>0.41499999999999998</v>
      </c>
      <c r="E31" s="832">
        <v>10.933217815217391</v>
      </c>
      <c r="F31" s="832">
        <v>8.8797358695652168E-2</v>
      </c>
      <c r="G31" s="834">
        <v>11.022015173913044</v>
      </c>
      <c r="H31" s="666"/>
      <c r="I31" s="669"/>
      <c r="J31" s="666"/>
    </row>
    <row r="32" spans="2:11">
      <c r="B32" s="669"/>
      <c r="C32" s="835" t="s">
        <v>113</v>
      </c>
      <c r="D32" s="606">
        <v>0.53200000000000003</v>
      </c>
      <c r="E32" s="832">
        <v>29.856036358695654</v>
      </c>
      <c r="F32" s="832">
        <v>45.332078413043476</v>
      </c>
      <c r="G32" s="834">
        <v>75.188114771739123</v>
      </c>
      <c r="H32" s="666"/>
    </row>
    <row r="33" spans="2:10">
      <c r="B33" s="666"/>
      <c r="C33" s="835" t="s">
        <v>114</v>
      </c>
      <c r="D33" s="606">
        <v>0.34570000000000001</v>
      </c>
      <c r="E33" s="832">
        <v>27.675964521739132</v>
      </c>
      <c r="F33" s="832">
        <v>51.970199141304349</v>
      </c>
      <c r="G33" s="834">
        <v>79.646163663043481</v>
      </c>
      <c r="H33" s="666"/>
    </row>
    <row r="34" spans="2:10" ht="12.95" thickBot="1">
      <c r="B34" s="666"/>
      <c r="C34" s="983" t="s">
        <v>382</v>
      </c>
      <c r="D34" s="984"/>
      <c r="E34" s="985">
        <v>457</v>
      </c>
      <c r="F34" s="985">
        <v>589</v>
      </c>
      <c r="G34" s="986">
        <v>1047</v>
      </c>
      <c r="H34" s="666"/>
    </row>
    <row r="35" spans="2:10">
      <c r="B35" s="666"/>
      <c r="C35" s="666"/>
      <c r="D35" s="666"/>
      <c r="E35" s="666"/>
      <c r="F35" s="666"/>
      <c r="G35" s="666"/>
      <c r="H35" s="666"/>
    </row>
    <row r="36" spans="2:10">
      <c r="B36" s="666"/>
      <c r="C36" s="578" t="s">
        <v>182</v>
      </c>
      <c r="D36" s="579"/>
      <c r="E36" s="580"/>
      <c r="F36" s="580"/>
      <c r="G36" s="580"/>
      <c r="H36" s="580"/>
    </row>
    <row r="37" spans="2:10" ht="13.15" customHeight="1">
      <c r="B37" s="666"/>
      <c r="C37" s="2098" t="s">
        <v>383</v>
      </c>
      <c r="D37" s="2098"/>
      <c r="E37" s="2098"/>
      <c r="F37" s="2098"/>
      <c r="G37" s="2098"/>
      <c r="H37" s="2098"/>
      <c r="I37" s="2098"/>
      <c r="J37" s="2098"/>
    </row>
    <row r="38" spans="2:10">
      <c r="C38" s="578" t="s">
        <v>384</v>
      </c>
      <c r="D38" s="578"/>
      <c r="E38" s="578"/>
      <c r="F38" s="582"/>
      <c r="G38" s="583"/>
      <c r="H38" s="583"/>
    </row>
    <row r="39" spans="2:10">
      <c r="C39" s="585" t="s">
        <v>385</v>
      </c>
      <c r="D39" s="585"/>
      <c r="E39" s="585"/>
      <c r="F39" s="586"/>
      <c r="G39" s="580"/>
    </row>
    <row r="40" spans="2:10">
      <c r="C40" s="585" t="s">
        <v>386</v>
      </c>
      <c r="D40" s="585"/>
      <c r="E40" s="585"/>
      <c r="F40" s="586"/>
    </row>
    <row r="41" spans="2:10">
      <c r="C41" s="585" t="s">
        <v>387</v>
      </c>
      <c r="D41" s="579"/>
      <c r="E41" s="580"/>
      <c r="F41" s="580"/>
    </row>
    <row r="42" spans="2:10">
      <c r="C42" s="585" t="s">
        <v>388</v>
      </c>
      <c r="D42" s="579"/>
      <c r="E42" s="580"/>
      <c r="F42" s="580"/>
    </row>
    <row r="43" spans="2:10">
      <c r="C43" s="588"/>
      <c r="D43" s="666"/>
      <c r="E43" s="666"/>
      <c r="F43" s="666"/>
    </row>
    <row r="44" spans="2:10" ht="12.95" thickBot="1">
      <c r="C44" s="588"/>
      <c r="D44" s="666"/>
      <c r="E44" s="666"/>
      <c r="F44" s="666"/>
      <c r="H44" s="666"/>
      <c r="I44" s="666"/>
      <c r="J44" s="666"/>
    </row>
    <row r="45" spans="2:10" ht="12.95">
      <c r="C45" s="837" t="s">
        <v>334</v>
      </c>
      <c r="D45" s="838" t="s">
        <v>381</v>
      </c>
      <c r="E45" s="839" t="s">
        <v>331</v>
      </c>
      <c r="F45" s="840"/>
      <c r="G45" s="841"/>
      <c r="H45" s="666"/>
      <c r="I45" s="666"/>
      <c r="J45" s="666"/>
    </row>
    <row r="46" spans="2:10">
      <c r="C46" s="797" t="s">
        <v>61</v>
      </c>
      <c r="D46" s="782"/>
      <c r="E46" s="783" t="s">
        <v>332</v>
      </c>
      <c r="F46" s="784" t="s">
        <v>15</v>
      </c>
      <c r="G46" s="798" t="s">
        <v>16</v>
      </c>
      <c r="H46" s="666"/>
      <c r="I46" s="666"/>
      <c r="J46" s="666"/>
    </row>
    <row r="47" spans="2:10">
      <c r="C47" s="827" t="s">
        <v>285</v>
      </c>
      <c r="D47" s="818">
        <v>0.28849999999999998</v>
      </c>
      <c r="E47" s="832">
        <v>2.2910641304347825</v>
      </c>
      <c r="F47" s="832">
        <v>0</v>
      </c>
      <c r="G47" s="834">
        <v>2.2910641304347825</v>
      </c>
      <c r="H47" s="666"/>
      <c r="I47" s="669"/>
      <c r="J47" s="666"/>
    </row>
    <row r="48" spans="2:10">
      <c r="C48" s="748" t="s">
        <v>223</v>
      </c>
      <c r="D48" s="821">
        <v>7.5999999999999998E-2</v>
      </c>
      <c r="E48" s="832">
        <v>11.787391630434783</v>
      </c>
      <c r="F48" s="832">
        <v>1.732785</v>
      </c>
      <c r="G48" s="834">
        <v>13.520176630434783</v>
      </c>
      <c r="H48" s="666"/>
      <c r="I48" s="669"/>
      <c r="J48" s="666"/>
    </row>
    <row r="49" spans="3:10">
      <c r="C49" s="827" t="s">
        <v>19</v>
      </c>
      <c r="D49" s="821">
        <v>0.1178</v>
      </c>
      <c r="E49" s="832">
        <v>0.16107869565217392</v>
      </c>
      <c r="F49" s="832">
        <v>0</v>
      </c>
      <c r="G49" s="834">
        <v>0.16107869565217392</v>
      </c>
      <c r="H49" s="666"/>
      <c r="I49" s="669"/>
      <c r="J49" s="666"/>
    </row>
    <row r="50" spans="3:10">
      <c r="C50" s="827" t="s">
        <v>31</v>
      </c>
      <c r="D50" s="818">
        <v>0.25341999999999998</v>
      </c>
      <c r="E50" s="832">
        <v>3.6265268478260868</v>
      </c>
      <c r="F50" s="832">
        <v>68.061035510869573</v>
      </c>
      <c r="G50" s="834">
        <v>71.687562358695658</v>
      </c>
      <c r="H50" s="666"/>
      <c r="I50" s="669"/>
      <c r="J50" s="666"/>
    </row>
    <row r="51" spans="3:10">
      <c r="C51" s="827" t="s">
        <v>288</v>
      </c>
      <c r="D51" s="821">
        <v>0.1482</v>
      </c>
      <c r="E51" s="832">
        <v>0.47434804347826087</v>
      </c>
      <c r="F51" s="832">
        <v>0</v>
      </c>
      <c r="G51" s="834">
        <v>0.47434804347826087</v>
      </c>
      <c r="H51" s="666"/>
      <c r="I51" s="669"/>
      <c r="J51" s="666"/>
    </row>
    <row r="52" spans="3:10">
      <c r="C52" s="827" t="s">
        <v>34</v>
      </c>
      <c r="D52" s="821">
        <v>0.36165000000000003</v>
      </c>
      <c r="E52" s="832">
        <v>14.394890380434783</v>
      </c>
      <c r="F52" s="832">
        <v>19.408419076086954</v>
      </c>
      <c r="G52" s="834">
        <v>33.803309456521738</v>
      </c>
      <c r="H52" s="666"/>
      <c r="I52" s="669"/>
      <c r="J52" s="666"/>
    </row>
    <row r="53" spans="3:10">
      <c r="C53" s="827" t="s">
        <v>28</v>
      </c>
      <c r="D53" s="821">
        <v>0.5</v>
      </c>
      <c r="E53" s="832">
        <v>1.1281349565217391</v>
      </c>
      <c r="F53" s="832">
        <v>4.8133284239130436</v>
      </c>
      <c r="G53" s="834">
        <v>5.9414633804347829</v>
      </c>
      <c r="H53" s="666"/>
      <c r="I53" s="669"/>
      <c r="J53" s="666"/>
    </row>
    <row r="54" spans="3:10">
      <c r="C54" s="827" t="s">
        <v>22</v>
      </c>
      <c r="D54" s="821">
        <v>0.35</v>
      </c>
      <c r="E54" s="832">
        <v>16.409652826086955</v>
      </c>
      <c r="F54" s="832">
        <v>0</v>
      </c>
      <c r="G54" s="834">
        <v>16.409652826086955</v>
      </c>
      <c r="H54" s="666"/>
      <c r="I54" s="669"/>
    </row>
    <row r="55" spans="3:10">
      <c r="C55" s="827" t="s">
        <v>25</v>
      </c>
      <c r="D55" s="821">
        <v>0.41472999999999999</v>
      </c>
      <c r="E55" s="842">
        <v>23.650277760869564</v>
      </c>
      <c r="F55" s="843">
        <v>4.6188725978260869</v>
      </c>
      <c r="G55" s="844">
        <v>28.269150358695651</v>
      </c>
      <c r="H55" s="666"/>
      <c r="I55" s="669"/>
    </row>
    <row r="56" spans="3:10">
      <c r="C56" s="987" t="s">
        <v>338</v>
      </c>
      <c r="D56" s="1720"/>
      <c r="E56" s="1736">
        <v>73.945585380434778</v>
      </c>
      <c r="F56" s="1736">
        <v>98.63444060869567</v>
      </c>
      <c r="G56" s="1476">
        <v>172.58002598913043</v>
      </c>
      <c r="H56" s="666"/>
      <c r="I56" s="666"/>
    </row>
    <row r="57" spans="3:10">
      <c r="C57" s="987" t="s">
        <v>349</v>
      </c>
      <c r="D57" s="1720"/>
      <c r="E57" s="1736">
        <v>15.725</v>
      </c>
      <c r="F57" s="1736"/>
      <c r="G57" s="1476">
        <v>15.725</v>
      </c>
      <c r="H57" s="666"/>
      <c r="I57" s="666"/>
    </row>
    <row r="58" spans="3:10">
      <c r="C58" s="988" t="s">
        <v>43</v>
      </c>
      <c r="D58" s="1737"/>
      <c r="E58" s="1738">
        <v>546.98470556521738</v>
      </c>
      <c r="F58" s="1739">
        <v>687.93475871739122</v>
      </c>
      <c r="G58" s="1477">
        <v>1234.9194642826087</v>
      </c>
      <c r="H58" s="666"/>
      <c r="I58" s="666"/>
    </row>
    <row r="59" spans="3:10" ht="12.95" thickBot="1">
      <c r="C59" s="989" t="s">
        <v>350</v>
      </c>
      <c r="D59" s="990"/>
      <c r="E59" s="845"/>
      <c r="F59" s="846"/>
      <c r="G59" s="847"/>
      <c r="H59" s="666"/>
      <c r="I59" s="676"/>
    </row>
    <row r="61" spans="3:10">
      <c r="I61" s="612"/>
    </row>
    <row r="63" spans="3:10" ht="12.95" thickBot="1"/>
    <row r="64" spans="3:10" ht="14.1">
      <c r="C64" s="810" t="s">
        <v>389</v>
      </c>
      <c r="D64" s="856"/>
      <c r="E64" s="856"/>
      <c r="F64" s="857" t="s">
        <v>119</v>
      </c>
      <c r="G64" s="858"/>
      <c r="H64" s="859"/>
    </row>
    <row r="65" spans="3:9" ht="14.1">
      <c r="C65" s="860" t="s">
        <v>61</v>
      </c>
      <c r="D65" s="786" t="s">
        <v>120</v>
      </c>
      <c r="E65" s="787" t="s">
        <v>63</v>
      </c>
      <c r="F65" s="788" t="s">
        <v>64</v>
      </c>
      <c r="G65" s="788" t="s">
        <v>15</v>
      </c>
      <c r="H65" s="861" t="s">
        <v>16</v>
      </c>
    </row>
    <row r="66" spans="3:9" ht="12.95">
      <c r="C66" s="862" t="s">
        <v>121</v>
      </c>
      <c r="D66" s="326" t="s">
        <v>122</v>
      </c>
      <c r="E66" s="652">
        <v>7.2700000000000001E-2</v>
      </c>
      <c r="F66" s="848">
        <v>41.761366434782609</v>
      </c>
      <c r="G66" s="849">
        <v>0</v>
      </c>
      <c r="H66" s="863">
        <v>41.761366434782609</v>
      </c>
      <c r="I66" s="612"/>
    </row>
    <row r="67" spans="3:9" ht="12.95">
      <c r="C67" s="862" t="s">
        <v>123</v>
      </c>
      <c r="D67" s="326" t="s">
        <v>124</v>
      </c>
      <c r="E67" s="652">
        <v>0.2021</v>
      </c>
      <c r="F67" s="848">
        <v>41.946855554347827</v>
      </c>
      <c r="G67" s="849">
        <v>0</v>
      </c>
      <c r="H67" s="863">
        <v>41.946855554347827</v>
      </c>
      <c r="I67" s="612"/>
    </row>
    <row r="68" spans="3:9" ht="12.95">
      <c r="C68" s="862" t="s">
        <v>352</v>
      </c>
      <c r="D68" s="326" t="s">
        <v>143</v>
      </c>
      <c r="E68" s="652">
        <v>0.17</v>
      </c>
      <c r="F68" s="848">
        <v>1.9484998478260871</v>
      </c>
      <c r="G68" s="849">
        <v>0</v>
      </c>
      <c r="H68" s="863">
        <v>1.9484998478260871</v>
      </c>
      <c r="I68" s="612"/>
    </row>
    <row r="69" spans="3:9" ht="12.95">
      <c r="C69" s="864" t="s">
        <v>125</v>
      </c>
      <c r="D69" s="792" t="s">
        <v>126</v>
      </c>
      <c r="E69" s="793">
        <v>0.1333</v>
      </c>
      <c r="F69" s="850">
        <v>30.492671619565222</v>
      </c>
      <c r="G69" s="850">
        <v>0</v>
      </c>
      <c r="H69" s="865">
        <v>30.492671619565222</v>
      </c>
      <c r="I69" s="612"/>
    </row>
    <row r="70" spans="3:9">
      <c r="C70" s="748" t="s">
        <v>127</v>
      </c>
      <c r="D70" s="794" t="s">
        <v>126</v>
      </c>
      <c r="E70" s="744">
        <v>0.1333</v>
      </c>
      <c r="F70" s="745">
        <v>5.6183474021739128</v>
      </c>
      <c r="G70" s="745">
        <v>0</v>
      </c>
      <c r="H70" s="749">
        <v>5.6183474021739128</v>
      </c>
      <c r="I70" s="612"/>
    </row>
    <row r="71" spans="3:9">
      <c r="C71" s="748" t="s">
        <v>128</v>
      </c>
      <c r="D71" s="794" t="s">
        <v>126</v>
      </c>
      <c r="E71" s="744">
        <v>0.1333</v>
      </c>
      <c r="F71" s="745">
        <v>5.774412608695652</v>
      </c>
      <c r="G71" s="745">
        <v>0</v>
      </c>
      <c r="H71" s="749">
        <v>5.774412608695652</v>
      </c>
      <c r="I71" s="612"/>
    </row>
    <row r="72" spans="3:9">
      <c r="C72" s="748" t="s">
        <v>213</v>
      </c>
      <c r="D72" s="794" t="s">
        <v>126</v>
      </c>
      <c r="E72" s="744">
        <v>0.1333</v>
      </c>
      <c r="F72" s="745">
        <v>2.1743476630434784</v>
      </c>
      <c r="G72" s="745">
        <v>0</v>
      </c>
      <c r="H72" s="749">
        <v>2.1743476630434784</v>
      </c>
      <c r="I72" s="612"/>
    </row>
    <row r="73" spans="3:9">
      <c r="C73" s="748" t="s">
        <v>214</v>
      </c>
      <c r="D73" s="794" t="s">
        <v>126</v>
      </c>
      <c r="E73" s="744">
        <v>0.1333</v>
      </c>
      <c r="F73" s="745">
        <v>5.7865539239130444</v>
      </c>
      <c r="G73" s="745">
        <v>0</v>
      </c>
      <c r="H73" s="749">
        <v>5.7865539239130444</v>
      </c>
      <c r="I73" s="612"/>
    </row>
    <row r="74" spans="3:9">
      <c r="C74" s="748" t="s">
        <v>129</v>
      </c>
      <c r="D74" s="794" t="s">
        <v>126</v>
      </c>
      <c r="E74" s="744">
        <v>0.1333</v>
      </c>
      <c r="F74" s="745">
        <v>1.1509238152173913</v>
      </c>
      <c r="G74" s="745">
        <v>0</v>
      </c>
      <c r="H74" s="749">
        <v>1.1509238152173913</v>
      </c>
      <c r="I74" s="612"/>
    </row>
    <row r="75" spans="3:9">
      <c r="C75" s="748" t="s">
        <v>130</v>
      </c>
      <c r="D75" s="794" t="s">
        <v>126</v>
      </c>
      <c r="E75" s="744">
        <v>0.1333</v>
      </c>
      <c r="F75" s="745">
        <v>6.5599668913043487</v>
      </c>
      <c r="G75" s="745">
        <v>0</v>
      </c>
      <c r="H75" s="749">
        <v>6.5599668913043487</v>
      </c>
      <c r="I75" s="612"/>
    </row>
    <row r="76" spans="3:9">
      <c r="C76" s="748" t="s">
        <v>131</v>
      </c>
      <c r="D76" s="794" t="s">
        <v>126</v>
      </c>
      <c r="E76" s="744">
        <v>0.1333</v>
      </c>
      <c r="F76" s="745">
        <v>3.4281193152173914</v>
      </c>
      <c r="G76" s="745">
        <v>0</v>
      </c>
      <c r="H76" s="749">
        <v>3.4281193152173914</v>
      </c>
      <c r="I76" s="612"/>
    </row>
    <row r="77" spans="3:9" ht="12.95">
      <c r="C77" s="991" t="s">
        <v>132</v>
      </c>
      <c r="D77" s="1630" t="s">
        <v>126</v>
      </c>
      <c r="E77" s="1631">
        <v>0.23330000000000001</v>
      </c>
      <c r="F77" s="1632">
        <v>121.4</v>
      </c>
      <c r="G77" s="1632">
        <v>0</v>
      </c>
      <c r="H77" s="1478">
        <v>121.4</v>
      </c>
      <c r="I77" s="612"/>
    </row>
    <row r="78" spans="3:9">
      <c r="C78" s="748" t="s">
        <v>133</v>
      </c>
      <c r="D78" s="794" t="s">
        <v>126</v>
      </c>
      <c r="E78" s="744">
        <v>0.23330000000000001</v>
      </c>
      <c r="F78" s="745">
        <v>37.325366771739134</v>
      </c>
      <c r="G78" s="745">
        <v>0</v>
      </c>
      <c r="H78" s="1926">
        <v>37.325366771739134</v>
      </c>
      <c r="I78" s="612"/>
    </row>
    <row r="79" spans="3:9">
      <c r="C79" s="748" t="s">
        <v>134</v>
      </c>
      <c r="D79" s="794" t="s">
        <v>126</v>
      </c>
      <c r="E79" s="744">
        <v>0.23330000000000001</v>
      </c>
      <c r="F79" s="745">
        <v>38.052844978260872</v>
      </c>
      <c r="G79" s="745">
        <v>0</v>
      </c>
      <c r="H79" s="749">
        <v>38.052844978260872</v>
      </c>
      <c r="I79" s="612"/>
    </row>
    <row r="80" spans="3:9">
      <c r="C80" s="748" t="s">
        <v>135</v>
      </c>
      <c r="D80" s="794" t="s">
        <v>126</v>
      </c>
      <c r="E80" s="744">
        <v>0.23330000000000001</v>
      </c>
      <c r="F80" s="745">
        <v>13.891205489130437</v>
      </c>
      <c r="G80" s="745">
        <v>0</v>
      </c>
      <c r="H80" s="749">
        <v>13.891205489130437</v>
      </c>
      <c r="I80" s="612"/>
    </row>
    <row r="81" spans="3:19">
      <c r="C81" s="748" t="s">
        <v>136</v>
      </c>
      <c r="D81" s="794" t="s">
        <v>126</v>
      </c>
      <c r="E81" s="744">
        <v>0.23330000000000001</v>
      </c>
      <c r="F81" s="745">
        <v>18.909922489130434</v>
      </c>
      <c r="G81" s="745">
        <v>0</v>
      </c>
      <c r="H81" s="749">
        <v>18.909922489130434</v>
      </c>
      <c r="I81" s="612"/>
    </row>
    <row r="82" spans="3:19">
      <c r="C82" s="748" t="s">
        <v>137</v>
      </c>
      <c r="D82" s="794" t="s">
        <v>126</v>
      </c>
      <c r="E82" s="744">
        <v>0.23330000000000001</v>
      </c>
      <c r="F82" s="745">
        <v>13.265477271739131</v>
      </c>
      <c r="G82" s="745">
        <v>0</v>
      </c>
      <c r="H82" s="749">
        <v>13.265477271739131</v>
      </c>
      <c r="I82" s="612"/>
    </row>
    <row r="83" spans="3:19" ht="12.95">
      <c r="C83" s="862" t="s">
        <v>138</v>
      </c>
      <c r="D83" s="326" t="s">
        <v>126</v>
      </c>
      <c r="E83" s="790">
        <v>0.1333</v>
      </c>
      <c r="F83" s="851">
        <v>14.3</v>
      </c>
      <c r="G83" s="804">
        <v>0</v>
      </c>
      <c r="H83" s="866">
        <v>14.3</v>
      </c>
      <c r="I83" s="612"/>
    </row>
    <row r="84" spans="3:19" ht="12.95">
      <c r="C84" s="862" t="s">
        <v>342</v>
      </c>
      <c r="D84" s="854" t="s">
        <v>271</v>
      </c>
      <c r="E84" s="852" t="s">
        <v>67</v>
      </c>
      <c r="F84" s="745">
        <v>56.355437728260867</v>
      </c>
      <c r="G84" s="745">
        <v>9.0674619239130436</v>
      </c>
      <c r="H84" s="749">
        <v>65.422899652173911</v>
      </c>
      <c r="I84" s="612"/>
    </row>
    <row r="85" spans="3:19" ht="12.95">
      <c r="C85" s="862" t="s">
        <v>72</v>
      </c>
      <c r="D85" s="854" t="s">
        <v>271</v>
      </c>
      <c r="E85" s="790">
        <v>0.23549999999999999</v>
      </c>
      <c r="F85" s="745">
        <v>11.827162163043479</v>
      </c>
      <c r="G85" s="745">
        <v>1.5916411847826089</v>
      </c>
      <c r="H85" s="749">
        <v>13.418803347826087</v>
      </c>
      <c r="I85" s="612"/>
    </row>
    <row r="86" spans="3:19" ht="12.95">
      <c r="C86" s="862" t="s">
        <v>374</v>
      </c>
      <c r="D86" t="s">
        <v>194</v>
      </c>
      <c r="E86" s="790">
        <v>0.36499999999999999</v>
      </c>
      <c r="F86" s="745">
        <v>0</v>
      </c>
      <c r="G86" s="745">
        <v>17.960574739130433</v>
      </c>
      <c r="H86" s="867">
        <v>17.960574739130433</v>
      </c>
      <c r="I86" s="612"/>
    </row>
    <row r="87" spans="3:19" ht="12.95">
      <c r="C87" s="862" t="s">
        <v>343</v>
      </c>
      <c r="D87" s="854" t="s">
        <v>271</v>
      </c>
      <c r="E87" s="855" t="s">
        <v>67</v>
      </c>
      <c r="F87" s="745">
        <v>23.733831032608691</v>
      </c>
      <c r="G87" s="745">
        <v>17.006341326086957</v>
      </c>
      <c r="H87" s="749">
        <v>40.740172358695652</v>
      </c>
      <c r="I87" s="612"/>
    </row>
    <row r="88" spans="3:19" ht="12.95">
      <c r="C88" s="862" t="s">
        <v>146</v>
      </c>
      <c r="D88" s="854" t="s">
        <v>147</v>
      </c>
      <c r="E88" s="790">
        <v>0.09</v>
      </c>
      <c r="F88" s="745">
        <v>6.1574451956521736</v>
      </c>
      <c r="G88" s="745">
        <v>0</v>
      </c>
      <c r="H88" s="749">
        <v>6.1574451956521736</v>
      </c>
      <c r="I88" s="612"/>
    </row>
    <row r="89" spans="3:19" ht="12.95">
      <c r="C89" s="862" t="s">
        <v>75</v>
      </c>
      <c r="D89" s="854" t="s">
        <v>271</v>
      </c>
      <c r="E89" s="790">
        <v>0.12</v>
      </c>
      <c r="F89" s="745">
        <v>3.3445432282608696</v>
      </c>
      <c r="G89" s="745">
        <v>0.17146736956521738</v>
      </c>
      <c r="H89" s="749">
        <v>3.5160105978260874</v>
      </c>
      <c r="I89" s="612"/>
      <c r="R89" s="831"/>
      <c r="S89" s="831"/>
    </row>
    <row r="90" spans="3:19" ht="12.95">
      <c r="C90" s="862" t="s">
        <v>148</v>
      </c>
      <c r="D90" s="854" t="s">
        <v>147</v>
      </c>
      <c r="E90" s="790">
        <v>0.05</v>
      </c>
      <c r="F90" s="745">
        <v>2.5497063260869566</v>
      </c>
      <c r="G90" s="745">
        <v>0</v>
      </c>
      <c r="H90" s="749">
        <v>2.5497063260869566</v>
      </c>
      <c r="I90" s="612"/>
      <c r="R90" s="1458"/>
      <c r="S90" s="1458"/>
    </row>
    <row r="91" spans="3:19" ht="13.15" customHeight="1">
      <c r="C91" s="862" t="s">
        <v>149</v>
      </c>
      <c r="D91" s="854" t="s">
        <v>147</v>
      </c>
      <c r="E91" s="790">
        <v>9.2600000000000002E-2</v>
      </c>
      <c r="F91" s="745">
        <v>3.7402171195652172</v>
      </c>
      <c r="G91" s="745">
        <v>0</v>
      </c>
      <c r="H91" s="749">
        <v>3.7402171195652172</v>
      </c>
      <c r="I91" s="612"/>
      <c r="N91" s="612"/>
      <c r="R91" s="801"/>
      <c r="S91" s="800"/>
    </row>
    <row r="92" spans="3:19" ht="13.15" customHeight="1">
      <c r="C92" s="862" t="s">
        <v>150</v>
      </c>
      <c r="D92" s="854" t="s">
        <v>151</v>
      </c>
      <c r="E92" s="790">
        <v>0.45900000000000002</v>
      </c>
      <c r="F92" s="745">
        <v>19.977096336956521</v>
      </c>
      <c r="G92" s="745">
        <v>0</v>
      </c>
      <c r="H92" s="749">
        <v>19.977096336956521</v>
      </c>
      <c r="I92" s="612"/>
    </row>
    <row r="93" spans="3:19" ht="12.95">
      <c r="C93" s="862" t="s">
        <v>152</v>
      </c>
      <c r="D93" s="854" t="s">
        <v>151</v>
      </c>
      <c r="E93" s="790">
        <v>0.31850000000000001</v>
      </c>
      <c r="F93" s="745">
        <v>0</v>
      </c>
      <c r="G93" s="745">
        <v>37.265355891304345</v>
      </c>
      <c r="H93" s="749">
        <v>37.265355891304345</v>
      </c>
      <c r="I93" s="612"/>
    </row>
    <row r="94" spans="3:19" ht="12.95">
      <c r="C94" s="862" t="s">
        <v>77</v>
      </c>
      <c r="D94" s="854" t="s">
        <v>271</v>
      </c>
      <c r="E94" s="790">
        <v>0.25</v>
      </c>
      <c r="F94" s="745">
        <v>9.436010163043477</v>
      </c>
      <c r="G94" s="745">
        <v>0.12601085869565218</v>
      </c>
      <c r="H94" s="749">
        <v>9.5620210217391293</v>
      </c>
      <c r="I94" s="612"/>
    </row>
    <row r="95" spans="3:19" ht="12.95">
      <c r="C95" s="862" t="s">
        <v>79</v>
      </c>
      <c r="D95" s="854" t="s">
        <v>271</v>
      </c>
      <c r="E95" s="790">
        <v>0.5</v>
      </c>
      <c r="F95" s="745">
        <v>12.68247731521739</v>
      </c>
      <c r="G95" s="745">
        <v>9.3369565217391301E-2</v>
      </c>
      <c r="H95" s="749">
        <v>12.775846880434782</v>
      </c>
      <c r="I95" s="612"/>
    </row>
    <row r="96" spans="3:19" ht="12.95">
      <c r="C96" s="862" t="s">
        <v>235</v>
      </c>
      <c r="D96" s="854" t="s">
        <v>236</v>
      </c>
      <c r="E96" s="790">
        <v>0.3</v>
      </c>
      <c r="F96" s="745">
        <v>9.5557819021739139</v>
      </c>
      <c r="G96" s="745">
        <v>0</v>
      </c>
      <c r="H96" s="749">
        <v>9.5557819021739139</v>
      </c>
      <c r="I96" s="612"/>
    </row>
    <row r="97" spans="3:17" ht="12.95">
      <c r="C97" s="862" t="s">
        <v>344</v>
      </c>
      <c r="D97" s="854" t="s">
        <v>271</v>
      </c>
      <c r="E97" s="855" t="s">
        <v>67</v>
      </c>
      <c r="F97" s="745">
        <v>14.315230445652174</v>
      </c>
      <c r="G97" s="745">
        <v>154.40908610869565</v>
      </c>
      <c r="H97" s="749">
        <v>168.72431655434784</v>
      </c>
      <c r="I97" s="612"/>
    </row>
    <row r="98" spans="3:17" ht="12.95">
      <c r="C98" s="862" t="s">
        <v>154</v>
      </c>
      <c r="D98" s="854" t="s">
        <v>155</v>
      </c>
      <c r="E98" s="790">
        <v>0.1</v>
      </c>
      <c r="F98" s="745">
        <v>7.2</v>
      </c>
      <c r="G98" s="745">
        <v>0</v>
      </c>
      <c r="H98" s="749">
        <v>7.2</v>
      </c>
      <c r="I98" s="612"/>
    </row>
    <row r="99" spans="3:17" ht="12.95">
      <c r="C99" s="862" t="s">
        <v>241</v>
      </c>
      <c r="D99" s="854" t="s">
        <v>271</v>
      </c>
      <c r="E99" s="853" t="s">
        <v>242</v>
      </c>
      <c r="F99" s="745">
        <v>0.6</v>
      </c>
      <c r="G99" s="745">
        <v>0</v>
      </c>
      <c r="H99" s="749">
        <v>0.6</v>
      </c>
      <c r="I99" s="612"/>
    </row>
    <row r="100" spans="3:17" ht="12.95">
      <c r="C100" s="862" t="s">
        <v>206</v>
      </c>
      <c r="D100" s="854" t="s">
        <v>157</v>
      </c>
      <c r="E100" s="790">
        <v>0.6</v>
      </c>
      <c r="F100" s="745">
        <v>40.4</v>
      </c>
      <c r="G100" s="745">
        <v>0</v>
      </c>
      <c r="H100" s="749">
        <v>40.4</v>
      </c>
      <c r="I100" s="612"/>
    </row>
    <row r="101" spans="3:17" ht="12.95">
      <c r="C101" s="862" t="s">
        <v>158</v>
      </c>
      <c r="D101" s="854" t="s">
        <v>157</v>
      </c>
      <c r="E101" s="790">
        <v>0.25</v>
      </c>
      <c r="F101" s="745">
        <v>45.1</v>
      </c>
      <c r="G101" s="745">
        <v>4.3</v>
      </c>
      <c r="H101" s="749">
        <v>49.4</v>
      </c>
      <c r="I101" s="612"/>
    </row>
    <row r="102" spans="3:17" ht="12.95">
      <c r="C102" s="862" t="s">
        <v>84</v>
      </c>
      <c r="D102" s="854" t="s">
        <v>271</v>
      </c>
      <c r="E102" s="790">
        <v>0.215</v>
      </c>
      <c r="F102" s="745">
        <v>24.903389445652174</v>
      </c>
      <c r="G102" s="745">
        <v>0.61328255434782608</v>
      </c>
      <c r="H102" s="749">
        <v>25.516672</v>
      </c>
      <c r="I102" s="612"/>
      <c r="Q102" s="799"/>
    </row>
    <row r="103" spans="3:17" ht="12.95">
      <c r="C103" s="862" t="s">
        <v>86</v>
      </c>
      <c r="D103" s="854" t="s">
        <v>271</v>
      </c>
      <c r="E103" s="790">
        <v>0.25</v>
      </c>
      <c r="F103" s="745">
        <v>6.7563690543478261</v>
      </c>
      <c r="G103" s="745">
        <v>0</v>
      </c>
      <c r="H103" s="749">
        <v>6.7563690543478261</v>
      </c>
      <c r="I103" s="612"/>
      <c r="Q103" s="799"/>
    </row>
    <row r="104" spans="3:17" ht="12.95">
      <c r="C104" s="862" t="s">
        <v>90</v>
      </c>
      <c r="D104" s="854" t="s">
        <v>271</v>
      </c>
      <c r="E104" s="790">
        <v>0.25</v>
      </c>
      <c r="F104" s="745">
        <v>29.8822695</v>
      </c>
      <c r="G104" s="745">
        <v>1.9572824673913043</v>
      </c>
      <c r="H104" s="749">
        <v>31.839551967391305</v>
      </c>
      <c r="I104" s="612"/>
      <c r="Q104" s="799"/>
    </row>
    <row r="105" spans="3:17" ht="12.95">
      <c r="C105" s="862" t="s">
        <v>220</v>
      </c>
      <c r="D105" s="854" t="s">
        <v>147</v>
      </c>
      <c r="E105" s="790">
        <v>0.15</v>
      </c>
      <c r="F105" s="745">
        <v>3.4</v>
      </c>
      <c r="G105" s="745">
        <v>0</v>
      </c>
      <c r="H105" s="749">
        <v>3.4</v>
      </c>
      <c r="I105" s="612"/>
      <c r="Q105" s="799"/>
    </row>
    <row r="106" spans="3:17" ht="12.95">
      <c r="C106" s="862" t="s">
        <v>93</v>
      </c>
      <c r="D106" s="854" t="s">
        <v>271</v>
      </c>
      <c r="E106" s="790">
        <v>1</v>
      </c>
      <c r="F106" s="745">
        <v>2.2999999999999998</v>
      </c>
      <c r="G106" s="745">
        <v>0.3</v>
      </c>
      <c r="H106" s="749">
        <v>2.6</v>
      </c>
      <c r="I106" s="612"/>
      <c r="Q106" s="799"/>
    </row>
    <row r="107" spans="3:17" ht="13.5" thickBot="1">
      <c r="C107" s="992" t="s">
        <v>390</v>
      </c>
      <c r="D107" s="993" t="s">
        <v>391</v>
      </c>
      <c r="E107" s="993"/>
      <c r="F107" s="994">
        <v>586</v>
      </c>
      <c r="G107" s="994">
        <f>+SUM(G66:G69)+G77+ SUM(G83:G106)</f>
        <v>244.86187398913046</v>
      </c>
      <c r="H107" s="995">
        <f>+F107+G107</f>
        <v>830.86187398913046</v>
      </c>
      <c r="Q107" s="799"/>
    </row>
    <row r="108" spans="3:17">
      <c r="G108" s="612"/>
      <c r="Q108" s="799"/>
    </row>
    <row r="109" spans="3:17">
      <c r="Q109" s="799"/>
    </row>
    <row r="110" spans="3:17">
      <c r="C110" s="2104" t="s">
        <v>392</v>
      </c>
      <c r="D110" s="2104"/>
      <c r="E110" s="2104"/>
      <c r="F110" s="2104"/>
      <c r="G110" s="2104"/>
      <c r="H110" s="2104"/>
      <c r="I110" s="2104"/>
      <c r="Q110" s="799"/>
    </row>
    <row r="111" spans="3:17">
      <c r="C111" s="1458"/>
      <c r="D111" s="1458"/>
      <c r="E111" s="1458"/>
      <c r="F111" s="1458"/>
      <c r="G111" s="1458"/>
      <c r="H111" s="1458"/>
      <c r="I111" s="1458"/>
      <c r="Q111" s="799"/>
    </row>
    <row r="112" spans="3:17">
      <c r="C112" s="1458" t="s">
        <v>393</v>
      </c>
      <c r="D112" s="1458"/>
      <c r="E112" s="1458"/>
      <c r="F112" s="1458"/>
      <c r="G112" s="1458"/>
      <c r="H112" s="1458"/>
      <c r="I112" s="1458"/>
      <c r="Q112" s="799"/>
    </row>
    <row r="113" spans="17:17">
      <c r="Q113" s="799"/>
    </row>
    <row r="114" spans="17:17">
      <c r="Q114" s="799"/>
    </row>
    <row r="116" spans="17:17">
      <c r="Q116" s="567"/>
    </row>
  </sheetData>
  <mergeCells count="2">
    <mergeCell ref="C37:J37"/>
    <mergeCell ref="C110:I11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S116"/>
  <sheetViews>
    <sheetView topLeftCell="B40" workbookViewId="0">
      <selection activeCell="J59" sqref="J59"/>
    </sheetView>
  </sheetViews>
  <sheetFormatPr defaultRowHeight="12.6"/>
  <cols>
    <col min="3" max="3" width="27.28515625" customWidth="1"/>
    <col min="4" max="4" width="13.140625" customWidth="1"/>
    <col min="6" max="6" width="12.5703125" customWidth="1"/>
    <col min="8" max="8" width="21.5703125" customWidth="1"/>
    <col min="15" max="15" width="16" customWidth="1"/>
    <col min="19" max="19" width="13.7109375" customWidth="1"/>
  </cols>
  <sheetData>
    <row r="2" spans="3:10">
      <c r="C2" t="s">
        <v>394</v>
      </c>
    </row>
    <row r="4" spans="3:10" ht="12.95" thickBot="1"/>
    <row r="5" spans="3:10" ht="13.15" customHeight="1">
      <c r="C5" s="810" t="s">
        <v>380</v>
      </c>
      <c r="D5" s="811" t="s">
        <v>381</v>
      </c>
      <c r="E5" s="811" t="s">
        <v>331</v>
      </c>
      <c r="F5" s="811"/>
      <c r="G5" s="812"/>
      <c r="H5" s="666"/>
      <c r="I5" s="666"/>
      <c r="J5" s="666"/>
    </row>
    <row r="6" spans="3:10">
      <c r="C6" s="797" t="s">
        <v>61</v>
      </c>
      <c r="D6" s="782"/>
      <c r="E6" s="783" t="s">
        <v>332</v>
      </c>
      <c r="F6" s="783" t="s">
        <v>15</v>
      </c>
      <c r="G6" s="798" t="s">
        <v>16</v>
      </c>
      <c r="H6" s="666"/>
      <c r="I6" s="666"/>
      <c r="J6" s="666"/>
    </row>
    <row r="7" spans="3:10">
      <c r="C7" s="825" t="s">
        <v>21</v>
      </c>
      <c r="D7" s="821">
        <v>0.85</v>
      </c>
      <c r="E7" s="820">
        <v>5.2906698351648354</v>
      </c>
      <c r="F7" s="820">
        <v>9.4462057472527476</v>
      </c>
      <c r="G7" s="826">
        <v>14.736875582417582</v>
      </c>
      <c r="H7" s="666"/>
      <c r="I7" s="669"/>
      <c r="J7" s="669"/>
    </row>
    <row r="8" spans="3:10">
      <c r="C8" s="827" t="s">
        <v>33</v>
      </c>
      <c r="D8" s="818" t="s">
        <v>162</v>
      </c>
      <c r="E8" s="820">
        <v>16.434070999999999</v>
      </c>
      <c r="F8" s="820">
        <v>5.9548039560439561</v>
      </c>
      <c r="G8" s="826">
        <v>22.388874956043956</v>
      </c>
      <c r="H8" s="666"/>
      <c r="I8" s="669"/>
      <c r="J8" s="666"/>
    </row>
    <row r="9" spans="3:10">
      <c r="C9" s="827" t="s">
        <v>166</v>
      </c>
      <c r="D9" s="821">
        <v>0.58699999999999997</v>
      </c>
      <c r="E9" s="820">
        <v>23.610513560439557</v>
      </c>
      <c r="F9" s="820">
        <v>8.066694142857143</v>
      </c>
      <c r="G9" s="826">
        <v>31.677207703296702</v>
      </c>
      <c r="H9" s="666"/>
      <c r="I9" s="669"/>
      <c r="J9" s="666"/>
    </row>
    <row r="10" spans="3:10">
      <c r="C10" s="828" t="s">
        <v>42</v>
      </c>
      <c r="D10" s="829" t="s">
        <v>164</v>
      </c>
      <c r="E10" s="820">
        <v>38.745015065934062</v>
      </c>
      <c r="F10" s="820">
        <v>0</v>
      </c>
      <c r="G10" s="826">
        <v>38.745015065934062</v>
      </c>
      <c r="H10" s="666"/>
      <c r="I10" s="669"/>
      <c r="J10" s="666"/>
    </row>
    <row r="11" spans="3:10">
      <c r="C11" s="827" t="s">
        <v>45</v>
      </c>
      <c r="D11" s="818">
        <v>0.36</v>
      </c>
      <c r="E11" s="820">
        <v>17.841402747252747</v>
      </c>
      <c r="F11" s="820">
        <v>11.189529483516482</v>
      </c>
      <c r="G11" s="826">
        <v>29.030932230769231</v>
      </c>
      <c r="H11" s="666"/>
      <c r="I11" s="669"/>
      <c r="J11" s="666"/>
    </row>
    <row r="12" spans="3:10">
      <c r="C12" s="827" t="s">
        <v>47</v>
      </c>
      <c r="D12" s="818">
        <v>0.51</v>
      </c>
      <c r="E12" s="820">
        <v>45.830602989010984</v>
      </c>
      <c r="F12" s="820">
        <v>47.94938189010989</v>
      </c>
      <c r="G12" s="826">
        <v>93.779984879120875</v>
      </c>
      <c r="H12" s="666"/>
      <c r="I12" s="669"/>
      <c r="J12" s="666"/>
    </row>
    <row r="13" spans="3:10">
      <c r="C13" s="828" t="s">
        <v>51</v>
      </c>
      <c r="D13" s="829">
        <v>0.13039999999999999</v>
      </c>
      <c r="E13" s="820">
        <v>4.9457847692307695</v>
      </c>
      <c r="F13" s="820">
        <v>2.0157314175824177</v>
      </c>
      <c r="G13" s="826">
        <v>6.9615161868131867</v>
      </c>
      <c r="H13" s="666"/>
      <c r="I13" s="669"/>
      <c r="J13" s="669"/>
    </row>
    <row r="14" spans="3:10">
      <c r="C14" s="827" t="s">
        <v>173</v>
      </c>
      <c r="D14" s="818" t="s">
        <v>167</v>
      </c>
      <c r="E14" s="820">
        <v>7.1109142857142857E-2</v>
      </c>
      <c r="F14" s="820">
        <v>0.43997996703296699</v>
      </c>
      <c r="G14" s="826">
        <v>0.51108910989010981</v>
      </c>
      <c r="H14" s="666"/>
      <c r="I14" s="669"/>
      <c r="J14" s="666"/>
    </row>
    <row r="15" spans="3:10">
      <c r="C15" s="827" t="s">
        <v>56</v>
      </c>
      <c r="D15" s="821">
        <v>0.55300000000000005</v>
      </c>
      <c r="E15" s="820">
        <v>8.0903802417582416</v>
      </c>
      <c r="F15" s="820">
        <v>8.4812466703296696</v>
      </c>
      <c r="G15" s="826">
        <v>16.571626912087911</v>
      </c>
      <c r="H15" s="666"/>
      <c r="I15" s="669"/>
      <c r="J15" s="666"/>
    </row>
    <row r="16" spans="3:10">
      <c r="C16" s="827" t="s">
        <v>57</v>
      </c>
      <c r="D16" s="818">
        <v>0.39550000000000002</v>
      </c>
      <c r="E16" s="820">
        <v>8.4580032417582416</v>
      </c>
      <c r="F16" s="820">
        <v>32.77404093406593</v>
      </c>
      <c r="G16" s="826">
        <v>41.232044175824171</v>
      </c>
      <c r="H16" s="666"/>
      <c r="I16" s="669"/>
      <c r="J16" s="666"/>
    </row>
    <row r="17" spans="3:10">
      <c r="C17" s="827" t="s">
        <v>60</v>
      </c>
      <c r="D17" s="821">
        <v>0.43969999999999998</v>
      </c>
      <c r="E17" s="820">
        <v>9.3133045054945054</v>
      </c>
      <c r="F17" s="820">
        <v>13.114730945054944</v>
      </c>
      <c r="G17" s="826">
        <v>22.428035450549451</v>
      </c>
      <c r="H17" s="666"/>
      <c r="I17" s="669"/>
      <c r="J17" s="666"/>
    </row>
    <row r="18" spans="3:10">
      <c r="C18" s="827" t="s">
        <v>65</v>
      </c>
      <c r="D18" s="821">
        <v>0.64</v>
      </c>
      <c r="E18" s="820">
        <v>5.7370586483516481</v>
      </c>
      <c r="F18" s="820">
        <v>2.8896990659340664</v>
      </c>
      <c r="G18" s="826">
        <v>8.6267577142857146</v>
      </c>
      <c r="H18" s="666"/>
      <c r="I18" s="669"/>
      <c r="J18" s="666"/>
    </row>
    <row r="19" spans="3:10">
      <c r="C19" s="827" t="s">
        <v>71</v>
      </c>
      <c r="D19" s="818" t="s">
        <v>174</v>
      </c>
      <c r="E19" s="820">
        <v>12.185655208791209</v>
      </c>
      <c r="F19" s="820">
        <v>0.56538252747252749</v>
      </c>
      <c r="G19" s="826">
        <v>12.751037736263736</v>
      </c>
      <c r="H19" s="666"/>
      <c r="I19" s="669"/>
      <c r="J19" s="666"/>
    </row>
    <row r="20" spans="3:10">
      <c r="C20" s="827" t="s">
        <v>74</v>
      </c>
      <c r="D20" s="829" t="s">
        <v>175</v>
      </c>
      <c r="E20" s="820">
        <v>37.540154956043956</v>
      </c>
      <c r="F20" s="820">
        <v>11.050882681318681</v>
      </c>
      <c r="G20" s="826">
        <v>48.591037637362639</v>
      </c>
      <c r="H20" s="666"/>
      <c r="I20" s="669"/>
      <c r="J20" s="666"/>
    </row>
    <row r="21" spans="3:10">
      <c r="C21" s="827" t="s">
        <v>178</v>
      </c>
      <c r="D21" s="818" t="s">
        <v>176</v>
      </c>
      <c r="E21" s="820">
        <v>16.513290395604397</v>
      </c>
      <c r="F21" s="820">
        <v>44.496375516483511</v>
      </c>
      <c r="G21" s="826">
        <v>61.009665912087911</v>
      </c>
      <c r="H21" s="666"/>
      <c r="I21" s="669"/>
      <c r="J21" s="666"/>
    </row>
    <row r="22" spans="3:10">
      <c r="C22" s="827" t="s">
        <v>83</v>
      </c>
      <c r="D22" s="818">
        <v>0.33279999999999998</v>
      </c>
      <c r="E22" s="820">
        <v>33.152737945054945</v>
      </c>
      <c r="F22" s="820">
        <v>0</v>
      </c>
      <c r="G22" s="826">
        <v>33.152737945054945</v>
      </c>
      <c r="H22" s="666"/>
      <c r="I22" s="669"/>
      <c r="J22" s="666"/>
    </row>
    <row r="23" spans="3:10">
      <c r="C23" s="827" t="s">
        <v>85</v>
      </c>
      <c r="D23" s="818">
        <v>0.3679</v>
      </c>
      <c r="E23" s="820">
        <v>9.4041399340659346</v>
      </c>
      <c r="F23" s="820">
        <v>40.80452320879121</v>
      </c>
      <c r="G23" s="826">
        <v>50.208663142857148</v>
      </c>
      <c r="H23" s="666"/>
      <c r="I23" s="669"/>
      <c r="J23" s="666"/>
    </row>
    <row r="24" spans="3:10">
      <c r="C24" s="827" t="s">
        <v>88</v>
      </c>
      <c r="D24" s="818" t="s">
        <v>177</v>
      </c>
      <c r="E24" s="820">
        <v>19.131408461538463</v>
      </c>
      <c r="F24" s="820">
        <v>12.397809043956045</v>
      </c>
      <c r="G24" s="826">
        <v>31.529217505494508</v>
      </c>
      <c r="H24" s="666"/>
      <c r="I24" s="669"/>
      <c r="J24" s="666"/>
    </row>
    <row r="25" spans="3:10">
      <c r="C25" s="827" t="s">
        <v>103</v>
      </c>
      <c r="D25" s="821">
        <v>0.41499999999999998</v>
      </c>
      <c r="E25" s="820">
        <v>6.7429987142857142</v>
      </c>
      <c r="F25" s="820">
        <v>0</v>
      </c>
      <c r="G25" s="826">
        <v>6.7429987142857142</v>
      </c>
      <c r="H25" s="666"/>
      <c r="I25" s="669"/>
      <c r="J25" s="666"/>
    </row>
    <row r="26" spans="3:10">
      <c r="C26" s="827" t="s">
        <v>105</v>
      </c>
      <c r="D26" s="821">
        <v>0.30580000000000002</v>
      </c>
      <c r="E26" s="820">
        <v>8.1086666703296704</v>
      </c>
      <c r="F26" s="820">
        <v>181.43216308791207</v>
      </c>
      <c r="G26" s="826">
        <v>189.54082975824176</v>
      </c>
      <c r="H26" s="666"/>
      <c r="I26" s="669"/>
      <c r="J26" s="666"/>
    </row>
    <row r="27" spans="3:10">
      <c r="C27" s="827" t="s">
        <v>106</v>
      </c>
      <c r="D27" s="821">
        <v>0.30580000000000002</v>
      </c>
      <c r="E27" s="820">
        <v>33.48123035164835</v>
      </c>
      <c r="F27" s="820">
        <v>0</v>
      </c>
      <c r="G27" s="826">
        <v>33.48123035164835</v>
      </c>
      <c r="H27" s="666"/>
      <c r="I27" s="669"/>
      <c r="J27" s="666"/>
    </row>
    <row r="28" spans="3:10">
      <c r="C28" s="827" t="s">
        <v>108</v>
      </c>
      <c r="D28" s="821">
        <v>0.58840000000000003</v>
      </c>
      <c r="E28" s="820">
        <v>14.699864527472528</v>
      </c>
      <c r="F28" s="820">
        <v>20.251059076923077</v>
      </c>
      <c r="G28" s="826">
        <v>34.950923604395605</v>
      </c>
      <c r="H28" s="666"/>
      <c r="I28" s="669"/>
      <c r="J28" s="666"/>
    </row>
    <row r="29" spans="3:10">
      <c r="C29" s="827" t="s">
        <v>111</v>
      </c>
      <c r="D29" s="821">
        <v>0.53774999999999995</v>
      </c>
      <c r="E29" s="820">
        <v>1.7714195164835167</v>
      </c>
      <c r="F29" s="820">
        <v>17.930838439560439</v>
      </c>
      <c r="G29" s="826">
        <v>19.702257956043955</v>
      </c>
      <c r="H29" s="666"/>
      <c r="I29" s="669"/>
      <c r="J29" s="666"/>
    </row>
    <row r="30" spans="3:10">
      <c r="C30" s="827" t="s">
        <v>225</v>
      </c>
      <c r="D30" s="821">
        <v>0.18</v>
      </c>
      <c r="E30" s="820">
        <v>0.88920068131868124</v>
      </c>
      <c r="F30" s="820">
        <v>0.44192965934065931</v>
      </c>
      <c r="G30" s="826">
        <v>1.3311303406593407</v>
      </c>
      <c r="H30" s="666"/>
      <c r="I30" s="669"/>
      <c r="J30" s="666"/>
    </row>
    <row r="31" spans="3:10">
      <c r="C31" s="827" t="s">
        <v>112</v>
      </c>
      <c r="D31" s="818">
        <v>0.41499999999999998</v>
      </c>
      <c r="E31" s="820">
        <v>12.711729758241757</v>
      </c>
      <c r="F31" s="820">
        <v>-2.5585923076923076E-2</v>
      </c>
      <c r="G31" s="826">
        <v>12.686143835164835</v>
      </c>
      <c r="H31" s="666"/>
      <c r="I31" s="669"/>
      <c r="J31" s="666"/>
    </row>
    <row r="32" spans="3:10">
      <c r="C32" s="827" t="s">
        <v>113</v>
      </c>
      <c r="D32" s="818">
        <v>0.53200000000000003</v>
      </c>
      <c r="E32" s="820">
        <v>28.427735681318683</v>
      </c>
      <c r="F32" s="820">
        <v>44.740575560439559</v>
      </c>
      <c r="G32" s="826">
        <v>73.168311241758246</v>
      </c>
      <c r="H32" s="666"/>
      <c r="I32" s="669"/>
      <c r="J32" s="666"/>
    </row>
    <row r="33" spans="3:10">
      <c r="C33" s="827" t="s">
        <v>114</v>
      </c>
      <c r="D33" s="818">
        <v>0.34570000000000001</v>
      </c>
      <c r="E33" s="820">
        <v>28.869491637362639</v>
      </c>
      <c r="F33" s="820">
        <v>53.635371494505499</v>
      </c>
      <c r="G33" s="826">
        <v>82.504863131868134</v>
      </c>
      <c r="H33" s="666"/>
      <c r="I33" s="669"/>
      <c r="J33" s="666"/>
    </row>
    <row r="34" spans="3:10" ht="12.95" thickBot="1">
      <c r="C34" s="983" t="s">
        <v>382</v>
      </c>
      <c r="D34" s="984"/>
      <c r="E34" s="985">
        <v>447.99770486813185</v>
      </c>
      <c r="F34" s="985">
        <v>570.04336859340663</v>
      </c>
      <c r="G34" s="986">
        <v>1018.0410734615384</v>
      </c>
      <c r="H34" s="666"/>
      <c r="I34" s="666"/>
      <c r="J34" s="672"/>
    </row>
    <row r="35" spans="3:10">
      <c r="C35" s="666"/>
      <c r="D35" s="666"/>
      <c r="E35" s="666"/>
      <c r="F35" s="666"/>
      <c r="G35" s="666"/>
      <c r="H35" s="666"/>
      <c r="I35" s="666"/>
      <c r="J35" s="669"/>
    </row>
    <row r="36" spans="3:10">
      <c r="C36" s="578" t="s">
        <v>182</v>
      </c>
      <c r="D36" s="579"/>
      <c r="E36" s="580"/>
      <c r="F36" s="580"/>
      <c r="G36" s="580"/>
      <c r="H36" s="580"/>
      <c r="I36" s="581"/>
      <c r="J36" s="581"/>
    </row>
    <row r="37" spans="3:10">
      <c r="C37" s="2098" t="s">
        <v>383</v>
      </c>
      <c r="D37" s="2176"/>
      <c r="E37" s="2176"/>
      <c r="F37" s="2176"/>
      <c r="G37" s="2176"/>
      <c r="H37" s="2176"/>
      <c r="I37" s="2176"/>
      <c r="J37" s="2176"/>
    </row>
    <row r="38" spans="3:10">
      <c r="C38" s="578" t="s">
        <v>395</v>
      </c>
      <c r="D38" s="578"/>
      <c r="E38" s="578"/>
      <c r="F38" s="582"/>
      <c r="G38" s="583"/>
      <c r="H38" s="583"/>
      <c r="I38" s="584"/>
      <c r="J38" s="584"/>
    </row>
    <row r="39" spans="3:10">
      <c r="C39" s="585" t="s">
        <v>385</v>
      </c>
      <c r="D39" s="585"/>
      <c r="E39" s="585"/>
      <c r="F39" s="586"/>
      <c r="G39" s="580"/>
      <c r="H39" s="580"/>
      <c r="I39" s="581"/>
      <c r="J39" s="581"/>
    </row>
    <row r="40" spans="3:10">
      <c r="C40" s="585" t="s">
        <v>386</v>
      </c>
      <c r="D40" s="585"/>
      <c r="E40" s="585"/>
      <c r="F40" s="586"/>
      <c r="G40" s="580"/>
      <c r="H40" s="580"/>
      <c r="I40" s="581"/>
      <c r="J40" s="581"/>
    </row>
    <row r="41" spans="3:10">
      <c r="C41" s="585" t="s">
        <v>387</v>
      </c>
      <c r="D41" s="579"/>
      <c r="E41" s="580"/>
      <c r="F41" s="580"/>
      <c r="G41" s="580"/>
      <c r="H41" s="580"/>
      <c r="I41" s="581"/>
      <c r="J41" s="581"/>
    </row>
    <row r="42" spans="3:10">
      <c r="C42" s="585" t="s">
        <v>388</v>
      </c>
      <c r="D42" s="579"/>
      <c r="E42" s="580"/>
      <c r="F42" s="580"/>
      <c r="G42" s="580"/>
      <c r="H42" s="580"/>
      <c r="I42" s="581"/>
      <c r="J42" s="581"/>
    </row>
    <row r="43" spans="3:10">
      <c r="C43" s="588"/>
      <c r="D43" s="666"/>
      <c r="E43" s="666"/>
      <c r="F43" s="666"/>
      <c r="G43" s="666"/>
      <c r="H43" s="666"/>
      <c r="I43" s="666"/>
      <c r="J43" s="666"/>
    </row>
    <row r="44" spans="3:10">
      <c r="C44" s="588"/>
      <c r="D44" s="666"/>
      <c r="E44" s="666"/>
      <c r="F44" s="666"/>
      <c r="G44" s="666"/>
      <c r="H44" s="666"/>
      <c r="I44" s="666"/>
      <c r="J44" s="666"/>
    </row>
    <row r="45" spans="3:10" ht="12.95">
      <c r="C45" s="813" t="s">
        <v>334</v>
      </c>
      <c r="D45" s="814" t="s">
        <v>381</v>
      </c>
      <c r="E45" s="815" t="s">
        <v>331</v>
      </c>
      <c r="F45" s="816"/>
      <c r="G45" s="782"/>
      <c r="H45" s="666"/>
      <c r="I45" s="666"/>
      <c r="J45" s="666"/>
    </row>
    <row r="46" spans="3:10">
      <c r="C46" s="782" t="s">
        <v>61</v>
      </c>
      <c r="D46" s="782"/>
      <c r="E46" s="783" t="s">
        <v>332</v>
      </c>
      <c r="F46" s="784" t="s">
        <v>15</v>
      </c>
      <c r="G46" s="783" t="s">
        <v>16</v>
      </c>
      <c r="H46" s="666"/>
      <c r="I46" s="666"/>
      <c r="J46" s="666"/>
    </row>
    <row r="47" spans="3:10">
      <c r="C47" s="817" t="s">
        <v>285</v>
      </c>
      <c r="D47" s="818">
        <v>0.28849999999999998</v>
      </c>
      <c r="E47" s="819">
        <v>2.5303771428571427</v>
      </c>
      <c r="F47" s="820">
        <v>0</v>
      </c>
      <c r="G47" s="819">
        <v>2.5303771428571427</v>
      </c>
      <c r="H47" s="666"/>
      <c r="I47" s="669"/>
      <c r="J47" s="666"/>
    </row>
    <row r="48" spans="3:10">
      <c r="C48" s="872" t="s">
        <v>223</v>
      </c>
      <c r="D48" s="821">
        <v>7.5999999999999998E-2</v>
      </c>
      <c r="E48" s="819">
        <v>11.322414725274724</v>
      </c>
      <c r="F48" s="820">
        <v>1.6953656923076923</v>
      </c>
      <c r="G48" s="819">
        <v>13.017780417582417</v>
      </c>
      <c r="H48" s="666"/>
      <c r="I48" s="669"/>
      <c r="J48" s="666"/>
    </row>
    <row r="49" spans="3:10">
      <c r="C49" s="817" t="s">
        <v>19</v>
      </c>
      <c r="D49" s="821">
        <v>0.1178</v>
      </c>
      <c r="E49" s="819">
        <v>0.22602527472527473</v>
      </c>
      <c r="F49" s="820">
        <v>0</v>
      </c>
      <c r="G49" s="819">
        <v>0.22602527472527473</v>
      </c>
      <c r="H49" s="666"/>
      <c r="I49" s="669"/>
      <c r="J49" s="666"/>
    </row>
    <row r="50" spans="3:10">
      <c r="C50" s="817" t="s">
        <v>31</v>
      </c>
      <c r="D50" s="818">
        <v>0.25341999999999998</v>
      </c>
      <c r="E50" s="819">
        <v>3.8158181318681317</v>
      </c>
      <c r="F50" s="820">
        <v>69.401938230769233</v>
      </c>
      <c r="G50" s="819">
        <v>73.21775636263736</v>
      </c>
      <c r="H50" s="666"/>
      <c r="I50" s="669"/>
      <c r="J50" s="666"/>
    </row>
    <row r="51" spans="3:10">
      <c r="C51" s="817" t="s">
        <v>288</v>
      </c>
      <c r="D51" s="821">
        <v>0.1482</v>
      </c>
      <c r="E51" s="819">
        <v>0.64773175824175822</v>
      </c>
      <c r="F51" s="820">
        <v>0</v>
      </c>
      <c r="G51" s="819">
        <v>0.64773175824175822</v>
      </c>
      <c r="H51" s="666"/>
      <c r="I51" s="669"/>
      <c r="J51" s="666"/>
    </row>
    <row r="52" spans="3:10">
      <c r="C52" s="817" t="s">
        <v>34</v>
      </c>
      <c r="D52" s="821">
        <v>0.36165000000000003</v>
      </c>
      <c r="E52" s="819">
        <v>15.362841109890109</v>
      </c>
      <c r="F52" s="820">
        <v>25.366896000000001</v>
      </c>
      <c r="G52" s="819">
        <v>40.72973710989011</v>
      </c>
      <c r="H52" s="666"/>
      <c r="I52" s="669"/>
      <c r="J52" s="666"/>
    </row>
    <row r="53" spans="3:10">
      <c r="C53" s="817" t="s">
        <v>28</v>
      </c>
      <c r="D53" s="821">
        <v>0.5</v>
      </c>
      <c r="E53" s="819">
        <v>1.2375230109890112</v>
      </c>
      <c r="F53" s="820">
        <v>5.4191552417582418</v>
      </c>
      <c r="G53" s="819">
        <v>6.6566782527472528</v>
      </c>
      <c r="H53" s="666"/>
      <c r="I53" s="669"/>
      <c r="J53" s="666"/>
    </row>
    <row r="54" spans="3:10">
      <c r="C54" s="817" t="s">
        <v>22</v>
      </c>
      <c r="D54" s="821">
        <v>0.35</v>
      </c>
      <c r="E54" s="819">
        <v>21.198751538461536</v>
      </c>
      <c r="F54" s="820">
        <v>0</v>
      </c>
      <c r="G54" s="819">
        <v>21.198751538461536</v>
      </c>
      <c r="H54" s="666"/>
      <c r="I54" s="669"/>
      <c r="J54" s="666"/>
    </row>
    <row r="55" spans="3:10">
      <c r="C55" s="817" t="s">
        <v>25</v>
      </c>
      <c r="D55" s="821">
        <v>0.41472999999999999</v>
      </c>
      <c r="E55" s="819">
        <v>22.031414978021978</v>
      </c>
      <c r="F55" s="820">
        <v>4.7685233076923081</v>
      </c>
      <c r="G55" s="819">
        <v>26.799938285714287</v>
      </c>
      <c r="H55" s="666"/>
      <c r="I55" s="669"/>
      <c r="J55" s="666"/>
    </row>
    <row r="56" spans="3:10">
      <c r="C56" s="1647" t="s">
        <v>338</v>
      </c>
      <c r="D56" s="1720"/>
      <c r="E56" s="1740">
        <v>78.401928439560436</v>
      </c>
      <c r="F56" s="1740">
        <v>106.65187847252747</v>
      </c>
      <c r="G56" s="1740">
        <v>185.05380691208791</v>
      </c>
      <c r="H56" s="666"/>
      <c r="I56" s="666"/>
      <c r="J56" s="672"/>
    </row>
    <row r="57" spans="3:10">
      <c r="C57" s="1647" t="s">
        <v>349</v>
      </c>
      <c r="D57" s="1720"/>
      <c r="E57" s="1740">
        <v>16.105164835164835</v>
      </c>
      <c r="F57" s="1740"/>
      <c r="G57" s="1740">
        <v>16.105164835164835</v>
      </c>
      <c r="H57" s="666"/>
      <c r="I57" s="666"/>
      <c r="J57" s="672"/>
    </row>
    <row r="58" spans="3:10">
      <c r="C58" s="1741" t="s">
        <v>43</v>
      </c>
      <c r="D58" s="1737"/>
      <c r="E58" s="1742">
        <v>542.50479814285711</v>
      </c>
      <c r="F58" s="1743">
        <v>676.69524706593415</v>
      </c>
      <c r="G58" s="1743">
        <v>1219.2000452087914</v>
      </c>
      <c r="H58" s="666"/>
      <c r="I58" s="666"/>
      <c r="J58" s="666"/>
    </row>
    <row r="59" spans="3:10">
      <c r="C59" s="817" t="s">
        <v>350</v>
      </c>
      <c r="D59" s="822"/>
      <c r="E59" s="823"/>
      <c r="F59" s="823"/>
      <c r="G59" s="824"/>
      <c r="H59" s="666"/>
      <c r="I59" s="676"/>
      <c r="J59" s="666"/>
    </row>
    <row r="61" spans="3:10">
      <c r="I61" s="612"/>
    </row>
    <row r="64" spans="3:10" ht="14.1">
      <c r="C64" s="1912" t="s">
        <v>389</v>
      </c>
      <c r="D64" s="1913"/>
      <c r="E64" s="1913"/>
      <c r="F64" s="1914" t="s">
        <v>119</v>
      </c>
      <c r="G64" s="1915"/>
      <c r="H64" s="1916"/>
    </row>
    <row r="65" spans="3:10" ht="14.1">
      <c r="C65" s="785" t="s">
        <v>61</v>
      </c>
      <c r="D65" s="786" t="s">
        <v>120</v>
      </c>
      <c r="E65" s="787" t="s">
        <v>63</v>
      </c>
      <c r="F65" s="788" t="s">
        <v>64</v>
      </c>
      <c r="G65" s="788" t="s">
        <v>15</v>
      </c>
      <c r="H65" s="789" t="s">
        <v>16</v>
      </c>
    </row>
    <row r="66" spans="3:10" ht="12.95">
      <c r="C66" s="869" t="s">
        <v>121</v>
      </c>
      <c r="D66" s="326" t="s">
        <v>122</v>
      </c>
      <c r="E66" s="652">
        <v>7.2700000000000001E-2</v>
      </c>
      <c r="F66" s="745">
        <v>43.237293450549451</v>
      </c>
      <c r="G66" s="804">
        <v>0</v>
      </c>
      <c r="H66" s="805">
        <v>43.237293450549451</v>
      </c>
      <c r="I66" s="612"/>
      <c r="J66" s="612"/>
    </row>
    <row r="67" spans="3:10" ht="12.95">
      <c r="C67" s="869" t="s">
        <v>123</v>
      </c>
      <c r="D67" s="326" t="s">
        <v>124</v>
      </c>
      <c r="E67" s="652">
        <v>0.2021</v>
      </c>
      <c r="F67" s="745">
        <v>43.982535153846158</v>
      </c>
      <c r="G67" s="804">
        <v>0</v>
      </c>
      <c r="H67" s="805">
        <v>43.982535153846158</v>
      </c>
      <c r="I67" s="612"/>
      <c r="J67" s="612"/>
    </row>
    <row r="68" spans="3:10" ht="12.95">
      <c r="C68" s="869" t="s">
        <v>352</v>
      </c>
      <c r="D68" s="326" t="s">
        <v>143</v>
      </c>
      <c r="E68" s="652">
        <v>0.17</v>
      </c>
      <c r="F68" s="745">
        <v>2.0403295054945056</v>
      </c>
      <c r="G68" s="804">
        <v>0</v>
      </c>
      <c r="H68" s="805">
        <v>2.0403295054945056</v>
      </c>
      <c r="I68" s="612"/>
      <c r="J68" s="612"/>
    </row>
    <row r="69" spans="3:10" ht="12.95">
      <c r="C69" s="791" t="s">
        <v>125</v>
      </c>
      <c r="D69" s="792" t="s">
        <v>126</v>
      </c>
      <c r="E69" s="793">
        <v>0.1333</v>
      </c>
      <c r="F69" s="807">
        <v>31.349865769230767</v>
      </c>
      <c r="G69" s="807">
        <v>0</v>
      </c>
      <c r="H69" s="806">
        <v>31.349865769230767</v>
      </c>
      <c r="I69" s="612"/>
      <c r="J69" s="612"/>
    </row>
    <row r="70" spans="3:10">
      <c r="C70" s="872" t="s">
        <v>127</v>
      </c>
      <c r="D70" s="794" t="s">
        <v>126</v>
      </c>
      <c r="E70" s="744">
        <v>0.1333</v>
      </c>
      <c r="F70" s="745">
        <v>6.3094171098901102</v>
      </c>
      <c r="G70" s="745">
        <v>0</v>
      </c>
      <c r="H70" s="795">
        <v>6.3094171098901102</v>
      </c>
      <c r="I70" s="612"/>
      <c r="J70" s="612"/>
    </row>
    <row r="71" spans="3:10">
      <c r="C71" s="872" t="s">
        <v>128</v>
      </c>
      <c r="D71" s="794" t="s">
        <v>126</v>
      </c>
      <c r="E71" s="744">
        <v>0.1333</v>
      </c>
      <c r="F71" s="745">
        <v>5.6607688021978015</v>
      </c>
      <c r="G71" s="745">
        <v>0</v>
      </c>
      <c r="H71" s="795">
        <v>5.6607688021978015</v>
      </c>
      <c r="I71" s="612"/>
      <c r="J71" s="612"/>
    </row>
    <row r="72" spans="3:10">
      <c r="C72" s="872" t="s">
        <v>213</v>
      </c>
      <c r="D72" s="794" t="s">
        <v>126</v>
      </c>
      <c r="E72" s="744">
        <v>0.1333</v>
      </c>
      <c r="F72" s="745">
        <v>2.0636372087912087</v>
      </c>
      <c r="G72" s="745">
        <v>0</v>
      </c>
      <c r="H72" s="795">
        <v>2.0636372087912087</v>
      </c>
      <c r="I72" s="612"/>
      <c r="J72" s="612"/>
    </row>
    <row r="73" spans="3:10">
      <c r="C73" s="872" t="s">
        <v>214</v>
      </c>
      <c r="D73" s="794" t="s">
        <v>126</v>
      </c>
      <c r="E73" s="744">
        <v>0.1333</v>
      </c>
      <c r="F73" s="745">
        <v>5.2330875164835167</v>
      </c>
      <c r="G73" s="745">
        <v>0</v>
      </c>
      <c r="H73" s="795">
        <v>5.2330875164835167</v>
      </c>
      <c r="I73" s="612"/>
      <c r="J73" s="612"/>
    </row>
    <row r="74" spans="3:10">
      <c r="C74" s="872" t="s">
        <v>129</v>
      </c>
      <c r="D74" s="794" t="s">
        <v>126</v>
      </c>
      <c r="E74" s="744">
        <v>0.1333</v>
      </c>
      <c r="F74" s="745">
        <v>1.4772636263736265</v>
      </c>
      <c r="G74" s="745">
        <v>0</v>
      </c>
      <c r="H74" s="795">
        <v>1.4772636263736265</v>
      </c>
      <c r="I74" s="612"/>
      <c r="J74" s="612"/>
    </row>
    <row r="75" spans="3:10">
      <c r="C75" s="872" t="s">
        <v>130</v>
      </c>
      <c r="D75" s="794" t="s">
        <v>126</v>
      </c>
      <c r="E75" s="744">
        <v>0.1333</v>
      </c>
      <c r="F75" s="745">
        <v>6.3649885274725282</v>
      </c>
      <c r="G75" s="745">
        <v>0</v>
      </c>
      <c r="H75" s="795">
        <v>6.3649885274725282</v>
      </c>
      <c r="I75" s="612"/>
      <c r="J75" s="612"/>
    </row>
    <row r="76" spans="3:10">
      <c r="C76" s="872" t="s">
        <v>131</v>
      </c>
      <c r="D76" s="794" t="s">
        <v>126</v>
      </c>
      <c r="E76" s="744">
        <v>0.1333</v>
      </c>
      <c r="F76" s="745">
        <v>4.2407029780219778</v>
      </c>
      <c r="G76" s="745">
        <v>0</v>
      </c>
      <c r="H76" s="795">
        <v>4.2407029780219778</v>
      </c>
      <c r="I76" s="612"/>
      <c r="J76" s="612"/>
    </row>
    <row r="77" spans="3:10" ht="12.95">
      <c r="C77" s="1484" t="s">
        <v>132</v>
      </c>
      <c r="D77" s="1630" t="s">
        <v>126</v>
      </c>
      <c r="E77" s="1631">
        <v>0.23330000000000001</v>
      </c>
      <c r="F77" s="1632">
        <v>128.41505630769231</v>
      </c>
      <c r="G77" s="1632">
        <v>0</v>
      </c>
      <c r="H77" s="1633">
        <v>128.41505630769231</v>
      </c>
      <c r="I77" s="612"/>
      <c r="J77" s="612"/>
    </row>
    <row r="78" spans="3:10">
      <c r="C78" s="872" t="s">
        <v>133</v>
      </c>
      <c r="D78" s="794" t="s">
        <v>126</v>
      </c>
      <c r="E78" s="744">
        <v>0.23330000000000001</v>
      </c>
      <c r="F78" s="745">
        <v>40.127821164835169</v>
      </c>
      <c r="G78" s="745">
        <v>0</v>
      </c>
      <c r="H78" s="1927">
        <v>40.127821164835169</v>
      </c>
      <c r="I78" s="612"/>
      <c r="J78" s="612"/>
    </row>
    <row r="79" spans="3:10">
      <c r="C79" s="872" t="s">
        <v>134</v>
      </c>
      <c r="D79" s="794" t="s">
        <v>126</v>
      </c>
      <c r="E79" s="744">
        <v>0.23330000000000001</v>
      </c>
      <c r="F79" s="745">
        <v>39.504524505494501</v>
      </c>
      <c r="G79" s="745">
        <v>0</v>
      </c>
      <c r="H79" s="795">
        <v>39.504524505494501</v>
      </c>
      <c r="I79" s="612"/>
      <c r="J79" s="612"/>
    </row>
    <row r="80" spans="3:10">
      <c r="C80" s="872" t="s">
        <v>135</v>
      </c>
      <c r="D80" s="794" t="s">
        <v>126</v>
      </c>
      <c r="E80" s="744">
        <v>0.23330000000000001</v>
      </c>
      <c r="F80" s="745">
        <v>14.988581296703297</v>
      </c>
      <c r="G80" s="745">
        <v>0</v>
      </c>
      <c r="H80" s="795">
        <v>14.988581296703297</v>
      </c>
      <c r="I80" s="612"/>
      <c r="J80" s="612"/>
    </row>
    <row r="81" spans="3:19">
      <c r="C81" s="872" t="s">
        <v>136</v>
      </c>
      <c r="D81" s="794" t="s">
        <v>126</v>
      </c>
      <c r="E81" s="744">
        <v>0.23330000000000001</v>
      </c>
      <c r="F81" s="745">
        <v>21.176350065934066</v>
      </c>
      <c r="G81" s="745">
        <v>0</v>
      </c>
      <c r="H81" s="795">
        <v>21.176350065934066</v>
      </c>
      <c r="I81" s="612"/>
      <c r="J81" s="612"/>
    </row>
    <row r="82" spans="3:19">
      <c r="C82" s="872" t="s">
        <v>137</v>
      </c>
      <c r="D82" s="794" t="s">
        <v>126</v>
      </c>
      <c r="E82" s="744">
        <v>0.23330000000000001</v>
      </c>
      <c r="F82" s="745">
        <v>12.617779274725276</v>
      </c>
      <c r="G82" s="745">
        <v>0</v>
      </c>
      <c r="H82" s="795">
        <v>12.617779274725276</v>
      </c>
      <c r="I82" s="612"/>
      <c r="J82" s="612"/>
    </row>
    <row r="83" spans="3:19" ht="12.95">
      <c r="C83" s="869" t="s">
        <v>138</v>
      </c>
      <c r="D83" s="326" t="s">
        <v>126</v>
      </c>
      <c r="E83" s="790">
        <v>0.1333</v>
      </c>
      <c r="F83" s="780">
        <v>14.978768098901098</v>
      </c>
      <c r="G83" s="804">
        <v>0</v>
      </c>
      <c r="H83" s="805">
        <v>14.978768098901098</v>
      </c>
      <c r="I83" s="612"/>
      <c r="J83" s="612"/>
    </row>
    <row r="84" spans="3:19" ht="12.95">
      <c r="C84" s="869" t="s">
        <v>342</v>
      </c>
      <c r="D84" s="511" t="s">
        <v>271</v>
      </c>
      <c r="E84" s="803" t="s">
        <v>67</v>
      </c>
      <c r="F84" s="780">
        <v>60.165027032967032</v>
      </c>
      <c r="G84" s="804">
        <v>7.9786224835164843</v>
      </c>
      <c r="H84" s="808">
        <v>68.14366951648347</v>
      </c>
      <c r="I84" s="612"/>
      <c r="J84" s="612"/>
    </row>
    <row r="85" spans="3:19" ht="12.95">
      <c r="C85" s="869" t="s">
        <v>72</v>
      </c>
      <c r="D85" s="511" t="s">
        <v>271</v>
      </c>
      <c r="E85" s="803">
        <v>0.23549999999999999</v>
      </c>
      <c r="F85" s="780">
        <v>15.3</v>
      </c>
      <c r="G85" s="804">
        <v>2</v>
      </c>
      <c r="H85" s="809">
        <v>17.3</v>
      </c>
      <c r="I85" s="612"/>
      <c r="J85" s="612"/>
    </row>
    <row r="86" spans="3:19" ht="12.95">
      <c r="C86" s="869" t="s">
        <v>374</v>
      </c>
      <c r="D86" s="326" t="s">
        <v>194</v>
      </c>
      <c r="E86" s="796">
        <v>0.36499999999999999</v>
      </c>
      <c r="F86" s="804">
        <v>0</v>
      </c>
      <c r="G86" s="780">
        <v>19.774525989010989</v>
      </c>
      <c r="H86" s="805">
        <v>19.774525989010989</v>
      </c>
      <c r="I86" s="612"/>
      <c r="J86" s="612"/>
    </row>
    <row r="87" spans="3:19" ht="12.95">
      <c r="C87" s="869" t="s">
        <v>343</v>
      </c>
      <c r="D87" s="511" t="s">
        <v>271</v>
      </c>
      <c r="E87" s="802" t="s">
        <v>67</v>
      </c>
      <c r="F87" s="804">
        <v>26.4</v>
      </c>
      <c r="G87" s="780">
        <v>16.5</v>
      </c>
      <c r="H87" s="805">
        <v>42.9</v>
      </c>
      <c r="I87" s="612"/>
      <c r="J87" s="612"/>
    </row>
    <row r="88" spans="3:19" ht="12.95">
      <c r="C88" s="869" t="s">
        <v>146</v>
      </c>
      <c r="D88" s="326" t="s">
        <v>147</v>
      </c>
      <c r="E88" s="796">
        <v>0.09</v>
      </c>
      <c r="F88" s="780">
        <v>5.7883951648351646</v>
      </c>
      <c r="G88" s="804">
        <v>0</v>
      </c>
      <c r="H88" s="805">
        <v>5.7883951648351646</v>
      </c>
      <c r="I88" s="612"/>
      <c r="J88" s="612"/>
    </row>
    <row r="89" spans="3:19" ht="12.95">
      <c r="C89" s="869" t="s">
        <v>75</v>
      </c>
      <c r="D89" s="511" t="s">
        <v>271</v>
      </c>
      <c r="E89" s="796">
        <v>0.12</v>
      </c>
      <c r="F89" s="780">
        <v>3.5059667692307688</v>
      </c>
      <c r="G89" s="804">
        <v>0.14406592307692309</v>
      </c>
      <c r="H89" s="830">
        <v>3.6500326923076925</v>
      </c>
      <c r="I89" s="612"/>
      <c r="J89" s="612"/>
      <c r="R89" s="831"/>
      <c r="S89" s="831"/>
    </row>
    <row r="90" spans="3:19" ht="12.95">
      <c r="C90" s="869" t="s">
        <v>148</v>
      </c>
      <c r="D90" s="326" t="s">
        <v>147</v>
      </c>
      <c r="E90" s="790">
        <v>0.05</v>
      </c>
      <c r="F90" s="780">
        <v>3.5830656593406589</v>
      </c>
      <c r="G90" s="804">
        <v>0</v>
      </c>
      <c r="H90" s="805">
        <v>3.5830656593406589</v>
      </c>
      <c r="I90" s="612"/>
      <c r="J90" s="612"/>
      <c r="R90" s="1458"/>
      <c r="S90" s="1458"/>
    </row>
    <row r="91" spans="3:19" ht="13.15" customHeight="1">
      <c r="C91" s="869" t="s">
        <v>149</v>
      </c>
      <c r="D91" s="326" t="s">
        <v>147</v>
      </c>
      <c r="E91" s="790">
        <v>9.2600000000000002E-2</v>
      </c>
      <c r="F91" s="780">
        <v>5.3997028901098902</v>
      </c>
      <c r="G91" s="804">
        <v>0</v>
      </c>
      <c r="H91" s="805">
        <v>5.3997028901098902</v>
      </c>
      <c r="I91" s="612"/>
      <c r="J91" s="612"/>
      <c r="R91" s="801"/>
      <c r="S91" s="800"/>
    </row>
    <row r="92" spans="3:19" ht="13.15" customHeight="1">
      <c r="C92" s="869" t="s">
        <v>150</v>
      </c>
      <c r="D92" s="326" t="s">
        <v>151</v>
      </c>
      <c r="E92" s="790">
        <v>0.45900000000000002</v>
      </c>
      <c r="F92" s="780">
        <v>21.024976450549449</v>
      </c>
      <c r="G92" s="804">
        <v>0</v>
      </c>
      <c r="H92" s="805">
        <v>21.024976450549449</v>
      </c>
      <c r="I92" s="612"/>
      <c r="J92" s="612"/>
    </row>
    <row r="93" spans="3:19" ht="12.95">
      <c r="C93" s="869" t="s">
        <v>152</v>
      </c>
      <c r="D93" s="326" t="s">
        <v>151</v>
      </c>
      <c r="E93" s="790">
        <v>0.31850000000000001</v>
      </c>
      <c r="F93" s="804">
        <v>0</v>
      </c>
      <c r="G93" s="780">
        <v>47.51075468131868</v>
      </c>
      <c r="H93" s="805">
        <v>47.51075468131868</v>
      </c>
      <c r="I93" s="612"/>
      <c r="J93" s="612"/>
    </row>
    <row r="94" spans="3:19" ht="12.95">
      <c r="C94" s="869" t="s">
        <v>77</v>
      </c>
      <c r="D94" s="511" t="s">
        <v>271</v>
      </c>
      <c r="E94" s="790">
        <v>0.25</v>
      </c>
      <c r="F94" s="804">
        <v>9.1</v>
      </c>
      <c r="G94" s="780">
        <v>0.2</v>
      </c>
      <c r="H94" s="805">
        <v>9.3000000000000007</v>
      </c>
      <c r="I94" s="612"/>
      <c r="J94" s="612"/>
    </row>
    <row r="95" spans="3:19" ht="12.95">
      <c r="C95" s="869" t="s">
        <v>79</v>
      </c>
      <c r="D95" s="511" t="s">
        <v>271</v>
      </c>
      <c r="E95" s="790">
        <v>0.5</v>
      </c>
      <c r="F95" s="804">
        <v>12.6</v>
      </c>
      <c r="G95" s="780">
        <v>0.1</v>
      </c>
      <c r="H95" s="805">
        <v>12.7</v>
      </c>
      <c r="I95" s="612"/>
      <c r="J95" s="612"/>
    </row>
    <row r="96" spans="3:19" ht="12.95">
      <c r="C96" s="869" t="s">
        <v>235</v>
      </c>
      <c r="D96" s="326" t="s">
        <v>236</v>
      </c>
      <c r="E96" s="790">
        <v>0.3</v>
      </c>
      <c r="F96" s="780">
        <v>9.0573289890109887</v>
      </c>
      <c r="G96" s="804">
        <v>0</v>
      </c>
      <c r="H96" s="805">
        <v>9.0573289890109887</v>
      </c>
      <c r="I96" s="612"/>
      <c r="J96" s="612"/>
    </row>
    <row r="97" spans="3:17" ht="12.95">
      <c r="C97" s="869" t="s">
        <v>344</v>
      </c>
      <c r="D97" s="511" t="s">
        <v>271</v>
      </c>
      <c r="E97" s="803" t="s">
        <v>67</v>
      </c>
      <c r="F97" s="780">
        <v>13.3</v>
      </c>
      <c r="G97" s="804">
        <v>149.6</v>
      </c>
      <c r="H97" s="805">
        <v>163</v>
      </c>
      <c r="I97" s="612"/>
      <c r="J97" s="612"/>
    </row>
    <row r="98" spans="3:17" ht="12.95">
      <c r="C98" s="869" t="s">
        <v>154</v>
      </c>
      <c r="D98" s="326" t="s">
        <v>155</v>
      </c>
      <c r="E98" s="796">
        <v>0.1</v>
      </c>
      <c r="F98" s="780">
        <v>9.6556256483516485</v>
      </c>
      <c r="G98" s="804">
        <v>0</v>
      </c>
      <c r="H98" s="805">
        <v>9.6556256483516485</v>
      </c>
      <c r="I98" s="612"/>
      <c r="J98" s="612"/>
    </row>
    <row r="99" spans="3:17" ht="12.95">
      <c r="C99" s="869" t="s">
        <v>241</v>
      </c>
      <c r="D99" s="326" t="s">
        <v>271</v>
      </c>
      <c r="E99" s="796" t="s">
        <v>242</v>
      </c>
      <c r="F99" s="780">
        <v>0.6</v>
      </c>
      <c r="G99" s="804">
        <v>0</v>
      </c>
      <c r="H99" s="805">
        <v>0.6</v>
      </c>
      <c r="I99" s="612"/>
      <c r="J99" s="612"/>
    </row>
    <row r="100" spans="3:17" ht="12.95">
      <c r="C100" s="869" t="s">
        <v>206</v>
      </c>
      <c r="D100" s="326" t="s">
        <v>157</v>
      </c>
      <c r="E100" s="796">
        <v>0.6</v>
      </c>
      <c r="F100" s="780">
        <v>38.401704802197798</v>
      </c>
      <c r="G100" s="804">
        <v>0</v>
      </c>
      <c r="H100" s="805">
        <v>38.401704802197798</v>
      </c>
      <c r="I100" s="612"/>
      <c r="J100" s="612"/>
    </row>
    <row r="101" spans="3:17" ht="12.95">
      <c r="C101" s="869" t="s">
        <v>158</v>
      </c>
      <c r="D101" s="326" t="s">
        <v>157</v>
      </c>
      <c r="E101" s="796">
        <v>0.25</v>
      </c>
      <c r="F101" s="780">
        <v>8.9848221318681318</v>
      </c>
      <c r="G101" s="804">
        <v>0.86431329670329682</v>
      </c>
      <c r="H101" s="805">
        <v>9.8491354285714294</v>
      </c>
      <c r="I101" s="612"/>
      <c r="J101" s="612"/>
    </row>
    <row r="102" spans="3:17" ht="12.95">
      <c r="C102" s="869" t="s">
        <v>84</v>
      </c>
      <c r="D102" s="326" t="s">
        <v>271</v>
      </c>
      <c r="E102" s="796">
        <v>0.215</v>
      </c>
      <c r="F102" s="780">
        <v>20.8</v>
      </c>
      <c r="G102" s="804">
        <v>0.5</v>
      </c>
      <c r="H102" s="805">
        <v>21.3</v>
      </c>
      <c r="I102" s="612"/>
      <c r="J102" s="612"/>
      <c r="Q102" s="799"/>
    </row>
    <row r="103" spans="3:17" ht="12.95">
      <c r="C103" s="869" t="s">
        <v>86</v>
      </c>
      <c r="D103" s="326" t="s">
        <v>271</v>
      </c>
      <c r="E103" s="796">
        <v>0.25</v>
      </c>
      <c r="F103" s="780">
        <v>3.9</v>
      </c>
      <c r="G103" s="804">
        <v>0</v>
      </c>
      <c r="H103" s="805">
        <v>3.9</v>
      </c>
      <c r="I103" s="612"/>
      <c r="J103" s="612"/>
      <c r="Q103" s="799"/>
    </row>
    <row r="104" spans="3:17" ht="12.95">
      <c r="C104" s="869" t="s">
        <v>90</v>
      </c>
      <c r="D104" s="326" t="s">
        <v>271</v>
      </c>
      <c r="E104" s="796">
        <v>0.25</v>
      </c>
      <c r="F104" s="780">
        <v>24.167152021978023</v>
      </c>
      <c r="G104" s="804">
        <v>1.4821097802197802</v>
      </c>
      <c r="H104" s="830">
        <v>25.649261802197802</v>
      </c>
      <c r="I104" s="612"/>
      <c r="J104" s="612"/>
      <c r="Q104" s="799"/>
    </row>
    <row r="105" spans="3:17" ht="12.95">
      <c r="C105" s="869" t="s">
        <v>220</v>
      </c>
      <c r="D105" s="326" t="s">
        <v>147</v>
      </c>
      <c r="E105" s="790">
        <v>0.15</v>
      </c>
      <c r="F105" s="780">
        <v>5.4281864065934071</v>
      </c>
      <c r="G105" s="804">
        <v>0</v>
      </c>
      <c r="H105" s="805">
        <v>5.4281864065934071</v>
      </c>
      <c r="I105" s="612"/>
      <c r="J105" s="612"/>
      <c r="Q105" s="799"/>
    </row>
    <row r="106" spans="3:17" ht="12.95">
      <c r="C106" s="869" t="s">
        <v>93</v>
      </c>
      <c r="D106" s="326" t="s">
        <v>271</v>
      </c>
      <c r="E106" s="790">
        <v>1</v>
      </c>
      <c r="F106" s="780">
        <v>1</v>
      </c>
      <c r="G106" s="804">
        <v>0.1</v>
      </c>
      <c r="H106" s="805">
        <v>1.1000000000000001</v>
      </c>
      <c r="I106" s="612"/>
      <c r="J106" s="612"/>
      <c r="Q106" s="799"/>
    </row>
    <row r="107" spans="3:17" ht="12.95">
      <c r="C107" s="1484" t="s">
        <v>390</v>
      </c>
      <c r="D107" s="1686" t="s">
        <v>396</v>
      </c>
      <c r="E107" s="1686"/>
      <c r="F107" s="1636">
        <f>+SUM(F66:F69)+F77+ SUM(F83:F106)</f>
        <v>562.1658022527472</v>
      </c>
      <c r="G107" s="1636">
        <f>+SUM(G66:G69)+G77+ SUM(G83:G106)</f>
        <v>246.75439215384617</v>
      </c>
      <c r="H107" s="1637">
        <f>+F107+G107</f>
        <v>808.9201944065934</v>
      </c>
      <c r="Q107" s="799"/>
    </row>
    <row r="108" spans="3:17">
      <c r="Q108" s="799"/>
    </row>
    <row r="109" spans="3:17">
      <c r="Q109" s="799"/>
    </row>
    <row r="110" spans="3:17">
      <c r="C110" s="2104" t="s">
        <v>392</v>
      </c>
      <c r="D110" s="2104"/>
      <c r="E110" s="2104"/>
      <c r="F110" s="2104"/>
      <c r="G110" s="2104"/>
      <c r="H110" s="2104"/>
      <c r="I110" s="2104"/>
      <c r="Q110" s="799"/>
    </row>
    <row r="111" spans="3:17">
      <c r="C111" s="1458"/>
      <c r="D111" s="1458"/>
      <c r="E111" s="1458"/>
      <c r="F111" s="1458"/>
      <c r="G111" s="1458"/>
      <c r="H111" s="1458"/>
      <c r="I111" s="1458"/>
      <c r="Q111" s="799"/>
    </row>
    <row r="112" spans="3:17">
      <c r="C112" s="1458" t="s">
        <v>393</v>
      </c>
      <c r="D112" s="1458"/>
      <c r="E112" s="1458"/>
      <c r="F112" s="1458"/>
      <c r="G112" s="1458"/>
      <c r="H112" s="1458"/>
      <c r="I112" s="1458"/>
      <c r="Q112" s="799"/>
    </row>
    <row r="113" spans="17:17">
      <c r="Q113" s="799"/>
    </row>
    <row r="114" spans="17:17">
      <c r="Q114" s="799"/>
    </row>
    <row r="116" spans="17:17">
      <c r="Q116" s="567"/>
    </row>
  </sheetData>
  <mergeCells count="2">
    <mergeCell ref="C110:I110"/>
    <mergeCell ref="C37:J3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09"/>
  <sheetViews>
    <sheetView topLeftCell="A4" workbookViewId="0">
      <selection activeCell="I29" sqref="I29"/>
    </sheetView>
  </sheetViews>
  <sheetFormatPr defaultRowHeight="12.6"/>
  <cols>
    <col min="2" max="2" width="25" customWidth="1"/>
    <col min="3" max="3" width="13.5703125" customWidth="1"/>
    <col min="4" max="4" width="10.7109375" customWidth="1"/>
    <col min="5" max="5" width="9.85546875" bestFit="1" customWidth="1"/>
    <col min="7" max="7" width="6.140625" customWidth="1"/>
  </cols>
  <sheetData>
    <row r="1" spans="2:9" ht="12.95">
      <c r="B1" s="737" t="s">
        <v>397</v>
      </c>
      <c r="C1" s="710"/>
      <c r="D1" s="726"/>
      <c r="E1" s="726"/>
      <c r="F1" s="726"/>
      <c r="G1" s="691"/>
    </row>
    <row r="2" spans="2:9">
      <c r="B2" s="700"/>
      <c r="G2" s="693"/>
    </row>
    <row r="3" spans="2:9">
      <c r="B3" s="692" t="s">
        <v>398</v>
      </c>
      <c r="C3" s="576"/>
      <c r="D3" s="2088" t="s">
        <v>331</v>
      </c>
      <c r="E3" s="2105"/>
      <c r="F3" s="2105"/>
      <c r="G3" s="693"/>
    </row>
    <row r="4" spans="2:9">
      <c r="B4" s="692" t="s">
        <v>61</v>
      </c>
      <c r="C4" s="576" t="s">
        <v>399</v>
      </c>
      <c r="D4" s="577" t="s">
        <v>332</v>
      </c>
      <c r="E4" s="577" t="s">
        <v>15</v>
      </c>
      <c r="F4" s="577" t="s">
        <v>16</v>
      </c>
      <c r="G4" s="693"/>
    </row>
    <row r="5" spans="2:9">
      <c r="B5" s="692"/>
      <c r="C5" s="576"/>
      <c r="D5" s="577"/>
      <c r="E5" s="577"/>
      <c r="F5" s="577"/>
      <c r="G5" s="693"/>
    </row>
    <row r="6" spans="2:9">
      <c r="B6" s="767" t="s">
        <v>21</v>
      </c>
      <c r="C6" s="602">
        <v>0.85</v>
      </c>
      <c r="D6" s="298">
        <v>5.1697018111111106</v>
      </c>
      <c r="E6" s="298">
        <v>9.1200169222222218</v>
      </c>
      <c r="F6" s="266">
        <f>SUM(D6:E6)</f>
        <v>14.289718733333332</v>
      </c>
      <c r="G6" s="716"/>
      <c r="H6" s="654"/>
      <c r="I6" s="658"/>
    </row>
    <row r="7" spans="2:9">
      <c r="B7" s="338" t="s">
        <v>33</v>
      </c>
      <c r="C7" s="606" t="s">
        <v>162</v>
      </c>
      <c r="D7" s="298">
        <v>16.895557466666666</v>
      </c>
      <c r="E7" s="298">
        <v>6.1221358999999991</v>
      </c>
      <c r="F7" s="266">
        <f t="shared" ref="F7:F35" si="0">SUM(D7:E7)</f>
        <v>23.017693366666666</v>
      </c>
      <c r="G7" s="716"/>
      <c r="H7" s="654"/>
      <c r="I7" s="654"/>
    </row>
    <row r="8" spans="2:9">
      <c r="B8" s="338" t="s">
        <v>163</v>
      </c>
      <c r="C8" s="606" t="s">
        <v>164</v>
      </c>
      <c r="D8" s="298">
        <v>1.8171155555555558E-2</v>
      </c>
      <c r="E8" s="298">
        <v>1.4073555555555554E-3</v>
      </c>
      <c r="F8" s="266">
        <f t="shared" si="0"/>
        <v>1.9578511111111113E-2</v>
      </c>
      <c r="G8" s="716"/>
      <c r="H8" s="654"/>
      <c r="I8" s="654"/>
    </row>
    <row r="9" spans="2:9">
      <c r="B9" s="338" t="s">
        <v>166</v>
      </c>
      <c r="C9" s="602">
        <v>0.58699999999999997</v>
      </c>
      <c r="D9" s="298">
        <v>20.450179744444444</v>
      </c>
      <c r="E9" s="298">
        <v>5.2502173666666669</v>
      </c>
      <c r="F9" s="266">
        <f t="shared" si="0"/>
        <v>25.700397111111112</v>
      </c>
      <c r="G9" s="716"/>
      <c r="H9" s="654"/>
      <c r="I9" s="654"/>
    </row>
    <row r="10" spans="2:9">
      <c r="B10" s="341" t="s">
        <v>42</v>
      </c>
      <c r="C10" s="608" t="s">
        <v>167</v>
      </c>
      <c r="D10" s="298">
        <v>49.898815044444447</v>
      </c>
      <c r="E10" s="298">
        <v>0</v>
      </c>
      <c r="F10" s="266">
        <f t="shared" si="0"/>
        <v>49.898815044444447</v>
      </c>
      <c r="G10" s="716"/>
      <c r="H10" s="654"/>
      <c r="I10" s="654"/>
    </row>
    <row r="11" spans="2:9">
      <c r="B11" s="338" t="s">
        <v>45</v>
      </c>
      <c r="C11" s="606">
        <v>0.36</v>
      </c>
      <c r="D11" s="298">
        <v>19.477439811111111</v>
      </c>
      <c r="E11" s="298">
        <v>11.632542333333335</v>
      </c>
      <c r="F11" s="266">
        <f t="shared" si="0"/>
        <v>31.109982144444444</v>
      </c>
      <c r="G11" s="716"/>
      <c r="H11" s="658"/>
      <c r="I11" s="654"/>
    </row>
    <row r="12" spans="2:9">
      <c r="B12" s="338" t="s">
        <v>47</v>
      </c>
      <c r="C12" s="606">
        <v>0.51</v>
      </c>
      <c r="D12" s="298">
        <v>43.618652288888889</v>
      </c>
      <c r="E12" s="298">
        <v>47.294334788888882</v>
      </c>
      <c r="F12" s="266">
        <f t="shared" si="0"/>
        <v>90.912987077777771</v>
      </c>
      <c r="G12" s="716"/>
      <c r="H12" s="654"/>
      <c r="I12" s="654"/>
    </row>
    <row r="13" spans="2:9">
      <c r="B13" s="341" t="s">
        <v>51</v>
      </c>
      <c r="C13" s="608">
        <v>0.13039999999999999</v>
      </c>
      <c r="D13" s="298">
        <v>6.7448819999999996</v>
      </c>
      <c r="E13" s="298">
        <v>3.1159849333333334</v>
      </c>
      <c r="F13" s="266">
        <f t="shared" si="0"/>
        <v>9.8608669333333339</v>
      </c>
      <c r="G13" s="716"/>
      <c r="H13" s="654"/>
      <c r="I13" s="658"/>
    </row>
    <row r="14" spans="2:9">
      <c r="B14" s="338" t="s">
        <v>173</v>
      </c>
      <c r="C14" s="606" t="s">
        <v>174</v>
      </c>
      <c r="D14" s="298">
        <v>0.19105093333333331</v>
      </c>
      <c r="E14" s="298">
        <v>1.2398843777777779</v>
      </c>
      <c r="F14" s="266">
        <f t="shared" si="0"/>
        <v>1.4309353111111112</v>
      </c>
      <c r="G14" s="716"/>
      <c r="H14" s="654"/>
      <c r="I14" s="654"/>
    </row>
    <row r="15" spans="2:9">
      <c r="B15" s="338" t="s">
        <v>56</v>
      </c>
      <c r="C15" s="602">
        <v>0.55300000000000005</v>
      </c>
      <c r="D15" s="298">
        <v>8.5355805333333343</v>
      </c>
      <c r="E15" s="298">
        <v>7.6344466111111107</v>
      </c>
      <c r="F15" s="266">
        <f t="shared" si="0"/>
        <v>16.170027144444447</v>
      </c>
      <c r="G15" s="716"/>
      <c r="H15" s="654"/>
      <c r="I15" s="654"/>
    </row>
    <row r="16" spans="2:9">
      <c r="B16" s="338" t="s">
        <v>57</v>
      </c>
      <c r="C16" s="606">
        <v>0.39550000000000002</v>
      </c>
      <c r="D16" s="298">
        <v>10.113537422222221</v>
      </c>
      <c r="E16" s="298">
        <v>41.505021166666666</v>
      </c>
      <c r="F16" s="266">
        <f t="shared" si="0"/>
        <v>51.618558588888888</v>
      </c>
      <c r="G16" s="716"/>
      <c r="H16" s="654"/>
      <c r="I16" s="654"/>
    </row>
    <row r="17" spans="2:10">
      <c r="B17" s="338" t="s">
        <v>60</v>
      </c>
      <c r="C17" s="602">
        <v>0.43969999999999998</v>
      </c>
      <c r="D17" s="298">
        <v>9.1509756333333332</v>
      </c>
      <c r="E17" s="298">
        <v>12.578893866666666</v>
      </c>
      <c r="F17" s="266">
        <f t="shared" si="0"/>
        <v>21.7298695</v>
      </c>
      <c r="G17" s="716"/>
      <c r="H17" s="654"/>
      <c r="I17" s="654"/>
    </row>
    <row r="18" spans="2:10">
      <c r="B18" s="338" t="s">
        <v>65</v>
      </c>
      <c r="C18" s="602">
        <v>0.64</v>
      </c>
      <c r="D18" s="298">
        <v>6.5520127111111117</v>
      </c>
      <c r="E18" s="298">
        <v>2.984494588888889</v>
      </c>
      <c r="F18" s="266">
        <f t="shared" si="0"/>
        <v>9.5365073000000002</v>
      </c>
      <c r="G18" s="716"/>
      <c r="H18" s="654"/>
      <c r="I18" s="654"/>
      <c r="J18" s="654"/>
    </row>
    <row r="19" spans="2:10">
      <c r="B19" s="338" t="s">
        <v>68</v>
      </c>
      <c r="C19" s="602">
        <v>0.2</v>
      </c>
      <c r="D19" s="298">
        <v>0</v>
      </c>
      <c r="E19" s="298">
        <v>0</v>
      </c>
      <c r="F19" s="266">
        <f t="shared" si="0"/>
        <v>0</v>
      </c>
      <c r="G19" s="716"/>
      <c r="H19" s="654"/>
      <c r="I19" s="654"/>
      <c r="J19" s="654"/>
    </row>
    <row r="20" spans="2:10">
      <c r="B20" s="338" t="s">
        <v>71</v>
      </c>
      <c r="C20" s="606" t="s">
        <v>175</v>
      </c>
      <c r="D20" s="298">
        <v>12.870585999999999</v>
      </c>
      <c r="E20" s="298">
        <v>1.051188988888889</v>
      </c>
      <c r="F20" s="266">
        <f t="shared" si="0"/>
        <v>13.921774988888888</v>
      </c>
      <c r="G20" s="716"/>
      <c r="H20" s="654"/>
      <c r="I20" s="654"/>
      <c r="J20" s="654"/>
    </row>
    <row r="21" spans="2:10">
      <c r="B21" s="338" t="s">
        <v>52</v>
      </c>
      <c r="C21" s="606">
        <v>0.35</v>
      </c>
      <c r="D21" s="266">
        <v>0</v>
      </c>
      <c r="E21" s="298">
        <v>0</v>
      </c>
      <c r="F21" s="266">
        <f t="shared" si="0"/>
        <v>0</v>
      </c>
      <c r="G21" s="716"/>
      <c r="H21" s="654"/>
      <c r="I21" s="654"/>
      <c r="J21" s="654"/>
    </row>
    <row r="22" spans="2:10">
      <c r="B22" s="338" t="s">
        <v>74</v>
      </c>
      <c r="C22" s="608" t="s">
        <v>176</v>
      </c>
      <c r="D22" s="298">
        <v>51.253762988888887</v>
      </c>
      <c r="E22" s="298">
        <v>51.397592533333338</v>
      </c>
      <c r="F22" s="266">
        <f t="shared" si="0"/>
        <v>102.65135552222222</v>
      </c>
      <c r="G22" s="716"/>
      <c r="H22" s="654"/>
      <c r="I22" s="654"/>
      <c r="J22" s="654"/>
    </row>
    <row r="23" spans="2:10">
      <c r="B23" s="338" t="s">
        <v>178</v>
      </c>
      <c r="C23" s="606" t="s">
        <v>177</v>
      </c>
      <c r="D23" s="298">
        <v>15.240440988888889</v>
      </c>
      <c r="E23" s="298">
        <v>39.153589088888893</v>
      </c>
      <c r="F23" s="266">
        <f t="shared" si="0"/>
        <v>54.394030077777785</v>
      </c>
      <c r="G23" s="716"/>
      <c r="H23" s="654"/>
      <c r="I23" s="654"/>
      <c r="J23" s="654"/>
    </row>
    <row r="24" spans="2:10">
      <c r="B24" s="338" t="s">
        <v>83</v>
      </c>
      <c r="C24" s="606">
        <v>0.33279999999999998</v>
      </c>
      <c r="D24" s="298">
        <v>30.093582799999997</v>
      </c>
      <c r="E24" s="298">
        <v>1.6495735333333332</v>
      </c>
      <c r="F24" s="266">
        <f t="shared" si="0"/>
        <v>31.743156333333332</v>
      </c>
      <c r="G24" s="716"/>
      <c r="H24" s="654"/>
      <c r="I24" s="654"/>
      <c r="J24" s="654"/>
    </row>
    <row r="25" spans="2:10">
      <c r="B25" s="338" t="s">
        <v>85</v>
      </c>
      <c r="C25" s="606">
        <v>0.3679</v>
      </c>
      <c r="D25" s="298">
        <v>9.3663252888888895</v>
      </c>
      <c r="E25" s="298">
        <v>41.436893111111111</v>
      </c>
      <c r="F25" s="266">
        <f t="shared" si="0"/>
        <v>50.803218399999999</v>
      </c>
      <c r="G25" s="716"/>
      <c r="H25" s="654"/>
      <c r="I25" s="654"/>
      <c r="J25" s="654"/>
    </row>
    <row r="26" spans="2:10">
      <c r="B26" s="338" t="s">
        <v>88</v>
      </c>
      <c r="C26" s="606" t="s">
        <v>179</v>
      </c>
      <c r="D26" s="298">
        <v>23.682302533333335</v>
      </c>
      <c r="E26" s="298">
        <v>14.008203755555556</v>
      </c>
      <c r="F26" s="266">
        <f t="shared" si="0"/>
        <v>37.690506288888891</v>
      </c>
      <c r="G26" s="716"/>
      <c r="H26" s="654"/>
      <c r="I26" s="654"/>
      <c r="J26" s="654"/>
    </row>
    <row r="27" spans="2:10">
      <c r="B27" s="338" t="s">
        <v>103</v>
      </c>
      <c r="C27" s="602">
        <v>0.41499999999999998</v>
      </c>
      <c r="D27" s="298">
        <v>6.9679809444444443</v>
      </c>
      <c r="E27" s="298">
        <v>0</v>
      </c>
      <c r="F27" s="266">
        <f t="shared" si="0"/>
        <v>6.9679809444444443</v>
      </c>
      <c r="G27" s="716"/>
      <c r="H27" s="654"/>
      <c r="I27" s="654"/>
      <c r="J27" s="654"/>
    </row>
    <row r="28" spans="2:10">
      <c r="B28" s="338" t="s">
        <v>105</v>
      </c>
      <c r="C28" s="602">
        <v>0.30580000000000002</v>
      </c>
      <c r="D28" s="298">
        <v>10.094752655555556</v>
      </c>
      <c r="E28" s="298">
        <v>209.28941392222222</v>
      </c>
      <c r="F28" s="266">
        <f t="shared" si="0"/>
        <v>219.38416657777779</v>
      </c>
      <c r="G28" s="716"/>
      <c r="H28" s="654"/>
      <c r="I28" s="654"/>
      <c r="J28" s="654"/>
    </row>
    <row r="29" spans="2:10">
      <c r="B29" s="338" t="s">
        <v>106</v>
      </c>
      <c r="C29" s="602">
        <v>0.30580000000000002</v>
      </c>
      <c r="D29" s="298">
        <v>33.747417300000002</v>
      </c>
      <c r="E29" s="298">
        <v>0</v>
      </c>
      <c r="F29" s="266">
        <f t="shared" si="0"/>
        <v>33.747417300000002</v>
      </c>
      <c r="G29" s="716"/>
      <c r="H29" s="654"/>
      <c r="I29" s="654"/>
      <c r="J29" s="654"/>
    </row>
    <row r="30" spans="2:10">
      <c r="B30" s="338" t="s">
        <v>108</v>
      </c>
      <c r="C30" s="602">
        <v>0.58840000000000003</v>
      </c>
      <c r="D30" s="298">
        <v>22.908131100000002</v>
      </c>
      <c r="E30" s="298">
        <v>30.60721938888889</v>
      </c>
      <c r="F30" s="266">
        <f t="shared" si="0"/>
        <v>53.515350488888892</v>
      </c>
      <c r="G30" s="716"/>
      <c r="H30" s="654"/>
      <c r="I30" s="654"/>
      <c r="J30" s="654"/>
    </row>
    <row r="31" spans="2:10">
      <c r="B31" s="338" t="s">
        <v>111</v>
      </c>
      <c r="C31" s="602">
        <v>0.53774999999999995</v>
      </c>
      <c r="D31" s="298">
        <v>2.5037861666666665</v>
      </c>
      <c r="E31" s="298">
        <v>26.417292722222221</v>
      </c>
      <c r="F31" s="266">
        <f t="shared" si="0"/>
        <v>28.921078888888889</v>
      </c>
      <c r="G31" s="716"/>
      <c r="H31" s="654"/>
      <c r="I31" s="654"/>
      <c r="J31" s="654"/>
    </row>
    <row r="32" spans="2:10">
      <c r="B32" s="338" t="s">
        <v>225</v>
      </c>
      <c r="C32" s="602">
        <v>0.18</v>
      </c>
      <c r="D32" s="298">
        <v>1.5124661555555554</v>
      </c>
      <c r="E32" s="298">
        <v>0.7499629888888889</v>
      </c>
      <c r="F32" s="266">
        <f t="shared" si="0"/>
        <v>2.2624291444444444</v>
      </c>
      <c r="G32" s="716"/>
      <c r="H32" s="654"/>
      <c r="I32" s="654"/>
      <c r="J32" s="654"/>
    </row>
    <row r="33" spans="1:10">
      <c r="B33" s="338" t="s">
        <v>112</v>
      </c>
      <c r="C33" s="606">
        <v>0.41499999999999998</v>
      </c>
      <c r="D33" s="298">
        <v>10.658870088888889</v>
      </c>
      <c r="E33" s="298">
        <v>0.7843430777777779</v>
      </c>
      <c r="F33" s="266">
        <f t="shared" si="0"/>
        <v>11.443213166666668</v>
      </c>
      <c r="G33" s="716"/>
      <c r="H33" s="654"/>
      <c r="I33" s="654"/>
      <c r="J33" s="654"/>
    </row>
    <row r="34" spans="1:10">
      <c r="B34" s="338" t="s">
        <v>113</v>
      </c>
      <c r="C34" s="606">
        <v>0.53200000000000003</v>
      </c>
      <c r="D34" s="298">
        <v>31.950049144444442</v>
      </c>
      <c r="E34" s="298">
        <v>46.074786122222221</v>
      </c>
      <c r="F34" s="266">
        <f t="shared" si="0"/>
        <v>78.024835266666656</v>
      </c>
      <c r="G34" s="716"/>
      <c r="H34" s="654"/>
      <c r="I34" s="654"/>
      <c r="J34" s="654"/>
    </row>
    <row r="35" spans="1:10">
      <c r="B35" s="338" t="s">
        <v>114</v>
      </c>
      <c r="C35" s="606">
        <v>0.34570000000000001</v>
      </c>
      <c r="D35" s="298">
        <v>34.263817788888893</v>
      </c>
      <c r="E35" s="298">
        <v>60.672079766666663</v>
      </c>
      <c r="F35" s="266">
        <f t="shared" si="0"/>
        <v>94.935897555555556</v>
      </c>
      <c r="G35" s="716"/>
      <c r="H35" s="654"/>
      <c r="I35" s="654"/>
      <c r="J35" s="654"/>
    </row>
    <row r="36" spans="1:10" ht="12.95" thickBot="1">
      <c r="B36" s="996" t="s">
        <v>382</v>
      </c>
      <c r="C36" s="974"/>
      <c r="D36" s="997">
        <f>SUM(D6:D35)</f>
        <v>493.93082849999996</v>
      </c>
      <c r="E36" s="997">
        <f>SUM(E6:E35)</f>
        <v>671.77151921111113</v>
      </c>
      <c r="F36" s="998">
        <f>SUM(D36:E36)</f>
        <v>1165.7023477111111</v>
      </c>
      <c r="G36" s="743"/>
      <c r="H36" s="654"/>
      <c r="I36" s="654"/>
      <c r="J36" s="654"/>
    </row>
    <row r="37" spans="1:10">
      <c r="A37" s="760"/>
      <c r="B37" s="760" t="s">
        <v>182</v>
      </c>
      <c r="C37" s="760"/>
      <c r="D37" s="760"/>
      <c r="E37" s="760"/>
      <c r="F37" s="760"/>
      <c r="G37" s="760"/>
      <c r="H37" s="760"/>
      <c r="I37" s="760"/>
      <c r="J37" s="654"/>
    </row>
    <row r="38" spans="1:10" ht="13.15" customHeight="1">
      <c r="A38" s="760"/>
      <c r="B38" s="760" t="s">
        <v>367</v>
      </c>
      <c r="C38" s="760"/>
      <c r="D38" s="760"/>
      <c r="E38" s="760"/>
      <c r="F38" s="760"/>
      <c r="G38" s="760"/>
      <c r="H38" s="760"/>
      <c r="I38" s="760"/>
      <c r="J38" s="654"/>
    </row>
    <row r="39" spans="1:10" ht="13.15" customHeight="1">
      <c r="A39" s="760"/>
      <c r="B39" s="760" t="s">
        <v>368</v>
      </c>
      <c r="C39" s="760"/>
      <c r="D39" s="760"/>
      <c r="E39" s="760"/>
      <c r="F39" s="760"/>
      <c r="G39" s="760"/>
      <c r="H39" s="760"/>
      <c r="I39" s="760"/>
      <c r="J39" s="654"/>
    </row>
    <row r="40" spans="1:10">
      <c r="A40" s="760"/>
      <c r="B40" s="760" t="s">
        <v>400</v>
      </c>
      <c r="C40" s="760"/>
      <c r="D40" s="760"/>
      <c r="E40" s="760"/>
      <c r="F40" s="760"/>
      <c r="G40" s="760"/>
      <c r="H40" s="760"/>
      <c r="I40" s="760"/>
      <c r="J40" s="654"/>
    </row>
    <row r="41" spans="1:10">
      <c r="A41" s="760"/>
      <c r="B41" s="760" t="s">
        <v>370</v>
      </c>
      <c r="C41" s="760"/>
      <c r="D41" s="760"/>
      <c r="E41" s="760"/>
      <c r="F41" s="760"/>
      <c r="G41" s="760"/>
      <c r="H41" s="760"/>
      <c r="I41" s="760"/>
      <c r="J41" s="654"/>
    </row>
    <row r="42" spans="1:10">
      <c r="A42" s="760"/>
      <c r="B42" s="760" t="s">
        <v>371</v>
      </c>
      <c r="C42" s="760"/>
      <c r="D42" s="760"/>
      <c r="E42" s="760"/>
      <c r="F42" s="760"/>
      <c r="G42" s="760"/>
      <c r="H42" s="760"/>
      <c r="I42" s="760"/>
      <c r="J42" s="654"/>
    </row>
    <row r="43" spans="1:10">
      <c r="A43" s="760"/>
      <c r="B43" s="760" t="s">
        <v>372</v>
      </c>
      <c r="C43" s="760"/>
      <c r="D43" s="760"/>
      <c r="E43" s="760"/>
      <c r="F43" s="760"/>
      <c r="G43" s="760"/>
      <c r="H43" s="760"/>
      <c r="I43" s="760"/>
      <c r="J43" s="654"/>
    </row>
    <row r="44" spans="1:10">
      <c r="A44" s="760"/>
      <c r="B44" s="760" t="s">
        <v>373</v>
      </c>
      <c r="C44" s="760"/>
      <c r="D44" s="760"/>
      <c r="E44" s="760"/>
      <c r="F44" s="760"/>
      <c r="G44" s="760"/>
      <c r="H44" s="760"/>
      <c r="I44" s="760"/>
      <c r="J44" s="654"/>
    </row>
    <row r="45" spans="1:10" ht="12.95" thickBot="1">
      <c r="B45" s="588"/>
      <c r="H45" s="654"/>
      <c r="I45" s="654"/>
      <c r="J45" s="654"/>
    </row>
    <row r="46" spans="1:10">
      <c r="B46" s="688" t="s">
        <v>334</v>
      </c>
      <c r="C46" s="768" t="s">
        <v>401</v>
      </c>
      <c r="D46" s="769" t="s">
        <v>331</v>
      </c>
      <c r="E46" s="770"/>
      <c r="F46" s="771"/>
      <c r="H46" s="654"/>
      <c r="I46" s="654"/>
      <c r="J46" s="654"/>
    </row>
    <row r="47" spans="1:10">
      <c r="B47" s="692" t="s">
        <v>61</v>
      </c>
      <c r="C47" s="576"/>
      <c r="D47" s="577" t="s">
        <v>332</v>
      </c>
      <c r="E47" s="591" t="s">
        <v>15</v>
      </c>
      <c r="F47" s="772" t="s">
        <v>16</v>
      </c>
      <c r="H47" s="654"/>
      <c r="I47" s="654"/>
    </row>
    <row r="48" spans="1:10">
      <c r="B48" s="338" t="s">
        <v>284</v>
      </c>
      <c r="C48" s="606">
        <v>0.15</v>
      </c>
      <c r="D48" s="266">
        <f>IFERROR(VLOOKUP(B48,#REF!,3,FALSE),0)</f>
        <v>0</v>
      </c>
      <c r="E48" s="298">
        <f>IFERROR(VLOOKUP(B48,#REF!,4,FALSE),0)</f>
        <v>0</v>
      </c>
      <c r="F48" s="284">
        <f>SUM(D48:E48)</f>
        <v>0</v>
      </c>
      <c r="H48" s="654"/>
      <c r="I48" s="654"/>
    </row>
    <row r="49" spans="2:11">
      <c r="B49" s="338" t="s">
        <v>285</v>
      </c>
      <c r="C49" s="606">
        <v>0.28849999999999998</v>
      </c>
      <c r="D49" s="266">
        <v>3.1616335555555555</v>
      </c>
      <c r="E49" s="298">
        <v>0</v>
      </c>
      <c r="F49" s="284">
        <f t="shared" ref="F49:F58" si="1">SUM(D49:E49)</f>
        <v>3.1616335555555555</v>
      </c>
      <c r="H49" s="654"/>
      <c r="I49" s="654"/>
    </row>
    <row r="50" spans="2:11">
      <c r="B50" s="338" t="s">
        <v>223</v>
      </c>
      <c r="C50" s="602">
        <v>7.5999999999999998E-2</v>
      </c>
      <c r="D50" s="266">
        <v>11.551654888888889</v>
      </c>
      <c r="E50" s="298">
        <v>1.731476888888889</v>
      </c>
      <c r="F50" s="284">
        <f t="shared" si="1"/>
        <v>13.283131777777777</v>
      </c>
      <c r="H50" s="654"/>
      <c r="I50" s="654"/>
    </row>
    <row r="51" spans="2:11">
      <c r="B51" s="338" t="s">
        <v>19</v>
      </c>
      <c r="C51" s="602">
        <v>0.1178</v>
      </c>
      <c r="D51" s="266">
        <v>0.16151322222222222</v>
      </c>
      <c r="E51" s="298">
        <v>0</v>
      </c>
      <c r="F51" s="284">
        <f t="shared" si="1"/>
        <v>0.16151322222222222</v>
      </c>
      <c r="H51" s="654"/>
      <c r="I51" s="654"/>
    </row>
    <row r="52" spans="2:11">
      <c r="B52" s="338" t="s">
        <v>287</v>
      </c>
      <c r="C52" s="602">
        <v>0.47099999999999997</v>
      </c>
      <c r="D52" s="266">
        <v>2.7256666666666669E-2</v>
      </c>
      <c r="E52" s="298">
        <v>0</v>
      </c>
      <c r="F52" s="284">
        <f t="shared" si="1"/>
        <v>2.7256666666666669E-2</v>
      </c>
      <c r="H52" s="654"/>
      <c r="I52" s="654"/>
    </row>
    <row r="53" spans="2:11">
      <c r="B53" s="338" t="s">
        <v>31</v>
      </c>
      <c r="C53" s="606">
        <v>0.25341999999999998</v>
      </c>
      <c r="D53" s="266">
        <v>3.710890333333333</v>
      </c>
      <c r="E53" s="298">
        <v>70.63218021111112</v>
      </c>
      <c r="F53" s="284">
        <f t="shared" si="1"/>
        <v>74.343070544444458</v>
      </c>
      <c r="H53" s="654"/>
      <c r="I53" s="654"/>
    </row>
    <row r="54" spans="2:11">
      <c r="B54" s="338" t="s">
        <v>288</v>
      </c>
      <c r="C54" s="602">
        <v>0.1482</v>
      </c>
      <c r="D54" s="266">
        <v>0.90624922222222226</v>
      </c>
      <c r="E54" s="298">
        <v>0</v>
      </c>
      <c r="F54" s="284">
        <f t="shared" si="1"/>
        <v>0.90624922222222226</v>
      </c>
      <c r="H54" s="654"/>
      <c r="I54" s="654"/>
    </row>
    <row r="55" spans="2:11">
      <c r="B55" s="338" t="s">
        <v>34</v>
      </c>
      <c r="C55" s="602">
        <v>0.36165000000000003</v>
      </c>
      <c r="D55" s="266">
        <v>15.106077777777777</v>
      </c>
      <c r="E55" s="298">
        <v>24.189928599999998</v>
      </c>
      <c r="F55" s="284">
        <f t="shared" si="1"/>
        <v>39.296006377777772</v>
      </c>
      <c r="H55" s="654"/>
      <c r="I55" s="654"/>
    </row>
    <row r="56" spans="2:11">
      <c r="B56" s="338" t="s">
        <v>28</v>
      </c>
      <c r="C56" s="602">
        <v>0.5</v>
      </c>
      <c r="D56" s="266">
        <v>1.2553446777777777</v>
      </c>
      <c r="E56" s="298">
        <v>5.2254605444444442</v>
      </c>
      <c r="F56" s="284">
        <f t="shared" si="1"/>
        <v>6.4808052222222221</v>
      </c>
      <c r="H56" s="654"/>
      <c r="I56" s="654"/>
    </row>
    <row r="57" spans="2:11">
      <c r="B57" s="338" t="s">
        <v>22</v>
      </c>
      <c r="C57" s="602">
        <v>0.35</v>
      </c>
      <c r="D57" s="266">
        <v>31.31092111111111</v>
      </c>
      <c r="E57" s="298">
        <v>0</v>
      </c>
      <c r="F57" s="284">
        <f t="shared" si="1"/>
        <v>31.31092111111111</v>
      </c>
      <c r="H57" s="654"/>
    </row>
    <row r="58" spans="2:11">
      <c r="B58" s="338" t="s">
        <v>25</v>
      </c>
      <c r="C58" s="602">
        <v>0.41470000000000001</v>
      </c>
      <c r="D58" s="266">
        <v>22.767167922222225</v>
      </c>
      <c r="E58" s="298">
        <v>6.5493103444444447</v>
      </c>
      <c r="F58" s="284">
        <f t="shared" si="1"/>
        <v>29.316478266666671</v>
      </c>
      <c r="H58" s="654"/>
      <c r="K58" s="544"/>
    </row>
    <row r="59" spans="2:11">
      <c r="B59" s="977" t="s">
        <v>338</v>
      </c>
      <c r="C59" s="1689"/>
      <c r="D59" s="1744">
        <f>SUM(D48:D58)</f>
        <v>89.95870937777778</v>
      </c>
      <c r="E59" s="1744">
        <f>SUM(E48:E58)</f>
        <v>108.32835658888891</v>
      </c>
      <c r="F59" s="1479">
        <f>SUM(D59:E59)</f>
        <v>198.28706596666669</v>
      </c>
      <c r="H59" s="654"/>
      <c r="K59" s="766"/>
    </row>
    <row r="60" spans="2:11">
      <c r="B60" s="977" t="s">
        <v>349</v>
      </c>
      <c r="C60" s="1689"/>
      <c r="D60" s="1744">
        <v>16.8</v>
      </c>
      <c r="E60" s="1744"/>
      <c r="F60" s="1479">
        <f>+D60+E60</f>
        <v>16.8</v>
      </c>
      <c r="H60" s="654"/>
    </row>
    <row r="61" spans="2:11" ht="12.95" thickBot="1">
      <c r="B61" s="999" t="s">
        <v>402</v>
      </c>
      <c r="C61" s="1000"/>
      <c r="D61" s="998">
        <v>116.8</v>
      </c>
      <c r="E61" s="997">
        <v>108.3</v>
      </c>
      <c r="F61" s="1001">
        <v>225</v>
      </c>
      <c r="H61" s="665"/>
      <c r="K61" s="766"/>
    </row>
    <row r="62" spans="2:11" ht="12.95" thickBot="1">
      <c r="B62" s="774"/>
      <c r="C62" s="763"/>
      <c r="D62" s="764"/>
      <c r="E62" s="765"/>
      <c r="F62" s="773"/>
      <c r="H62" s="665"/>
      <c r="K62" s="766"/>
    </row>
    <row r="63" spans="2:11" ht="12.95" thickBot="1">
      <c r="B63" s="775" t="s">
        <v>403</v>
      </c>
      <c r="C63" s="776"/>
      <c r="D63" s="777">
        <v>601</v>
      </c>
      <c r="E63" s="778">
        <v>780</v>
      </c>
      <c r="F63" s="779">
        <v>1381</v>
      </c>
      <c r="H63" s="665"/>
    </row>
    <row r="64" spans="2:11">
      <c r="B64" s="268" t="s">
        <v>350</v>
      </c>
      <c r="C64" s="144"/>
      <c r="D64" s="761"/>
      <c r="E64" s="761"/>
      <c r="F64" s="762"/>
      <c r="G64" s="654"/>
      <c r="H64" s="654"/>
    </row>
    <row r="66" spans="1:6" ht="13.5" thickBot="1">
      <c r="C66" s="687"/>
    </row>
    <row r="67" spans="1:6" ht="12.95">
      <c r="A67" s="754" t="s">
        <v>359</v>
      </c>
      <c r="B67" s="755"/>
      <c r="C67" s="755"/>
      <c r="D67" s="755"/>
      <c r="E67" s="755"/>
      <c r="F67" s="756"/>
    </row>
    <row r="68" spans="1:6">
      <c r="A68" s="757" t="s">
        <v>120</v>
      </c>
      <c r="B68" s="752" t="s">
        <v>404</v>
      </c>
      <c r="C68" s="752" t="s">
        <v>401</v>
      </c>
      <c r="D68" s="753" t="s">
        <v>64</v>
      </c>
      <c r="E68" s="753" t="s">
        <v>15</v>
      </c>
      <c r="F68" s="758" t="s">
        <v>16</v>
      </c>
    </row>
    <row r="69" spans="1:6">
      <c r="A69" s="748" t="s">
        <v>122</v>
      </c>
      <c r="B69" s="872" t="s">
        <v>121</v>
      </c>
      <c r="C69" s="744">
        <v>7.2700000000000001E-2</v>
      </c>
      <c r="D69" s="745">
        <v>43.4</v>
      </c>
      <c r="E69" s="745">
        <v>0</v>
      </c>
      <c r="F69" s="749">
        <v>43.4</v>
      </c>
    </row>
    <row r="70" spans="1:6">
      <c r="A70" s="748" t="s">
        <v>124</v>
      </c>
      <c r="B70" s="872" t="s">
        <v>123</v>
      </c>
      <c r="C70" s="744">
        <v>0.2021</v>
      </c>
      <c r="D70" s="745">
        <v>47</v>
      </c>
      <c r="E70" s="745">
        <v>0</v>
      </c>
      <c r="F70" s="749">
        <v>47</v>
      </c>
    </row>
    <row r="71" spans="1:6">
      <c r="A71" s="748" t="s">
        <v>143</v>
      </c>
      <c r="B71" s="872" t="s">
        <v>352</v>
      </c>
      <c r="C71" s="744">
        <v>0.17</v>
      </c>
      <c r="D71" s="745">
        <v>1.9</v>
      </c>
      <c r="E71" s="745">
        <v>0</v>
      </c>
      <c r="F71" s="749">
        <v>1.9</v>
      </c>
    </row>
    <row r="72" spans="1:6">
      <c r="A72" s="748" t="s">
        <v>126</v>
      </c>
      <c r="B72" s="872" t="s">
        <v>127</v>
      </c>
      <c r="C72" s="744">
        <v>0.1333</v>
      </c>
      <c r="D72" s="745">
        <v>6.2</v>
      </c>
      <c r="E72" s="745">
        <v>0</v>
      </c>
      <c r="F72" s="749">
        <v>6.2</v>
      </c>
    </row>
    <row r="73" spans="1:6">
      <c r="A73" s="748" t="s">
        <v>126</v>
      </c>
      <c r="B73" s="872" t="s">
        <v>128</v>
      </c>
      <c r="C73" s="744">
        <v>0.1333</v>
      </c>
      <c r="D73" s="745">
        <v>5.7594106777777778</v>
      </c>
      <c r="E73" s="745">
        <v>0</v>
      </c>
      <c r="F73" s="749">
        <v>5.7594106777777778</v>
      </c>
    </row>
    <row r="74" spans="1:6">
      <c r="A74" s="748" t="s">
        <v>126</v>
      </c>
      <c r="B74" s="872" t="s">
        <v>213</v>
      </c>
      <c r="C74" s="744">
        <v>0.1333</v>
      </c>
      <c r="D74" s="745">
        <v>1.9907887333333334</v>
      </c>
      <c r="E74" s="745">
        <v>0</v>
      </c>
      <c r="F74" s="749">
        <v>1.9907887333333334</v>
      </c>
    </row>
    <row r="75" spans="1:6">
      <c r="A75" s="748" t="s">
        <v>126</v>
      </c>
      <c r="B75" s="872" t="s">
        <v>214</v>
      </c>
      <c r="C75" s="744">
        <v>0.1333</v>
      </c>
      <c r="D75" s="745">
        <v>5.3974440444444447</v>
      </c>
      <c r="E75" s="745">
        <v>0</v>
      </c>
      <c r="F75" s="749">
        <v>5.3974440444444447</v>
      </c>
    </row>
    <row r="76" spans="1:6">
      <c r="A76" s="748" t="s">
        <v>126</v>
      </c>
      <c r="B76" s="872" t="s">
        <v>129</v>
      </c>
      <c r="C76" s="744">
        <v>0.1333</v>
      </c>
      <c r="D76" s="745">
        <v>1.4329443333333334</v>
      </c>
      <c r="E76" s="745">
        <v>0</v>
      </c>
      <c r="F76" s="749">
        <v>1.4329443333333334</v>
      </c>
    </row>
    <row r="77" spans="1:6">
      <c r="A77" s="748" t="s">
        <v>126</v>
      </c>
      <c r="B77" s="872" t="s">
        <v>130</v>
      </c>
      <c r="C77" s="744">
        <v>0.1333</v>
      </c>
      <c r="D77" s="745">
        <v>7.2709438999999998</v>
      </c>
      <c r="E77" s="745">
        <v>0</v>
      </c>
      <c r="F77" s="749">
        <v>7.2709438999999998</v>
      </c>
    </row>
    <row r="78" spans="1:6">
      <c r="A78" s="748" t="s">
        <v>126</v>
      </c>
      <c r="B78" s="872" t="s">
        <v>131</v>
      </c>
      <c r="C78" s="744">
        <v>0.1333</v>
      </c>
      <c r="D78" s="745">
        <v>4.9730551777777778</v>
      </c>
      <c r="E78" s="745">
        <v>0</v>
      </c>
      <c r="F78" s="749">
        <v>4.9730551777777778</v>
      </c>
    </row>
    <row r="79" spans="1:6">
      <c r="A79" s="748" t="s">
        <v>126</v>
      </c>
      <c r="B79" s="872" t="s">
        <v>133</v>
      </c>
      <c r="C79" s="744">
        <v>0.23330000000000001</v>
      </c>
      <c r="D79" s="745">
        <v>40.58017473333333</v>
      </c>
      <c r="E79" s="745">
        <v>0</v>
      </c>
      <c r="F79" s="749">
        <v>40.58017473333333</v>
      </c>
    </row>
    <row r="80" spans="1:6">
      <c r="A80" s="748" t="s">
        <v>126</v>
      </c>
      <c r="B80" s="872" t="s">
        <v>134</v>
      </c>
      <c r="C80" s="744">
        <v>0.23330000000000001</v>
      </c>
      <c r="D80" s="745">
        <v>44.234030022222221</v>
      </c>
      <c r="E80" s="745">
        <v>0</v>
      </c>
      <c r="F80" s="749">
        <v>44.234030022222221</v>
      </c>
    </row>
    <row r="81" spans="1:6">
      <c r="A81" s="748" t="s">
        <v>126</v>
      </c>
      <c r="B81" s="872" t="s">
        <v>135</v>
      </c>
      <c r="C81" s="744">
        <v>0.23330000000000001</v>
      </c>
      <c r="D81" s="745">
        <v>14.729710000000001</v>
      </c>
      <c r="E81" s="745">
        <v>0</v>
      </c>
      <c r="F81" s="749">
        <v>14.729710000000001</v>
      </c>
    </row>
    <row r="82" spans="1:6">
      <c r="A82" s="748" t="s">
        <v>126</v>
      </c>
      <c r="B82" s="872" t="s">
        <v>136</v>
      </c>
      <c r="C82" s="744">
        <v>0.23330000000000001</v>
      </c>
      <c r="D82" s="745">
        <v>21.665653922222223</v>
      </c>
      <c r="E82" s="745">
        <v>0</v>
      </c>
      <c r="F82" s="749">
        <v>21.665653922222223</v>
      </c>
    </row>
    <row r="83" spans="1:6">
      <c r="A83" s="748" t="s">
        <v>126</v>
      </c>
      <c r="B83" s="872" t="s">
        <v>137</v>
      </c>
      <c r="C83" s="744">
        <v>0.23330000000000001</v>
      </c>
      <c r="D83" s="745">
        <v>12.931354588888889</v>
      </c>
      <c r="E83" s="745">
        <v>0</v>
      </c>
      <c r="F83" s="749">
        <v>12.931354588888889</v>
      </c>
    </row>
    <row r="84" spans="1:6">
      <c r="A84" s="750" t="s">
        <v>126</v>
      </c>
      <c r="B84" s="872" t="s">
        <v>138</v>
      </c>
      <c r="C84" s="744">
        <v>0.1333</v>
      </c>
      <c r="D84" s="745">
        <v>15.9</v>
      </c>
      <c r="E84" s="745">
        <v>0</v>
      </c>
      <c r="F84" s="749">
        <v>15.9</v>
      </c>
    </row>
    <row r="85" spans="1:6">
      <c r="A85" s="750" t="s">
        <v>405</v>
      </c>
      <c r="B85" s="872" t="s">
        <v>66</v>
      </c>
      <c r="C85" s="759" t="s">
        <v>406</v>
      </c>
      <c r="D85" s="745">
        <v>50.436829566666667</v>
      </c>
      <c r="E85" s="745">
        <v>6.9720005777777772</v>
      </c>
      <c r="F85" s="749">
        <v>57.4</v>
      </c>
    </row>
    <row r="86" spans="1:6">
      <c r="A86" s="750" t="s">
        <v>405</v>
      </c>
      <c r="B86" s="872" t="s">
        <v>72</v>
      </c>
      <c r="C86" s="759">
        <v>0.23549999999999999</v>
      </c>
      <c r="D86" s="745">
        <v>12.992799033333334</v>
      </c>
      <c r="E86" s="745">
        <v>1.6496665333333334</v>
      </c>
      <c r="F86" s="749">
        <v>14.6</v>
      </c>
    </row>
    <row r="87" spans="1:6">
      <c r="A87" s="750" t="s">
        <v>194</v>
      </c>
      <c r="B87" s="872" t="s">
        <v>374</v>
      </c>
      <c r="C87" s="746">
        <v>0.36499999999999999</v>
      </c>
      <c r="D87" s="747">
        <v>0</v>
      </c>
      <c r="E87" s="745">
        <v>21.3</v>
      </c>
      <c r="F87" s="749">
        <v>21.3</v>
      </c>
    </row>
    <row r="88" spans="1:6">
      <c r="A88" s="750" t="s">
        <v>405</v>
      </c>
      <c r="B88" s="872" t="s">
        <v>240</v>
      </c>
      <c r="C88" s="746" t="s">
        <v>406</v>
      </c>
      <c r="D88" s="747">
        <v>24.160498177777775</v>
      </c>
      <c r="E88" s="747">
        <v>15.270221077777778</v>
      </c>
      <c r="F88" s="781">
        <v>39.4</v>
      </c>
    </row>
    <row r="89" spans="1:6">
      <c r="A89" s="750" t="s">
        <v>405</v>
      </c>
      <c r="B89" s="872" t="s">
        <v>75</v>
      </c>
      <c r="C89" s="746">
        <v>0.12</v>
      </c>
      <c r="D89" s="747">
        <v>4.1091774666666669</v>
      </c>
      <c r="E89" s="745">
        <v>0.21521109999999999</v>
      </c>
      <c r="F89" s="749">
        <v>4.3243885666666664</v>
      </c>
    </row>
    <row r="90" spans="1:6">
      <c r="A90" s="750" t="s">
        <v>147</v>
      </c>
      <c r="B90" s="872" t="s">
        <v>146</v>
      </c>
      <c r="C90" s="746">
        <v>0.09</v>
      </c>
      <c r="D90" s="780">
        <v>3.5273664111111112</v>
      </c>
      <c r="E90" s="747">
        <v>0</v>
      </c>
      <c r="F90" s="749">
        <v>3.5</v>
      </c>
    </row>
    <row r="91" spans="1:6">
      <c r="A91" s="750" t="s">
        <v>147</v>
      </c>
      <c r="B91" s="872" t="s">
        <v>148</v>
      </c>
      <c r="C91" s="744">
        <v>0.05</v>
      </c>
      <c r="D91" s="780">
        <v>3.1757997666666666</v>
      </c>
      <c r="E91" s="747">
        <v>0</v>
      </c>
      <c r="F91" s="749">
        <v>3.2</v>
      </c>
    </row>
    <row r="92" spans="1:6">
      <c r="A92" s="750" t="s">
        <v>147</v>
      </c>
      <c r="B92" s="872" t="s">
        <v>149</v>
      </c>
      <c r="C92" s="744">
        <v>9.2600000000000002E-2</v>
      </c>
      <c r="D92" s="780">
        <v>6.4745884111111103</v>
      </c>
      <c r="E92" s="747">
        <v>0</v>
      </c>
      <c r="F92" s="749">
        <v>6.5229016739130428</v>
      </c>
    </row>
    <row r="93" spans="1:6">
      <c r="A93" s="750" t="s">
        <v>151</v>
      </c>
      <c r="B93" s="872" t="s">
        <v>150</v>
      </c>
      <c r="C93" s="744">
        <v>0.45900000000000002</v>
      </c>
      <c r="D93" s="747">
        <v>22.248876111111112</v>
      </c>
      <c r="E93" s="747">
        <v>0</v>
      </c>
      <c r="F93" s="749">
        <v>22.2</v>
      </c>
    </row>
    <row r="94" spans="1:6">
      <c r="A94" s="750" t="s">
        <v>151</v>
      </c>
      <c r="B94" s="872" t="s">
        <v>152</v>
      </c>
      <c r="C94" s="744">
        <v>0.31850000000000001</v>
      </c>
      <c r="D94" s="747">
        <v>0</v>
      </c>
      <c r="E94" s="745">
        <v>50.4</v>
      </c>
      <c r="F94" s="749">
        <v>50.4</v>
      </c>
    </row>
    <row r="95" spans="1:6">
      <c r="A95" s="750" t="s">
        <v>405</v>
      </c>
      <c r="B95" s="872" t="s">
        <v>77</v>
      </c>
      <c r="C95" s="744">
        <v>0.25</v>
      </c>
      <c r="D95" s="747">
        <v>7.1600994444444446</v>
      </c>
      <c r="E95" s="745">
        <v>0.13096666666666668</v>
      </c>
      <c r="F95" s="749">
        <v>7.2910661111111112</v>
      </c>
    </row>
    <row r="96" spans="1:6">
      <c r="A96" s="750" t="s">
        <v>405</v>
      </c>
      <c r="B96" s="872" t="s">
        <v>79</v>
      </c>
      <c r="C96" s="744">
        <v>0.5</v>
      </c>
      <c r="D96" s="747">
        <v>11.143821388888888</v>
      </c>
      <c r="E96" s="745">
        <v>9.6877777777777771E-2</v>
      </c>
      <c r="F96" s="749">
        <v>11.240699166666666</v>
      </c>
    </row>
    <row r="97" spans="1:7">
      <c r="A97" s="750" t="s">
        <v>236</v>
      </c>
      <c r="B97" s="872" t="s">
        <v>235</v>
      </c>
      <c r="C97" s="744">
        <v>0.3</v>
      </c>
      <c r="D97" s="745">
        <v>9.4454232065217383</v>
      </c>
      <c r="E97" s="747">
        <v>0</v>
      </c>
      <c r="F97" s="749">
        <v>9.4454232065217383</v>
      </c>
    </row>
    <row r="98" spans="1:7">
      <c r="A98" s="750" t="s">
        <v>405</v>
      </c>
      <c r="B98" s="872" t="s">
        <v>82</v>
      </c>
      <c r="C98" s="759" t="s">
        <v>406</v>
      </c>
      <c r="D98" s="745">
        <v>14.348387799999999</v>
      </c>
      <c r="E98" s="747">
        <v>162.75191002222221</v>
      </c>
      <c r="F98" s="749">
        <v>177.10029782222222</v>
      </c>
    </row>
    <row r="99" spans="1:7">
      <c r="A99" s="750" t="s">
        <v>155</v>
      </c>
      <c r="B99" s="872" t="s">
        <v>154</v>
      </c>
      <c r="C99" s="746">
        <v>0.1</v>
      </c>
      <c r="D99" s="745">
        <v>8.3000000000000007</v>
      </c>
      <c r="E99" s="747">
        <v>0</v>
      </c>
      <c r="F99" s="749">
        <v>8.3000000000000007</v>
      </c>
    </row>
    <row r="100" spans="1:7">
      <c r="A100" s="750" t="s">
        <v>405</v>
      </c>
      <c r="B100" s="872" t="s">
        <v>407</v>
      </c>
      <c r="C100" s="746" t="s">
        <v>242</v>
      </c>
      <c r="D100" s="745">
        <v>0.78414438888888893</v>
      </c>
      <c r="E100" s="747">
        <v>0</v>
      </c>
      <c r="F100" s="749">
        <v>0.78414438888888893</v>
      </c>
    </row>
    <row r="101" spans="1:7">
      <c r="A101" s="750" t="s">
        <v>157</v>
      </c>
      <c r="B101" s="872" t="s">
        <v>206</v>
      </c>
      <c r="C101" s="746">
        <v>0.6</v>
      </c>
      <c r="D101" s="745">
        <v>34.6</v>
      </c>
      <c r="E101" s="747">
        <v>0</v>
      </c>
      <c r="F101" s="749">
        <v>34.6</v>
      </c>
    </row>
    <row r="102" spans="1:7">
      <c r="A102" s="750" t="s">
        <v>405</v>
      </c>
      <c r="B102" s="872" t="s">
        <v>408</v>
      </c>
      <c r="C102" s="746">
        <v>0.215</v>
      </c>
      <c r="D102" s="745">
        <v>19.882198511111113</v>
      </c>
      <c r="E102" s="747">
        <v>0.43111107777777774</v>
      </c>
      <c r="F102" s="749">
        <v>20.313309588888892</v>
      </c>
    </row>
    <row r="103" spans="1:7">
      <c r="A103" s="750" t="s">
        <v>405</v>
      </c>
      <c r="B103" s="872" t="s">
        <v>86</v>
      </c>
      <c r="C103" s="746">
        <v>0.25</v>
      </c>
      <c r="D103" s="745">
        <v>0.7</v>
      </c>
      <c r="E103" s="747">
        <v>0</v>
      </c>
      <c r="F103" s="749">
        <v>0.7</v>
      </c>
    </row>
    <row r="104" spans="1:7">
      <c r="A104" s="750" t="s">
        <v>405</v>
      </c>
      <c r="B104" s="872" t="s">
        <v>90</v>
      </c>
      <c r="C104" s="746">
        <v>0.25</v>
      </c>
      <c r="D104" s="745">
        <v>23.275664933333335</v>
      </c>
      <c r="E104" s="747">
        <v>1.3545554555555557</v>
      </c>
      <c r="F104" s="749">
        <v>24.630220388888887</v>
      </c>
    </row>
    <row r="105" spans="1:7">
      <c r="A105" s="750" t="s">
        <v>147</v>
      </c>
      <c r="B105" s="872" t="s">
        <v>220</v>
      </c>
      <c r="C105" s="744">
        <v>0.15</v>
      </c>
      <c r="D105" s="745">
        <v>6.1</v>
      </c>
      <c r="E105" s="747">
        <v>0</v>
      </c>
      <c r="F105" s="749">
        <v>6.1</v>
      </c>
    </row>
    <row r="106" spans="1:7" ht="13.5" thickBot="1">
      <c r="A106" s="751"/>
      <c r="B106" s="1002" t="s">
        <v>359</v>
      </c>
      <c r="C106" s="993"/>
      <c r="D106" s="994">
        <f>SUM(D69:D105)</f>
        <v>538.23118475096612</v>
      </c>
      <c r="E106" s="994">
        <f>SUM(E69:E105)</f>
        <v>260.57252028888882</v>
      </c>
      <c r="F106" s="995">
        <v>799</v>
      </c>
    </row>
    <row r="108" spans="1:7">
      <c r="A108" s="2106" t="s">
        <v>409</v>
      </c>
      <c r="B108" s="2106"/>
      <c r="C108" s="2106"/>
      <c r="D108" s="2106"/>
      <c r="E108" s="2106"/>
      <c r="F108" s="2106"/>
      <c r="G108" s="2106"/>
    </row>
    <row r="109" spans="1:7">
      <c r="A109" s="1459" t="s">
        <v>393</v>
      </c>
      <c r="B109" s="1459"/>
      <c r="C109" s="1459"/>
      <c r="D109" s="1459"/>
      <c r="E109" s="1459"/>
      <c r="F109" s="1459"/>
      <c r="G109" s="1459"/>
    </row>
  </sheetData>
  <mergeCells count="2">
    <mergeCell ref="D3:F3"/>
    <mergeCell ref="A108:G108"/>
  </mergeCells>
  <pageMargins left="0.7" right="0.7" top="0.75" bottom="0.75" header="0.3" footer="0.3"/>
  <pageSetup paperSize="9" orientation="portrait" r:id="rId1"/>
  <ignoredErrors>
    <ignoredError sqref="F6:F35 F49:F50 F51:F58"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10"/>
  <sheetViews>
    <sheetView topLeftCell="A52" zoomScale="110" zoomScaleNormal="110" workbookViewId="0">
      <selection activeCell="B64" sqref="B64"/>
    </sheetView>
  </sheetViews>
  <sheetFormatPr defaultRowHeight="12.6"/>
  <cols>
    <col min="2" max="2" width="25" customWidth="1"/>
    <col min="3" max="3" width="13.5703125" customWidth="1"/>
    <col min="4" max="4" width="10.7109375" customWidth="1"/>
    <col min="7" max="7" width="6.140625" customWidth="1"/>
  </cols>
  <sheetData>
    <row r="1" spans="2:9" ht="12.95">
      <c r="B1" s="737" t="s">
        <v>397</v>
      </c>
      <c r="C1" s="710"/>
      <c r="D1" s="726"/>
      <c r="E1" s="726"/>
      <c r="F1" s="726"/>
      <c r="G1" s="691"/>
    </row>
    <row r="2" spans="2:9">
      <c r="B2" s="700"/>
      <c r="G2" s="693"/>
    </row>
    <row r="3" spans="2:9">
      <c r="B3" s="692" t="s">
        <v>398</v>
      </c>
      <c r="C3" s="576"/>
      <c r="D3" s="2088" t="s">
        <v>331</v>
      </c>
      <c r="E3" s="2105"/>
      <c r="F3" s="2105"/>
      <c r="G3" s="693"/>
    </row>
    <row r="4" spans="2:9">
      <c r="B4" s="692" t="s">
        <v>61</v>
      </c>
      <c r="C4" s="576" t="s">
        <v>399</v>
      </c>
      <c r="D4" s="577" t="s">
        <v>332</v>
      </c>
      <c r="E4" s="577" t="s">
        <v>15</v>
      </c>
      <c r="F4" s="577" t="s">
        <v>16</v>
      </c>
      <c r="G4" s="693"/>
    </row>
    <row r="5" spans="2:9">
      <c r="B5" s="692"/>
      <c r="C5" s="576"/>
      <c r="D5" s="577"/>
      <c r="E5" s="577"/>
      <c r="F5" s="577"/>
      <c r="G5" s="693"/>
    </row>
    <row r="6" spans="2:9">
      <c r="B6" s="694" t="s">
        <v>21</v>
      </c>
      <c r="C6" s="602">
        <v>0.85</v>
      </c>
      <c r="D6" s="657">
        <v>6.1480207608695645</v>
      </c>
      <c r="E6" s="657">
        <v>10.916785206521739</v>
      </c>
      <c r="F6" s="656">
        <v>17.064805967391305</v>
      </c>
      <c r="G6" s="716"/>
      <c r="H6" s="654"/>
      <c r="I6" s="658"/>
    </row>
    <row r="7" spans="2:9">
      <c r="B7" s="695" t="s">
        <v>33</v>
      </c>
      <c r="C7" s="606" t="s">
        <v>162</v>
      </c>
      <c r="D7" s="657">
        <v>14.603899304347824</v>
      </c>
      <c r="E7" s="657">
        <v>5.8504515217391306</v>
      </c>
      <c r="F7" s="656">
        <v>20.454350826086955</v>
      </c>
      <c r="G7" s="716"/>
      <c r="H7" s="654"/>
      <c r="I7" s="654"/>
    </row>
    <row r="8" spans="2:9">
      <c r="B8" s="695" t="s">
        <v>163</v>
      </c>
      <c r="C8" s="606" t="s">
        <v>164</v>
      </c>
      <c r="D8" s="657">
        <v>0.21649243478260871</v>
      </c>
      <c r="E8" s="657">
        <v>3.1734695652173912E-2</v>
      </c>
      <c r="F8" s="656">
        <v>0.24822713043478262</v>
      </c>
      <c r="G8" s="716"/>
      <c r="H8" s="654"/>
      <c r="I8" s="654"/>
    </row>
    <row r="9" spans="2:9">
      <c r="B9" s="695" t="s">
        <v>166</v>
      </c>
      <c r="C9" s="602">
        <v>0.58699999999999997</v>
      </c>
      <c r="D9" s="657">
        <v>17.206232336956521</v>
      </c>
      <c r="E9" s="657">
        <v>14.052678652173913</v>
      </c>
      <c r="F9" s="656">
        <v>31.258910989130435</v>
      </c>
      <c r="G9" s="716"/>
      <c r="H9" s="654"/>
      <c r="I9" s="654"/>
    </row>
    <row r="10" spans="2:9">
      <c r="B10" s="696" t="s">
        <v>42</v>
      </c>
      <c r="C10" s="608" t="s">
        <v>167</v>
      </c>
      <c r="D10" s="657">
        <v>50.874565108695649</v>
      </c>
      <c r="E10" s="657">
        <v>0</v>
      </c>
      <c r="F10" s="656">
        <v>50.874565108695649</v>
      </c>
      <c r="G10" s="716"/>
      <c r="H10" s="654"/>
      <c r="I10" s="654"/>
    </row>
    <row r="11" spans="2:9">
      <c r="B11" s="695" t="s">
        <v>45</v>
      </c>
      <c r="C11" s="606">
        <v>0.36</v>
      </c>
      <c r="D11" s="657">
        <v>21.235526315217392</v>
      </c>
      <c r="E11" s="657">
        <v>13.112296032608697</v>
      </c>
      <c r="F11" s="656">
        <v>34.347822347826089</v>
      </c>
      <c r="G11" s="716"/>
      <c r="H11" s="658"/>
      <c r="I11" s="654"/>
    </row>
    <row r="12" spans="2:9">
      <c r="B12" s="695" t="s">
        <v>47</v>
      </c>
      <c r="C12" s="606">
        <v>0.51</v>
      </c>
      <c r="D12" s="657">
        <v>45.704892445652177</v>
      </c>
      <c r="E12" s="657">
        <v>55.574146804347826</v>
      </c>
      <c r="F12" s="656">
        <v>101.27903925000001</v>
      </c>
      <c r="G12" s="716"/>
      <c r="H12" s="654"/>
      <c r="I12" s="654"/>
    </row>
    <row r="13" spans="2:9">
      <c r="B13" s="696" t="s">
        <v>51</v>
      </c>
      <c r="C13" s="608">
        <v>0.13039999999999999</v>
      </c>
      <c r="D13" s="657">
        <v>6.9102235434782617</v>
      </c>
      <c r="E13" s="657">
        <v>3.1771811413043478</v>
      </c>
      <c r="F13" s="656">
        <v>10.087404684782609</v>
      </c>
      <c r="G13" s="716"/>
      <c r="H13" s="654"/>
      <c r="I13" s="658"/>
    </row>
    <row r="14" spans="2:9">
      <c r="B14" s="695" t="s">
        <v>173</v>
      </c>
      <c r="C14" s="606" t="s">
        <v>174</v>
      </c>
      <c r="D14" s="657">
        <v>0.2102751304347826</v>
      </c>
      <c r="E14" s="657">
        <v>1.4613143369565218</v>
      </c>
      <c r="F14" s="656">
        <v>1.6715894673913043</v>
      </c>
      <c r="G14" s="716"/>
      <c r="H14" s="654"/>
      <c r="I14" s="654"/>
    </row>
    <row r="15" spans="2:9">
      <c r="B15" s="695" t="s">
        <v>56</v>
      </c>
      <c r="C15" s="602">
        <v>0.55300000000000005</v>
      </c>
      <c r="D15" s="657">
        <v>10.376314130434782</v>
      </c>
      <c r="E15" s="657">
        <v>9.2756224130434788</v>
      </c>
      <c r="F15" s="656">
        <v>19.651936543478261</v>
      </c>
      <c r="G15" s="716"/>
      <c r="H15" s="654"/>
      <c r="I15" s="654"/>
    </row>
    <row r="16" spans="2:9">
      <c r="B16" s="695" t="s">
        <v>57</v>
      </c>
      <c r="C16" s="606">
        <v>0.39550000000000002</v>
      </c>
      <c r="D16" s="657">
        <v>9.4099871521739136</v>
      </c>
      <c r="E16" s="657">
        <v>37.609001456521739</v>
      </c>
      <c r="F16" s="656">
        <v>47.018988608695651</v>
      </c>
      <c r="G16" s="716"/>
      <c r="H16" s="654"/>
      <c r="I16" s="654"/>
    </row>
    <row r="17" spans="2:10">
      <c r="B17" s="695" t="s">
        <v>60</v>
      </c>
      <c r="C17" s="602">
        <v>0.43969999999999998</v>
      </c>
      <c r="D17" s="657">
        <v>8.3975618260869567</v>
      </c>
      <c r="E17" s="657">
        <v>11.561454010869566</v>
      </c>
      <c r="F17" s="656">
        <v>19.959015836956524</v>
      </c>
      <c r="G17" s="716"/>
      <c r="H17" s="654"/>
      <c r="I17" s="654"/>
    </row>
    <row r="18" spans="2:10">
      <c r="B18" s="695" t="s">
        <v>65</v>
      </c>
      <c r="C18" s="602">
        <v>0.64</v>
      </c>
      <c r="D18" s="657">
        <v>5.0142269891304343</v>
      </c>
      <c r="E18" s="657">
        <v>1.9991825543478259</v>
      </c>
      <c r="F18" s="656">
        <v>7.01340954347826</v>
      </c>
      <c r="G18" s="716"/>
      <c r="H18" s="654"/>
      <c r="I18" s="654"/>
      <c r="J18" s="654"/>
    </row>
    <row r="19" spans="2:10">
      <c r="B19" s="695" t="s">
        <v>68</v>
      </c>
      <c r="C19" s="602">
        <v>0.2</v>
      </c>
      <c r="D19" s="657">
        <v>0</v>
      </c>
      <c r="E19" s="657">
        <v>0</v>
      </c>
      <c r="F19" s="656">
        <v>0</v>
      </c>
      <c r="G19" s="716"/>
      <c r="H19" s="654"/>
      <c r="I19" s="654"/>
      <c r="J19" s="654"/>
    </row>
    <row r="20" spans="2:10">
      <c r="B20" s="695" t="s">
        <v>71</v>
      </c>
      <c r="C20" s="606" t="s">
        <v>175</v>
      </c>
      <c r="D20" s="657">
        <v>13.956254978260869</v>
      </c>
      <c r="E20" s="657">
        <v>0.89332344565217392</v>
      </c>
      <c r="F20" s="656">
        <v>14.849578423913043</v>
      </c>
      <c r="G20" s="716"/>
      <c r="H20" s="654"/>
      <c r="I20" s="654"/>
      <c r="J20" s="654"/>
    </row>
    <row r="21" spans="2:10">
      <c r="B21" s="695" t="s">
        <v>52</v>
      </c>
      <c r="C21" s="606">
        <v>0.35</v>
      </c>
      <c r="D21" s="656">
        <v>0</v>
      </c>
      <c r="E21" s="657">
        <v>0</v>
      </c>
      <c r="F21" s="656">
        <v>0</v>
      </c>
      <c r="G21" s="716"/>
      <c r="H21" s="654"/>
      <c r="I21" s="654"/>
      <c r="J21" s="654"/>
    </row>
    <row r="22" spans="2:10">
      <c r="B22" s="695" t="s">
        <v>74</v>
      </c>
      <c r="C22" s="608" t="s">
        <v>176</v>
      </c>
      <c r="D22" s="657">
        <v>52.733244423913042</v>
      </c>
      <c r="E22" s="657">
        <v>54.582434836956523</v>
      </c>
      <c r="F22" s="656">
        <v>107.31567926086956</v>
      </c>
      <c r="G22" s="716"/>
      <c r="H22" s="654"/>
      <c r="I22" s="654"/>
      <c r="J22" s="654"/>
    </row>
    <row r="23" spans="2:10">
      <c r="B23" s="695" t="s">
        <v>178</v>
      </c>
      <c r="C23" s="606" t="s">
        <v>177</v>
      </c>
      <c r="D23" s="657">
        <v>15.838571358695649</v>
      </c>
      <c r="E23" s="657">
        <v>39.263604619565214</v>
      </c>
      <c r="F23" s="656">
        <v>55.10217597826086</v>
      </c>
      <c r="G23" s="716"/>
      <c r="H23" s="654"/>
      <c r="I23" s="654"/>
      <c r="J23" s="654"/>
    </row>
    <row r="24" spans="2:10">
      <c r="B24" s="695" t="s">
        <v>83</v>
      </c>
      <c r="C24" s="606">
        <v>0.33279999999999998</v>
      </c>
      <c r="D24" s="657">
        <v>31.152261532608694</v>
      </c>
      <c r="E24" s="657">
        <v>0</v>
      </c>
      <c r="F24" s="656">
        <v>31.152261532608694</v>
      </c>
      <c r="G24" s="716"/>
      <c r="H24" s="654"/>
      <c r="I24" s="654"/>
      <c r="J24" s="654"/>
    </row>
    <row r="25" spans="2:10">
      <c r="B25" s="695" t="s">
        <v>85</v>
      </c>
      <c r="C25" s="606">
        <v>0.3679</v>
      </c>
      <c r="D25" s="657">
        <v>9.3403562826086954</v>
      </c>
      <c r="E25" s="657">
        <v>40.370853804347824</v>
      </c>
      <c r="F25" s="656">
        <v>49.71121008695652</v>
      </c>
      <c r="G25" s="716"/>
      <c r="H25" s="654"/>
      <c r="I25" s="654"/>
      <c r="J25" s="654"/>
    </row>
    <row r="26" spans="2:10">
      <c r="B26" s="695" t="s">
        <v>88</v>
      </c>
      <c r="C26" s="606" t="s">
        <v>179</v>
      </c>
      <c r="D26" s="657">
        <v>24.351989076086952</v>
      </c>
      <c r="E26" s="657">
        <v>16.888274793478256</v>
      </c>
      <c r="F26" s="656">
        <v>41.240263869565212</v>
      </c>
      <c r="G26" s="716"/>
      <c r="H26" s="654"/>
      <c r="I26" s="654"/>
      <c r="J26" s="654"/>
    </row>
    <row r="27" spans="2:10">
      <c r="B27" s="695" t="s">
        <v>103</v>
      </c>
      <c r="C27" s="602">
        <v>0.41499999999999998</v>
      </c>
      <c r="D27" s="657">
        <v>6.716576086956521</v>
      </c>
      <c r="E27" s="657">
        <v>0</v>
      </c>
      <c r="F27" s="656">
        <v>6.716576086956521</v>
      </c>
      <c r="G27" s="716"/>
      <c r="H27" s="654"/>
      <c r="I27" s="654"/>
      <c r="J27" s="654"/>
    </row>
    <row r="28" spans="2:10">
      <c r="B28" s="695" t="s">
        <v>105</v>
      </c>
      <c r="C28" s="602">
        <v>0.30580000000000002</v>
      </c>
      <c r="D28" s="657">
        <v>10.347765217391304</v>
      </c>
      <c r="E28" s="657">
        <v>206.86524083695653</v>
      </c>
      <c r="F28" s="656">
        <v>217.21300605434783</v>
      </c>
      <c r="G28" s="716"/>
      <c r="H28" s="654"/>
      <c r="I28" s="654"/>
      <c r="J28" s="654"/>
    </row>
    <row r="29" spans="2:10">
      <c r="B29" s="695" t="s">
        <v>106</v>
      </c>
      <c r="C29" s="602">
        <v>0.30580000000000002</v>
      </c>
      <c r="D29" s="657">
        <v>38.282194097826086</v>
      </c>
      <c r="E29" s="657">
        <v>0</v>
      </c>
      <c r="F29" s="656">
        <v>38.282194097826086</v>
      </c>
      <c r="G29" s="716"/>
      <c r="H29" s="654"/>
      <c r="I29" s="654"/>
      <c r="J29" s="654"/>
    </row>
    <row r="30" spans="2:10">
      <c r="B30" s="695" t="s">
        <v>108</v>
      </c>
      <c r="C30" s="602">
        <v>0.58840000000000003</v>
      </c>
      <c r="D30" s="657">
        <v>24.857776663043477</v>
      </c>
      <c r="E30" s="657">
        <v>34.844449304347826</v>
      </c>
      <c r="F30" s="656">
        <v>59.7022259673913</v>
      </c>
      <c r="G30" s="716"/>
      <c r="H30" s="654"/>
      <c r="I30" s="654"/>
      <c r="J30" s="654"/>
    </row>
    <row r="31" spans="2:10">
      <c r="B31" s="695" t="s">
        <v>111</v>
      </c>
      <c r="C31" s="602">
        <v>0.53774999999999995</v>
      </c>
      <c r="D31" s="657">
        <v>1.9687194239130434</v>
      </c>
      <c r="E31" s="657">
        <v>21.527656945652176</v>
      </c>
      <c r="F31" s="656">
        <v>23.496376369565219</v>
      </c>
      <c r="G31" s="716"/>
      <c r="H31" s="654"/>
      <c r="I31" s="654"/>
      <c r="J31" s="654"/>
    </row>
    <row r="32" spans="2:10">
      <c r="B32" s="695" t="s">
        <v>225</v>
      </c>
      <c r="C32" s="602">
        <v>0.18</v>
      </c>
      <c r="D32" s="657">
        <v>0.99231009782608692</v>
      </c>
      <c r="E32" s="657">
        <v>0.52302539130434778</v>
      </c>
      <c r="F32" s="656">
        <v>1.5153354891304347</v>
      </c>
      <c r="G32" s="716"/>
      <c r="H32" s="654"/>
      <c r="I32" s="654"/>
      <c r="J32" s="654"/>
    </row>
    <row r="33" spans="2:10">
      <c r="B33" s="695" t="s">
        <v>112</v>
      </c>
      <c r="C33" s="606">
        <v>0.41499999999999998</v>
      </c>
      <c r="D33" s="657">
        <v>11.577916130434781</v>
      </c>
      <c r="E33" s="657">
        <v>0.12101413043478261</v>
      </c>
      <c r="F33" s="656">
        <v>11.698930260869563</v>
      </c>
      <c r="G33" s="716"/>
      <c r="H33" s="654"/>
      <c r="I33" s="654"/>
      <c r="J33" s="654"/>
    </row>
    <row r="34" spans="2:10">
      <c r="B34" s="695" t="s">
        <v>113</v>
      </c>
      <c r="C34" s="606">
        <v>0.53200000000000003</v>
      </c>
      <c r="D34" s="657">
        <v>33.152839978260872</v>
      </c>
      <c r="E34" s="657">
        <v>41.315604793478258</v>
      </c>
      <c r="F34" s="656">
        <v>74.468444771739129</v>
      </c>
      <c r="G34" s="716"/>
      <c r="H34" s="654"/>
      <c r="I34" s="654"/>
      <c r="J34" s="654"/>
    </row>
    <row r="35" spans="2:10">
      <c r="B35" s="738" t="s">
        <v>114</v>
      </c>
      <c r="C35" s="606">
        <v>0.34570000000000001</v>
      </c>
      <c r="D35" s="657">
        <v>34.841525913043476</v>
      </c>
      <c r="E35" s="657">
        <v>62.298171978260868</v>
      </c>
      <c r="F35" s="657">
        <v>97.139697891304337</v>
      </c>
      <c r="G35" s="716"/>
      <c r="H35" s="654"/>
      <c r="I35" s="654"/>
      <c r="J35" s="654"/>
    </row>
    <row r="36" spans="2:10">
      <c r="B36" s="739" t="s">
        <v>382</v>
      </c>
      <c r="C36" s="734"/>
      <c r="D36" s="735">
        <v>506.41851873913055</v>
      </c>
      <c r="E36" s="735">
        <v>684.11550370652185</v>
      </c>
      <c r="F36" s="735">
        <v>1190.5340224456525</v>
      </c>
      <c r="G36" s="716"/>
      <c r="H36" s="654"/>
      <c r="I36" s="654"/>
      <c r="J36" s="654"/>
    </row>
    <row r="37" spans="2:10">
      <c r="B37" s="738"/>
      <c r="C37" s="657"/>
      <c r="D37" s="736"/>
      <c r="E37" s="736"/>
      <c r="F37" s="736"/>
      <c r="G37" s="716"/>
      <c r="H37" s="654"/>
      <c r="I37" s="654"/>
      <c r="J37" s="654"/>
    </row>
    <row r="38" spans="2:10">
      <c r="B38" s="738" t="s">
        <v>182</v>
      </c>
      <c r="C38" s="657"/>
      <c r="D38" s="657"/>
      <c r="E38" s="657"/>
      <c r="F38" s="657"/>
      <c r="G38" s="716"/>
      <c r="H38" s="654"/>
      <c r="I38" s="654"/>
      <c r="J38" s="654"/>
    </row>
    <row r="39" spans="2:10">
      <c r="B39" s="738" t="s">
        <v>367</v>
      </c>
      <c r="C39" s="657"/>
      <c r="D39" s="657"/>
      <c r="E39" s="657"/>
      <c r="F39" s="657"/>
      <c r="G39" s="716"/>
      <c r="H39" s="654"/>
      <c r="I39" s="654"/>
      <c r="J39" s="654"/>
    </row>
    <row r="40" spans="2:10" ht="13.15" customHeight="1">
      <c r="B40" s="738" t="s">
        <v>368</v>
      </c>
      <c r="C40" s="657"/>
      <c r="D40" s="657"/>
      <c r="E40" s="657"/>
      <c r="F40" s="657"/>
      <c r="G40" s="716"/>
      <c r="H40" s="654"/>
      <c r="I40" s="654"/>
      <c r="J40" s="654"/>
    </row>
    <row r="41" spans="2:10">
      <c r="B41" s="698" t="s">
        <v>410</v>
      </c>
      <c r="C41" s="578"/>
      <c r="D41" s="578"/>
      <c r="E41" s="582"/>
      <c r="F41" s="583"/>
      <c r="G41" s="740"/>
      <c r="H41" s="584"/>
      <c r="I41" s="584"/>
      <c r="J41" s="654"/>
    </row>
    <row r="42" spans="2:10">
      <c r="B42" s="698" t="s">
        <v>411</v>
      </c>
      <c r="C42" s="578"/>
      <c r="G42" s="693"/>
      <c r="J42" s="654"/>
    </row>
    <row r="43" spans="2:10">
      <c r="B43" s="699" t="s">
        <v>370</v>
      </c>
      <c r="C43" s="585"/>
      <c r="G43" s="693"/>
      <c r="J43" s="654"/>
    </row>
    <row r="44" spans="2:10">
      <c r="B44" s="699" t="s">
        <v>371</v>
      </c>
      <c r="C44" s="585"/>
      <c r="G44" s="693"/>
      <c r="J44" s="654"/>
    </row>
    <row r="45" spans="2:10">
      <c r="B45" s="699" t="s">
        <v>372</v>
      </c>
      <c r="C45" s="585"/>
      <c r="D45" s="580"/>
      <c r="E45" s="580"/>
      <c r="G45" s="693"/>
      <c r="J45" s="654"/>
    </row>
    <row r="46" spans="2:10">
      <c r="B46" s="699" t="s">
        <v>373</v>
      </c>
      <c r="C46" s="585"/>
      <c r="D46" s="580"/>
      <c r="E46" s="580"/>
      <c r="F46" s="580"/>
      <c r="G46" s="741"/>
      <c r="J46" s="654"/>
    </row>
    <row r="47" spans="2:10">
      <c r="B47" s="742"/>
      <c r="C47" s="588"/>
      <c r="D47" s="654"/>
      <c r="E47" s="654"/>
      <c r="F47" s="654"/>
      <c r="G47" s="716"/>
      <c r="J47" s="654"/>
    </row>
    <row r="48" spans="2:10">
      <c r="B48" s="742"/>
      <c r="C48" s="588"/>
      <c r="D48" s="654"/>
      <c r="E48" s="654"/>
      <c r="F48" s="654"/>
      <c r="G48" s="716"/>
      <c r="H48" s="654"/>
      <c r="I48" s="654"/>
      <c r="J48" s="654"/>
    </row>
    <row r="49" spans="2:10">
      <c r="B49" s="692" t="s">
        <v>334</v>
      </c>
      <c r="C49" s="577" t="s">
        <v>401</v>
      </c>
      <c r="D49" s="589" t="s">
        <v>331</v>
      </c>
      <c r="E49" s="590"/>
      <c r="F49" s="576"/>
      <c r="G49" s="716"/>
      <c r="H49" s="654"/>
      <c r="I49" s="654"/>
      <c r="J49" s="654"/>
    </row>
    <row r="50" spans="2:10">
      <c r="B50" s="692" t="s">
        <v>61</v>
      </c>
      <c r="C50" s="576"/>
      <c r="D50" s="577" t="s">
        <v>332</v>
      </c>
      <c r="E50" s="591" t="s">
        <v>15</v>
      </c>
      <c r="F50" s="577" t="s">
        <v>16</v>
      </c>
      <c r="G50" s="716"/>
      <c r="H50" s="654"/>
      <c r="I50" s="654"/>
      <c r="J50" s="654"/>
    </row>
    <row r="51" spans="2:10">
      <c r="B51" s="695" t="s">
        <v>284</v>
      </c>
      <c r="C51" s="606">
        <v>0.15</v>
      </c>
      <c r="D51" s="656">
        <v>0</v>
      </c>
      <c r="E51" s="657">
        <v>0</v>
      </c>
      <c r="F51" s="656">
        <v>0</v>
      </c>
      <c r="G51" s="716"/>
      <c r="H51" s="654"/>
      <c r="I51" s="654"/>
    </row>
    <row r="52" spans="2:10">
      <c r="B52" s="695" t="s">
        <v>285</v>
      </c>
      <c r="C52" s="606">
        <v>0.28849999999999998</v>
      </c>
      <c r="D52" s="656">
        <v>2.9002369565217392</v>
      </c>
      <c r="E52" s="657">
        <v>0</v>
      </c>
      <c r="F52" s="656">
        <v>2.9002369565217392</v>
      </c>
      <c r="G52" s="716"/>
      <c r="H52" s="654"/>
      <c r="I52" s="654"/>
    </row>
    <row r="53" spans="2:10">
      <c r="B53" s="695" t="s">
        <v>223</v>
      </c>
      <c r="C53" s="602">
        <v>7.5999999999999998E-2</v>
      </c>
      <c r="D53" s="656">
        <v>11.502564021739129</v>
      </c>
      <c r="E53" s="657">
        <v>1.7645298695652174</v>
      </c>
      <c r="F53" s="656">
        <v>13.267093891304347</v>
      </c>
      <c r="G53" s="716"/>
      <c r="H53" s="654"/>
      <c r="I53" s="654"/>
    </row>
    <row r="54" spans="2:10">
      <c r="B54" s="695" t="s">
        <v>19</v>
      </c>
      <c r="C54" s="602">
        <v>0.1178</v>
      </c>
      <c r="D54" s="656">
        <v>7.3634021739130431E-2</v>
      </c>
      <c r="E54" s="657">
        <v>0</v>
      </c>
      <c r="F54" s="656">
        <v>7.3634021739130431E-2</v>
      </c>
      <c r="G54" s="716"/>
      <c r="H54" s="654"/>
      <c r="I54" s="654"/>
    </row>
    <row r="55" spans="2:10">
      <c r="B55" s="695" t="s">
        <v>287</v>
      </c>
      <c r="C55" s="602">
        <v>0.47099999999999997</v>
      </c>
      <c r="D55" s="656">
        <v>2.5843695652173912E-2</v>
      </c>
      <c r="E55" s="657">
        <v>0</v>
      </c>
      <c r="F55" s="656">
        <v>2.5843695652173912E-2</v>
      </c>
      <c r="G55" s="716"/>
      <c r="H55" s="654"/>
      <c r="I55" s="654"/>
    </row>
    <row r="56" spans="2:10">
      <c r="B56" s="695" t="s">
        <v>31</v>
      </c>
      <c r="C56" s="606">
        <v>0.25341999999999998</v>
      </c>
      <c r="D56" s="656">
        <v>3.6036914130434781</v>
      </c>
      <c r="E56" s="657">
        <v>70.940337989130427</v>
      </c>
      <c r="F56" s="656">
        <v>74.544029402173905</v>
      </c>
      <c r="G56" s="716"/>
      <c r="H56" s="654"/>
      <c r="I56" s="654"/>
    </row>
    <row r="57" spans="2:10">
      <c r="B57" s="695" t="s">
        <v>288</v>
      </c>
      <c r="C57" s="602">
        <v>0.1482</v>
      </c>
      <c r="D57" s="656">
        <v>1.0374397826086956</v>
      </c>
      <c r="E57" s="657">
        <v>0</v>
      </c>
      <c r="F57" s="656">
        <v>1.0374397826086956</v>
      </c>
      <c r="G57" s="716"/>
      <c r="H57" s="654"/>
      <c r="I57" s="654"/>
    </row>
    <row r="58" spans="2:10">
      <c r="B58" s="695" t="s">
        <v>34</v>
      </c>
      <c r="C58" s="602">
        <v>0.36165000000000003</v>
      </c>
      <c r="D58" s="656">
        <v>11.533488967391305</v>
      </c>
      <c r="E58" s="657">
        <v>19.822492510869566</v>
      </c>
      <c r="F58" s="656">
        <v>31.355981478260873</v>
      </c>
      <c r="G58" s="716"/>
      <c r="H58" s="654"/>
      <c r="I58" s="654"/>
    </row>
    <row r="59" spans="2:10">
      <c r="B59" s="695" t="s">
        <v>28</v>
      </c>
      <c r="C59" s="602">
        <v>0.5</v>
      </c>
      <c r="D59" s="656">
        <v>1.6413941630434783</v>
      </c>
      <c r="E59" s="657">
        <v>7.1565222282608696</v>
      </c>
      <c r="F59" s="656">
        <v>8.7979163913043479</v>
      </c>
      <c r="G59" s="716"/>
      <c r="H59" s="654"/>
      <c r="I59" s="654"/>
    </row>
    <row r="60" spans="2:10">
      <c r="B60" s="695" t="s">
        <v>22</v>
      </c>
      <c r="C60" s="602">
        <v>0.35</v>
      </c>
      <c r="D60" s="656">
        <v>4.6311492391304343</v>
      </c>
      <c r="E60" s="657">
        <v>0</v>
      </c>
      <c r="F60" s="656">
        <v>4.6311492391304343</v>
      </c>
      <c r="G60" s="716"/>
      <c r="H60" s="654"/>
      <c r="I60" s="654"/>
    </row>
    <row r="61" spans="2:10">
      <c r="B61" s="695" t="s">
        <v>25</v>
      </c>
      <c r="C61" s="602">
        <v>0.41472999999999999</v>
      </c>
      <c r="D61" s="656">
        <v>26.412406358695652</v>
      </c>
      <c r="E61" s="657">
        <v>4.4550389456521744</v>
      </c>
      <c r="F61" s="656">
        <v>30.867445304347825</v>
      </c>
      <c r="G61" s="716"/>
      <c r="H61" s="654"/>
    </row>
    <row r="62" spans="2:10">
      <c r="B62" s="977" t="s">
        <v>338</v>
      </c>
      <c r="C62" s="1677"/>
      <c r="D62" s="1745">
        <v>63.361848619565222</v>
      </c>
      <c r="E62" s="1745">
        <v>104.13892154347826</v>
      </c>
      <c r="F62" s="1745">
        <v>167.50077016304348</v>
      </c>
      <c r="G62" s="716"/>
      <c r="H62" s="654"/>
    </row>
    <row r="63" spans="2:10">
      <c r="B63" s="977" t="s">
        <v>412</v>
      </c>
      <c r="C63" s="1677"/>
      <c r="D63" s="1745">
        <v>18.42860608695652</v>
      </c>
      <c r="E63" s="1745"/>
      <c r="F63" s="1745">
        <v>18.42860608695652</v>
      </c>
      <c r="G63" s="716"/>
      <c r="H63" s="654"/>
    </row>
    <row r="64" spans="2:10" ht="12.95" thickBot="1">
      <c r="B64" s="1003" t="s">
        <v>43</v>
      </c>
      <c r="C64" s="1004"/>
      <c r="D64" s="1005">
        <v>588.2089734456523</v>
      </c>
      <c r="E64" s="1006">
        <v>788.25442525000017</v>
      </c>
      <c r="F64" s="1006">
        <v>1376.4633986956524</v>
      </c>
      <c r="G64" s="743"/>
      <c r="H64" s="654"/>
    </row>
    <row r="65" spans="1:8">
      <c r="B65" s="659" t="s">
        <v>350</v>
      </c>
      <c r="C65" s="659"/>
      <c r="D65" s="674"/>
      <c r="E65" s="674"/>
      <c r="F65" s="664"/>
      <c r="G65" s="654"/>
      <c r="H65" s="665"/>
    </row>
    <row r="66" spans="1:8">
      <c r="B66" s="662"/>
      <c r="C66" s="662"/>
      <c r="D66" s="674"/>
      <c r="E66" s="674"/>
      <c r="F66" s="733"/>
      <c r="G66" s="654"/>
      <c r="H66" s="654"/>
    </row>
    <row r="68" spans="1:8" ht="13.5" thickBot="1">
      <c r="C68" s="687"/>
    </row>
    <row r="69" spans="1:8" ht="12.95">
      <c r="A69" s="754" t="s">
        <v>359</v>
      </c>
      <c r="B69" s="755"/>
      <c r="C69" s="755"/>
      <c r="D69" s="755"/>
      <c r="E69" s="755"/>
      <c r="F69" s="756"/>
    </row>
    <row r="70" spans="1:8">
      <c r="A70" s="757" t="s">
        <v>120</v>
      </c>
      <c r="B70" s="752" t="s">
        <v>404</v>
      </c>
      <c r="C70" s="752" t="s">
        <v>401</v>
      </c>
      <c r="D70" s="753" t="s">
        <v>64</v>
      </c>
      <c r="E70" s="753" t="s">
        <v>15</v>
      </c>
      <c r="F70" s="758" t="s">
        <v>16</v>
      </c>
    </row>
    <row r="71" spans="1:8">
      <c r="A71" s="748" t="s">
        <v>122</v>
      </c>
      <c r="B71" s="872" t="s">
        <v>121</v>
      </c>
      <c r="C71" s="652">
        <v>7.2700000000000001E-2</v>
      </c>
      <c r="D71" s="745">
        <v>46.046148717391304</v>
      </c>
      <c r="E71" s="490">
        <v>0</v>
      </c>
      <c r="F71" s="749">
        <v>46.046148717391304</v>
      </c>
    </row>
    <row r="72" spans="1:8">
      <c r="A72" s="748" t="s">
        <v>124</v>
      </c>
      <c r="B72" s="872" t="s">
        <v>123</v>
      </c>
      <c r="C72" s="652">
        <v>0.2021</v>
      </c>
      <c r="D72" s="745">
        <v>45.930268293478264</v>
      </c>
      <c r="E72" s="490">
        <v>0</v>
      </c>
      <c r="F72" s="749">
        <v>45.930268293478264</v>
      </c>
    </row>
    <row r="73" spans="1:8">
      <c r="A73" s="748" t="s">
        <v>143</v>
      </c>
      <c r="B73" s="872" t="s">
        <v>352</v>
      </c>
      <c r="C73" s="652">
        <v>0.17</v>
      </c>
      <c r="D73" s="745">
        <v>2.2551085326086957</v>
      </c>
      <c r="E73" s="490">
        <v>0</v>
      </c>
      <c r="F73" s="749">
        <v>2.2551085326086957</v>
      </c>
    </row>
    <row r="74" spans="1:8">
      <c r="A74" s="748" t="s">
        <v>126</v>
      </c>
      <c r="B74" s="872" t="s">
        <v>127</v>
      </c>
      <c r="C74" s="744">
        <v>0.1333</v>
      </c>
      <c r="D74" s="745">
        <v>6.5899560217391295</v>
      </c>
      <c r="E74" s="745">
        <v>0</v>
      </c>
      <c r="F74" s="749">
        <v>6.5899560217391295</v>
      </c>
    </row>
    <row r="75" spans="1:8">
      <c r="A75" s="748" t="s">
        <v>126</v>
      </c>
      <c r="B75" s="872" t="s">
        <v>128</v>
      </c>
      <c r="C75" s="744">
        <v>0.1333</v>
      </c>
      <c r="D75" s="745">
        <v>6.300619097826087</v>
      </c>
      <c r="E75" s="745">
        <v>0</v>
      </c>
      <c r="F75" s="749">
        <v>6.300619097826087</v>
      </c>
    </row>
    <row r="76" spans="1:8">
      <c r="A76" s="748" t="s">
        <v>126</v>
      </c>
      <c r="B76" s="872" t="s">
        <v>213</v>
      </c>
      <c r="C76" s="744">
        <v>0.1333</v>
      </c>
      <c r="D76" s="745">
        <v>1.9288911630434782</v>
      </c>
      <c r="E76" s="745">
        <v>0</v>
      </c>
      <c r="F76" s="749">
        <v>1.9288911630434782</v>
      </c>
    </row>
    <row r="77" spans="1:8">
      <c r="A77" s="748" t="s">
        <v>126</v>
      </c>
      <c r="B77" s="872" t="s">
        <v>214</v>
      </c>
      <c r="C77" s="744">
        <v>0.1333</v>
      </c>
      <c r="D77" s="745">
        <v>5.8736734673913045</v>
      </c>
      <c r="E77" s="745">
        <v>0</v>
      </c>
      <c r="F77" s="749">
        <v>5.8736734673913045</v>
      </c>
    </row>
    <row r="78" spans="1:8">
      <c r="A78" s="748" t="s">
        <v>126</v>
      </c>
      <c r="B78" s="872" t="s">
        <v>129</v>
      </c>
      <c r="C78" s="744">
        <v>0.1333</v>
      </c>
      <c r="D78" s="745">
        <v>1.2917825108695653</v>
      </c>
      <c r="E78" s="745">
        <v>0</v>
      </c>
      <c r="F78" s="749">
        <v>1.2917825108695653</v>
      </c>
    </row>
    <row r="79" spans="1:8">
      <c r="A79" s="748" t="s">
        <v>126</v>
      </c>
      <c r="B79" s="872" t="s">
        <v>130</v>
      </c>
      <c r="C79" s="744">
        <v>0.1333</v>
      </c>
      <c r="D79" s="745">
        <v>8.0638472173913041</v>
      </c>
      <c r="E79" s="745">
        <v>0</v>
      </c>
      <c r="F79" s="749">
        <v>8.0638472173913041</v>
      </c>
    </row>
    <row r="80" spans="1:8">
      <c r="A80" s="748" t="s">
        <v>126</v>
      </c>
      <c r="B80" s="872" t="s">
        <v>131</v>
      </c>
      <c r="C80" s="744">
        <v>0.1333</v>
      </c>
      <c r="D80" s="745">
        <v>5.2254887391304345</v>
      </c>
      <c r="E80" s="745">
        <v>0</v>
      </c>
      <c r="F80" s="749">
        <v>5.2254887391304345</v>
      </c>
    </row>
    <row r="81" spans="1:6">
      <c r="A81" s="748" t="s">
        <v>126</v>
      </c>
      <c r="B81" s="872" t="s">
        <v>133</v>
      </c>
      <c r="C81" s="744">
        <v>0.23330000000000001</v>
      </c>
      <c r="D81" s="745">
        <v>40.623659989130431</v>
      </c>
      <c r="E81" s="745">
        <v>0</v>
      </c>
      <c r="F81" s="749">
        <v>40.623659989130431</v>
      </c>
    </row>
    <row r="82" spans="1:6">
      <c r="A82" s="748" t="s">
        <v>126</v>
      </c>
      <c r="B82" s="872" t="s">
        <v>134</v>
      </c>
      <c r="C82" s="744">
        <v>0.23330000000000001</v>
      </c>
      <c r="D82" s="745">
        <v>45.680398750000002</v>
      </c>
      <c r="E82" s="745">
        <v>0</v>
      </c>
      <c r="F82" s="749">
        <v>45.680398750000002</v>
      </c>
    </row>
    <row r="83" spans="1:6">
      <c r="A83" s="748" t="s">
        <v>126</v>
      </c>
      <c r="B83" s="872" t="s">
        <v>135</v>
      </c>
      <c r="C83" s="744">
        <v>0.23330000000000001</v>
      </c>
      <c r="D83" s="745">
        <v>15.091988000000001</v>
      </c>
      <c r="E83" s="745">
        <v>0</v>
      </c>
      <c r="F83" s="749">
        <v>15.091988000000001</v>
      </c>
    </row>
    <row r="84" spans="1:6">
      <c r="A84" s="748" t="s">
        <v>126</v>
      </c>
      <c r="B84" s="872" t="s">
        <v>136</v>
      </c>
      <c r="C84" s="744">
        <v>0.23330000000000001</v>
      </c>
      <c r="D84" s="745">
        <v>22.072563565217393</v>
      </c>
      <c r="E84" s="745">
        <v>0</v>
      </c>
      <c r="F84" s="749">
        <v>22.072563565217393</v>
      </c>
    </row>
    <row r="85" spans="1:6">
      <c r="A85" s="748" t="s">
        <v>126</v>
      </c>
      <c r="B85" s="872" t="s">
        <v>137</v>
      </c>
      <c r="C85" s="744">
        <v>0.23330000000000001</v>
      </c>
      <c r="D85" s="745">
        <v>12.314825173913043</v>
      </c>
      <c r="E85" s="745">
        <v>0</v>
      </c>
      <c r="F85" s="749">
        <v>12.314825173913043</v>
      </c>
    </row>
    <row r="86" spans="1:6">
      <c r="A86" s="750" t="s">
        <v>126</v>
      </c>
      <c r="B86" s="872" t="s">
        <v>138</v>
      </c>
      <c r="C86" s="744">
        <v>0.1333</v>
      </c>
      <c r="D86" s="745">
        <v>17.696161717391306</v>
      </c>
      <c r="E86" s="490">
        <v>0</v>
      </c>
      <c r="F86" s="749">
        <v>17.696161717391306</v>
      </c>
    </row>
    <row r="87" spans="1:6">
      <c r="A87" s="750" t="s">
        <v>405</v>
      </c>
      <c r="B87" s="872" t="s">
        <v>66</v>
      </c>
      <c r="C87" s="759" t="s">
        <v>406</v>
      </c>
      <c r="D87" s="745">
        <v>53.7</v>
      </c>
      <c r="E87" s="745">
        <v>8.5</v>
      </c>
      <c r="F87" s="749">
        <v>62.2</v>
      </c>
    </row>
    <row r="88" spans="1:6">
      <c r="A88" s="750" t="s">
        <v>405</v>
      </c>
      <c r="B88" s="872" t="s">
        <v>72</v>
      </c>
      <c r="C88" s="759">
        <v>0.23549999999999999</v>
      </c>
      <c r="D88" s="745">
        <v>10</v>
      </c>
      <c r="E88" s="745">
        <v>1.4</v>
      </c>
      <c r="F88" s="749">
        <v>11.4</v>
      </c>
    </row>
    <row r="89" spans="1:6">
      <c r="A89" s="750" t="s">
        <v>194</v>
      </c>
      <c r="B89" s="872" t="s">
        <v>374</v>
      </c>
      <c r="C89" s="746">
        <v>0.36499999999999999</v>
      </c>
      <c r="D89" s="747">
        <v>0</v>
      </c>
      <c r="E89" s="745">
        <v>19.073998576086957</v>
      </c>
      <c r="F89" s="749">
        <v>19.073998576086957</v>
      </c>
    </row>
    <row r="90" spans="1:6">
      <c r="A90" s="750" t="s">
        <v>405</v>
      </c>
      <c r="B90" s="872" t="s">
        <v>240</v>
      </c>
      <c r="C90" s="746" t="s">
        <v>406</v>
      </c>
      <c r="D90" s="747">
        <v>23.9</v>
      </c>
      <c r="E90" s="745">
        <v>16.7</v>
      </c>
      <c r="F90" s="749">
        <v>40.6</v>
      </c>
    </row>
    <row r="91" spans="1:6">
      <c r="A91" s="750" t="s">
        <v>405</v>
      </c>
      <c r="B91" s="872" t="s">
        <v>75</v>
      </c>
      <c r="C91" s="746">
        <v>0.12</v>
      </c>
      <c r="D91" s="747">
        <v>4.5</v>
      </c>
      <c r="E91" s="745">
        <v>0.2</v>
      </c>
      <c r="F91" s="749">
        <v>4.7</v>
      </c>
    </row>
    <row r="92" spans="1:6">
      <c r="A92" s="750" t="s">
        <v>147</v>
      </c>
      <c r="B92" s="872" t="s">
        <v>146</v>
      </c>
      <c r="C92" s="746">
        <v>0.09</v>
      </c>
      <c r="D92" s="745">
        <v>0.76868471739130428</v>
      </c>
      <c r="E92" s="747">
        <v>0</v>
      </c>
      <c r="F92" s="749">
        <v>0.76868471739130428</v>
      </c>
    </row>
    <row r="93" spans="1:6">
      <c r="A93" s="750" t="s">
        <v>147</v>
      </c>
      <c r="B93" s="872" t="s">
        <v>148</v>
      </c>
      <c r="C93" s="744">
        <v>0.05</v>
      </c>
      <c r="D93" s="745">
        <v>3.3892606195652175</v>
      </c>
      <c r="E93" s="747">
        <v>0</v>
      </c>
      <c r="F93" s="749">
        <v>3.3892606195652175</v>
      </c>
    </row>
    <row r="94" spans="1:6">
      <c r="A94" s="750" t="s">
        <v>147</v>
      </c>
      <c r="B94" s="872" t="s">
        <v>149</v>
      </c>
      <c r="C94" s="744">
        <v>9.2600000000000002E-2</v>
      </c>
      <c r="D94" s="745">
        <v>6.5229016739130428</v>
      </c>
      <c r="E94" s="747">
        <v>0</v>
      </c>
      <c r="F94" s="749">
        <v>6.5229016739130428</v>
      </c>
    </row>
    <row r="95" spans="1:6">
      <c r="A95" s="750" t="s">
        <v>151</v>
      </c>
      <c r="B95" s="872" t="s">
        <v>150</v>
      </c>
      <c r="C95" s="744">
        <v>0.45900000000000002</v>
      </c>
      <c r="D95" s="745">
        <v>22.040715728260871</v>
      </c>
      <c r="E95" s="747">
        <v>0</v>
      </c>
      <c r="F95" s="749">
        <v>22.040715728260867</v>
      </c>
    </row>
    <row r="96" spans="1:6">
      <c r="A96" s="750" t="s">
        <v>151</v>
      </c>
      <c r="B96" s="872" t="s">
        <v>152</v>
      </c>
      <c r="C96" s="744">
        <v>0.31850000000000001</v>
      </c>
      <c r="D96" s="747">
        <v>0</v>
      </c>
      <c r="E96" s="745">
        <v>44.160746684782609</v>
      </c>
      <c r="F96" s="749">
        <v>44.160746684782609</v>
      </c>
    </row>
    <row r="97" spans="1:7">
      <c r="A97" s="750" t="s">
        <v>405</v>
      </c>
      <c r="B97" s="872" t="s">
        <v>77</v>
      </c>
      <c r="C97" s="744">
        <v>0.25</v>
      </c>
      <c r="D97" s="747">
        <v>5.6</v>
      </c>
      <c r="E97" s="745">
        <v>0.1</v>
      </c>
      <c r="F97" s="749">
        <v>5.7</v>
      </c>
    </row>
    <row r="98" spans="1:7">
      <c r="A98" s="750" t="s">
        <v>405</v>
      </c>
      <c r="B98" s="872" t="s">
        <v>79</v>
      </c>
      <c r="C98" s="744">
        <v>0.5</v>
      </c>
      <c r="D98" s="747">
        <v>8.8000000000000007</v>
      </c>
      <c r="E98" s="745">
        <v>0</v>
      </c>
      <c r="F98" s="749">
        <v>8.8000000000000007</v>
      </c>
    </row>
    <row r="99" spans="1:7">
      <c r="A99" s="750" t="s">
        <v>236</v>
      </c>
      <c r="B99" s="872" t="s">
        <v>235</v>
      </c>
      <c r="C99" s="744">
        <v>0.3</v>
      </c>
      <c r="D99" s="745">
        <v>9.4454232065217383</v>
      </c>
      <c r="E99" s="747">
        <v>0</v>
      </c>
      <c r="F99" s="749">
        <v>9.4454232065217383</v>
      </c>
    </row>
    <row r="100" spans="1:7">
      <c r="A100" s="750" t="s">
        <v>405</v>
      </c>
      <c r="B100" s="872" t="s">
        <v>82</v>
      </c>
      <c r="C100" s="759" t="s">
        <v>406</v>
      </c>
      <c r="D100" s="745">
        <v>11.9</v>
      </c>
      <c r="E100" s="747">
        <v>133.19999999999999</v>
      </c>
      <c r="F100" s="749">
        <v>145.1</v>
      </c>
    </row>
    <row r="101" spans="1:7">
      <c r="A101" s="750" t="s">
        <v>155</v>
      </c>
      <c r="B101" s="872" t="s">
        <v>154</v>
      </c>
      <c r="C101" s="746">
        <v>0.1</v>
      </c>
      <c r="D101" s="745">
        <v>7.3676298804347828</v>
      </c>
      <c r="E101" s="747">
        <v>0</v>
      </c>
      <c r="F101" s="749">
        <v>7.3676298804347828</v>
      </c>
    </row>
    <row r="102" spans="1:7">
      <c r="A102" s="750" t="s">
        <v>405</v>
      </c>
      <c r="B102" s="872" t="s">
        <v>407</v>
      </c>
      <c r="C102" s="746" t="s">
        <v>242</v>
      </c>
      <c r="D102" s="745">
        <v>0.3</v>
      </c>
      <c r="E102" s="747">
        <v>0</v>
      </c>
      <c r="F102" s="749">
        <v>0.3</v>
      </c>
    </row>
    <row r="103" spans="1:7">
      <c r="A103" s="750" t="s">
        <v>157</v>
      </c>
      <c r="B103" s="872" t="s">
        <v>206</v>
      </c>
      <c r="C103" s="746">
        <v>0.6</v>
      </c>
      <c r="D103" s="745">
        <v>37.360262423913042</v>
      </c>
      <c r="E103" s="747">
        <v>0</v>
      </c>
      <c r="F103" s="749">
        <v>37.360262423913042</v>
      </c>
    </row>
    <row r="104" spans="1:7">
      <c r="A104" s="750" t="s">
        <v>405</v>
      </c>
      <c r="B104" s="872" t="s">
        <v>408</v>
      </c>
      <c r="C104" s="746">
        <v>0.215</v>
      </c>
      <c r="D104" s="745">
        <v>18.399999999999999</v>
      </c>
      <c r="E104" s="747">
        <v>0.5</v>
      </c>
      <c r="F104" s="749">
        <v>18.899999999999999</v>
      </c>
    </row>
    <row r="105" spans="1:7">
      <c r="A105" s="750" t="s">
        <v>405</v>
      </c>
      <c r="B105" s="872" t="s">
        <v>90</v>
      </c>
      <c r="C105" s="746">
        <v>0.25</v>
      </c>
      <c r="D105" s="745">
        <v>19.7</v>
      </c>
      <c r="E105" s="747">
        <v>1.2</v>
      </c>
      <c r="F105" s="749">
        <v>20.8</v>
      </c>
    </row>
    <row r="106" spans="1:7">
      <c r="A106" s="750" t="s">
        <v>147</v>
      </c>
      <c r="B106" s="872" t="s">
        <v>220</v>
      </c>
      <c r="C106" s="744">
        <v>0.15</v>
      </c>
      <c r="D106" s="745">
        <v>5.7975539130434779</v>
      </c>
      <c r="E106" s="747">
        <v>0</v>
      </c>
      <c r="F106" s="749">
        <v>5.7975539130434779</v>
      </c>
    </row>
    <row r="107" spans="1:7" ht="13.5" thickBot="1">
      <c r="A107" s="751"/>
      <c r="B107" s="1002" t="s">
        <v>359</v>
      </c>
      <c r="C107" s="993"/>
      <c r="D107" s="994">
        <f>SUM(D71:D106)</f>
        <v>532.4778131195651</v>
      </c>
      <c r="E107" s="994">
        <f>SUM(E71:E106)</f>
        <v>225.03474526086956</v>
      </c>
      <c r="F107" s="995">
        <f>+D107+E107</f>
        <v>757.51255838043471</v>
      </c>
    </row>
    <row r="109" spans="1:7">
      <c r="A109" s="2106" t="s">
        <v>409</v>
      </c>
      <c r="B109" s="2106"/>
      <c r="C109" s="2106"/>
      <c r="D109" s="2106"/>
      <c r="E109" s="2106"/>
      <c r="F109" s="2106"/>
      <c r="G109" s="2106"/>
    </row>
    <row r="110" spans="1:7">
      <c r="A110" s="1459" t="s">
        <v>393</v>
      </c>
      <c r="B110" s="1459"/>
      <c r="C110" s="1459"/>
      <c r="D110" s="1459"/>
      <c r="E110" s="1459"/>
      <c r="F110" s="1459"/>
      <c r="G110" s="1459"/>
    </row>
  </sheetData>
  <mergeCells count="2">
    <mergeCell ref="D3:F3"/>
    <mergeCell ref="A109:G10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6"/>
  <sheetViews>
    <sheetView topLeftCell="A82" workbookViewId="0">
      <selection activeCell="G87" sqref="G87"/>
    </sheetView>
  </sheetViews>
  <sheetFormatPr defaultRowHeight="12.6"/>
  <cols>
    <col min="1" max="1" width="8.140625" customWidth="1"/>
    <col min="2" max="2" width="18" customWidth="1"/>
    <col min="3" max="3" width="12.42578125" customWidth="1"/>
    <col min="4" max="4" width="14.5703125" customWidth="1"/>
    <col min="7" max="7" width="14.28515625" customWidth="1"/>
    <col min="9" max="9" width="20.42578125" customWidth="1"/>
  </cols>
  <sheetData>
    <row r="1" spans="2:11" ht="12.95">
      <c r="B1" s="687" t="s">
        <v>0</v>
      </c>
    </row>
    <row r="2" spans="2:11" ht="12.95" thickBot="1"/>
    <row r="3" spans="2:11">
      <c r="B3" s="688" t="s">
        <v>398</v>
      </c>
      <c r="C3" s="689" t="s">
        <v>401</v>
      </c>
      <c r="D3" s="2107" t="s">
        <v>331</v>
      </c>
      <c r="E3" s="2108"/>
      <c r="F3" s="2108"/>
      <c r="G3" s="690"/>
      <c r="H3" s="715"/>
    </row>
    <row r="4" spans="2:11">
      <c r="B4" s="692" t="s">
        <v>61</v>
      </c>
      <c r="C4" s="576"/>
      <c r="D4" s="577" t="s">
        <v>332</v>
      </c>
      <c r="E4" s="577" t="s">
        <v>15</v>
      </c>
      <c r="F4" s="577" t="s">
        <v>16</v>
      </c>
      <c r="G4" s="654"/>
      <c r="H4" s="716"/>
    </row>
    <row r="5" spans="2:11">
      <c r="B5" s="694" t="s">
        <v>21</v>
      </c>
      <c r="C5" s="602">
        <v>0.85</v>
      </c>
      <c r="D5" s="657">
        <v>6.2485029021739127</v>
      </c>
      <c r="E5" s="657">
        <v>11.532641913043479</v>
      </c>
      <c r="F5" s="656">
        <v>17.781144815217392</v>
      </c>
      <c r="G5" s="654"/>
      <c r="H5" s="716"/>
    </row>
    <row r="6" spans="2:11">
      <c r="B6" s="695" t="s">
        <v>33</v>
      </c>
      <c r="C6" s="606" t="s">
        <v>162</v>
      </c>
      <c r="D6" s="657">
        <v>19.100000000000001</v>
      </c>
      <c r="E6" s="657">
        <v>5.6502680326086958</v>
      </c>
      <c r="F6" s="656">
        <v>24.8</v>
      </c>
      <c r="G6" s="654"/>
      <c r="H6" s="716"/>
      <c r="K6">
        <v>19.100000000000001</v>
      </c>
    </row>
    <row r="7" spans="2:11">
      <c r="B7" s="695" t="s">
        <v>163</v>
      </c>
      <c r="C7" s="606" t="s">
        <v>164</v>
      </c>
      <c r="D7" s="657">
        <v>0.41073291304347825</v>
      </c>
      <c r="E7" s="657">
        <v>0.16791134782608697</v>
      </c>
      <c r="F7" s="656">
        <v>0.57864426086956522</v>
      </c>
      <c r="G7" s="654"/>
      <c r="H7" s="716"/>
      <c r="K7">
        <v>5.7</v>
      </c>
    </row>
    <row r="8" spans="2:11">
      <c r="B8" s="695" t="s">
        <v>166</v>
      </c>
      <c r="C8" s="602">
        <v>0.58699999999999997</v>
      </c>
      <c r="D8" s="657">
        <v>16.58805929347826</v>
      </c>
      <c r="E8" s="657">
        <v>10.078780608695652</v>
      </c>
      <c r="F8" s="656">
        <v>26.666839902173912</v>
      </c>
      <c r="G8" s="654"/>
      <c r="H8" s="716"/>
      <c r="K8">
        <f>SUM(K6:K7)</f>
        <v>24.8</v>
      </c>
    </row>
    <row r="9" spans="2:11">
      <c r="B9" s="696" t="s">
        <v>42</v>
      </c>
      <c r="C9" s="608" t="s">
        <v>167</v>
      </c>
      <c r="D9" s="657">
        <v>50.567920380434778</v>
      </c>
      <c r="E9" s="657">
        <v>0</v>
      </c>
      <c r="F9" s="656">
        <v>50.567920380434778</v>
      </c>
      <c r="G9" s="654"/>
      <c r="H9" s="716"/>
    </row>
    <row r="10" spans="2:11">
      <c r="B10" s="695" t="s">
        <v>45</v>
      </c>
      <c r="C10" s="606">
        <v>0.36</v>
      </c>
      <c r="D10" s="657">
        <v>20.433296086956521</v>
      </c>
      <c r="E10" s="657">
        <v>10.427542989130433</v>
      </c>
      <c r="F10" s="656">
        <v>30.860839076086954</v>
      </c>
      <c r="G10" s="654"/>
      <c r="H10" s="717"/>
    </row>
    <row r="11" spans="2:11">
      <c r="B11" s="695" t="s">
        <v>47</v>
      </c>
      <c r="C11" s="606">
        <v>0.51</v>
      </c>
      <c r="D11" s="657">
        <v>47.062675206521739</v>
      </c>
      <c r="E11" s="657">
        <v>54.400994315217396</v>
      </c>
      <c r="F11" s="656">
        <v>101.46366952173913</v>
      </c>
      <c r="G11" s="654"/>
      <c r="H11" s="716"/>
    </row>
    <row r="12" spans="2:11">
      <c r="B12" s="696" t="s">
        <v>51</v>
      </c>
      <c r="C12" s="608">
        <v>0.13039999999999999</v>
      </c>
      <c r="D12" s="657">
        <v>6.9451432391304344</v>
      </c>
      <c r="E12" s="657">
        <v>3.3259293913043479</v>
      </c>
      <c r="F12" s="656">
        <v>10.271072630434782</v>
      </c>
      <c r="G12" s="654"/>
      <c r="H12" s="716"/>
    </row>
    <row r="13" spans="2:11">
      <c r="B13" s="695" t="s">
        <v>173</v>
      </c>
      <c r="C13" s="606" t="s">
        <v>174</v>
      </c>
      <c r="D13" s="657">
        <v>0.30900456521739128</v>
      </c>
      <c r="E13" s="657">
        <v>1.7875271413043479</v>
      </c>
      <c r="F13" s="656">
        <v>2.096531706521739</v>
      </c>
      <c r="G13" s="654"/>
      <c r="H13" s="716"/>
    </row>
    <row r="14" spans="2:11">
      <c r="B14" s="695" t="s">
        <v>56</v>
      </c>
      <c r="C14" s="602">
        <v>0.55300000000000005</v>
      </c>
      <c r="D14" s="657">
        <v>9.3999626413043469</v>
      </c>
      <c r="E14" s="657">
        <v>9.17096822826087</v>
      </c>
      <c r="F14" s="656">
        <v>18.570930869565217</v>
      </c>
      <c r="G14" s="654"/>
      <c r="H14" s="716"/>
    </row>
    <row r="15" spans="2:11">
      <c r="B15" s="695" t="s">
        <v>57</v>
      </c>
      <c r="C15" s="606">
        <v>0.39550000000000002</v>
      </c>
      <c r="D15" s="657">
        <v>10.159281380434782</v>
      </c>
      <c r="E15" s="657">
        <v>42.754533695652178</v>
      </c>
      <c r="F15" s="656">
        <v>52.913815076086962</v>
      </c>
      <c r="G15" s="654"/>
      <c r="H15" s="716"/>
    </row>
    <row r="16" spans="2:11">
      <c r="B16" s="695" t="s">
        <v>60</v>
      </c>
      <c r="C16" s="602">
        <v>0.43969999999999998</v>
      </c>
      <c r="D16" s="657">
        <v>6.8683115543478266</v>
      </c>
      <c r="E16" s="657">
        <v>12.514750543478261</v>
      </c>
      <c r="F16" s="656">
        <v>19.383062097826087</v>
      </c>
      <c r="G16" s="654"/>
      <c r="H16" s="716"/>
    </row>
    <row r="17" spans="2:8">
      <c r="B17" s="695" t="s">
        <v>65</v>
      </c>
      <c r="C17" s="602">
        <v>0.64</v>
      </c>
      <c r="D17" s="657">
        <v>5.0531077173913044</v>
      </c>
      <c r="E17" s="657">
        <v>2.2371695652173913</v>
      </c>
      <c r="F17" s="656">
        <v>7.2902772826086952</v>
      </c>
      <c r="G17" s="654"/>
      <c r="H17" s="716"/>
    </row>
    <row r="18" spans="2:8">
      <c r="B18" s="695" t="s">
        <v>68</v>
      </c>
      <c r="C18" s="602">
        <v>0.2</v>
      </c>
      <c r="D18" s="657">
        <v>0</v>
      </c>
      <c r="E18" s="657">
        <v>0</v>
      </c>
      <c r="F18" s="656">
        <v>0</v>
      </c>
      <c r="G18" s="654"/>
      <c r="H18" s="716"/>
    </row>
    <row r="19" spans="2:8">
      <c r="B19" s="695" t="s">
        <v>71</v>
      </c>
      <c r="C19" s="606" t="s">
        <v>175</v>
      </c>
      <c r="D19" s="657">
        <v>13.779555423913044</v>
      </c>
      <c r="E19" s="657">
        <v>1.0766526847826086</v>
      </c>
      <c r="F19" s="656">
        <v>14.856208108695652</v>
      </c>
      <c r="G19" s="654"/>
      <c r="H19" s="716"/>
    </row>
    <row r="20" spans="2:8">
      <c r="B20" s="695" t="s">
        <v>52</v>
      </c>
      <c r="C20" s="606">
        <v>0.35</v>
      </c>
      <c r="D20" s="656">
        <v>0</v>
      </c>
      <c r="E20" s="657">
        <v>0</v>
      </c>
      <c r="F20" s="656">
        <v>0</v>
      </c>
      <c r="G20" s="654"/>
      <c r="H20" s="716"/>
    </row>
    <row r="21" spans="2:8">
      <c r="B21" s="695" t="s">
        <v>74</v>
      </c>
      <c r="C21" s="608" t="s">
        <v>176</v>
      </c>
      <c r="D21" s="657">
        <v>63.522950010869572</v>
      </c>
      <c r="E21" s="657">
        <v>27.662291358695651</v>
      </c>
      <c r="F21" s="656">
        <v>91.185241369565219</v>
      </c>
      <c r="G21" s="654"/>
      <c r="H21" s="716"/>
    </row>
    <row r="22" spans="2:8">
      <c r="B22" s="695" t="s">
        <v>178</v>
      </c>
      <c r="C22" s="606" t="s">
        <v>177</v>
      </c>
      <c r="D22" s="657">
        <v>15.464734630434782</v>
      </c>
      <c r="E22" s="657">
        <v>37.697339445652176</v>
      </c>
      <c r="F22" s="656">
        <v>53.162074076086959</v>
      </c>
      <c r="G22" s="654"/>
      <c r="H22" s="716"/>
    </row>
    <row r="23" spans="2:8">
      <c r="B23" s="695" t="s">
        <v>83</v>
      </c>
      <c r="C23" s="606">
        <v>0.33279999999999998</v>
      </c>
      <c r="D23" s="657">
        <v>20.617144456521739</v>
      </c>
      <c r="E23" s="657">
        <v>0</v>
      </c>
      <c r="F23" s="656">
        <v>20.617144456521739</v>
      </c>
      <c r="G23" s="654"/>
      <c r="H23" s="716"/>
    </row>
    <row r="24" spans="2:8">
      <c r="B24" s="695" t="s">
        <v>85</v>
      </c>
      <c r="C24" s="606">
        <v>0.3679</v>
      </c>
      <c r="D24" s="657">
        <v>9.1626964782608695</v>
      </c>
      <c r="E24" s="657">
        <v>39.921249826086957</v>
      </c>
      <c r="F24" s="656">
        <v>49.083946304347826</v>
      </c>
      <c r="G24" s="654"/>
      <c r="H24" s="716"/>
    </row>
    <row r="25" spans="2:8">
      <c r="B25" s="695" t="s">
        <v>88</v>
      </c>
      <c r="C25" s="606" t="s">
        <v>179</v>
      </c>
      <c r="D25" s="657">
        <v>25.637053608695652</v>
      </c>
      <c r="E25" s="657">
        <v>15.450043597826088</v>
      </c>
      <c r="F25" s="656">
        <v>41.08709720652174</v>
      </c>
      <c r="G25" s="654"/>
      <c r="H25" s="716"/>
    </row>
    <row r="26" spans="2:8">
      <c r="B26" s="695" t="s">
        <v>103</v>
      </c>
      <c r="C26" s="602">
        <v>0.41499999999999998</v>
      </c>
      <c r="D26" s="657">
        <v>8.8458650978260867</v>
      </c>
      <c r="E26" s="657">
        <v>0</v>
      </c>
      <c r="F26" s="656">
        <v>8.8458650978260867</v>
      </c>
      <c r="G26" s="654"/>
      <c r="H26" s="716"/>
    </row>
    <row r="27" spans="2:8">
      <c r="B27" s="695" t="s">
        <v>105</v>
      </c>
      <c r="C27" s="602">
        <v>0.30580000000000002</v>
      </c>
      <c r="D27" s="657">
        <v>9.9860394130434784</v>
      </c>
      <c r="E27" s="657">
        <v>182.1850790978261</v>
      </c>
      <c r="F27" s="656">
        <v>192.17111851086958</v>
      </c>
      <c r="G27" s="654"/>
      <c r="H27" s="716"/>
    </row>
    <row r="28" spans="2:8">
      <c r="B28" s="695" t="s">
        <v>106</v>
      </c>
      <c r="C28" s="602">
        <v>0.30580000000000002</v>
      </c>
      <c r="D28" s="657">
        <v>41.433541565217389</v>
      </c>
      <c r="E28" s="657">
        <v>0</v>
      </c>
      <c r="F28" s="656">
        <v>41.433541565217389</v>
      </c>
      <c r="G28" s="654"/>
      <c r="H28" s="716"/>
    </row>
    <row r="29" spans="2:8">
      <c r="B29" s="695" t="s">
        <v>108</v>
      </c>
      <c r="C29" s="602">
        <v>0.58840000000000003</v>
      </c>
      <c r="D29" s="657">
        <v>23.924072652173912</v>
      </c>
      <c r="E29" s="657">
        <v>30.450191782608698</v>
      </c>
      <c r="F29" s="656">
        <v>54.37426443478261</v>
      </c>
      <c r="G29" s="654"/>
      <c r="H29" s="716"/>
    </row>
    <row r="30" spans="2:8">
      <c r="B30" s="695" t="s">
        <v>111</v>
      </c>
      <c r="C30" s="602">
        <v>0.53774999999999995</v>
      </c>
      <c r="D30" s="657">
        <v>1.9238020760869565</v>
      </c>
      <c r="E30" s="657">
        <v>27.081671032608696</v>
      </c>
      <c r="F30" s="656">
        <v>29.005473108695654</v>
      </c>
      <c r="G30" s="654"/>
      <c r="H30" s="716"/>
    </row>
    <row r="31" spans="2:8">
      <c r="B31" s="695" t="s">
        <v>225</v>
      </c>
      <c r="C31" s="602">
        <v>0.18</v>
      </c>
      <c r="D31" s="657">
        <v>1.1215839347826086</v>
      </c>
      <c r="E31" s="657">
        <v>0.45313516304347823</v>
      </c>
      <c r="F31" s="656">
        <v>1.5747190978260868</v>
      </c>
      <c r="G31" s="654"/>
      <c r="H31" s="716"/>
    </row>
    <row r="32" spans="2:8">
      <c r="B32" s="695" t="s">
        <v>112</v>
      </c>
      <c r="C32" s="606">
        <v>0.41499999999999998</v>
      </c>
      <c r="D32" s="657">
        <v>5.9870418152173919</v>
      </c>
      <c r="E32" s="657">
        <v>0.27584336956521743</v>
      </c>
      <c r="F32" s="656">
        <v>6.2628851847826095</v>
      </c>
      <c r="G32" s="654"/>
      <c r="H32" s="716"/>
    </row>
    <row r="33" spans="2:9">
      <c r="B33" s="695" t="s">
        <v>113</v>
      </c>
      <c r="C33" s="606">
        <v>0.53200000000000003</v>
      </c>
      <c r="D33" s="657">
        <v>30.421361358695652</v>
      </c>
      <c r="E33" s="657">
        <v>39.300997641304349</v>
      </c>
      <c r="F33" s="656">
        <v>69.722358999999997</v>
      </c>
      <c r="G33" s="654"/>
      <c r="H33" s="716"/>
      <c r="I33" s="567">
        <f>SUM(F5:F34)</f>
        <v>1121.1737446086959</v>
      </c>
    </row>
    <row r="34" spans="2:9">
      <c r="B34" s="695" t="s">
        <v>114</v>
      </c>
      <c r="C34" s="606">
        <v>0.34570000000000001</v>
      </c>
      <c r="D34" s="657">
        <v>30.69338792391304</v>
      </c>
      <c r="E34" s="657">
        <v>53.853671543478264</v>
      </c>
      <c r="F34" s="656">
        <v>84.547059467391307</v>
      </c>
      <c r="G34" s="654"/>
      <c r="H34" s="716"/>
    </row>
    <row r="35" spans="2:9">
      <c r="B35" s="977" t="s">
        <v>382</v>
      </c>
      <c r="C35" s="1678"/>
      <c r="D35" s="1746">
        <v>501.69540342391304</v>
      </c>
      <c r="E35" s="1746">
        <v>619.45718431521755</v>
      </c>
      <c r="F35" s="1747">
        <v>1121.1525877391305</v>
      </c>
      <c r="G35" s="654"/>
      <c r="H35" s="716"/>
    </row>
    <row r="36" spans="2:9">
      <c r="B36" s="697"/>
      <c r="C36" s="654"/>
      <c r="D36" s="654"/>
      <c r="E36" s="654"/>
      <c r="F36" s="654"/>
      <c r="G36" s="654"/>
      <c r="H36" s="716"/>
    </row>
    <row r="37" spans="2:9">
      <c r="B37" s="698" t="s">
        <v>413</v>
      </c>
      <c r="C37" s="579"/>
      <c r="D37" s="580"/>
      <c r="E37" s="580"/>
      <c r="F37" s="580"/>
      <c r="G37" s="580"/>
      <c r="H37" s="718"/>
    </row>
    <row r="38" spans="2:9">
      <c r="B38" s="698" t="s">
        <v>367</v>
      </c>
      <c r="C38" s="579"/>
      <c r="D38" s="580"/>
      <c r="E38" s="580"/>
      <c r="F38" s="580"/>
      <c r="G38" s="580"/>
      <c r="H38" s="718"/>
    </row>
    <row r="39" spans="2:9" ht="13.15" customHeight="1">
      <c r="B39" s="2109" t="s">
        <v>368</v>
      </c>
      <c r="C39" s="2098"/>
      <c r="D39" s="2098"/>
      <c r="E39" s="2098"/>
      <c r="F39" s="2098"/>
      <c r="G39" s="2098"/>
      <c r="H39" s="2110"/>
    </row>
    <row r="40" spans="2:9">
      <c r="B40" s="698" t="s">
        <v>400</v>
      </c>
      <c r="C40" s="578"/>
      <c r="D40" s="578"/>
      <c r="E40" s="582"/>
      <c r="F40" s="583"/>
      <c r="G40" s="583"/>
      <c r="H40" s="719"/>
    </row>
    <row r="41" spans="2:9">
      <c r="B41" s="699" t="s">
        <v>370</v>
      </c>
      <c r="C41" s="585"/>
      <c r="D41" s="585"/>
      <c r="E41" s="586"/>
      <c r="F41" s="580"/>
      <c r="G41" s="580"/>
      <c r="H41" s="718"/>
    </row>
    <row r="42" spans="2:9">
      <c r="B42" s="699" t="s">
        <v>371</v>
      </c>
      <c r="C42" s="585"/>
      <c r="D42" s="585"/>
      <c r="E42" s="586"/>
      <c r="F42" s="580"/>
      <c r="G42" s="580"/>
      <c r="H42" s="718"/>
    </row>
    <row r="43" spans="2:9">
      <c r="B43" s="699" t="s">
        <v>372</v>
      </c>
      <c r="C43" s="579"/>
      <c r="D43" s="580"/>
      <c r="E43" s="580"/>
      <c r="F43" s="580"/>
      <c r="G43" s="580"/>
      <c r="H43" s="718"/>
    </row>
    <row r="44" spans="2:9">
      <c r="B44" s="699" t="s">
        <v>373</v>
      </c>
      <c r="C44" s="579"/>
      <c r="D44" s="580"/>
      <c r="E44" s="580"/>
      <c r="F44" s="580"/>
      <c r="G44" s="580"/>
      <c r="H44" s="718"/>
    </row>
    <row r="45" spans="2:9">
      <c r="B45" s="700"/>
      <c r="H45" s="693"/>
    </row>
    <row r="46" spans="2:9">
      <c r="B46" s="692" t="s">
        <v>334</v>
      </c>
      <c r="C46" s="577" t="s">
        <v>401</v>
      </c>
      <c r="D46" s="589" t="s">
        <v>331</v>
      </c>
      <c r="E46" s="590"/>
      <c r="F46" s="576"/>
      <c r="H46" s="693"/>
    </row>
    <row r="47" spans="2:9">
      <c r="B47" s="692" t="s">
        <v>61</v>
      </c>
      <c r="C47" s="576"/>
      <c r="D47" s="577" t="s">
        <v>332</v>
      </c>
      <c r="E47" s="591" t="s">
        <v>15</v>
      </c>
      <c r="F47" s="577" t="s">
        <v>16</v>
      </c>
      <c r="H47" s="693"/>
    </row>
    <row r="48" spans="2:9">
      <c r="B48" s="701" t="s">
        <v>284</v>
      </c>
      <c r="C48" s="606">
        <v>0.15</v>
      </c>
      <c r="D48" s="668">
        <v>0</v>
      </c>
      <c r="E48" s="668">
        <v>0</v>
      </c>
      <c r="F48" s="668">
        <v>0</v>
      </c>
      <c r="H48" s="693"/>
    </row>
    <row r="49" spans="2:8">
      <c r="B49" s="701" t="s">
        <v>285</v>
      </c>
      <c r="C49" s="606">
        <v>0.28849999999999998</v>
      </c>
      <c r="D49" s="668">
        <v>3.1516318478260872</v>
      </c>
      <c r="E49" s="668">
        <v>0</v>
      </c>
      <c r="F49" s="668">
        <v>3.1516318478260872</v>
      </c>
      <c r="H49" s="693"/>
    </row>
    <row r="50" spans="2:8">
      <c r="B50" s="701" t="s">
        <v>223</v>
      </c>
      <c r="C50" s="602">
        <v>7.5999999999999998E-2</v>
      </c>
      <c r="D50" s="668">
        <v>12.195216086956522</v>
      </c>
      <c r="E50" s="668">
        <v>1.8994577608695651</v>
      </c>
      <c r="F50" s="668">
        <v>14.094673847826087</v>
      </c>
      <c r="H50" s="693"/>
    </row>
    <row r="51" spans="2:8">
      <c r="B51" s="701" t="s">
        <v>19</v>
      </c>
      <c r="C51" s="602">
        <v>0.1178</v>
      </c>
      <c r="D51" s="668">
        <v>0.14952423913043478</v>
      </c>
      <c r="E51" s="668">
        <v>0</v>
      </c>
      <c r="F51" s="668">
        <v>0.14952423913043478</v>
      </c>
      <c r="H51" s="693"/>
    </row>
    <row r="52" spans="2:8">
      <c r="B52" s="701" t="s">
        <v>287</v>
      </c>
      <c r="C52" s="602">
        <v>0.47099999999999997</v>
      </c>
      <c r="D52" s="668">
        <v>2.6253913043478263E-2</v>
      </c>
      <c r="E52" s="668">
        <v>0</v>
      </c>
      <c r="F52" s="668">
        <v>2.6253913043478263E-2</v>
      </c>
      <c r="H52" s="693"/>
    </row>
    <row r="53" spans="2:8">
      <c r="B53" s="701" t="s">
        <v>31</v>
      </c>
      <c r="C53" s="606">
        <v>0.25341999999999998</v>
      </c>
      <c r="D53" s="668">
        <v>4.1149590217391303</v>
      </c>
      <c r="E53" s="668">
        <v>72.201538510869568</v>
      </c>
      <c r="F53" s="668">
        <v>76.316497532608693</v>
      </c>
      <c r="H53" s="693"/>
    </row>
    <row r="54" spans="2:8">
      <c r="B54" s="701" t="s">
        <v>288</v>
      </c>
      <c r="C54" s="602">
        <v>0.1482</v>
      </c>
      <c r="D54" s="668">
        <v>1.1154494565217392</v>
      </c>
      <c r="E54" s="668">
        <v>0</v>
      </c>
      <c r="F54" s="668">
        <v>1.1154494565217392</v>
      </c>
      <c r="H54" s="693"/>
    </row>
    <row r="55" spans="2:8">
      <c r="B55" s="701" t="s">
        <v>34</v>
      </c>
      <c r="C55" s="602">
        <v>0.36165000000000003</v>
      </c>
      <c r="D55" s="668">
        <v>12.88240829347826</v>
      </c>
      <c r="E55" s="668">
        <v>22.652722728260869</v>
      </c>
      <c r="F55" s="668">
        <v>35.535131021739133</v>
      </c>
      <c r="H55" s="693"/>
    </row>
    <row r="56" spans="2:8">
      <c r="B56" s="701" t="s">
        <v>28</v>
      </c>
      <c r="C56" s="602">
        <v>0.5</v>
      </c>
      <c r="D56" s="668">
        <v>2.1906007717391303</v>
      </c>
      <c r="E56" s="668">
        <v>7.9095105108695654</v>
      </c>
      <c r="F56" s="668">
        <v>10.100111282608696</v>
      </c>
      <c r="H56" s="693"/>
    </row>
    <row r="57" spans="2:8">
      <c r="B57" s="701" t="s">
        <v>22</v>
      </c>
      <c r="C57" s="602">
        <v>0.35</v>
      </c>
      <c r="D57" s="668">
        <v>16.265734891304348</v>
      </c>
      <c r="E57" s="668">
        <v>0</v>
      </c>
      <c r="F57" s="668">
        <v>16.265734891304348</v>
      </c>
      <c r="H57" s="693"/>
    </row>
    <row r="58" spans="2:8">
      <c r="B58" s="701" t="s">
        <v>25</v>
      </c>
      <c r="C58" s="602">
        <v>0.41472999999999999</v>
      </c>
      <c r="D58" s="668">
        <v>14.018632391304347</v>
      </c>
      <c r="E58" s="668">
        <v>5.3490233152173916</v>
      </c>
      <c r="F58" s="668">
        <v>19.367655706521738</v>
      </c>
      <c r="H58" s="693"/>
    </row>
    <row r="59" spans="2:8">
      <c r="B59" s="977" t="s">
        <v>338</v>
      </c>
      <c r="C59" s="1689"/>
      <c r="D59" s="1704">
        <v>66.110410913043481</v>
      </c>
      <c r="E59" s="1704">
        <v>110.01225282608696</v>
      </c>
      <c r="F59" s="1704">
        <v>176.12266373913045</v>
      </c>
      <c r="H59" s="693"/>
    </row>
    <row r="60" spans="2:8">
      <c r="B60" s="977" t="s">
        <v>412</v>
      </c>
      <c r="C60" s="1689"/>
      <c r="D60" s="1704">
        <v>18.331247826086955</v>
      </c>
      <c r="E60" s="1704"/>
      <c r="F60" s="1704">
        <v>18.331247826086955</v>
      </c>
      <c r="H60" s="693"/>
    </row>
    <row r="61" spans="2:8">
      <c r="B61" s="1007" t="s">
        <v>43</v>
      </c>
      <c r="C61" s="1691"/>
      <c r="D61" s="1705">
        <v>586.13706216304342</v>
      </c>
      <c r="E61" s="1706">
        <v>729.46943714130452</v>
      </c>
      <c r="F61" s="1706">
        <v>1315.6064993043478</v>
      </c>
      <c r="H61" s="693"/>
    </row>
    <row r="62" spans="2:8" ht="12.95" thickBot="1">
      <c r="B62" s="702" t="s">
        <v>350</v>
      </c>
      <c r="C62" s="703"/>
      <c r="D62" s="704"/>
      <c r="E62" s="704"/>
      <c r="F62" s="705"/>
      <c r="G62" s="706"/>
      <c r="H62" s="707"/>
    </row>
    <row r="64" spans="2:8" ht="12.95" thickBot="1"/>
    <row r="65" spans="1:10" ht="12.95">
      <c r="A65" s="709"/>
      <c r="B65" s="710" t="s">
        <v>359</v>
      </c>
      <c r="C65" s="726"/>
      <c r="D65" s="726"/>
      <c r="E65" s="726"/>
      <c r="F65" s="726"/>
      <c r="G65" s="726"/>
      <c r="H65" s="726"/>
      <c r="I65" s="691"/>
    </row>
    <row r="66" spans="1:10">
      <c r="A66" s="700"/>
      <c r="C66" s="708"/>
      <c r="D66" s="590" t="s">
        <v>414</v>
      </c>
      <c r="E66" s="590"/>
      <c r="F66" s="590"/>
      <c r="I66" s="693"/>
    </row>
    <row r="67" spans="1:10">
      <c r="A67" s="711" t="s">
        <v>120</v>
      </c>
      <c r="B67" s="590" t="s">
        <v>404</v>
      </c>
      <c r="C67" s="590" t="s">
        <v>401</v>
      </c>
      <c r="D67" s="591" t="s">
        <v>64</v>
      </c>
      <c r="E67" s="591" t="s">
        <v>15</v>
      </c>
      <c r="F67" s="590" t="s">
        <v>16</v>
      </c>
      <c r="I67" s="693"/>
    </row>
    <row r="68" spans="1:10">
      <c r="A68" s="712" t="s">
        <v>122</v>
      </c>
      <c r="B68" s="606" t="s">
        <v>121</v>
      </c>
      <c r="C68" s="606">
        <v>8.5599999999999996E-2</v>
      </c>
      <c r="D68" s="714">
        <v>50.11983320652174</v>
      </c>
      <c r="E68" s="714">
        <v>0</v>
      </c>
      <c r="F68" s="714">
        <v>50.11983320652174</v>
      </c>
      <c r="I68" s="693"/>
    </row>
    <row r="69" spans="1:10">
      <c r="A69" s="712" t="s">
        <v>124</v>
      </c>
      <c r="B69" s="606" t="s">
        <v>123</v>
      </c>
      <c r="C69" s="606">
        <v>0.2021</v>
      </c>
      <c r="D69" s="714">
        <v>46.412355217391301</v>
      </c>
      <c r="E69" s="714">
        <v>0</v>
      </c>
      <c r="F69" s="714">
        <v>46.412355217391301</v>
      </c>
      <c r="I69" s="693"/>
    </row>
    <row r="70" spans="1:10">
      <c r="A70" s="712" t="s">
        <v>143</v>
      </c>
      <c r="B70" s="606" t="s">
        <v>352</v>
      </c>
      <c r="C70" s="606">
        <v>0.17</v>
      </c>
      <c r="D70" s="714">
        <v>1.7904237826086955</v>
      </c>
      <c r="E70" s="714">
        <v>0</v>
      </c>
      <c r="F70" s="714">
        <v>1.7904237826086955</v>
      </c>
      <c r="I70" s="693"/>
    </row>
    <row r="71" spans="1:10" ht="12.95">
      <c r="A71" s="727" t="s">
        <v>126</v>
      </c>
      <c r="B71" s="723" t="s">
        <v>125</v>
      </c>
      <c r="C71" s="723">
        <v>0.1333</v>
      </c>
      <c r="D71" s="724">
        <v>37.617464586956515</v>
      </c>
      <c r="E71" s="724">
        <v>0</v>
      </c>
      <c r="F71" s="724">
        <v>37.617464586956515</v>
      </c>
      <c r="G71" s="725" t="s">
        <v>415</v>
      </c>
      <c r="H71" s="725"/>
      <c r="I71" s="728"/>
      <c r="J71" s="725"/>
    </row>
    <row r="72" spans="1:10">
      <c r="A72" s="712" t="s">
        <v>405</v>
      </c>
      <c r="B72" s="606" t="s">
        <v>66</v>
      </c>
      <c r="C72" s="606" t="s">
        <v>67</v>
      </c>
      <c r="D72" s="714">
        <v>54.6</v>
      </c>
      <c r="E72" s="714">
        <v>8.3000000000000007</v>
      </c>
      <c r="F72" s="714">
        <v>62.9</v>
      </c>
      <c r="I72" s="693"/>
    </row>
    <row r="73" spans="1:10">
      <c r="A73" s="729" t="s">
        <v>126</v>
      </c>
      <c r="B73" s="722" t="s">
        <v>127</v>
      </c>
      <c r="C73" s="608">
        <v>0.1333</v>
      </c>
      <c r="D73" s="714">
        <v>7.3020538043478265</v>
      </c>
      <c r="E73" s="714">
        <v>0</v>
      </c>
      <c r="F73" s="714">
        <v>7.3020538043478265</v>
      </c>
      <c r="I73" s="693"/>
    </row>
    <row r="74" spans="1:10">
      <c r="A74" s="712" t="s">
        <v>126</v>
      </c>
      <c r="B74" s="606" t="s">
        <v>128</v>
      </c>
      <c r="C74" s="606">
        <v>0.1333</v>
      </c>
      <c r="D74" s="714">
        <v>6.4036082173913034</v>
      </c>
      <c r="E74" s="714">
        <v>0</v>
      </c>
      <c r="F74" s="714">
        <v>6.4036082173913034</v>
      </c>
      <c r="I74" s="693"/>
    </row>
    <row r="75" spans="1:10">
      <c r="A75" s="712" t="s">
        <v>126</v>
      </c>
      <c r="B75" s="606" t="s">
        <v>213</v>
      </c>
      <c r="C75" s="606">
        <v>0.1333</v>
      </c>
      <c r="D75" s="714">
        <v>1.9579020217391303</v>
      </c>
      <c r="E75" s="714">
        <v>0</v>
      </c>
      <c r="F75" s="714">
        <v>1.9579020217391303</v>
      </c>
      <c r="I75" s="693"/>
    </row>
    <row r="76" spans="1:10">
      <c r="A76" s="712" t="s">
        <v>126</v>
      </c>
      <c r="B76" s="606" t="s">
        <v>214</v>
      </c>
      <c r="C76" s="606">
        <v>0.1333</v>
      </c>
      <c r="D76" s="714">
        <v>6.9800755652173914</v>
      </c>
      <c r="E76" s="714">
        <v>0</v>
      </c>
      <c r="F76" s="714">
        <v>6.9800755652173914</v>
      </c>
      <c r="I76" s="693"/>
    </row>
    <row r="77" spans="1:10">
      <c r="A77" s="712" t="s">
        <v>126</v>
      </c>
      <c r="B77" s="606" t="s">
        <v>129</v>
      </c>
      <c r="C77" s="606">
        <v>0.1333</v>
      </c>
      <c r="D77" s="714">
        <v>1.3734346847826087</v>
      </c>
      <c r="E77" s="714">
        <v>0</v>
      </c>
      <c r="F77" s="714">
        <v>1.3734346847826087</v>
      </c>
      <c r="I77" s="693"/>
    </row>
    <row r="78" spans="1:10">
      <c r="A78" s="712" t="s">
        <v>126</v>
      </c>
      <c r="B78" s="606" t="s">
        <v>130</v>
      </c>
      <c r="C78" s="606">
        <v>0.1333</v>
      </c>
      <c r="D78" s="714">
        <v>8.7594667391304348</v>
      </c>
      <c r="E78" s="714">
        <v>0</v>
      </c>
      <c r="F78" s="714">
        <v>8.7594667391304348</v>
      </c>
      <c r="I78" s="693"/>
    </row>
    <row r="79" spans="1:10">
      <c r="A79" s="712" t="s">
        <v>126</v>
      </c>
      <c r="B79" s="606" t="s">
        <v>131</v>
      </c>
      <c r="C79" s="606">
        <v>0.1333</v>
      </c>
      <c r="D79" s="714">
        <v>4.8409235543478255</v>
      </c>
      <c r="E79" s="714">
        <v>0</v>
      </c>
      <c r="F79" s="714">
        <v>4.8409235543478255</v>
      </c>
      <c r="I79" s="693"/>
    </row>
    <row r="80" spans="1:10" ht="12.95">
      <c r="A80" s="730" t="s">
        <v>126</v>
      </c>
      <c r="B80" s="720" t="s">
        <v>132</v>
      </c>
      <c r="C80" s="720">
        <v>0.23330000000000001</v>
      </c>
      <c r="D80" s="721">
        <v>137.12460929347827</v>
      </c>
      <c r="E80" s="721">
        <v>0</v>
      </c>
      <c r="F80" s="721">
        <v>137.12460929347827</v>
      </c>
      <c r="G80" s="725" t="s">
        <v>415</v>
      </c>
      <c r="H80" s="725"/>
      <c r="I80" s="728"/>
    </row>
    <row r="81" spans="1:9">
      <c r="A81" s="712" t="s">
        <v>126</v>
      </c>
      <c r="B81" s="606" t="s">
        <v>133</v>
      </c>
      <c r="C81" s="606">
        <v>0.23330000000000001</v>
      </c>
      <c r="D81" s="714">
        <v>39.583986163043484</v>
      </c>
      <c r="E81" s="714">
        <v>0</v>
      </c>
      <c r="F81" s="714">
        <v>39.583986163043484</v>
      </c>
      <c r="I81" s="693"/>
    </row>
    <row r="82" spans="1:9">
      <c r="A82" s="712" t="s">
        <v>126</v>
      </c>
      <c r="B82" s="606" t="s">
        <v>134</v>
      </c>
      <c r="C82" s="606">
        <v>0.23330000000000001</v>
      </c>
      <c r="D82" s="714">
        <v>45.467018326086951</v>
      </c>
      <c r="E82" s="714">
        <v>0</v>
      </c>
      <c r="F82" s="714">
        <v>45.467018326086951</v>
      </c>
      <c r="I82" s="693"/>
    </row>
    <row r="83" spans="1:9">
      <c r="A83" s="712" t="s">
        <v>126</v>
      </c>
      <c r="B83" s="606" t="s">
        <v>135</v>
      </c>
      <c r="C83" s="606">
        <v>0.23330000000000001</v>
      </c>
      <c r="D83" s="714">
        <v>15.841303163043479</v>
      </c>
      <c r="E83" s="714">
        <v>0</v>
      </c>
      <c r="F83" s="714">
        <v>15.841303163043479</v>
      </c>
      <c r="I83" s="693"/>
    </row>
    <row r="84" spans="1:9">
      <c r="A84" s="712" t="s">
        <v>126</v>
      </c>
      <c r="B84" s="606" t="s">
        <v>136</v>
      </c>
      <c r="C84" s="606">
        <v>0.23330000000000001</v>
      </c>
      <c r="D84" s="714">
        <v>23.236367826086958</v>
      </c>
      <c r="E84" s="714">
        <v>0</v>
      </c>
      <c r="F84" s="714">
        <v>23.236367826086958</v>
      </c>
      <c r="I84" s="693"/>
    </row>
    <row r="85" spans="1:9">
      <c r="A85" s="712" t="s">
        <v>126</v>
      </c>
      <c r="B85" s="606" t="s">
        <v>137</v>
      </c>
      <c r="C85" s="606">
        <v>0.23330000000000001</v>
      </c>
      <c r="D85" s="714">
        <v>12.995933815217393</v>
      </c>
      <c r="E85" s="714">
        <v>0</v>
      </c>
      <c r="F85" s="714">
        <v>12.995933815217393</v>
      </c>
      <c r="I85" s="693"/>
    </row>
    <row r="86" spans="1:9">
      <c r="A86" s="712" t="s">
        <v>126</v>
      </c>
      <c r="B86" s="606" t="s">
        <v>138</v>
      </c>
      <c r="C86" s="606">
        <v>0.1333</v>
      </c>
      <c r="D86" s="714">
        <v>18.772726858695652</v>
      </c>
      <c r="E86" s="714">
        <v>0</v>
      </c>
      <c r="F86" s="714">
        <v>18.772726858695652</v>
      </c>
      <c r="I86" s="693"/>
    </row>
    <row r="87" spans="1:9">
      <c r="A87" s="712" t="s">
        <v>416</v>
      </c>
      <c r="B87" s="606" t="s">
        <v>417</v>
      </c>
      <c r="C87" s="606">
        <v>0.23549999999999999</v>
      </c>
      <c r="D87" s="714">
        <v>11.5</v>
      </c>
      <c r="E87" s="714">
        <v>1.6</v>
      </c>
      <c r="F87" s="714">
        <v>13.1</v>
      </c>
      <c r="I87" s="693"/>
    </row>
    <row r="88" spans="1:9">
      <c r="A88" s="712" t="s">
        <v>194</v>
      </c>
      <c r="B88" s="606" t="s">
        <v>374</v>
      </c>
      <c r="C88" s="606">
        <v>0.36499999999999999</v>
      </c>
      <c r="D88" s="714">
        <v>0</v>
      </c>
      <c r="E88" s="714">
        <v>17.016390032608694</v>
      </c>
      <c r="F88" s="714">
        <v>17.016390032608694</v>
      </c>
      <c r="I88" s="693"/>
    </row>
    <row r="89" spans="1:9">
      <c r="A89" s="712" t="s">
        <v>405</v>
      </c>
      <c r="B89" s="606" t="s">
        <v>240</v>
      </c>
      <c r="C89" s="606" t="s">
        <v>67</v>
      </c>
      <c r="D89" s="714">
        <v>20</v>
      </c>
      <c r="E89" s="714">
        <v>13.9</v>
      </c>
      <c r="F89" s="714">
        <v>33.9</v>
      </c>
      <c r="I89" s="693"/>
    </row>
    <row r="90" spans="1:9">
      <c r="A90" s="712" t="s">
        <v>405</v>
      </c>
      <c r="B90" s="606" t="s">
        <v>75</v>
      </c>
      <c r="C90" s="606">
        <v>0.12</v>
      </c>
      <c r="D90" s="714">
        <v>4.8</v>
      </c>
      <c r="E90" s="714">
        <v>0.2</v>
      </c>
      <c r="F90" s="714">
        <v>5</v>
      </c>
      <c r="I90" s="693"/>
    </row>
    <row r="91" spans="1:9">
      <c r="A91" s="712" t="s">
        <v>147</v>
      </c>
      <c r="B91" s="606" t="s">
        <v>148</v>
      </c>
      <c r="C91" s="606">
        <v>0.05</v>
      </c>
      <c r="D91" s="714">
        <v>3.3687388695652172</v>
      </c>
      <c r="E91" s="714">
        <v>0</v>
      </c>
      <c r="F91" s="714">
        <v>3.3687388695652172</v>
      </c>
      <c r="I91" s="693"/>
    </row>
    <row r="92" spans="1:9">
      <c r="A92" s="712" t="s">
        <v>147</v>
      </c>
      <c r="B92" s="606" t="s">
        <v>149</v>
      </c>
      <c r="C92" s="606">
        <v>0.09</v>
      </c>
      <c r="D92" s="714">
        <v>6.3513473478260867</v>
      </c>
      <c r="E92" s="714">
        <v>0</v>
      </c>
      <c r="F92" s="714">
        <v>6.3513473478260867</v>
      </c>
      <c r="I92" s="693"/>
    </row>
    <row r="93" spans="1:9">
      <c r="A93" s="712" t="s">
        <v>151</v>
      </c>
      <c r="B93" s="606" t="s">
        <v>150</v>
      </c>
      <c r="C93" s="606">
        <v>0.45900000000000002</v>
      </c>
      <c r="D93" s="714">
        <v>24.264791663043475</v>
      </c>
      <c r="E93" s="714">
        <v>0</v>
      </c>
      <c r="F93" s="714">
        <v>24.264791663043479</v>
      </c>
      <c r="I93" s="693"/>
    </row>
    <row r="94" spans="1:9">
      <c r="A94" s="712" t="s">
        <v>151</v>
      </c>
      <c r="B94" s="606" t="s">
        <v>152</v>
      </c>
      <c r="C94" s="606">
        <v>0.31850000000000001</v>
      </c>
      <c r="D94" s="714">
        <v>0</v>
      </c>
      <c r="E94" s="714">
        <v>22.417172228260871</v>
      </c>
      <c r="F94" s="714">
        <v>22.417172228260871</v>
      </c>
      <c r="I94" s="693"/>
    </row>
    <row r="95" spans="1:9">
      <c r="A95" s="712" t="s">
        <v>405</v>
      </c>
      <c r="B95" s="606" t="s">
        <v>77</v>
      </c>
      <c r="C95" s="606">
        <v>0.25</v>
      </c>
      <c r="D95" s="714">
        <v>6.5</v>
      </c>
      <c r="E95" s="714">
        <v>0.1</v>
      </c>
      <c r="F95" s="714">
        <v>6.6</v>
      </c>
      <c r="I95" s="693"/>
    </row>
    <row r="96" spans="1:9">
      <c r="A96" s="712" t="s">
        <v>405</v>
      </c>
      <c r="B96" s="606" t="s">
        <v>79</v>
      </c>
      <c r="C96" s="606">
        <v>0.5</v>
      </c>
      <c r="D96" s="714">
        <v>5.2</v>
      </c>
      <c r="E96" s="714">
        <v>0</v>
      </c>
      <c r="F96" s="714">
        <v>5.2</v>
      </c>
      <c r="I96" s="693"/>
    </row>
    <row r="97" spans="1:9">
      <c r="A97" s="712" t="s">
        <v>236</v>
      </c>
      <c r="B97" s="606" t="s">
        <v>235</v>
      </c>
      <c r="C97" s="606">
        <v>0.3</v>
      </c>
      <c r="D97" s="714">
        <v>9.1539884347826082</v>
      </c>
      <c r="E97" s="714">
        <v>0</v>
      </c>
      <c r="F97" s="714">
        <v>9.1539884347826082</v>
      </c>
      <c r="I97" s="693"/>
    </row>
    <row r="98" spans="1:9">
      <c r="A98" s="712" t="s">
        <v>405</v>
      </c>
      <c r="B98" s="606" t="s">
        <v>82</v>
      </c>
      <c r="C98" s="606" t="s">
        <v>67</v>
      </c>
      <c r="D98" s="714">
        <v>12.8</v>
      </c>
      <c r="E98" s="714">
        <v>118.3</v>
      </c>
      <c r="F98" s="714">
        <v>131.1</v>
      </c>
      <c r="I98" s="693"/>
    </row>
    <row r="99" spans="1:9">
      <c r="A99" s="712" t="s">
        <v>155</v>
      </c>
      <c r="B99" s="606" t="s">
        <v>154</v>
      </c>
      <c r="C99" s="606">
        <v>0.1</v>
      </c>
      <c r="D99" s="714">
        <v>3.3910649673913045</v>
      </c>
      <c r="E99" s="714">
        <v>0</v>
      </c>
      <c r="F99" s="714">
        <v>3.3910649673913045</v>
      </c>
      <c r="I99" s="693"/>
    </row>
    <row r="100" spans="1:9">
      <c r="A100" s="712" t="s">
        <v>405</v>
      </c>
      <c r="B100" s="606" t="s">
        <v>241</v>
      </c>
      <c r="C100" s="606" t="s">
        <v>242</v>
      </c>
      <c r="D100" s="714">
        <v>0.4</v>
      </c>
      <c r="E100" s="714">
        <v>0</v>
      </c>
      <c r="F100" s="714">
        <v>0.4</v>
      </c>
      <c r="I100" s="693"/>
    </row>
    <row r="101" spans="1:9">
      <c r="A101" s="712" t="s">
        <v>157</v>
      </c>
      <c r="B101" s="606" t="s">
        <v>206</v>
      </c>
      <c r="C101" s="606">
        <v>0.6</v>
      </c>
      <c r="D101" s="714">
        <v>43.811100630434787</v>
      </c>
      <c r="E101" s="714">
        <v>0</v>
      </c>
      <c r="F101" s="714">
        <v>43.811100630434787</v>
      </c>
      <c r="I101" s="693"/>
    </row>
    <row r="102" spans="1:9">
      <c r="A102" s="712" t="s">
        <v>405</v>
      </c>
      <c r="B102" s="606" t="s">
        <v>408</v>
      </c>
      <c r="C102" s="606">
        <v>0.215</v>
      </c>
      <c r="D102" s="714">
        <v>18.8</v>
      </c>
      <c r="E102" s="714">
        <v>0.5</v>
      </c>
      <c r="F102" s="714">
        <v>19.3</v>
      </c>
      <c r="I102" s="693"/>
    </row>
    <row r="103" spans="1:9">
      <c r="A103" s="712" t="s">
        <v>405</v>
      </c>
      <c r="B103" s="606" t="s">
        <v>90</v>
      </c>
      <c r="C103" s="606">
        <v>0.25</v>
      </c>
      <c r="D103" s="714">
        <v>26.4</v>
      </c>
      <c r="E103" s="714">
        <v>1.6</v>
      </c>
      <c r="F103" s="714">
        <v>28</v>
      </c>
      <c r="I103" s="693"/>
    </row>
    <row r="104" spans="1:9">
      <c r="A104" s="712" t="s">
        <v>147</v>
      </c>
      <c r="B104" s="606" t="s">
        <v>220</v>
      </c>
      <c r="C104" s="606">
        <v>0.15</v>
      </c>
      <c r="D104" s="714">
        <v>2.3143150434782611</v>
      </c>
      <c r="E104" s="714">
        <v>0</v>
      </c>
      <c r="F104" s="714">
        <v>2.3143150434782611</v>
      </c>
      <c r="I104" s="693"/>
    </row>
    <row r="105" spans="1:9">
      <c r="A105" s="712"/>
      <c r="B105" s="606"/>
      <c r="C105" s="606"/>
      <c r="D105" s="714"/>
      <c r="E105" s="714"/>
      <c r="F105" s="714"/>
      <c r="I105" s="693"/>
    </row>
    <row r="106" spans="1:9" ht="12.95" thickBot="1">
      <c r="A106" s="731" t="s">
        <v>418</v>
      </c>
      <c r="B106" s="713"/>
      <c r="C106" s="706"/>
      <c r="D106" s="732">
        <f>SUM(D68:D104)-D71-D80</f>
        <v>545.4927599021737</v>
      </c>
      <c r="E106" s="732">
        <f>SUM(E68:E104)</f>
        <v>183.93356226086956</v>
      </c>
      <c r="F106" s="732">
        <f>SUM(F68:F104)-F71-F80</f>
        <v>729.42632216304332</v>
      </c>
      <c r="G106" s="706"/>
      <c r="H106" s="706"/>
      <c r="I106" s="707"/>
    </row>
  </sheetData>
  <mergeCells count="2">
    <mergeCell ref="D3:F3"/>
    <mergeCell ref="B39:H3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4:J117"/>
  <sheetViews>
    <sheetView topLeftCell="A70" workbookViewId="0">
      <selection activeCell="I86" sqref="I86"/>
    </sheetView>
  </sheetViews>
  <sheetFormatPr defaultRowHeight="12.6"/>
  <cols>
    <col min="2" max="2" width="11.28515625" customWidth="1"/>
    <col min="3" max="3" width="30.85546875" customWidth="1"/>
    <col min="4" max="4" width="16.140625" customWidth="1"/>
    <col min="5" max="5" width="13.28515625" customWidth="1"/>
    <col min="6" max="6" width="11.28515625" customWidth="1"/>
    <col min="7" max="7" width="10.7109375" customWidth="1"/>
  </cols>
  <sheetData>
    <row r="4" spans="3:10">
      <c r="C4" s="576" t="s">
        <v>398</v>
      </c>
      <c r="D4" s="576" t="s">
        <v>401</v>
      </c>
      <c r="E4" s="2088" t="s">
        <v>331</v>
      </c>
      <c r="F4" s="2111"/>
      <c r="G4" s="2111"/>
      <c r="H4" s="666"/>
      <c r="I4" s="666"/>
      <c r="J4" s="666"/>
    </row>
    <row r="5" spans="3:10">
      <c r="C5" s="576" t="s">
        <v>61</v>
      </c>
      <c r="D5" s="576"/>
      <c r="E5" s="577" t="s">
        <v>332</v>
      </c>
      <c r="F5" s="577" t="s">
        <v>15</v>
      </c>
      <c r="G5" s="577" t="s">
        <v>16</v>
      </c>
      <c r="H5" s="666"/>
      <c r="I5" s="666"/>
      <c r="J5" s="666"/>
    </row>
    <row r="6" spans="3:10">
      <c r="C6" s="667" t="s">
        <v>21</v>
      </c>
      <c r="D6" s="602">
        <v>0.85</v>
      </c>
      <c r="E6" s="668">
        <v>5.6128925934065936</v>
      </c>
      <c r="F6" s="668">
        <v>10.275799087912088</v>
      </c>
      <c r="G6" s="668">
        <v>15.888691681318681</v>
      </c>
      <c r="H6" s="666"/>
      <c r="I6" s="666"/>
      <c r="J6" s="669"/>
    </row>
    <row r="7" spans="3:10">
      <c r="C7" s="670" t="s">
        <v>33</v>
      </c>
      <c r="D7" s="606" t="s">
        <v>162</v>
      </c>
      <c r="E7" s="668">
        <v>14.770064197802199</v>
      </c>
      <c r="F7" s="668">
        <v>5.6082864835164834</v>
      </c>
      <c r="G7" s="668">
        <v>20.378350681318683</v>
      </c>
      <c r="H7" s="666"/>
      <c r="I7" s="666"/>
      <c r="J7" s="666"/>
    </row>
    <row r="8" spans="3:10">
      <c r="C8" s="670" t="s">
        <v>163</v>
      </c>
      <c r="D8" s="606" t="s">
        <v>164</v>
      </c>
      <c r="E8" s="668">
        <v>0.40371104395604396</v>
      </c>
      <c r="F8" s="668">
        <v>-7.1361098901098902E-3</v>
      </c>
      <c r="G8" s="668">
        <v>0.39657493406593408</v>
      </c>
      <c r="H8" s="666"/>
      <c r="I8" s="666"/>
      <c r="J8" s="666"/>
    </row>
    <row r="9" spans="3:10">
      <c r="C9" s="670" t="s">
        <v>166</v>
      </c>
      <c r="D9" s="602">
        <v>0.58699999999999997</v>
      </c>
      <c r="E9" s="668">
        <v>1.2104835164835166E-3</v>
      </c>
      <c r="F9" s="668">
        <v>0</v>
      </c>
      <c r="G9" s="668">
        <v>1.2104835164835166E-3</v>
      </c>
      <c r="H9" s="666"/>
      <c r="I9" s="666"/>
      <c r="J9" s="666"/>
    </row>
    <row r="10" spans="3:10">
      <c r="C10" s="671" t="s">
        <v>42</v>
      </c>
      <c r="D10" s="608" t="s">
        <v>167</v>
      </c>
      <c r="E10" s="668">
        <v>44.765287857142852</v>
      </c>
      <c r="F10" s="668">
        <v>0</v>
      </c>
      <c r="G10" s="668">
        <v>44.765287857142852</v>
      </c>
      <c r="H10" s="666"/>
      <c r="I10" s="666"/>
      <c r="J10" s="666"/>
    </row>
    <row r="11" spans="3:10">
      <c r="C11" s="670" t="s">
        <v>45</v>
      </c>
      <c r="D11" s="606">
        <v>0.36</v>
      </c>
      <c r="E11" s="668">
        <v>24.620602285714284</v>
      </c>
      <c r="F11" s="668">
        <v>12.709222934065934</v>
      </c>
      <c r="G11" s="668">
        <v>37.329825219780219</v>
      </c>
      <c r="H11" s="666"/>
      <c r="I11" s="669"/>
      <c r="J11" s="666"/>
    </row>
    <row r="12" spans="3:10">
      <c r="C12" s="670" t="s">
        <v>47</v>
      </c>
      <c r="D12" s="606">
        <v>0.51</v>
      </c>
      <c r="E12" s="668">
        <v>39.010896450549453</v>
      </c>
      <c r="F12" s="668">
        <v>44.918306901098902</v>
      </c>
      <c r="G12" s="668">
        <v>83.929203351648354</v>
      </c>
      <c r="H12" s="666"/>
      <c r="I12" s="666"/>
      <c r="J12" s="666"/>
    </row>
    <row r="13" spans="3:10">
      <c r="C13" s="671" t="s">
        <v>51</v>
      </c>
      <c r="D13" s="608">
        <v>0.13039999999999999</v>
      </c>
      <c r="E13" s="668">
        <v>7.4167992527472526</v>
      </c>
      <c r="F13" s="668">
        <v>3.2412714175824173</v>
      </c>
      <c r="G13" s="668">
        <v>10.658070670329669</v>
      </c>
      <c r="H13" s="666"/>
      <c r="I13" s="666"/>
      <c r="J13" s="669"/>
    </row>
    <row r="14" spans="3:10">
      <c r="C14" s="670" t="s">
        <v>173</v>
      </c>
      <c r="D14" s="606" t="s">
        <v>174</v>
      </c>
      <c r="E14" s="668">
        <v>0.54131341758241758</v>
      </c>
      <c r="F14" s="668">
        <v>1.7121162967032968</v>
      </c>
      <c r="G14" s="668">
        <v>2.2534297142857143</v>
      </c>
      <c r="H14" s="666"/>
      <c r="I14" s="666"/>
      <c r="J14" s="666"/>
    </row>
    <row r="15" spans="3:10">
      <c r="C15" s="670" t="s">
        <v>419</v>
      </c>
      <c r="D15" s="602">
        <v>0.1988</v>
      </c>
      <c r="E15" s="668">
        <v>0</v>
      </c>
      <c r="F15" s="668">
        <v>0</v>
      </c>
      <c r="G15" s="668">
        <v>0</v>
      </c>
      <c r="H15" s="666"/>
      <c r="I15" s="666"/>
      <c r="J15" s="666"/>
    </row>
    <row r="16" spans="3:10">
      <c r="C16" s="670" t="s">
        <v>56</v>
      </c>
      <c r="D16" s="602">
        <v>0.55300000000000005</v>
      </c>
      <c r="E16" s="668">
        <v>9.8206195934065939</v>
      </c>
      <c r="F16" s="668">
        <v>9.3799451538461547</v>
      </c>
      <c r="G16" s="668">
        <v>19.200564747252749</v>
      </c>
      <c r="H16" s="666"/>
      <c r="I16" s="666"/>
      <c r="J16" s="666"/>
    </row>
    <row r="17" spans="3:10">
      <c r="C17" s="670" t="s">
        <v>57</v>
      </c>
      <c r="D17" s="606">
        <v>0.39550000000000002</v>
      </c>
      <c r="E17" s="668">
        <v>10.878010945054946</v>
      </c>
      <c r="F17" s="668">
        <v>44.230758010989014</v>
      </c>
      <c r="G17" s="668">
        <v>55.10876895604396</v>
      </c>
      <c r="H17" s="666"/>
      <c r="I17" s="666"/>
      <c r="J17" s="666"/>
    </row>
    <row r="18" spans="3:10">
      <c r="C18" s="670" t="s">
        <v>60</v>
      </c>
      <c r="D18" s="602">
        <v>0.43969999999999998</v>
      </c>
      <c r="E18" s="668">
        <v>8.7134830659340654</v>
      </c>
      <c r="F18" s="668">
        <v>13.649422472527474</v>
      </c>
      <c r="G18" s="668">
        <v>22.36290553846154</v>
      </c>
      <c r="H18" s="666"/>
      <c r="I18" s="666"/>
      <c r="J18" s="666"/>
    </row>
    <row r="19" spans="3:10">
      <c r="C19" s="670" t="s">
        <v>65</v>
      </c>
      <c r="D19" s="602">
        <v>0.64</v>
      </c>
      <c r="E19" s="668">
        <v>5.8195219340659339</v>
      </c>
      <c r="F19" s="668">
        <v>3.2586782747252747</v>
      </c>
      <c r="G19" s="668">
        <v>9.078200208791209</v>
      </c>
      <c r="H19" s="666"/>
      <c r="I19" s="666"/>
      <c r="J19" s="666"/>
    </row>
    <row r="20" spans="3:10">
      <c r="C20" s="670" t="s">
        <v>68</v>
      </c>
      <c r="D20" s="602">
        <v>0.2</v>
      </c>
      <c r="E20" s="668">
        <v>0</v>
      </c>
      <c r="F20" s="668">
        <v>0</v>
      </c>
      <c r="G20" s="668">
        <v>0</v>
      </c>
      <c r="H20" s="666"/>
      <c r="I20" s="666"/>
      <c r="J20" s="666"/>
    </row>
    <row r="21" spans="3:10">
      <c r="C21" s="670" t="s">
        <v>71</v>
      </c>
      <c r="D21" s="606" t="s">
        <v>175</v>
      </c>
      <c r="E21" s="668">
        <v>15.997965439560438</v>
      </c>
      <c r="F21" s="668">
        <v>0.90696283516483511</v>
      </c>
      <c r="G21" s="668">
        <v>16.904928274725272</v>
      </c>
      <c r="H21" s="666"/>
      <c r="I21" s="666"/>
      <c r="J21" s="666"/>
    </row>
    <row r="22" spans="3:10">
      <c r="C22" s="670" t="s">
        <v>52</v>
      </c>
      <c r="D22" s="606">
        <v>0.35</v>
      </c>
      <c r="E22" s="668">
        <v>0</v>
      </c>
      <c r="F22" s="668">
        <v>0</v>
      </c>
      <c r="G22" s="668">
        <v>0</v>
      </c>
      <c r="H22" s="666"/>
      <c r="I22" s="666"/>
      <c r="J22" s="666"/>
    </row>
    <row r="23" spans="3:10">
      <c r="C23" s="670" t="s">
        <v>74</v>
      </c>
      <c r="D23" s="608" t="s">
        <v>176</v>
      </c>
      <c r="E23" s="668">
        <v>66.395766901098895</v>
      </c>
      <c r="F23" s="668">
        <v>23.155834098901099</v>
      </c>
      <c r="G23" s="668">
        <v>89.551600999999991</v>
      </c>
      <c r="H23" s="666"/>
      <c r="I23" s="666"/>
      <c r="J23" s="666"/>
    </row>
    <row r="24" spans="3:10">
      <c r="C24" s="670" t="s">
        <v>178</v>
      </c>
      <c r="D24" s="606" t="s">
        <v>177</v>
      </c>
      <c r="E24" s="668">
        <v>14.149766923076925</v>
      </c>
      <c r="F24" s="668">
        <v>41.902867417582421</v>
      </c>
      <c r="G24" s="668">
        <v>56.052634340659345</v>
      </c>
      <c r="H24" s="666"/>
      <c r="I24" s="666"/>
      <c r="J24" s="666"/>
    </row>
    <row r="25" spans="3:10">
      <c r="C25" s="670" t="s">
        <v>83</v>
      </c>
      <c r="D25" s="606">
        <v>0.33279999999999998</v>
      </c>
      <c r="E25" s="668">
        <v>28.233383263736265</v>
      </c>
      <c r="F25" s="668">
        <v>0</v>
      </c>
      <c r="G25" s="668">
        <v>28.233383263736265</v>
      </c>
      <c r="H25" s="666"/>
      <c r="I25" s="666"/>
      <c r="J25" s="666"/>
    </row>
    <row r="26" spans="3:10">
      <c r="C26" s="670" t="s">
        <v>85</v>
      </c>
      <c r="D26" s="606">
        <v>0.3679</v>
      </c>
      <c r="E26" s="668">
        <v>5.5173935274725272</v>
      </c>
      <c r="F26" s="668">
        <v>23.09666317582418</v>
      </c>
      <c r="G26" s="668">
        <v>28.614056703296708</v>
      </c>
      <c r="H26" s="666"/>
      <c r="I26" s="666"/>
      <c r="J26" s="666"/>
    </row>
    <row r="27" spans="3:10">
      <c r="C27" s="670" t="s">
        <v>88</v>
      </c>
      <c r="D27" s="606" t="s">
        <v>179</v>
      </c>
      <c r="E27" s="668">
        <v>26.259433725274729</v>
      </c>
      <c r="F27" s="668">
        <v>15.801779879120879</v>
      </c>
      <c r="G27" s="668">
        <v>42.061213604395604</v>
      </c>
      <c r="H27" s="666"/>
      <c r="I27" s="666"/>
      <c r="J27" s="666"/>
    </row>
    <row r="28" spans="3:10">
      <c r="C28" s="670" t="s">
        <v>103</v>
      </c>
      <c r="D28" s="602">
        <v>0.41499999999999998</v>
      </c>
      <c r="E28" s="668">
        <v>10.121992703296703</v>
      </c>
      <c r="F28" s="668">
        <v>0</v>
      </c>
      <c r="G28" s="668">
        <v>10.121992703296703</v>
      </c>
      <c r="H28" s="666"/>
      <c r="I28" s="666"/>
      <c r="J28" s="666"/>
    </row>
    <row r="29" spans="3:10">
      <c r="C29" s="670" t="s">
        <v>105</v>
      </c>
      <c r="D29" s="602">
        <v>0.30580000000000002</v>
      </c>
      <c r="E29" s="668">
        <v>9.2177986593406587</v>
      </c>
      <c r="F29" s="668">
        <v>161.73571212087913</v>
      </c>
      <c r="G29" s="668">
        <v>170.9535107802198</v>
      </c>
      <c r="H29" s="666"/>
      <c r="I29" s="666"/>
      <c r="J29" s="666"/>
    </row>
    <row r="30" spans="3:10">
      <c r="C30" s="670" t="s">
        <v>106</v>
      </c>
      <c r="D30" s="602">
        <v>0.30580000000000002</v>
      </c>
      <c r="E30" s="668">
        <v>38.649751626373629</v>
      </c>
      <c r="F30" s="668">
        <v>0</v>
      </c>
      <c r="G30" s="668">
        <v>38.649751626373629</v>
      </c>
      <c r="H30" s="666"/>
      <c r="I30" s="666"/>
      <c r="J30" s="666"/>
    </row>
    <row r="31" spans="3:10">
      <c r="C31" s="670" t="s">
        <v>108</v>
      </c>
      <c r="D31" s="602">
        <v>0.58840000000000003</v>
      </c>
      <c r="E31" s="668">
        <v>24.633753351648352</v>
      </c>
      <c r="F31" s="668">
        <v>30.147675824175828</v>
      </c>
      <c r="G31" s="668">
        <v>54.781429175824179</v>
      </c>
      <c r="H31" s="666"/>
      <c r="I31" s="666"/>
      <c r="J31" s="666"/>
    </row>
    <row r="32" spans="3:10">
      <c r="C32" s="670" t="s">
        <v>111</v>
      </c>
      <c r="D32" s="602">
        <v>0.53774999999999995</v>
      </c>
      <c r="E32" s="668">
        <v>1.977400802197802</v>
      </c>
      <c r="F32" s="668">
        <v>21.325541483516481</v>
      </c>
      <c r="G32" s="668">
        <v>23.302942285714284</v>
      </c>
      <c r="H32" s="666"/>
      <c r="I32" s="666"/>
      <c r="J32" s="666"/>
    </row>
    <row r="33" spans="3:10">
      <c r="C33" s="670" t="s">
        <v>225</v>
      </c>
      <c r="D33" s="602">
        <v>0.18</v>
      </c>
      <c r="E33" s="668">
        <v>1.5184516813186812</v>
      </c>
      <c r="F33" s="668">
        <v>0.69443859340659342</v>
      </c>
      <c r="G33" s="668">
        <v>2.2128902747252748</v>
      </c>
      <c r="H33" s="666"/>
      <c r="I33" s="666"/>
      <c r="J33" s="666"/>
    </row>
    <row r="34" spans="3:10">
      <c r="C34" s="670" t="s">
        <v>112</v>
      </c>
      <c r="D34" s="606">
        <v>0.41499999999999998</v>
      </c>
      <c r="E34" s="668">
        <v>10.688349164835165</v>
      </c>
      <c r="F34" s="668">
        <v>0.28685641758241759</v>
      </c>
      <c r="G34" s="668">
        <v>10.975205582417582</v>
      </c>
      <c r="H34" s="666"/>
      <c r="I34" s="666"/>
      <c r="J34" s="666"/>
    </row>
    <row r="35" spans="3:10">
      <c r="C35" s="670" t="s">
        <v>113</v>
      </c>
      <c r="D35" s="606">
        <v>0.53200000000000003</v>
      </c>
      <c r="E35" s="668">
        <v>24.339163428571428</v>
      </c>
      <c r="F35" s="668">
        <v>30.703418054945054</v>
      </c>
      <c r="G35" s="668">
        <v>55.042581483516486</v>
      </c>
      <c r="H35" s="666"/>
      <c r="I35" s="666"/>
      <c r="J35" s="666"/>
    </row>
    <row r="36" spans="3:10">
      <c r="C36" s="670" t="s">
        <v>114</v>
      </c>
      <c r="D36" s="606">
        <v>0.34570000000000001</v>
      </c>
      <c r="E36" s="668">
        <v>33.625248923076917</v>
      </c>
      <c r="F36" s="668">
        <v>59.494201120879126</v>
      </c>
      <c r="G36" s="668">
        <v>93.11945004395605</v>
      </c>
      <c r="H36" s="666"/>
      <c r="I36" s="666"/>
      <c r="J36" s="666"/>
    </row>
    <row r="37" spans="3:10">
      <c r="C37" s="1677" t="s">
        <v>382</v>
      </c>
      <c r="D37" s="1678"/>
      <c r="E37" s="1711">
        <v>483.70003324175826</v>
      </c>
      <c r="F37" s="1711">
        <v>558.22862194505501</v>
      </c>
      <c r="G37" s="1673">
        <v>1041.9286551868133</v>
      </c>
      <c r="H37" s="666"/>
      <c r="I37" s="666"/>
      <c r="J37" s="672"/>
    </row>
    <row r="38" spans="3:10">
      <c r="C38" s="666"/>
      <c r="D38" s="666"/>
      <c r="E38" s="666"/>
      <c r="F38" s="666"/>
      <c r="G38" s="666"/>
      <c r="H38" s="666"/>
      <c r="I38" s="666"/>
      <c r="J38" s="669"/>
    </row>
    <row r="39" spans="3:10">
      <c r="C39" s="578" t="s">
        <v>420</v>
      </c>
      <c r="D39" s="579"/>
      <c r="E39" s="580"/>
      <c r="F39" s="580"/>
      <c r="G39" s="580"/>
      <c r="H39" s="580"/>
      <c r="I39" s="581"/>
      <c r="J39" s="581"/>
    </row>
    <row r="40" spans="3:10">
      <c r="C40" s="578" t="s">
        <v>367</v>
      </c>
      <c r="D40" s="579"/>
      <c r="E40" s="580"/>
      <c r="F40" s="580"/>
      <c r="G40" s="580"/>
      <c r="H40" s="580"/>
      <c r="I40" s="581"/>
      <c r="J40" s="581"/>
    </row>
    <row r="41" spans="3:10">
      <c r="C41" s="2098" t="s">
        <v>421</v>
      </c>
      <c r="D41" s="2176"/>
      <c r="E41" s="2176"/>
      <c r="F41" s="2176"/>
      <c r="G41" s="2176"/>
      <c r="H41" s="2176"/>
      <c r="I41" s="2176"/>
      <c r="J41" s="2176"/>
    </row>
    <row r="42" spans="3:10">
      <c r="C42" s="578" t="s">
        <v>400</v>
      </c>
      <c r="D42" s="578"/>
      <c r="E42" s="578"/>
      <c r="F42" s="582"/>
      <c r="G42" s="583"/>
      <c r="H42" s="583"/>
      <c r="I42" s="584"/>
      <c r="J42" s="584"/>
    </row>
    <row r="43" spans="3:10">
      <c r="C43" s="585" t="s">
        <v>370</v>
      </c>
      <c r="D43" s="585"/>
      <c r="E43" s="585"/>
      <c r="F43" s="586"/>
      <c r="G43" s="580"/>
      <c r="H43" s="580"/>
      <c r="I43" s="581"/>
      <c r="J43" s="581"/>
    </row>
    <row r="44" spans="3:10">
      <c r="C44" s="585" t="s">
        <v>371</v>
      </c>
      <c r="D44" s="585"/>
      <c r="E44" s="585"/>
      <c r="F44" s="586"/>
      <c r="G44" s="580"/>
      <c r="H44" s="580"/>
      <c r="I44" s="581"/>
      <c r="J44" s="581"/>
    </row>
    <row r="45" spans="3:10">
      <c r="C45" s="585" t="s">
        <v>422</v>
      </c>
      <c r="D45" s="579"/>
      <c r="E45" s="580"/>
      <c r="F45" s="580"/>
      <c r="G45" s="580"/>
      <c r="H45" s="580"/>
      <c r="I45" s="581"/>
      <c r="J45" s="581"/>
    </row>
    <row r="46" spans="3:10">
      <c r="C46" s="585" t="s">
        <v>373</v>
      </c>
      <c r="D46" s="579"/>
      <c r="E46" s="580"/>
      <c r="F46" s="580"/>
      <c r="G46" s="580"/>
      <c r="H46" s="580"/>
      <c r="I46" s="581"/>
      <c r="J46" s="581"/>
    </row>
    <row r="47" spans="3:10">
      <c r="C47" s="588"/>
      <c r="D47" s="666"/>
      <c r="E47" s="666"/>
      <c r="F47" s="666"/>
      <c r="G47" s="666"/>
      <c r="H47" s="666"/>
      <c r="I47" s="666"/>
      <c r="J47" s="666"/>
    </row>
    <row r="48" spans="3:10">
      <c r="C48" s="588"/>
      <c r="D48" s="666"/>
      <c r="E48" s="666"/>
      <c r="F48" s="666"/>
      <c r="G48" s="666"/>
      <c r="H48" s="666"/>
      <c r="I48" s="666"/>
      <c r="J48" s="666"/>
    </row>
    <row r="49" spans="3:10">
      <c r="C49" s="576" t="s">
        <v>334</v>
      </c>
      <c r="D49" s="577" t="s">
        <v>401</v>
      </c>
      <c r="E49" s="589" t="s">
        <v>331</v>
      </c>
      <c r="F49" s="590"/>
      <c r="G49" s="576"/>
      <c r="H49" s="666"/>
      <c r="I49" s="666"/>
      <c r="J49" s="666"/>
    </row>
    <row r="50" spans="3:10">
      <c r="C50" s="576" t="s">
        <v>61</v>
      </c>
      <c r="D50" s="576"/>
      <c r="E50" s="577" t="s">
        <v>332</v>
      </c>
      <c r="F50" s="591" t="s">
        <v>15</v>
      </c>
      <c r="G50" s="577" t="s">
        <v>16</v>
      </c>
      <c r="H50" s="666"/>
      <c r="I50" s="666"/>
      <c r="J50" s="666"/>
    </row>
    <row r="51" spans="3:10">
      <c r="C51" s="670" t="s">
        <v>284</v>
      </c>
      <c r="D51" s="606">
        <v>0.15</v>
      </c>
      <c r="E51" s="668">
        <v>0</v>
      </c>
      <c r="F51" s="668">
        <v>0</v>
      </c>
      <c r="G51" s="668">
        <v>0</v>
      </c>
      <c r="H51" s="666"/>
      <c r="I51" s="666"/>
      <c r="J51" s="666"/>
    </row>
    <row r="52" spans="3:10">
      <c r="C52" s="670" t="s">
        <v>285</v>
      </c>
      <c r="D52" s="606">
        <v>0.28849999999999998</v>
      </c>
      <c r="E52" s="668">
        <v>3.5145893406593407</v>
      </c>
      <c r="F52" s="668">
        <v>0</v>
      </c>
      <c r="G52" s="668">
        <v>3.5145893406593407</v>
      </c>
      <c r="H52" s="666"/>
      <c r="I52" s="666"/>
      <c r="J52" s="666"/>
    </row>
    <row r="53" spans="3:10">
      <c r="C53" s="670" t="s">
        <v>223</v>
      </c>
      <c r="D53" s="602">
        <v>7.5999999999999998E-2</v>
      </c>
      <c r="E53" s="668">
        <v>12.525463626373627</v>
      </c>
      <c r="F53" s="668">
        <v>1.9521585934065935</v>
      </c>
      <c r="G53" s="668">
        <v>14.477622219780221</v>
      </c>
      <c r="H53" s="666"/>
      <c r="I53" s="666"/>
      <c r="J53" s="666"/>
    </row>
    <row r="54" spans="3:10">
      <c r="C54" s="670" t="s">
        <v>19</v>
      </c>
      <c r="D54" s="602">
        <v>0.1178</v>
      </c>
      <c r="E54" s="668">
        <v>0.12116890109890111</v>
      </c>
      <c r="F54" s="668">
        <v>0</v>
      </c>
      <c r="G54" s="668">
        <v>0.12116890109890111</v>
      </c>
      <c r="H54" s="666"/>
      <c r="I54" s="666"/>
      <c r="J54" s="666"/>
    </row>
    <row r="55" spans="3:10">
      <c r="C55" s="670" t="s">
        <v>287</v>
      </c>
      <c r="D55" s="602">
        <v>0.47099999999999997</v>
      </c>
      <c r="E55" s="668">
        <v>1.016076923076923E-2</v>
      </c>
      <c r="F55" s="668">
        <v>0</v>
      </c>
      <c r="G55" s="668">
        <v>1.016076923076923E-2</v>
      </c>
      <c r="H55" s="666"/>
      <c r="I55" s="666"/>
      <c r="J55" s="666"/>
    </row>
    <row r="56" spans="3:10">
      <c r="C56" s="670" t="s">
        <v>31</v>
      </c>
      <c r="D56" s="606">
        <v>0.25341999999999998</v>
      </c>
      <c r="E56" s="668">
        <v>3.9424475824175822</v>
      </c>
      <c r="F56" s="668">
        <v>65.988273670329676</v>
      </c>
      <c r="G56" s="668">
        <v>69.930721252747261</v>
      </c>
      <c r="H56" s="666"/>
      <c r="I56" s="666"/>
      <c r="J56" s="666"/>
    </row>
    <row r="57" spans="3:10">
      <c r="C57" s="670" t="s">
        <v>288</v>
      </c>
      <c r="D57" s="602">
        <v>0.1482</v>
      </c>
      <c r="E57" s="668">
        <v>1.1693870329670331</v>
      </c>
      <c r="F57" s="668">
        <v>0</v>
      </c>
      <c r="G57" s="668">
        <v>1.1693870329670331</v>
      </c>
      <c r="H57" s="666"/>
      <c r="I57" s="666"/>
      <c r="J57" s="666"/>
    </row>
    <row r="58" spans="3:10">
      <c r="C58" s="670" t="s">
        <v>76</v>
      </c>
      <c r="D58" s="602">
        <v>0.6</v>
      </c>
      <c r="E58" s="668">
        <v>4.9342643956043952</v>
      </c>
      <c r="F58" s="668">
        <v>1.5939251978021978</v>
      </c>
      <c r="G58" s="668">
        <v>6.5281895934065926</v>
      </c>
      <c r="H58" s="666"/>
      <c r="I58" s="666"/>
      <c r="J58" s="666"/>
    </row>
    <row r="59" spans="3:10">
      <c r="C59" s="670" t="s">
        <v>34</v>
      </c>
      <c r="D59" s="602">
        <v>0.36165000000000003</v>
      </c>
      <c r="E59" s="668">
        <v>17.09757001098901</v>
      </c>
      <c r="F59" s="668">
        <v>27.015235362637362</v>
      </c>
      <c r="G59" s="668">
        <v>44.112805373626372</v>
      </c>
      <c r="H59" s="666"/>
      <c r="I59" s="666"/>
      <c r="J59" s="666"/>
    </row>
    <row r="60" spans="3:10">
      <c r="C60" s="670" t="s">
        <v>28</v>
      </c>
      <c r="D60" s="602">
        <v>0.5</v>
      </c>
      <c r="E60" s="668">
        <v>1.7387996043956042</v>
      </c>
      <c r="F60" s="668">
        <v>7.3338767142857142</v>
      </c>
      <c r="G60" s="668">
        <v>9.0726763186813191</v>
      </c>
      <c r="H60" s="666"/>
      <c r="I60" s="666"/>
      <c r="J60" s="666"/>
    </row>
    <row r="61" spans="3:10">
      <c r="C61" s="670" t="s">
        <v>22</v>
      </c>
      <c r="D61" s="602">
        <v>0.35</v>
      </c>
      <c r="E61" s="668">
        <v>25.305361208791211</v>
      </c>
      <c r="F61" s="668">
        <v>0</v>
      </c>
      <c r="G61" s="668">
        <v>25.305361208791211</v>
      </c>
      <c r="H61" s="666"/>
      <c r="I61" s="666"/>
      <c r="J61" s="666"/>
    </row>
    <row r="62" spans="3:10">
      <c r="C62" s="670" t="s">
        <v>25</v>
      </c>
      <c r="D62" s="602">
        <v>0.41472999999999999</v>
      </c>
      <c r="E62" s="668">
        <v>14.129897472527473</v>
      </c>
      <c r="F62" s="668">
        <v>4.5317208461538465</v>
      </c>
      <c r="G62" s="668">
        <v>18.66161831868132</v>
      </c>
      <c r="H62" s="666"/>
      <c r="I62" s="666"/>
      <c r="J62" s="666"/>
    </row>
    <row r="63" spans="3:10">
      <c r="C63" s="1677" t="s">
        <v>338</v>
      </c>
      <c r="D63" s="1689"/>
      <c r="E63" s="1704">
        <v>84.489109945054949</v>
      </c>
      <c r="F63" s="1704">
        <v>108.41519038461537</v>
      </c>
      <c r="G63" s="1704">
        <v>192.90430032967032</v>
      </c>
      <c r="H63" s="666"/>
      <c r="I63" s="666"/>
      <c r="J63" s="672"/>
    </row>
    <row r="64" spans="3:10">
      <c r="C64" s="1677" t="s">
        <v>412</v>
      </c>
      <c r="D64" s="1689"/>
      <c r="E64" s="1704">
        <v>18.219572527472526</v>
      </c>
      <c r="F64" s="1704"/>
      <c r="G64" s="1704">
        <v>18.219572527472526</v>
      </c>
      <c r="H64" s="666"/>
      <c r="I64" s="666"/>
      <c r="J64" s="672"/>
    </row>
    <row r="65" spans="2:10">
      <c r="C65" s="1690" t="s">
        <v>423</v>
      </c>
      <c r="D65" s="1691"/>
      <c r="E65" s="1705">
        <v>586.40871571428579</v>
      </c>
      <c r="F65" s="1706">
        <v>666.64381232967037</v>
      </c>
      <c r="G65" s="1706">
        <v>1253.052528043956</v>
      </c>
      <c r="H65" s="666"/>
      <c r="I65" s="678"/>
      <c r="J65" s="666"/>
    </row>
    <row r="66" spans="2:10">
      <c r="C66" s="670" t="s">
        <v>350</v>
      </c>
      <c r="D66" s="673"/>
      <c r="E66" s="674"/>
      <c r="F66" s="674"/>
      <c r="G66" s="675"/>
      <c r="H66" s="666"/>
      <c r="I66" s="676"/>
      <c r="J66" s="666"/>
    </row>
    <row r="67" spans="2:10">
      <c r="C67" s="666"/>
      <c r="D67" s="673"/>
      <c r="E67" s="674"/>
      <c r="F67" s="674"/>
      <c r="G67" s="677"/>
      <c r="H67" s="666"/>
      <c r="I67" s="666"/>
      <c r="J67" s="672"/>
    </row>
    <row r="71" spans="2:10">
      <c r="C71" s="590" t="s">
        <v>424</v>
      </c>
      <c r="D71" s="590"/>
      <c r="E71" s="590" t="s">
        <v>414</v>
      </c>
      <c r="F71" s="590"/>
      <c r="G71" s="590"/>
    </row>
    <row r="72" spans="2:10">
      <c r="B72" s="590" t="s">
        <v>120</v>
      </c>
      <c r="C72" s="590" t="s">
        <v>61</v>
      </c>
      <c r="D72" s="590" t="s">
        <v>401</v>
      </c>
      <c r="E72" s="590" t="s">
        <v>64</v>
      </c>
      <c r="F72" s="590" t="s">
        <v>15</v>
      </c>
      <c r="G72" s="590" t="s">
        <v>16</v>
      </c>
    </row>
    <row r="73" spans="2:10">
      <c r="B73" s="269" t="s">
        <v>122</v>
      </c>
      <c r="C73" s="269" t="s">
        <v>121</v>
      </c>
      <c r="D73" s="679">
        <v>8.5599999999999996E-2</v>
      </c>
      <c r="E73" s="680">
        <v>50.459073131868138</v>
      </c>
      <c r="F73" s="269"/>
      <c r="G73" s="680">
        <v>50.459073131868138</v>
      </c>
    </row>
    <row r="74" spans="2:10">
      <c r="B74" s="269" t="s">
        <v>124</v>
      </c>
      <c r="C74" s="269" t="s">
        <v>123</v>
      </c>
      <c r="D74" s="679">
        <v>0.2021</v>
      </c>
      <c r="E74" s="680">
        <v>48.78110621978022</v>
      </c>
      <c r="F74" s="269"/>
      <c r="G74" s="680">
        <v>48.78110621978022</v>
      </c>
    </row>
    <row r="75" spans="2:10">
      <c r="B75" s="269" t="s">
        <v>143</v>
      </c>
      <c r="C75" s="269" t="s">
        <v>352</v>
      </c>
      <c r="D75" s="679">
        <v>0.17</v>
      </c>
      <c r="E75" s="680">
        <v>2.6385382637362635</v>
      </c>
      <c r="F75" s="269"/>
      <c r="G75" s="680">
        <v>2.6385382637362635</v>
      </c>
    </row>
    <row r="76" spans="2:10">
      <c r="B76" s="685" t="s">
        <v>126</v>
      </c>
      <c r="C76" s="685" t="s">
        <v>125</v>
      </c>
      <c r="D76" s="686">
        <v>0</v>
      </c>
      <c r="E76" s="681">
        <v>37.682711483516478</v>
      </c>
      <c r="F76" s="681"/>
      <c r="G76" s="681">
        <v>37.682711483516478</v>
      </c>
    </row>
    <row r="77" spans="2:10">
      <c r="B77" s="269" t="s">
        <v>126</v>
      </c>
      <c r="C77" s="269" t="s">
        <v>127</v>
      </c>
      <c r="D77" s="679">
        <v>0.1333</v>
      </c>
      <c r="E77" s="680">
        <v>7.0762082637362633</v>
      </c>
      <c r="F77" s="269"/>
      <c r="G77" s="680">
        <v>7.0762082637362633</v>
      </c>
    </row>
    <row r="78" spans="2:10">
      <c r="B78" s="269" t="s">
        <v>126</v>
      </c>
      <c r="C78" s="269" t="s">
        <v>128</v>
      </c>
      <c r="D78" s="679">
        <v>0.1333</v>
      </c>
      <c r="E78" s="680">
        <v>6.8985159670329672</v>
      </c>
      <c r="F78" s="269"/>
      <c r="G78" s="680">
        <v>6.8985159670329672</v>
      </c>
    </row>
    <row r="79" spans="2:10">
      <c r="B79" s="269" t="s">
        <v>126</v>
      </c>
      <c r="C79" s="269" t="s">
        <v>213</v>
      </c>
      <c r="D79" s="679">
        <v>0.1333</v>
      </c>
      <c r="E79" s="680">
        <v>1.9358679890109889</v>
      </c>
      <c r="F79" s="269"/>
      <c r="G79" s="680">
        <v>1.9358679890109889</v>
      </c>
    </row>
    <row r="80" spans="2:10">
      <c r="B80" s="269" t="s">
        <v>126</v>
      </c>
      <c r="C80" s="269" t="s">
        <v>214</v>
      </c>
      <c r="D80" s="679">
        <v>0.1333</v>
      </c>
      <c r="E80" s="680">
        <v>7.0001313406593404</v>
      </c>
      <c r="F80" s="269"/>
      <c r="G80" s="680">
        <v>7.0001313406593404</v>
      </c>
    </row>
    <row r="81" spans="2:7">
      <c r="B81" s="269" t="s">
        <v>126</v>
      </c>
      <c r="C81" s="269" t="s">
        <v>129</v>
      </c>
      <c r="D81" s="679">
        <v>0.1333</v>
      </c>
      <c r="E81" s="680">
        <v>1.3755713296703296</v>
      </c>
      <c r="F81" s="269"/>
      <c r="G81" s="680">
        <v>1.3755713296703296</v>
      </c>
    </row>
    <row r="82" spans="2:7">
      <c r="B82" s="269" t="s">
        <v>126</v>
      </c>
      <c r="C82" s="269" t="s">
        <v>130</v>
      </c>
      <c r="D82" s="679">
        <v>0.1333</v>
      </c>
      <c r="E82" s="680">
        <v>8.7777685824175826</v>
      </c>
      <c r="F82" s="269"/>
      <c r="G82" s="680">
        <v>8.7777685824175826</v>
      </c>
    </row>
    <row r="83" spans="2:7">
      <c r="B83" s="269" t="s">
        <v>126</v>
      </c>
      <c r="C83" s="269" t="s">
        <v>131</v>
      </c>
      <c r="D83" s="679">
        <v>0.1333</v>
      </c>
      <c r="E83" s="680">
        <v>4.6186480109890109</v>
      </c>
      <c r="F83" s="269"/>
      <c r="G83" s="680">
        <v>4.6186480109890109</v>
      </c>
    </row>
    <row r="84" spans="2:7">
      <c r="B84" s="681" t="s">
        <v>126</v>
      </c>
      <c r="C84" s="681" t="s">
        <v>132</v>
      </c>
      <c r="D84" s="681">
        <v>0</v>
      </c>
      <c r="E84" s="681">
        <v>140.78237406593405</v>
      </c>
      <c r="F84" s="681"/>
      <c r="G84" s="681">
        <v>140.78237406593405</v>
      </c>
    </row>
    <row r="85" spans="2:7">
      <c r="B85" s="269" t="s">
        <v>126</v>
      </c>
      <c r="C85" s="269" t="s">
        <v>133</v>
      </c>
      <c r="D85" s="679">
        <v>0.23330000000000001</v>
      </c>
      <c r="E85" s="680">
        <v>41.130579329670333</v>
      </c>
      <c r="F85" s="269"/>
      <c r="G85" s="680">
        <v>41.130579329670333</v>
      </c>
    </row>
    <row r="86" spans="2:7">
      <c r="B86" s="269" t="s">
        <v>126</v>
      </c>
      <c r="C86" s="269" t="s">
        <v>134</v>
      </c>
      <c r="D86" s="679">
        <v>0.23330000000000001</v>
      </c>
      <c r="E86" s="680">
        <v>47.777249175824174</v>
      </c>
      <c r="F86" s="269"/>
      <c r="G86" s="680">
        <v>47.777249175824174</v>
      </c>
    </row>
    <row r="87" spans="2:7">
      <c r="B87" s="269" t="s">
        <v>126</v>
      </c>
      <c r="C87" s="269" t="s">
        <v>135</v>
      </c>
      <c r="D87" s="679">
        <v>0.23330000000000001</v>
      </c>
      <c r="E87" s="680">
        <v>18.40996565934066</v>
      </c>
      <c r="F87" s="269"/>
      <c r="G87" s="680">
        <v>18.40996565934066</v>
      </c>
    </row>
    <row r="88" spans="2:7">
      <c r="B88" s="269" t="s">
        <v>126</v>
      </c>
      <c r="C88" s="269" t="s">
        <v>136</v>
      </c>
      <c r="D88" s="679">
        <v>0.23330000000000001</v>
      </c>
      <c r="E88" s="680">
        <v>22.152415923076923</v>
      </c>
      <c r="F88" s="269"/>
      <c r="G88" s="680">
        <v>22.152415923076923</v>
      </c>
    </row>
    <row r="89" spans="2:7">
      <c r="B89" s="269" t="s">
        <v>126</v>
      </c>
      <c r="C89" s="269" t="s">
        <v>137</v>
      </c>
      <c r="D89" s="679">
        <v>0.23330000000000001</v>
      </c>
      <c r="E89" s="680">
        <v>11.312163978021976</v>
      </c>
      <c r="F89" s="269"/>
      <c r="G89" s="680">
        <v>11.312163978021976</v>
      </c>
    </row>
    <row r="90" spans="2:7">
      <c r="B90" s="269" t="s">
        <v>126</v>
      </c>
      <c r="C90" s="269" t="s">
        <v>138</v>
      </c>
      <c r="D90" s="679">
        <v>0.1333</v>
      </c>
      <c r="E90" s="680">
        <v>17.650701978021978</v>
      </c>
      <c r="F90" s="269"/>
      <c r="G90" s="680">
        <v>17.650701978021978</v>
      </c>
    </row>
    <row r="91" spans="2:7">
      <c r="B91" s="269" t="s">
        <v>405</v>
      </c>
      <c r="C91" s="269" t="s">
        <v>342</v>
      </c>
      <c r="D91" s="682" t="s">
        <v>67</v>
      </c>
      <c r="E91" s="680">
        <v>47.8</v>
      </c>
      <c r="F91" s="269">
        <v>6.9</v>
      </c>
      <c r="G91" s="680">
        <v>54.7</v>
      </c>
    </row>
    <row r="92" spans="2:7">
      <c r="B92" s="269" t="s">
        <v>405</v>
      </c>
      <c r="C92" s="269" t="s">
        <v>72</v>
      </c>
      <c r="D92" s="682">
        <v>0.23549999999999999</v>
      </c>
      <c r="E92" s="680">
        <v>5.6</v>
      </c>
      <c r="F92" s="269">
        <v>0.7</v>
      </c>
      <c r="G92" s="680">
        <v>6.3</v>
      </c>
    </row>
    <row r="93" spans="2:7">
      <c r="B93" s="269" t="s">
        <v>194</v>
      </c>
      <c r="C93" s="269" t="s">
        <v>374</v>
      </c>
      <c r="D93" s="679">
        <v>0.36499999999999999</v>
      </c>
      <c r="E93" s="680">
        <v>0</v>
      </c>
      <c r="F93" s="680">
        <v>22.00936098901099</v>
      </c>
      <c r="G93" s="680">
        <v>22.00936098901099</v>
      </c>
    </row>
    <row r="94" spans="2:7">
      <c r="B94" s="269" t="s">
        <v>405</v>
      </c>
      <c r="C94" s="269" t="s">
        <v>343</v>
      </c>
      <c r="D94" s="682" t="s">
        <v>67</v>
      </c>
      <c r="E94" s="680">
        <v>19.3</v>
      </c>
      <c r="F94" s="680">
        <v>11.3</v>
      </c>
      <c r="G94" s="680">
        <v>30.6</v>
      </c>
    </row>
    <row r="95" spans="2:7">
      <c r="B95" s="269" t="s">
        <v>405</v>
      </c>
      <c r="C95" s="269" t="s">
        <v>75</v>
      </c>
      <c r="D95" s="682">
        <v>0.12</v>
      </c>
      <c r="E95" s="680">
        <v>4.7</v>
      </c>
      <c r="F95" s="680">
        <v>0.2</v>
      </c>
      <c r="G95" s="680">
        <v>4.9000000000000004</v>
      </c>
    </row>
    <row r="96" spans="2:7">
      <c r="B96" s="269" t="s">
        <v>147</v>
      </c>
      <c r="C96" s="269" t="s">
        <v>148</v>
      </c>
      <c r="D96" s="679">
        <v>0.05</v>
      </c>
      <c r="E96" s="680">
        <v>3.6661755494505495</v>
      </c>
      <c r="F96" s="680"/>
      <c r="G96" s="680">
        <v>3.6661755494505495</v>
      </c>
    </row>
    <row r="97" spans="2:7">
      <c r="B97" s="269" t="s">
        <v>147</v>
      </c>
      <c r="C97" s="269" t="s">
        <v>149</v>
      </c>
      <c r="D97" s="679">
        <v>0.09</v>
      </c>
      <c r="E97" s="680">
        <v>7.328010428571428</v>
      </c>
      <c r="F97" s="680"/>
      <c r="G97" s="680">
        <v>7.328010428571428</v>
      </c>
    </row>
    <row r="98" spans="2:7">
      <c r="B98" s="269" t="s">
        <v>151</v>
      </c>
      <c r="C98" s="269" t="s">
        <v>150</v>
      </c>
      <c r="D98" s="679">
        <v>0.45900000000000002</v>
      </c>
      <c r="E98" s="680">
        <v>25.38321789010989</v>
      </c>
      <c r="F98" s="680"/>
      <c r="G98" s="680">
        <v>25.38321789010989</v>
      </c>
    </row>
    <row r="99" spans="2:7">
      <c r="B99" s="269" t="s">
        <v>151</v>
      </c>
      <c r="C99" s="269" t="s">
        <v>152</v>
      </c>
      <c r="D99" s="679">
        <v>0.31850000000000001</v>
      </c>
      <c r="E99" s="680">
        <v>0</v>
      </c>
      <c r="F99" s="680">
        <v>42.550513296703294</v>
      </c>
      <c r="G99" s="680">
        <v>42.550513296703294</v>
      </c>
    </row>
    <row r="100" spans="2:7">
      <c r="B100" s="269" t="s">
        <v>405</v>
      </c>
      <c r="C100" s="269" t="s">
        <v>77</v>
      </c>
      <c r="D100" s="679">
        <v>0.25</v>
      </c>
      <c r="E100" s="680">
        <v>10.8</v>
      </c>
      <c r="F100" s="680">
        <v>0.2</v>
      </c>
      <c r="G100" s="680">
        <v>11</v>
      </c>
    </row>
    <row r="101" spans="2:7">
      <c r="B101" s="269" t="s">
        <v>405</v>
      </c>
      <c r="C101" s="269" t="s">
        <v>79</v>
      </c>
      <c r="D101" s="679">
        <v>0.5</v>
      </c>
      <c r="E101" s="680">
        <v>5</v>
      </c>
      <c r="F101" s="680"/>
      <c r="G101" s="680">
        <v>5.0999999999999996</v>
      </c>
    </row>
    <row r="102" spans="2:7">
      <c r="B102" s="269" t="s">
        <v>236</v>
      </c>
      <c r="C102" s="269" t="s">
        <v>235</v>
      </c>
      <c r="D102" s="679">
        <v>0.3</v>
      </c>
      <c r="E102" s="680">
        <v>9.34406523076923</v>
      </c>
      <c r="F102" s="680"/>
      <c r="G102" s="680">
        <v>9.34406523076923</v>
      </c>
    </row>
    <row r="103" spans="2:7">
      <c r="B103" s="269" t="s">
        <v>147</v>
      </c>
      <c r="C103" s="269" t="s">
        <v>425</v>
      </c>
      <c r="D103" s="679">
        <v>1</v>
      </c>
      <c r="E103" s="680">
        <v>0</v>
      </c>
      <c r="F103" s="680"/>
      <c r="G103" s="680">
        <v>0</v>
      </c>
    </row>
    <row r="104" spans="2:7">
      <c r="B104" s="269" t="s">
        <v>416</v>
      </c>
      <c r="C104" s="269" t="s">
        <v>344</v>
      </c>
      <c r="D104" s="682" t="s">
        <v>67</v>
      </c>
      <c r="E104" s="680">
        <v>10.5</v>
      </c>
      <c r="F104" s="680">
        <v>109.3</v>
      </c>
      <c r="G104" s="680">
        <v>119.8</v>
      </c>
    </row>
    <row r="105" spans="2:7">
      <c r="B105" s="269" t="s">
        <v>155</v>
      </c>
      <c r="C105" s="269" t="s">
        <v>154</v>
      </c>
      <c r="D105" s="679">
        <v>0.1</v>
      </c>
      <c r="E105" s="680">
        <v>2.6615272747252749</v>
      </c>
      <c r="F105" s="680"/>
      <c r="G105" s="680">
        <v>2.6615272747252749</v>
      </c>
    </row>
    <row r="106" spans="2:7">
      <c r="B106" s="269" t="s">
        <v>405</v>
      </c>
      <c r="C106" s="269" t="s">
        <v>241</v>
      </c>
      <c r="D106" s="682" t="s">
        <v>426</v>
      </c>
      <c r="E106" s="680">
        <v>0.6</v>
      </c>
      <c r="F106" s="680">
        <v>0</v>
      </c>
      <c r="G106" s="680">
        <v>0.6</v>
      </c>
    </row>
    <row r="107" spans="2:7">
      <c r="B107" s="269" t="s">
        <v>157</v>
      </c>
      <c r="C107" s="269" t="s">
        <v>206</v>
      </c>
      <c r="D107" s="679">
        <v>0.6</v>
      </c>
      <c r="E107" s="680">
        <v>41.252531406593405</v>
      </c>
      <c r="F107" s="680"/>
      <c r="G107" s="680">
        <v>41.252531406593405</v>
      </c>
    </row>
    <row r="108" spans="2:7">
      <c r="B108" s="269" t="s">
        <v>427</v>
      </c>
      <c r="C108" s="269" t="s">
        <v>428</v>
      </c>
      <c r="D108" s="679">
        <v>9.6799999999999997E-2</v>
      </c>
      <c r="E108" s="680">
        <v>9.9470432087912091</v>
      </c>
      <c r="F108" s="680"/>
      <c r="G108" s="680">
        <v>9.9470432087912091</v>
      </c>
    </row>
    <row r="109" spans="2:7">
      <c r="B109" s="269" t="s">
        <v>405</v>
      </c>
      <c r="C109" s="269" t="s">
        <v>84</v>
      </c>
      <c r="D109" s="679">
        <v>0.215</v>
      </c>
      <c r="E109" s="680">
        <v>17.399999999999999</v>
      </c>
      <c r="F109" s="680">
        <v>0.4</v>
      </c>
      <c r="G109" s="680">
        <v>17.8</v>
      </c>
    </row>
    <row r="110" spans="2:7">
      <c r="B110" s="269" t="s">
        <v>405</v>
      </c>
      <c r="C110" s="269" t="s">
        <v>90</v>
      </c>
      <c r="D110" s="679">
        <v>0.25</v>
      </c>
      <c r="E110" s="680">
        <v>24.6</v>
      </c>
      <c r="F110" s="680">
        <v>1.5</v>
      </c>
      <c r="G110" s="680">
        <v>26.1</v>
      </c>
    </row>
    <row r="111" spans="2:7">
      <c r="B111" s="269" t="s">
        <v>147</v>
      </c>
      <c r="C111" s="269" t="s">
        <v>220</v>
      </c>
      <c r="D111" s="679">
        <v>0.15</v>
      </c>
      <c r="E111" s="680">
        <v>4.3895271428571432</v>
      </c>
      <c r="F111" s="680"/>
      <c r="G111" s="680">
        <v>4.3895271428571432</v>
      </c>
    </row>
    <row r="112" spans="2:7">
      <c r="B112" s="269"/>
      <c r="C112" s="269"/>
      <c r="D112" s="679"/>
      <c r="E112" s="680"/>
      <c r="F112" s="680"/>
      <c r="G112" s="680"/>
    </row>
    <row r="113" spans="2:7">
      <c r="B113" s="269" t="s">
        <v>409</v>
      </c>
      <c r="C113" s="269"/>
      <c r="D113" s="679"/>
      <c r="E113" s="680"/>
      <c r="F113" s="680"/>
      <c r="G113" s="680"/>
    </row>
    <row r="114" spans="2:7">
      <c r="B114" s="269" t="s">
        <v>393</v>
      </c>
      <c r="C114" s="269"/>
      <c r="D114" s="679"/>
      <c r="E114" s="680"/>
      <c r="F114" s="680"/>
      <c r="G114" s="680"/>
    </row>
    <row r="115" spans="2:7">
      <c r="B115" s="269" t="s">
        <v>429</v>
      </c>
      <c r="C115" s="269"/>
      <c r="D115" s="679"/>
      <c r="E115" s="680"/>
      <c r="F115" s="680"/>
      <c r="G115" s="680"/>
    </row>
    <row r="116" spans="2:7">
      <c r="B116" s="269"/>
      <c r="C116" s="269"/>
      <c r="D116" s="679"/>
      <c r="E116" s="680"/>
      <c r="F116" s="680"/>
      <c r="G116" s="680"/>
    </row>
    <row r="117" spans="2:7">
      <c r="B117" s="269"/>
      <c r="C117" s="683" t="s">
        <v>430</v>
      </c>
      <c r="D117" s="683"/>
      <c r="E117" s="684">
        <f>SUM(E73:E116)-E76-E84</f>
        <v>548.26660327472553</v>
      </c>
      <c r="F117" s="684">
        <f>SUM(F73:F116)-F76-F84</f>
        <v>195.0598742857143</v>
      </c>
      <c r="G117" s="684">
        <f>SUM(G73:G116)-G76-G84</f>
        <v>743.42647756043982</v>
      </c>
    </row>
  </sheetData>
  <mergeCells count="2">
    <mergeCell ref="E4:G4"/>
    <mergeCell ref="C41:J4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1:O112"/>
  <sheetViews>
    <sheetView topLeftCell="A58" workbookViewId="0">
      <selection activeCell="J30" sqref="J30"/>
    </sheetView>
  </sheetViews>
  <sheetFormatPr defaultRowHeight="12.6"/>
  <cols>
    <col min="4" max="4" width="14.7109375" customWidth="1"/>
    <col min="5" max="5" width="29.28515625" customWidth="1"/>
    <col min="8" max="8" width="19" customWidth="1"/>
    <col min="14" max="14" width="19" customWidth="1"/>
  </cols>
  <sheetData>
    <row r="1" spans="3:15" ht="13.15" customHeight="1">
      <c r="C1" s="541"/>
      <c r="D1" s="576" t="s">
        <v>398</v>
      </c>
      <c r="E1" s="577" t="s">
        <v>401</v>
      </c>
      <c r="F1" s="2088" t="s">
        <v>331</v>
      </c>
      <c r="G1" s="2105"/>
      <c r="H1" s="2105"/>
      <c r="I1" s="654"/>
      <c r="J1" s="654"/>
      <c r="K1" s="654"/>
      <c r="L1" s="541"/>
      <c r="M1" s="541"/>
      <c r="N1" s="541"/>
      <c r="O1" s="541"/>
    </row>
    <row r="2" spans="3:15">
      <c r="C2" s="541"/>
      <c r="D2" s="576" t="s">
        <v>61</v>
      </c>
      <c r="E2" s="576"/>
      <c r="F2" s="577" t="s">
        <v>332</v>
      </c>
      <c r="G2" s="577" t="s">
        <v>15</v>
      </c>
      <c r="H2" s="577" t="s">
        <v>16</v>
      </c>
      <c r="I2" s="654"/>
      <c r="J2" s="654"/>
      <c r="K2" s="654"/>
      <c r="L2" s="541"/>
      <c r="M2" s="541"/>
      <c r="N2" s="541"/>
      <c r="O2" s="541"/>
    </row>
    <row r="3" spans="3:15">
      <c r="C3" s="541"/>
      <c r="D3" s="655" t="s">
        <v>21</v>
      </c>
      <c r="E3" s="602">
        <v>0.85</v>
      </c>
      <c r="F3" s="656">
        <v>6.2435982638888898</v>
      </c>
      <c r="G3" s="657">
        <v>10.152920755555556</v>
      </c>
      <c r="H3" s="656">
        <v>16.396519019444447</v>
      </c>
      <c r="I3" s="654"/>
      <c r="J3" s="654"/>
      <c r="K3" s="658"/>
      <c r="L3" s="541"/>
      <c r="M3" s="541"/>
      <c r="N3" s="541"/>
      <c r="O3" s="541"/>
    </row>
    <row r="4" spans="3:15">
      <c r="C4" s="541"/>
      <c r="D4" s="659" t="s">
        <v>33</v>
      </c>
      <c r="E4" s="606" t="s">
        <v>162</v>
      </c>
      <c r="F4" s="656">
        <v>16.263919402398002</v>
      </c>
      <c r="G4" s="657">
        <v>6.3622441444444453</v>
      </c>
      <c r="H4" s="656">
        <v>22.626163546842449</v>
      </c>
      <c r="I4" s="654"/>
      <c r="J4" s="654"/>
      <c r="K4" s="654"/>
      <c r="L4" s="541"/>
      <c r="M4" s="541"/>
      <c r="N4" s="541"/>
      <c r="O4" s="541"/>
    </row>
    <row r="5" spans="3:15">
      <c r="C5" s="541"/>
      <c r="D5" s="659" t="s">
        <v>163</v>
      </c>
      <c r="E5" s="602">
        <v>0.65129999999999999</v>
      </c>
      <c r="F5" s="656">
        <v>0.29753072021272448</v>
      </c>
      <c r="G5" s="657">
        <v>0.24685783333333333</v>
      </c>
      <c r="H5" s="656">
        <v>0.54438855354605775</v>
      </c>
      <c r="I5" s="654"/>
      <c r="J5" s="654"/>
      <c r="K5" s="654"/>
      <c r="L5" s="541"/>
      <c r="M5" s="541"/>
      <c r="N5" s="541"/>
      <c r="O5" s="541"/>
    </row>
    <row r="6" spans="3:15">
      <c r="C6" s="541"/>
      <c r="D6" s="660" t="s">
        <v>42</v>
      </c>
      <c r="E6" s="608" t="s">
        <v>164</v>
      </c>
      <c r="F6" s="656">
        <v>42.373122222222221</v>
      </c>
      <c r="G6" s="657">
        <v>0</v>
      </c>
      <c r="H6" s="656">
        <v>42.373122222222221</v>
      </c>
      <c r="I6" s="654"/>
      <c r="J6" s="654"/>
      <c r="K6" s="654"/>
      <c r="L6" s="541"/>
      <c r="M6" s="541"/>
      <c r="N6" s="541"/>
      <c r="O6" s="541"/>
    </row>
    <row r="7" spans="3:15">
      <c r="C7" s="541"/>
      <c r="D7" s="659" t="s">
        <v>45</v>
      </c>
      <c r="E7" s="606">
        <v>0.36</v>
      </c>
      <c r="F7" s="656">
        <v>25.442189583333338</v>
      </c>
      <c r="G7" s="657">
        <v>11.547502433333335</v>
      </c>
      <c r="H7" s="656">
        <v>36.989692016666673</v>
      </c>
      <c r="I7" s="654"/>
      <c r="J7" s="658"/>
      <c r="K7" s="654"/>
      <c r="L7" s="541"/>
      <c r="M7" s="541"/>
      <c r="N7" s="541"/>
      <c r="O7" s="541"/>
    </row>
    <row r="8" spans="3:15">
      <c r="C8" s="541"/>
      <c r="D8" s="659" t="s">
        <v>47</v>
      </c>
      <c r="E8" s="606">
        <v>0.51</v>
      </c>
      <c r="F8" s="656">
        <v>45.915751736111105</v>
      </c>
      <c r="G8" s="657">
        <v>51.369788344444444</v>
      </c>
      <c r="H8" s="656">
        <v>97.285540080555549</v>
      </c>
      <c r="I8" s="654"/>
      <c r="J8" s="654"/>
      <c r="K8" s="654"/>
      <c r="L8" s="541"/>
      <c r="M8" s="541"/>
      <c r="N8" s="541"/>
      <c r="O8" s="541"/>
    </row>
    <row r="9" spans="3:15">
      <c r="C9" s="541"/>
      <c r="D9" s="660" t="s">
        <v>51</v>
      </c>
      <c r="E9" s="608">
        <v>0.13039999999999999</v>
      </c>
      <c r="F9" s="656">
        <v>7.911625954861111</v>
      </c>
      <c r="G9" s="657">
        <v>3.2586075222222224</v>
      </c>
      <c r="H9" s="656">
        <v>11.170233477083332</v>
      </c>
      <c r="I9" s="654"/>
      <c r="J9" s="654"/>
      <c r="K9" s="658"/>
      <c r="L9" s="541"/>
      <c r="M9" s="541"/>
      <c r="N9" s="541"/>
      <c r="O9" s="541"/>
    </row>
    <row r="10" spans="3:15">
      <c r="C10" s="541"/>
      <c r="D10" s="659" t="s">
        <v>173</v>
      </c>
      <c r="E10" s="606" t="s">
        <v>167</v>
      </c>
      <c r="F10" s="656">
        <v>0.46458109809027781</v>
      </c>
      <c r="G10" s="657">
        <v>1.703678511111111</v>
      </c>
      <c r="H10" s="656">
        <v>2.1682596092013888</v>
      </c>
      <c r="I10" s="654"/>
      <c r="J10" s="654"/>
      <c r="K10" s="654"/>
      <c r="L10" s="541"/>
      <c r="M10" s="541"/>
      <c r="N10" s="541"/>
      <c r="O10" s="541"/>
    </row>
    <row r="11" spans="3:15">
      <c r="C11" s="541"/>
      <c r="D11" s="659" t="s">
        <v>419</v>
      </c>
      <c r="E11" s="602">
        <v>0.1988</v>
      </c>
      <c r="F11" s="656">
        <v>0</v>
      </c>
      <c r="G11" s="657">
        <v>0</v>
      </c>
      <c r="H11" s="656">
        <v>0</v>
      </c>
      <c r="I11" s="654"/>
      <c r="J11" s="654"/>
      <c r="K11" s="654"/>
      <c r="L11" s="541"/>
      <c r="M11" s="541"/>
      <c r="N11" s="541"/>
      <c r="O11" s="541"/>
    </row>
    <row r="12" spans="3:15">
      <c r="C12" s="541"/>
      <c r="D12" s="659" t="s">
        <v>56</v>
      </c>
      <c r="E12" s="602">
        <v>0.55300000000000005</v>
      </c>
      <c r="F12" s="656">
        <v>10.095857638888889</v>
      </c>
      <c r="G12" s="657">
        <v>8.4258705555555551</v>
      </c>
      <c r="H12" s="656">
        <v>18.521728194444442</v>
      </c>
      <c r="I12" s="654"/>
      <c r="J12" s="654"/>
      <c r="K12" s="654"/>
      <c r="L12" s="541"/>
      <c r="M12" s="541"/>
      <c r="N12" s="541"/>
      <c r="O12" s="541"/>
    </row>
    <row r="13" spans="3:15">
      <c r="C13" s="541"/>
      <c r="D13" s="659" t="s">
        <v>57</v>
      </c>
      <c r="E13" s="606">
        <v>0.39550000000000002</v>
      </c>
      <c r="F13" s="656">
        <v>12.484777777777776</v>
      </c>
      <c r="G13" s="657">
        <v>49.913994411111112</v>
      </c>
      <c r="H13" s="656">
        <v>62.398772188888884</v>
      </c>
      <c r="I13" s="654"/>
      <c r="J13" s="654"/>
      <c r="K13" s="654"/>
      <c r="L13" s="541"/>
      <c r="M13" s="541"/>
      <c r="N13" s="541"/>
      <c r="O13" s="541"/>
    </row>
    <row r="14" spans="3:15">
      <c r="C14" s="541"/>
      <c r="D14" s="659" t="s">
        <v>60</v>
      </c>
      <c r="E14" s="602">
        <v>0.43969999999999998</v>
      </c>
      <c r="F14" s="656">
        <v>9.1424500868055549</v>
      </c>
      <c r="G14" s="657">
        <v>13.055667977777777</v>
      </c>
      <c r="H14" s="656">
        <v>22.198118064583333</v>
      </c>
      <c r="I14" s="654"/>
      <c r="J14" s="654"/>
      <c r="K14" s="654"/>
      <c r="L14" s="541"/>
      <c r="M14" s="541"/>
      <c r="N14" s="541"/>
      <c r="O14" s="541"/>
    </row>
    <row r="15" spans="3:15">
      <c r="C15" s="541"/>
      <c r="D15" s="659" t="s">
        <v>65</v>
      </c>
      <c r="E15" s="602">
        <v>0.64</v>
      </c>
      <c r="F15" s="656">
        <v>7.1342968750000004</v>
      </c>
      <c r="G15" s="657">
        <v>3.3290755999999999</v>
      </c>
      <c r="H15" s="656">
        <v>10.463372475</v>
      </c>
      <c r="I15" s="654"/>
      <c r="J15" s="654"/>
      <c r="K15" s="654"/>
      <c r="L15" s="541"/>
      <c r="M15" s="541"/>
      <c r="N15" s="541"/>
      <c r="O15" s="541"/>
    </row>
    <row r="16" spans="3:15">
      <c r="C16" s="541"/>
      <c r="D16" s="659" t="s">
        <v>68</v>
      </c>
      <c r="E16" s="602">
        <v>0.2</v>
      </c>
      <c r="F16" s="656">
        <v>0</v>
      </c>
      <c r="G16" s="657">
        <v>0</v>
      </c>
      <c r="H16" s="656">
        <v>0</v>
      </c>
      <c r="I16" s="654"/>
      <c r="J16" s="654"/>
      <c r="K16" s="654"/>
      <c r="L16" s="541"/>
      <c r="M16" s="541"/>
      <c r="N16" s="541"/>
      <c r="O16" s="541"/>
    </row>
    <row r="17" spans="3:15">
      <c r="C17" s="541"/>
      <c r="D17" s="659" t="s">
        <v>71</v>
      </c>
      <c r="E17" s="606" t="s">
        <v>174</v>
      </c>
      <c r="F17" s="656">
        <v>17.903131138780381</v>
      </c>
      <c r="G17" s="657">
        <v>0.82020237777777771</v>
      </c>
      <c r="H17" s="656">
        <v>18.72333351655816</v>
      </c>
      <c r="I17" s="654"/>
      <c r="J17" s="654"/>
      <c r="K17" s="654"/>
      <c r="L17" s="541"/>
      <c r="M17" s="541"/>
      <c r="N17" s="541"/>
      <c r="O17" s="541"/>
    </row>
    <row r="18" spans="3:15">
      <c r="C18" s="541"/>
      <c r="D18" s="659" t="s">
        <v>52</v>
      </c>
      <c r="E18" s="606">
        <v>0.35</v>
      </c>
      <c r="F18" s="656">
        <v>0</v>
      </c>
      <c r="G18" s="657">
        <v>0</v>
      </c>
      <c r="H18" s="656">
        <v>0</v>
      </c>
      <c r="I18" s="654"/>
      <c r="J18" s="654"/>
      <c r="K18" s="654"/>
      <c r="L18" s="541"/>
      <c r="M18" s="541"/>
      <c r="N18" s="541"/>
      <c r="O18" s="541"/>
    </row>
    <row r="19" spans="3:15">
      <c r="C19" s="541"/>
      <c r="D19" s="659" t="s">
        <v>74</v>
      </c>
      <c r="E19" s="608" t="s">
        <v>175</v>
      </c>
      <c r="F19" s="656">
        <v>70.236760416666669</v>
      </c>
      <c r="G19" s="657">
        <v>45.6</v>
      </c>
      <c r="H19" s="656">
        <v>115.83676041666666</v>
      </c>
      <c r="I19" s="654"/>
      <c r="J19" s="654"/>
      <c r="K19" s="654"/>
      <c r="L19" s="541"/>
      <c r="M19" s="541"/>
      <c r="N19" s="541"/>
      <c r="O19" s="541"/>
    </row>
    <row r="20" spans="3:15">
      <c r="C20" s="541"/>
      <c r="D20" s="659" t="s">
        <v>178</v>
      </c>
      <c r="E20" s="606" t="s">
        <v>176</v>
      </c>
      <c r="F20" s="656">
        <v>13.057947449408637</v>
      </c>
      <c r="G20" s="657">
        <v>41.656044477777776</v>
      </c>
      <c r="H20" s="656">
        <v>54.713991927186413</v>
      </c>
      <c r="I20" s="654"/>
      <c r="J20" s="654"/>
      <c r="K20" s="654"/>
      <c r="L20" s="541"/>
      <c r="M20" s="541"/>
      <c r="N20" s="541"/>
      <c r="O20" s="541"/>
    </row>
    <row r="21" spans="3:15">
      <c r="C21" s="541"/>
      <c r="D21" s="659" t="s">
        <v>83</v>
      </c>
      <c r="E21" s="606" t="s">
        <v>177</v>
      </c>
      <c r="F21" s="656">
        <v>30.529177777777779</v>
      </c>
      <c r="G21" s="657">
        <v>0</v>
      </c>
      <c r="H21" s="656">
        <v>30.529177777777779</v>
      </c>
      <c r="I21" s="654"/>
      <c r="J21" s="654"/>
      <c r="K21" s="654"/>
      <c r="L21" s="541"/>
      <c r="M21" s="541"/>
      <c r="N21" s="541"/>
      <c r="O21" s="541"/>
    </row>
    <row r="22" spans="3:15">
      <c r="C22" s="541"/>
      <c r="D22" s="659" t="s">
        <v>85</v>
      </c>
      <c r="E22" s="606">
        <v>0.3679</v>
      </c>
      <c r="F22" s="656">
        <v>9.1049722222222229</v>
      </c>
      <c r="G22" s="657">
        <v>38.663111111111107</v>
      </c>
      <c r="H22" s="656">
        <v>47.76808333333333</v>
      </c>
      <c r="I22" s="654"/>
      <c r="J22" s="654"/>
      <c r="K22" s="654"/>
      <c r="L22" s="541"/>
      <c r="M22" s="541"/>
      <c r="N22" s="541"/>
      <c r="O22" s="541"/>
    </row>
    <row r="23" spans="3:15">
      <c r="C23" s="541"/>
      <c r="D23" s="659" t="s">
        <v>88</v>
      </c>
      <c r="E23" s="606" t="s">
        <v>179</v>
      </c>
      <c r="F23" s="656">
        <v>28.702968706597222</v>
      </c>
      <c r="G23" s="657">
        <v>17.983683944444444</v>
      </c>
      <c r="H23" s="656">
        <v>46.686652651041669</v>
      </c>
      <c r="I23" s="654"/>
      <c r="J23" s="654"/>
      <c r="K23" s="654"/>
      <c r="L23" s="541"/>
      <c r="M23" s="541"/>
      <c r="N23" s="541"/>
      <c r="O23" s="541"/>
    </row>
    <row r="24" spans="3:15">
      <c r="C24" s="541"/>
      <c r="D24" s="659" t="s">
        <v>103</v>
      </c>
      <c r="E24" s="602">
        <v>0.41499999999999998</v>
      </c>
      <c r="F24" s="656">
        <v>10.311477777777778</v>
      </c>
      <c r="G24" s="657">
        <v>0</v>
      </c>
      <c r="H24" s="656">
        <v>10.311477777777778</v>
      </c>
      <c r="I24" s="654"/>
      <c r="J24" s="654"/>
      <c r="K24" s="654"/>
      <c r="L24" s="541"/>
      <c r="M24" s="541"/>
      <c r="N24" s="541"/>
      <c r="O24" s="541"/>
    </row>
    <row r="25" spans="3:15">
      <c r="C25" s="541"/>
      <c r="D25" s="659" t="s">
        <v>105</v>
      </c>
      <c r="E25" s="602">
        <v>0.30580000000000002</v>
      </c>
      <c r="F25" s="656">
        <v>11.435654166666668</v>
      </c>
      <c r="G25" s="657">
        <v>207.21424549999998</v>
      </c>
      <c r="H25" s="656">
        <v>218.64989966666664</v>
      </c>
      <c r="I25" s="654"/>
      <c r="J25" s="654"/>
      <c r="K25" s="654"/>
      <c r="L25" s="541"/>
      <c r="M25" s="541"/>
      <c r="N25" s="541"/>
      <c r="O25" s="541"/>
    </row>
    <row r="26" spans="3:15">
      <c r="C26" s="541"/>
      <c r="D26" s="659" t="s">
        <v>106</v>
      </c>
      <c r="E26" s="602">
        <v>0.30580000000000002</v>
      </c>
      <c r="F26" s="656">
        <v>37.38697777777778</v>
      </c>
      <c r="G26" s="657">
        <v>0</v>
      </c>
      <c r="H26" s="656">
        <v>37.38697777777778</v>
      </c>
      <c r="I26" s="654"/>
      <c r="J26" s="654"/>
      <c r="K26" s="654"/>
      <c r="L26" s="541"/>
      <c r="M26" s="541"/>
      <c r="N26" s="541"/>
      <c r="O26" s="541"/>
    </row>
    <row r="27" spans="3:15">
      <c r="C27" s="541"/>
      <c r="D27" s="659" t="s">
        <v>108</v>
      </c>
      <c r="E27" s="602">
        <v>0.58840000000000003</v>
      </c>
      <c r="F27" s="656">
        <v>23.475583159722223</v>
      </c>
      <c r="G27" s="657">
        <v>24.473136122222222</v>
      </c>
      <c r="H27" s="656">
        <v>47.948719281944449</v>
      </c>
      <c r="I27" s="654"/>
      <c r="J27" s="654"/>
      <c r="K27" s="654"/>
      <c r="L27" s="541"/>
      <c r="M27" s="541"/>
      <c r="N27" s="541"/>
      <c r="O27" s="541"/>
    </row>
    <row r="28" spans="3:15">
      <c r="C28" s="541"/>
      <c r="D28" s="659" t="s">
        <v>111</v>
      </c>
      <c r="E28" s="602">
        <v>0.53774999999999995</v>
      </c>
      <c r="F28" s="656">
        <v>2.681133840603299</v>
      </c>
      <c r="G28" s="657">
        <v>24.586441044444442</v>
      </c>
      <c r="H28" s="656">
        <v>27.26757488504774</v>
      </c>
      <c r="I28" s="654"/>
      <c r="J28" s="654"/>
      <c r="K28" s="654"/>
      <c r="L28" s="541"/>
      <c r="M28" s="541"/>
      <c r="N28" s="541"/>
      <c r="O28" s="541"/>
    </row>
    <row r="29" spans="3:15">
      <c r="C29" s="541"/>
      <c r="D29" s="659" t="s">
        <v>225</v>
      </c>
      <c r="E29" s="602">
        <v>0.18</v>
      </c>
      <c r="F29" s="656">
        <v>1.9230358723958334</v>
      </c>
      <c r="G29" s="657">
        <v>0.90939086666666669</v>
      </c>
      <c r="H29" s="656">
        <v>2.8324267390625</v>
      </c>
      <c r="I29" s="654"/>
      <c r="J29" s="654"/>
      <c r="K29" s="654"/>
      <c r="L29" s="541"/>
      <c r="M29" s="541"/>
      <c r="N29" s="541"/>
      <c r="O29" s="541"/>
    </row>
    <row r="30" spans="3:15">
      <c r="C30" s="541"/>
      <c r="D30" s="659" t="s">
        <v>112</v>
      </c>
      <c r="E30" s="606">
        <v>0.41499999999999998</v>
      </c>
      <c r="F30" s="656">
        <v>10.714113324652779</v>
      </c>
      <c r="G30" s="657">
        <v>0.22629253333333332</v>
      </c>
      <c r="H30" s="656">
        <v>10.940405857986113</v>
      </c>
      <c r="I30" s="654"/>
      <c r="J30" s="654"/>
      <c r="K30" s="654"/>
      <c r="L30" s="541"/>
      <c r="M30" s="541"/>
      <c r="N30" s="541"/>
      <c r="O30" s="541"/>
    </row>
    <row r="31" spans="3:15">
      <c r="C31" s="541"/>
      <c r="D31" s="659" t="s">
        <v>113</v>
      </c>
      <c r="E31" s="606">
        <v>0.53200000000000003</v>
      </c>
      <c r="F31" s="656">
        <v>30.569460069444442</v>
      </c>
      <c r="G31" s="657">
        <v>37.152494433333331</v>
      </c>
      <c r="H31" s="656">
        <v>67.721954502777777</v>
      </c>
      <c r="I31" s="654"/>
      <c r="J31" s="541"/>
      <c r="K31" s="541"/>
      <c r="L31" s="541"/>
      <c r="M31" s="541"/>
      <c r="N31" s="541"/>
      <c r="O31" s="541"/>
    </row>
    <row r="32" spans="3:15">
      <c r="C32" s="541"/>
      <c r="D32" s="659" t="s">
        <v>114</v>
      </c>
      <c r="E32" s="606">
        <v>0.34570000000000001</v>
      </c>
      <c r="F32" s="656">
        <v>36.031484722222224</v>
      </c>
      <c r="G32" s="657">
        <v>60.897805011111103</v>
      </c>
      <c r="H32" s="656">
        <v>96.92928973333332</v>
      </c>
      <c r="I32" s="654"/>
      <c r="J32" s="541"/>
      <c r="K32" s="541"/>
      <c r="L32" s="541"/>
      <c r="M32" s="541"/>
      <c r="N32" s="541"/>
      <c r="O32" s="541"/>
    </row>
    <row r="33" spans="3:15">
      <c r="C33" s="541"/>
      <c r="D33" s="1677" t="s">
        <v>382</v>
      </c>
      <c r="E33" s="1678"/>
      <c r="F33" s="1746">
        <v>517.83357978230583</v>
      </c>
      <c r="G33" s="1746">
        <v>659.54905551111096</v>
      </c>
      <c r="H33" s="1747">
        <v>1177.3826352934168</v>
      </c>
      <c r="I33" s="654"/>
      <c r="J33" s="541"/>
      <c r="K33" s="541"/>
      <c r="L33" s="541"/>
      <c r="M33" s="541"/>
      <c r="N33" s="541"/>
      <c r="O33" s="541"/>
    </row>
    <row r="34" spans="3:15">
      <c r="C34" s="541"/>
      <c r="D34" s="654"/>
      <c r="E34" s="654"/>
      <c r="F34" s="654"/>
      <c r="G34" s="654"/>
      <c r="H34" s="654"/>
      <c r="I34" s="654"/>
      <c r="J34" s="541"/>
      <c r="K34" s="541"/>
      <c r="L34" s="541"/>
      <c r="M34" s="541"/>
      <c r="N34" s="541"/>
      <c r="O34" s="541"/>
    </row>
    <row r="35" spans="3:15">
      <c r="C35" s="541"/>
      <c r="D35" s="578" t="s">
        <v>420</v>
      </c>
      <c r="E35" s="579"/>
      <c r="F35" s="580"/>
      <c r="G35" s="580"/>
      <c r="H35" s="580"/>
      <c r="I35" s="580"/>
      <c r="J35" s="541"/>
      <c r="K35" s="541"/>
      <c r="L35" s="541"/>
      <c r="M35" s="541"/>
      <c r="N35" s="541"/>
      <c r="O35" s="541"/>
    </row>
    <row r="36" spans="3:15" ht="24.6" customHeight="1">
      <c r="C36" s="541"/>
      <c r="D36" s="2098" t="s">
        <v>431</v>
      </c>
      <c r="E36" s="2177"/>
      <c r="F36" s="2177"/>
      <c r="G36" s="2177"/>
      <c r="H36" s="2177"/>
      <c r="I36" s="2177"/>
      <c r="J36" s="2177"/>
      <c r="K36" s="2177"/>
      <c r="L36" s="541"/>
      <c r="M36" s="541"/>
      <c r="N36" s="541"/>
      <c r="O36" s="541"/>
    </row>
    <row r="37" spans="3:15">
      <c r="C37" s="541"/>
      <c r="D37" s="578" t="s">
        <v>395</v>
      </c>
      <c r="E37" s="578"/>
      <c r="F37" s="578"/>
      <c r="G37" s="582"/>
      <c r="H37" s="583"/>
      <c r="I37" s="583"/>
      <c r="J37" s="541"/>
      <c r="K37" s="541"/>
      <c r="L37" s="541"/>
      <c r="M37" s="541"/>
      <c r="N37" s="541"/>
      <c r="O37" s="541"/>
    </row>
    <row r="38" spans="3:15">
      <c r="C38" s="541"/>
      <c r="D38" s="585" t="s">
        <v>385</v>
      </c>
      <c r="E38" s="585"/>
      <c r="F38" s="585"/>
      <c r="G38" s="586"/>
      <c r="H38" s="580"/>
      <c r="I38" s="580"/>
      <c r="J38" s="541"/>
      <c r="K38" s="541"/>
      <c r="L38" s="541"/>
      <c r="M38" s="541"/>
      <c r="N38" s="541"/>
      <c r="O38" s="541"/>
    </row>
    <row r="39" spans="3:15">
      <c r="C39" s="541"/>
      <c r="D39" s="585" t="s">
        <v>386</v>
      </c>
      <c r="E39" s="585"/>
      <c r="F39" s="585"/>
      <c r="G39" s="586"/>
      <c r="H39" s="580"/>
      <c r="I39" s="580"/>
      <c r="J39" s="541"/>
      <c r="K39" s="541"/>
      <c r="L39" s="541"/>
      <c r="M39" s="541"/>
      <c r="N39" s="541"/>
      <c r="O39" s="541"/>
    </row>
    <row r="40" spans="3:15">
      <c r="C40" s="541"/>
      <c r="D40" s="585" t="s">
        <v>432</v>
      </c>
      <c r="E40" s="579"/>
      <c r="F40" s="580"/>
      <c r="G40" s="580"/>
      <c r="H40" s="580"/>
      <c r="I40" s="580"/>
      <c r="J40" s="541"/>
      <c r="K40" s="541"/>
      <c r="L40" s="541"/>
      <c r="M40" s="541"/>
      <c r="N40" s="541"/>
      <c r="O40" s="541"/>
    </row>
    <row r="41" spans="3:15">
      <c r="C41" s="541"/>
      <c r="D41" s="585" t="s">
        <v>433</v>
      </c>
      <c r="E41" s="579"/>
      <c r="F41" s="580"/>
      <c r="G41" s="580"/>
      <c r="H41" s="580"/>
      <c r="I41" s="580"/>
      <c r="J41" s="541"/>
      <c r="K41" s="541"/>
      <c r="L41" s="541"/>
      <c r="M41" s="541"/>
      <c r="N41" s="541"/>
      <c r="O41" s="541"/>
    </row>
    <row r="42" spans="3:15">
      <c r="C42" s="541"/>
      <c r="D42" s="585" t="s">
        <v>434</v>
      </c>
      <c r="E42" s="579"/>
      <c r="F42" s="580"/>
      <c r="G42" s="580"/>
      <c r="H42" s="581"/>
      <c r="I42" s="580"/>
      <c r="J42" s="541"/>
      <c r="K42" s="541"/>
      <c r="L42" s="541"/>
      <c r="M42" s="541"/>
      <c r="N42" s="541"/>
      <c r="O42" s="541"/>
    </row>
    <row r="43" spans="3:15">
      <c r="C43" s="541"/>
      <c r="D43" s="585" t="s">
        <v>373</v>
      </c>
      <c r="E43" s="579"/>
      <c r="F43" s="580"/>
      <c r="G43" s="580"/>
      <c r="H43" s="580"/>
      <c r="I43" s="580"/>
      <c r="J43" s="541"/>
      <c r="K43" s="541"/>
      <c r="L43" s="541"/>
      <c r="M43" s="541"/>
      <c r="N43" s="541"/>
      <c r="O43" s="541"/>
    </row>
    <row r="44" spans="3:15">
      <c r="C44" s="541"/>
      <c r="D44" s="585" t="s">
        <v>435</v>
      </c>
      <c r="E44" s="579"/>
      <c r="F44" s="580"/>
      <c r="G44" s="580"/>
      <c r="H44" s="580"/>
      <c r="I44" s="580"/>
      <c r="J44" s="541"/>
      <c r="K44" s="541"/>
      <c r="L44" s="541"/>
      <c r="M44" s="541"/>
      <c r="N44" s="541"/>
      <c r="O44" s="541"/>
    </row>
    <row r="45" spans="3:15">
      <c r="C45" s="541"/>
      <c r="D45" s="585" t="s">
        <v>436</v>
      </c>
      <c r="E45" s="579"/>
      <c r="F45" s="580"/>
      <c r="G45" s="580"/>
      <c r="H45" s="580"/>
      <c r="I45" s="580"/>
      <c r="J45" s="541"/>
      <c r="K45" s="541"/>
      <c r="L45" s="541"/>
      <c r="M45" s="541"/>
      <c r="N45" s="541"/>
      <c r="O45" s="541"/>
    </row>
    <row r="46" spans="3:15">
      <c r="C46" s="541"/>
      <c r="D46" s="587" t="s">
        <v>437</v>
      </c>
      <c r="E46" s="654"/>
      <c r="F46" s="654"/>
      <c r="G46" s="654"/>
      <c r="H46" s="654"/>
      <c r="I46" s="654"/>
      <c r="J46" s="541"/>
      <c r="K46" s="541"/>
      <c r="L46" s="541"/>
      <c r="M46" s="541"/>
      <c r="N46" s="541"/>
      <c r="O46" s="541"/>
    </row>
    <row r="47" spans="3:15">
      <c r="C47" s="541"/>
      <c r="D47" s="588" t="s">
        <v>438</v>
      </c>
      <c r="E47" s="654"/>
      <c r="F47" s="654"/>
      <c r="G47" s="654"/>
      <c r="H47" s="654"/>
      <c r="I47" s="654"/>
      <c r="J47" s="541"/>
      <c r="K47" s="541"/>
      <c r="L47" s="541"/>
      <c r="M47" s="541"/>
      <c r="N47" s="541"/>
      <c r="O47" s="541"/>
    </row>
    <row r="48" spans="3:15">
      <c r="C48" s="541"/>
      <c r="D48" s="588" t="s">
        <v>439</v>
      </c>
      <c r="E48" s="654"/>
      <c r="F48" s="654"/>
      <c r="G48" s="654"/>
      <c r="H48" s="654"/>
      <c r="I48" s="654"/>
      <c r="J48" s="541"/>
      <c r="K48" s="541"/>
      <c r="L48" s="541"/>
      <c r="M48" s="541"/>
      <c r="N48" s="541"/>
      <c r="O48" s="541"/>
    </row>
    <row r="49" spans="3:15">
      <c r="C49" s="541"/>
      <c r="D49" s="588"/>
      <c r="E49" s="654"/>
      <c r="F49" s="654"/>
      <c r="G49" s="654"/>
      <c r="H49" s="654"/>
      <c r="I49" s="654"/>
      <c r="J49" s="541"/>
      <c r="K49" s="541"/>
      <c r="L49" s="541"/>
      <c r="M49" s="541"/>
      <c r="N49" s="541"/>
      <c r="O49" s="541"/>
    </row>
    <row r="50" spans="3:15">
      <c r="C50" s="541"/>
      <c r="D50" s="576" t="s">
        <v>334</v>
      </c>
      <c r="E50" s="577" t="s">
        <v>401</v>
      </c>
      <c r="F50" s="589" t="s">
        <v>331</v>
      </c>
      <c r="G50" s="590"/>
      <c r="H50" s="576"/>
      <c r="I50" s="654"/>
      <c r="J50" s="654"/>
      <c r="K50" s="654"/>
      <c r="L50" s="541"/>
      <c r="M50" s="541"/>
      <c r="N50" s="541"/>
      <c r="O50" s="541"/>
    </row>
    <row r="51" spans="3:15">
      <c r="C51" s="541"/>
      <c r="D51" s="576" t="s">
        <v>61</v>
      </c>
      <c r="E51" s="576"/>
      <c r="F51" s="577" t="s">
        <v>332</v>
      </c>
      <c r="G51" s="591" t="s">
        <v>15</v>
      </c>
      <c r="H51" s="577" t="s">
        <v>16</v>
      </c>
      <c r="I51" s="654"/>
      <c r="J51" s="654"/>
      <c r="K51" s="654"/>
      <c r="L51" s="541"/>
      <c r="M51" s="541"/>
      <c r="N51" s="541"/>
      <c r="O51" s="541"/>
    </row>
    <row r="52" spans="3:15">
      <c r="C52" s="541"/>
      <c r="D52" s="659" t="s">
        <v>284</v>
      </c>
      <c r="E52" s="606">
        <v>0.15</v>
      </c>
      <c r="F52" s="656">
        <v>0</v>
      </c>
      <c r="G52" s="657">
        <v>0</v>
      </c>
      <c r="H52" s="656">
        <v>0</v>
      </c>
      <c r="I52" s="654"/>
      <c r="J52" s="654"/>
      <c r="K52" s="654"/>
      <c r="L52" s="541"/>
      <c r="M52" s="541"/>
      <c r="N52" s="541"/>
      <c r="O52" s="541"/>
    </row>
    <row r="53" spans="3:15">
      <c r="C53" s="541"/>
      <c r="D53" s="659" t="s">
        <v>285</v>
      </c>
      <c r="E53" s="606">
        <v>0.28849999999999998</v>
      </c>
      <c r="F53" s="656">
        <v>3.4510344618055555</v>
      </c>
      <c r="G53" s="657">
        <v>0</v>
      </c>
      <c r="H53" s="656">
        <v>3.4510344618055555</v>
      </c>
      <c r="I53" s="654"/>
      <c r="J53" s="654"/>
      <c r="K53" s="654"/>
      <c r="L53" s="541"/>
      <c r="M53" s="541"/>
      <c r="N53" s="541"/>
      <c r="O53" s="541"/>
    </row>
    <row r="54" spans="3:15" ht="13.15" customHeight="1">
      <c r="C54" s="541"/>
      <c r="D54" s="659" t="s">
        <v>223</v>
      </c>
      <c r="E54" s="602">
        <v>7.5999999999999998E-2</v>
      </c>
      <c r="F54" s="656">
        <v>12.81861111111111</v>
      </c>
      <c r="G54" s="657">
        <v>2.1956299000000001</v>
      </c>
      <c r="H54" s="656">
        <v>15.01424101111111</v>
      </c>
      <c r="I54" s="654"/>
      <c r="J54" s="654"/>
      <c r="K54" s="654"/>
      <c r="L54" s="541"/>
      <c r="M54" s="541"/>
      <c r="N54" s="541"/>
      <c r="O54" s="541"/>
    </row>
    <row r="55" spans="3:15">
      <c r="C55" s="541"/>
      <c r="D55" s="659" t="s">
        <v>19</v>
      </c>
      <c r="E55" s="602">
        <v>0.1178</v>
      </c>
      <c r="F55" s="656">
        <v>0</v>
      </c>
      <c r="G55" s="657">
        <v>0</v>
      </c>
      <c r="H55" s="656">
        <v>0</v>
      </c>
      <c r="I55" s="654"/>
      <c r="J55" s="654"/>
      <c r="K55" s="654"/>
      <c r="L55" s="541"/>
      <c r="M55" s="541"/>
      <c r="N55" s="541"/>
      <c r="O55" s="541"/>
    </row>
    <row r="56" spans="3:15">
      <c r="C56" s="541"/>
      <c r="D56" s="659" t="s">
        <v>31</v>
      </c>
      <c r="E56" s="606" t="s">
        <v>180</v>
      </c>
      <c r="F56" s="656">
        <v>4.3651222222222223</v>
      </c>
      <c r="G56" s="657">
        <v>72.638495988888891</v>
      </c>
      <c r="H56" s="656">
        <v>77.003618211111117</v>
      </c>
      <c r="I56" s="654"/>
      <c r="J56" s="654"/>
      <c r="K56" s="654"/>
      <c r="L56" s="541"/>
      <c r="M56" s="541"/>
      <c r="N56" s="541"/>
      <c r="O56" s="541"/>
    </row>
    <row r="57" spans="3:15">
      <c r="C57" s="541"/>
      <c r="D57" s="659" t="s">
        <v>288</v>
      </c>
      <c r="E57" s="602">
        <v>0.1482</v>
      </c>
      <c r="F57" s="656">
        <v>1.1359044270833334</v>
      </c>
      <c r="G57" s="657">
        <v>7.6525555555555548E-3</v>
      </c>
      <c r="H57" s="656">
        <v>1.1435569826388889</v>
      </c>
      <c r="I57" s="654"/>
      <c r="J57" s="654"/>
      <c r="K57" s="654"/>
      <c r="L57" s="541"/>
      <c r="M57" s="541"/>
      <c r="N57" s="541"/>
      <c r="O57" s="541"/>
    </row>
    <row r="58" spans="3:15">
      <c r="C58" s="541"/>
      <c r="D58" s="659" t="s">
        <v>76</v>
      </c>
      <c r="E58" s="602">
        <v>0.6</v>
      </c>
      <c r="F58" s="656">
        <v>6.1425185763888885</v>
      </c>
      <c r="G58" s="657">
        <v>2.3656517333333333</v>
      </c>
      <c r="H58" s="656">
        <v>8.508170309722221</v>
      </c>
      <c r="I58" s="654"/>
      <c r="J58" s="654"/>
      <c r="K58" s="654"/>
      <c r="L58" s="541"/>
      <c r="M58" s="541"/>
      <c r="N58" s="541"/>
      <c r="O58" s="541"/>
    </row>
    <row r="59" spans="3:15">
      <c r="C59" s="541"/>
      <c r="D59" s="659" t="s">
        <v>34</v>
      </c>
      <c r="E59" s="602">
        <v>0.36165000000000003</v>
      </c>
      <c r="F59" s="656">
        <v>19.583349999999999</v>
      </c>
      <c r="G59" s="657">
        <v>27.51655317777778</v>
      </c>
      <c r="H59" s="656">
        <v>47.099903177777776</v>
      </c>
      <c r="I59" s="654"/>
      <c r="J59" s="654"/>
      <c r="K59" s="654"/>
      <c r="L59" s="541"/>
      <c r="M59" s="541"/>
      <c r="N59" s="541"/>
      <c r="O59" s="541"/>
    </row>
    <row r="60" spans="3:15">
      <c r="C60" s="541"/>
      <c r="D60" s="659" t="s">
        <v>28</v>
      </c>
      <c r="E60" s="602">
        <v>0.5</v>
      </c>
      <c r="F60" s="656">
        <v>2.1645318467881944</v>
      </c>
      <c r="G60" s="657">
        <v>9.9392513444444432</v>
      </c>
      <c r="H60" s="656">
        <v>12.103783191232637</v>
      </c>
      <c r="I60" s="654"/>
      <c r="J60" s="654"/>
      <c r="K60" s="654"/>
      <c r="L60" s="541"/>
      <c r="M60" s="541"/>
      <c r="N60" s="541"/>
      <c r="O60" s="541"/>
    </row>
    <row r="61" spans="3:15">
      <c r="C61" s="541"/>
      <c r="D61" s="659" t="s">
        <v>22</v>
      </c>
      <c r="E61" s="602">
        <v>0.35</v>
      </c>
      <c r="F61" s="656">
        <v>15.717588888888891</v>
      </c>
      <c r="G61" s="657">
        <v>0</v>
      </c>
      <c r="H61" s="656">
        <v>15.717588888888891</v>
      </c>
      <c r="I61" s="654"/>
      <c r="J61" s="654"/>
      <c r="K61" s="654"/>
      <c r="L61" s="541"/>
      <c r="M61" s="541"/>
      <c r="N61" s="541"/>
      <c r="O61" s="541"/>
    </row>
    <row r="62" spans="3:15">
      <c r="C62" s="541"/>
      <c r="D62" s="659" t="s">
        <v>25</v>
      </c>
      <c r="E62" s="602">
        <v>0.41472999999999999</v>
      </c>
      <c r="F62" s="656">
        <v>13.231922222222222</v>
      </c>
      <c r="G62" s="657">
        <v>3.1709347222222219</v>
      </c>
      <c r="H62" s="656">
        <v>16.402856944444444</v>
      </c>
      <c r="I62" s="654"/>
      <c r="J62" s="654"/>
      <c r="K62" s="654"/>
      <c r="L62" s="541"/>
      <c r="M62" s="541"/>
      <c r="N62" s="541"/>
      <c r="O62" s="541"/>
    </row>
    <row r="63" spans="3:15">
      <c r="C63" s="541"/>
      <c r="D63" s="1677" t="s">
        <v>338</v>
      </c>
      <c r="E63" s="1689"/>
      <c r="F63" s="1745">
        <v>78.610583756510422</v>
      </c>
      <c r="G63" s="1745">
        <v>117.83416942222223</v>
      </c>
      <c r="H63" s="1745">
        <v>196.44475317873264</v>
      </c>
      <c r="I63" s="654"/>
      <c r="J63" s="654"/>
      <c r="K63" s="661"/>
      <c r="L63" s="541"/>
      <c r="M63" s="541"/>
      <c r="N63" s="541"/>
      <c r="O63" s="541"/>
    </row>
    <row r="64" spans="3:15">
      <c r="C64" s="541"/>
      <c r="D64" s="1677" t="s">
        <v>412</v>
      </c>
      <c r="E64" s="1689"/>
      <c r="F64" s="1745">
        <v>19.074888888888889</v>
      </c>
      <c r="G64" s="1745"/>
      <c r="H64" s="1745">
        <v>19.074888888888889</v>
      </c>
      <c r="I64" s="654"/>
      <c r="J64" s="654"/>
      <c r="K64" s="661"/>
      <c r="L64" s="541"/>
      <c r="M64" s="541"/>
      <c r="N64" s="541"/>
      <c r="O64" s="541"/>
    </row>
    <row r="65" spans="3:15">
      <c r="C65" s="541"/>
      <c r="D65" s="1748" t="s">
        <v>43</v>
      </c>
      <c r="E65" s="1691"/>
      <c r="F65" s="1749">
        <v>615.51905242770511</v>
      </c>
      <c r="G65" s="1750">
        <v>777.38322493333317</v>
      </c>
      <c r="H65" s="1750">
        <v>1392.9022773610382</v>
      </c>
      <c r="I65" s="654"/>
      <c r="J65" s="654"/>
      <c r="K65" s="654"/>
      <c r="L65" s="541"/>
      <c r="M65" s="541"/>
      <c r="N65" s="541"/>
      <c r="O65" s="541"/>
    </row>
    <row r="66" spans="3:15">
      <c r="C66" s="541"/>
      <c r="D66" s="659" t="s">
        <v>350</v>
      </c>
      <c r="E66" s="662"/>
      <c r="F66" s="663"/>
      <c r="G66" s="663"/>
      <c r="H66" s="664"/>
      <c r="I66" s="654"/>
      <c r="J66" s="665"/>
      <c r="K66" s="654"/>
      <c r="L66" s="541"/>
      <c r="M66" s="541"/>
      <c r="N66" s="541"/>
      <c r="O66" s="541"/>
    </row>
    <row r="67" spans="3:15" ht="14.45">
      <c r="C67" s="633"/>
      <c r="D67" s="633"/>
      <c r="E67" s="633"/>
      <c r="F67" s="633"/>
      <c r="G67" s="633"/>
      <c r="H67" s="633"/>
      <c r="I67" s="633"/>
      <c r="J67" s="633"/>
      <c r="K67" s="633"/>
      <c r="L67" s="541"/>
      <c r="M67" s="541"/>
      <c r="N67" s="541"/>
      <c r="O67" s="541"/>
    </row>
    <row r="68" spans="3:15" ht="14.45">
      <c r="F68" s="633"/>
      <c r="G68" s="633"/>
      <c r="H68" s="633"/>
      <c r="I68" s="633"/>
      <c r="J68" s="633"/>
      <c r="K68" s="633"/>
      <c r="L68" s="541"/>
      <c r="M68" s="541"/>
      <c r="N68" s="541"/>
      <c r="O68" s="541"/>
    </row>
    <row r="69" spans="3:15" ht="14.45">
      <c r="C69" s="633"/>
      <c r="D69" s="633"/>
      <c r="E69" s="633"/>
    </row>
    <row r="71" spans="3:15" ht="12.95">
      <c r="D71" s="1928" t="s">
        <v>440</v>
      </c>
      <c r="E71" s="1929"/>
      <c r="F71" s="1929" t="s">
        <v>414</v>
      </c>
      <c r="G71" s="1929"/>
      <c r="H71" s="1930"/>
    </row>
    <row r="72" spans="3:15">
      <c r="D72" s="611" t="s">
        <v>61</v>
      </c>
      <c r="E72" s="355" t="s">
        <v>401</v>
      </c>
      <c r="F72" s="355" t="s">
        <v>64</v>
      </c>
      <c r="G72" s="355" t="s">
        <v>15</v>
      </c>
      <c r="H72" s="610" t="s">
        <v>16</v>
      </c>
    </row>
    <row r="73" spans="3:15">
      <c r="D73" s="1008" t="s">
        <v>121</v>
      </c>
      <c r="E73" s="652">
        <v>8.5599999999999996E-2</v>
      </c>
      <c r="F73" s="490">
        <v>49.774444444444448</v>
      </c>
      <c r="G73" s="490">
        <v>0</v>
      </c>
      <c r="H73" s="510">
        <f>F73+G73</f>
        <v>49.774444444444448</v>
      </c>
    </row>
    <row r="74" spans="3:15">
      <c r="D74" s="1008" t="s">
        <v>123</v>
      </c>
      <c r="E74" s="652">
        <v>0.2021</v>
      </c>
      <c r="F74" s="490">
        <v>49.206555555555553</v>
      </c>
      <c r="G74" s="490">
        <v>0</v>
      </c>
      <c r="H74" s="510">
        <f t="shared" ref="H74:H110" si="0">F74+G74</f>
        <v>49.206555555555553</v>
      </c>
    </row>
    <row r="75" spans="3:15">
      <c r="D75" s="1008" t="s">
        <v>352</v>
      </c>
      <c r="E75" s="652">
        <v>0.17</v>
      </c>
      <c r="F75" s="490">
        <v>2.6679777777777778</v>
      </c>
      <c r="G75" s="490">
        <v>0</v>
      </c>
      <c r="H75" s="510">
        <f t="shared" si="0"/>
        <v>2.6679777777777778</v>
      </c>
    </row>
    <row r="76" spans="3:15">
      <c r="D76" s="1008" t="s">
        <v>66</v>
      </c>
      <c r="E76" s="2059" t="s">
        <v>67</v>
      </c>
      <c r="F76" s="490">
        <v>43.6</v>
      </c>
      <c r="G76" s="490">
        <v>4.4000000000000004</v>
      </c>
      <c r="H76" s="510">
        <f t="shared" si="0"/>
        <v>48</v>
      </c>
    </row>
    <row r="77" spans="3:15">
      <c r="D77" s="1008" t="s">
        <v>72</v>
      </c>
      <c r="E77" s="2059">
        <v>0.23549999999999999</v>
      </c>
      <c r="F77" s="490">
        <v>11.9</v>
      </c>
      <c r="G77" s="490">
        <v>1.5</v>
      </c>
      <c r="H77" s="510">
        <f t="shared" si="0"/>
        <v>13.4</v>
      </c>
    </row>
    <row r="78" spans="3:15">
      <c r="D78" s="1008" t="s">
        <v>441</v>
      </c>
      <c r="E78" s="652">
        <v>0.23330000000000001</v>
      </c>
      <c r="F78" s="490">
        <v>40.628777777777778</v>
      </c>
      <c r="G78" s="490">
        <v>0</v>
      </c>
      <c r="H78" s="510">
        <f t="shared" si="0"/>
        <v>40.628777777777778</v>
      </c>
    </row>
    <row r="79" spans="3:15">
      <c r="D79" s="1008" t="s">
        <v>442</v>
      </c>
      <c r="E79" s="652">
        <v>0.23330000000000001</v>
      </c>
      <c r="F79" s="490">
        <v>47.141888888888893</v>
      </c>
      <c r="G79" s="490">
        <v>0</v>
      </c>
      <c r="H79" s="510">
        <f t="shared" si="0"/>
        <v>47.141888888888893</v>
      </c>
    </row>
    <row r="80" spans="3:15">
      <c r="D80" s="1008" t="s">
        <v>240</v>
      </c>
      <c r="E80" s="2060" t="s">
        <v>67</v>
      </c>
      <c r="F80" s="490">
        <v>18.7</v>
      </c>
      <c r="G80" s="490">
        <v>13.1</v>
      </c>
      <c r="H80" s="510">
        <f t="shared" si="0"/>
        <v>31.799999999999997</v>
      </c>
    </row>
    <row r="81" spans="4:8">
      <c r="D81" s="1008" t="s">
        <v>443</v>
      </c>
      <c r="E81" s="652">
        <v>0.23330000000000001</v>
      </c>
      <c r="F81" s="490">
        <v>17.855733333333333</v>
      </c>
      <c r="G81" s="490">
        <v>0</v>
      </c>
      <c r="H81" s="510">
        <f t="shared" si="0"/>
        <v>17.855733333333333</v>
      </c>
    </row>
    <row r="82" spans="4:8">
      <c r="D82" s="1008" t="s">
        <v>75</v>
      </c>
      <c r="E82" s="652">
        <v>0.12</v>
      </c>
      <c r="F82" s="490">
        <v>3.2</v>
      </c>
      <c r="G82" s="490">
        <v>0.2</v>
      </c>
      <c r="H82" s="510">
        <f t="shared" si="0"/>
        <v>3.4000000000000004</v>
      </c>
    </row>
    <row r="83" spans="4:8">
      <c r="D83" s="1008" t="s">
        <v>148</v>
      </c>
      <c r="E83" s="652">
        <v>0.05</v>
      </c>
      <c r="F83" s="490">
        <v>3.8950111111111108</v>
      </c>
      <c r="G83" s="490">
        <v>0</v>
      </c>
      <c r="H83" s="510">
        <f t="shared" si="0"/>
        <v>3.8950111111111108</v>
      </c>
    </row>
    <row r="84" spans="4:8">
      <c r="D84" s="1008" t="s">
        <v>149</v>
      </c>
      <c r="E84" s="652">
        <v>0.09</v>
      </c>
      <c r="F84" s="490">
        <v>6.9186666666666667</v>
      </c>
      <c r="G84" s="490">
        <v>0</v>
      </c>
      <c r="H84" s="510">
        <f t="shared" si="0"/>
        <v>6.9186666666666667</v>
      </c>
    </row>
    <row r="85" spans="4:8">
      <c r="D85" s="1008" t="s">
        <v>150</v>
      </c>
      <c r="E85" s="652">
        <v>0.45900000000000002</v>
      </c>
      <c r="F85" s="490">
        <v>22.856177777777781</v>
      </c>
      <c r="G85" s="490">
        <v>0</v>
      </c>
      <c r="H85" s="510">
        <f t="shared" si="0"/>
        <v>22.856177777777781</v>
      </c>
    </row>
    <row r="86" spans="4:8">
      <c r="D86" s="1008" t="s">
        <v>152</v>
      </c>
      <c r="E86" s="652">
        <v>0.31850000000000001</v>
      </c>
      <c r="F86" s="490">
        <v>0</v>
      </c>
      <c r="G86" s="490">
        <v>47.569333333333333</v>
      </c>
      <c r="H86" s="510">
        <f t="shared" si="0"/>
        <v>47.569333333333333</v>
      </c>
    </row>
    <row r="87" spans="4:8">
      <c r="D87" s="1008" t="s">
        <v>77</v>
      </c>
      <c r="E87" s="652">
        <v>0.25</v>
      </c>
      <c r="F87" s="490">
        <v>9.6</v>
      </c>
      <c r="G87" s="490">
        <v>0.2</v>
      </c>
      <c r="H87" s="510">
        <f t="shared" si="0"/>
        <v>9.7999999999999989</v>
      </c>
    </row>
    <row r="88" spans="4:8">
      <c r="D88" s="1008" t="s">
        <v>79</v>
      </c>
      <c r="E88" s="652">
        <v>0.5</v>
      </c>
      <c r="F88" s="490">
        <v>6.3</v>
      </c>
      <c r="G88" s="490">
        <v>0</v>
      </c>
      <c r="H88" s="510">
        <f t="shared" si="0"/>
        <v>6.3</v>
      </c>
    </row>
    <row r="89" spans="4:8">
      <c r="D89" s="1008" t="s">
        <v>235</v>
      </c>
      <c r="E89" s="652">
        <v>0.3</v>
      </c>
      <c r="F89" s="490">
        <v>9.6730111111111103</v>
      </c>
      <c r="G89" s="490">
        <v>0</v>
      </c>
      <c r="H89" s="510">
        <f t="shared" si="0"/>
        <v>9.6730111111111103</v>
      </c>
    </row>
    <row r="90" spans="4:8">
      <c r="D90" s="1008" t="s">
        <v>444</v>
      </c>
      <c r="E90" s="652">
        <v>0.1333</v>
      </c>
      <c r="F90" s="490">
        <v>7.7773222222222218</v>
      </c>
      <c r="G90" s="490">
        <v>0</v>
      </c>
      <c r="H90" s="510">
        <f t="shared" si="0"/>
        <v>7.7773222222222218</v>
      </c>
    </row>
    <row r="91" spans="4:8">
      <c r="D91" s="1008" t="s">
        <v>445</v>
      </c>
      <c r="E91" s="652">
        <v>0.1333</v>
      </c>
      <c r="F91" s="490">
        <v>6.9963333333333333</v>
      </c>
      <c r="G91" s="490">
        <v>0</v>
      </c>
      <c r="H91" s="510">
        <f t="shared" si="0"/>
        <v>6.9963333333333333</v>
      </c>
    </row>
    <row r="92" spans="4:8">
      <c r="D92" s="1008" t="s">
        <v>446</v>
      </c>
      <c r="E92" s="652">
        <v>0.1333</v>
      </c>
      <c r="F92" s="490">
        <v>1.9084555555555556</v>
      </c>
      <c r="G92" s="490">
        <v>0</v>
      </c>
      <c r="H92" s="510">
        <f t="shared" si="0"/>
        <v>1.9084555555555556</v>
      </c>
    </row>
    <row r="93" spans="4:8">
      <c r="D93" s="1008" t="s">
        <v>447</v>
      </c>
      <c r="E93" s="652">
        <v>0.1333</v>
      </c>
      <c r="F93" s="490">
        <v>7.0511222222222223</v>
      </c>
      <c r="G93" s="490">
        <v>0</v>
      </c>
      <c r="H93" s="510">
        <f t="shared" si="0"/>
        <v>7.0511222222222223</v>
      </c>
    </row>
    <row r="94" spans="4:8">
      <c r="D94" s="1008" t="s">
        <v>448</v>
      </c>
      <c r="E94" s="652">
        <v>1</v>
      </c>
      <c r="F94" s="490">
        <v>7.3607111111111108</v>
      </c>
      <c r="G94" s="490">
        <v>0</v>
      </c>
      <c r="H94" s="510">
        <f t="shared" si="0"/>
        <v>7.3607111111111108</v>
      </c>
    </row>
    <row r="95" spans="4:8">
      <c r="D95" s="1008" t="s">
        <v>82</v>
      </c>
      <c r="E95" s="2059" t="s">
        <v>67</v>
      </c>
      <c r="F95" s="490">
        <v>10.8</v>
      </c>
      <c r="G95" s="490">
        <v>106.4</v>
      </c>
      <c r="H95" s="510">
        <f t="shared" si="0"/>
        <v>117.2</v>
      </c>
    </row>
    <row r="96" spans="4:8">
      <c r="D96" s="1008" t="s">
        <v>449</v>
      </c>
      <c r="E96" s="652">
        <v>0.1333</v>
      </c>
      <c r="F96" s="490">
        <v>1.3865666666666665</v>
      </c>
      <c r="G96" s="490">
        <v>0</v>
      </c>
      <c r="H96" s="510">
        <f t="shared" si="0"/>
        <v>1.3865666666666665</v>
      </c>
    </row>
    <row r="97" spans="4:8">
      <c r="D97" s="1008" t="s">
        <v>450</v>
      </c>
      <c r="E97" s="652">
        <v>0.1333</v>
      </c>
      <c r="F97" s="490">
        <v>8.6849666666666678</v>
      </c>
      <c r="G97" s="490">
        <v>0</v>
      </c>
      <c r="H97" s="510">
        <f t="shared" si="0"/>
        <v>8.6849666666666678</v>
      </c>
    </row>
    <row r="98" spans="4:8">
      <c r="D98" s="1008" t="s">
        <v>241</v>
      </c>
      <c r="E98" s="2059" t="s">
        <v>242</v>
      </c>
      <c r="F98" s="490">
        <v>0.6</v>
      </c>
      <c r="G98" s="490">
        <v>0</v>
      </c>
      <c r="H98" s="510">
        <f t="shared" si="0"/>
        <v>0.6</v>
      </c>
    </row>
    <row r="99" spans="4:8">
      <c r="D99" s="1008" t="s">
        <v>451</v>
      </c>
      <c r="E99" s="652">
        <v>0.23330000000000001</v>
      </c>
      <c r="F99" s="490">
        <v>25.440222222222221</v>
      </c>
      <c r="G99" s="490">
        <v>0</v>
      </c>
      <c r="H99" s="510">
        <f t="shared" si="0"/>
        <v>25.440222222222221</v>
      </c>
    </row>
    <row r="100" spans="4:8">
      <c r="D100" s="1008" t="s">
        <v>206</v>
      </c>
      <c r="E100" s="652">
        <v>0.6</v>
      </c>
      <c r="F100" s="490">
        <v>37.034122222222223</v>
      </c>
      <c r="G100" s="490">
        <v>0</v>
      </c>
      <c r="H100" s="510">
        <f t="shared" si="0"/>
        <v>37.034122222222223</v>
      </c>
    </row>
    <row r="101" spans="4:8">
      <c r="D101" s="1008" t="s">
        <v>452</v>
      </c>
      <c r="E101" s="652">
        <v>9.6799999999999997E-2</v>
      </c>
      <c r="F101" s="490">
        <v>9.8895999999999997</v>
      </c>
      <c r="G101" s="490">
        <v>0</v>
      </c>
      <c r="H101" s="510">
        <f t="shared" si="0"/>
        <v>9.8895999999999997</v>
      </c>
    </row>
    <row r="102" spans="4:8">
      <c r="D102" s="1008" t="s">
        <v>453</v>
      </c>
      <c r="E102" s="652">
        <v>0.1333</v>
      </c>
      <c r="F102" s="490">
        <v>21.714200000000002</v>
      </c>
      <c r="G102" s="490">
        <v>0</v>
      </c>
      <c r="H102" s="510">
        <f t="shared" si="0"/>
        <v>21.714200000000002</v>
      </c>
    </row>
    <row r="103" spans="4:8">
      <c r="D103" s="1008" t="s">
        <v>454</v>
      </c>
      <c r="E103" s="652">
        <v>0.23330000000000001</v>
      </c>
      <c r="F103" s="490">
        <v>13.809177777777776</v>
      </c>
      <c r="G103" s="490">
        <v>0</v>
      </c>
      <c r="H103" s="510">
        <f t="shared" si="0"/>
        <v>13.809177777777776</v>
      </c>
    </row>
    <row r="104" spans="4:8">
      <c r="D104" s="1008" t="s">
        <v>455</v>
      </c>
      <c r="E104" s="652">
        <v>0.1333</v>
      </c>
      <c r="F104" s="490">
        <v>5.2864111111111116</v>
      </c>
      <c r="G104" s="490">
        <v>0</v>
      </c>
      <c r="H104" s="510">
        <f t="shared" si="0"/>
        <v>5.2864111111111116</v>
      </c>
    </row>
    <row r="105" spans="4:8">
      <c r="D105" s="1008" t="s">
        <v>456</v>
      </c>
      <c r="E105" s="652">
        <v>0.215</v>
      </c>
      <c r="F105" s="490">
        <v>16.100000000000001</v>
      </c>
      <c r="G105" s="490">
        <v>0.4</v>
      </c>
      <c r="H105" s="510">
        <f t="shared" si="0"/>
        <v>16.5</v>
      </c>
    </row>
    <row r="106" spans="4:8">
      <c r="D106" s="1008" t="s">
        <v>90</v>
      </c>
      <c r="E106" s="652">
        <v>0.25</v>
      </c>
      <c r="F106" s="490">
        <v>23</v>
      </c>
      <c r="G106" s="490">
        <v>1.5</v>
      </c>
      <c r="H106" s="510">
        <f t="shared" si="0"/>
        <v>24.5</v>
      </c>
    </row>
    <row r="107" spans="4:8">
      <c r="D107" s="1008" t="s">
        <v>220</v>
      </c>
      <c r="E107" s="652">
        <v>0.15</v>
      </c>
      <c r="F107" s="490">
        <v>5.869933333333333</v>
      </c>
      <c r="G107" s="490">
        <v>0</v>
      </c>
      <c r="H107" s="510">
        <f t="shared" si="0"/>
        <v>5.869933333333333</v>
      </c>
    </row>
    <row r="108" spans="4:8">
      <c r="D108" s="1008" t="s">
        <v>217</v>
      </c>
      <c r="E108" s="2061">
        <v>0.36499999999999999</v>
      </c>
      <c r="F108" s="490">
        <v>0</v>
      </c>
      <c r="G108" s="490">
        <v>21.935266666666667</v>
      </c>
      <c r="H108" s="510">
        <f t="shared" si="0"/>
        <v>21.935266666666667</v>
      </c>
    </row>
    <row r="109" spans="4:8">
      <c r="D109" s="1008" t="s">
        <v>154</v>
      </c>
      <c r="E109" s="2061">
        <v>0.1</v>
      </c>
      <c r="F109" s="490">
        <v>1.4985111111111111</v>
      </c>
      <c r="G109" s="490">
        <v>0</v>
      </c>
      <c r="H109" s="510">
        <f t="shared" si="0"/>
        <v>1.4985111111111111</v>
      </c>
    </row>
    <row r="110" spans="4:8" ht="12.95">
      <c r="D110" s="1573" t="s">
        <v>457</v>
      </c>
      <c r="E110" s="1751"/>
      <c r="F110" s="1752">
        <f>SUM(F73:F109)</f>
        <v>556.1259</v>
      </c>
      <c r="G110" s="1752">
        <f>SUM(G73:G109)</f>
        <v>197.20460000000003</v>
      </c>
      <c r="H110" s="1753">
        <f t="shared" si="0"/>
        <v>753.33050000000003</v>
      </c>
    </row>
    <row r="111" spans="4:8">
      <c r="D111" s="326" t="s">
        <v>458</v>
      </c>
      <c r="E111" s="326"/>
      <c r="F111" s="326"/>
      <c r="G111" s="326"/>
      <c r="H111" s="326"/>
    </row>
    <row r="112" spans="4:8">
      <c r="D112" s="326" t="s">
        <v>459</v>
      </c>
    </row>
  </sheetData>
  <mergeCells count="2">
    <mergeCell ref="F1:H1"/>
    <mergeCell ref="D36:K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820C-176D-46C2-A2CC-72D994D8FE16}">
  <dimension ref="A1:AA142"/>
  <sheetViews>
    <sheetView workbookViewId="0"/>
  </sheetViews>
  <sheetFormatPr defaultRowHeight="12.6"/>
  <cols>
    <col min="1" max="1" width="40" customWidth="1"/>
    <col min="2" max="2" width="11.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5.28515625" bestFit="1" customWidth="1"/>
    <col min="12" max="12" width="16.5703125" customWidth="1"/>
    <col min="13" max="13" width="31.140625" customWidth="1"/>
    <col min="14" max="14" width="17.5703125" customWidth="1"/>
    <col min="15" max="15" width="27.28515625" customWidth="1"/>
  </cols>
  <sheetData>
    <row r="1" spans="1:27" ht="12.95">
      <c r="A1" s="2074" t="s">
        <v>0</v>
      </c>
      <c r="B1" s="2074"/>
      <c r="C1" s="2074"/>
      <c r="D1" s="2074"/>
      <c r="E1" s="2074"/>
      <c r="F1" s="2074"/>
      <c r="G1" s="2074"/>
      <c r="H1" s="2074"/>
      <c r="I1" s="2074"/>
      <c r="J1" s="2074"/>
      <c r="K1" s="326"/>
      <c r="L1" s="326"/>
      <c r="M1" s="2074" t="s">
        <v>1</v>
      </c>
      <c r="N1" s="2074"/>
      <c r="O1" s="2074"/>
      <c r="P1" s="326"/>
      <c r="Q1" s="326"/>
      <c r="R1" s="326"/>
      <c r="S1" s="326"/>
      <c r="T1" s="326"/>
      <c r="U1" s="326"/>
      <c r="V1" s="326"/>
      <c r="W1" s="326"/>
      <c r="X1" s="326"/>
      <c r="Y1" s="326"/>
      <c r="Z1" s="326"/>
      <c r="AA1" s="326"/>
    </row>
    <row r="2" spans="1:27" ht="21">
      <c r="A2" s="1894" t="s">
        <v>2</v>
      </c>
      <c r="B2" s="1895" t="s">
        <v>3</v>
      </c>
      <c r="C2" s="2079" t="s">
        <v>4</v>
      </c>
      <c r="D2" s="2079"/>
      <c r="E2" s="2080"/>
      <c r="F2" s="1371"/>
      <c r="G2" s="1894" t="s">
        <v>5</v>
      </c>
      <c r="H2" s="1895" t="s">
        <v>3</v>
      </c>
      <c r="I2" s="2083" t="s">
        <v>6</v>
      </c>
      <c r="J2" s="2083"/>
      <c r="K2" s="1896"/>
      <c r="L2" s="326"/>
      <c r="M2" s="1897" t="s">
        <v>7</v>
      </c>
      <c r="N2" s="1897" t="s">
        <v>8</v>
      </c>
      <c r="O2" s="1612" t="s">
        <v>9</v>
      </c>
      <c r="P2" s="326"/>
      <c r="Q2" s="326"/>
      <c r="R2" s="326"/>
      <c r="S2" s="326"/>
      <c r="T2" s="326"/>
      <c r="U2" s="326"/>
      <c r="V2" s="326"/>
      <c r="W2" s="326"/>
      <c r="X2" s="326"/>
      <c r="Y2" s="326"/>
      <c r="Z2" s="326"/>
      <c r="AA2" s="326"/>
    </row>
    <row r="3" spans="1:27">
      <c r="A3" s="1399" t="s">
        <v>11</v>
      </c>
      <c r="B3" s="1455"/>
      <c r="C3" s="1330" t="s">
        <v>12</v>
      </c>
      <c r="D3" s="1330" t="s">
        <v>13</v>
      </c>
      <c r="E3" s="1400" t="s">
        <v>14</v>
      </c>
      <c r="F3" s="1371"/>
      <c r="G3" s="1399" t="s">
        <v>11</v>
      </c>
      <c r="H3" s="1455"/>
      <c r="I3" s="1330" t="s">
        <v>12</v>
      </c>
      <c r="J3" s="1373" t="s">
        <v>15</v>
      </c>
      <c r="K3" s="1549" t="s">
        <v>16</v>
      </c>
      <c r="L3" s="326"/>
      <c r="M3" s="1175" t="s">
        <v>10</v>
      </c>
      <c r="N3" s="1507">
        <v>0.4</v>
      </c>
      <c r="O3" s="1511">
        <v>70</v>
      </c>
      <c r="P3" s="326"/>
      <c r="Q3" s="326"/>
      <c r="R3" s="326"/>
      <c r="S3" s="326"/>
      <c r="T3" s="326"/>
      <c r="U3" s="326"/>
      <c r="V3" s="326"/>
      <c r="W3" s="326"/>
      <c r="X3" s="326"/>
      <c r="Y3" s="326"/>
      <c r="Z3" s="326"/>
      <c r="AA3" s="326"/>
    </row>
    <row r="4" spans="1:27" ht="12.75" customHeight="1">
      <c r="A4" s="1586" t="s">
        <v>18</v>
      </c>
      <c r="B4" s="1587">
        <v>0.51</v>
      </c>
      <c r="C4" s="1588">
        <v>0.69039586956521737</v>
      </c>
      <c r="D4" s="1588">
        <v>49.175269163043481</v>
      </c>
      <c r="E4" s="1589">
        <v>49.865665032608696</v>
      </c>
      <c r="F4" s="1371"/>
      <c r="G4" s="817" t="s">
        <v>19</v>
      </c>
      <c r="H4" s="1591">
        <v>0.1178</v>
      </c>
      <c r="I4" s="819">
        <v>0</v>
      </c>
      <c r="J4" s="820">
        <v>0</v>
      </c>
      <c r="K4" s="819">
        <v>0</v>
      </c>
      <c r="L4" s="1375"/>
      <c r="M4" s="1175" t="s">
        <v>17</v>
      </c>
      <c r="N4" s="1507">
        <v>0.35</v>
      </c>
      <c r="O4" s="1511">
        <v>99</v>
      </c>
      <c r="P4" s="326"/>
      <c r="Q4" s="326"/>
      <c r="R4" s="326"/>
      <c r="S4" s="326"/>
      <c r="T4" s="326"/>
      <c r="U4" s="326"/>
      <c r="V4" s="326"/>
      <c r="W4" s="326"/>
      <c r="X4" s="326"/>
      <c r="Y4" s="326"/>
      <c r="Z4" s="326"/>
      <c r="AA4" s="326"/>
    </row>
    <row r="5" spans="1:27">
      <c r="A5" s="1590" t="s">
        <v>21</v>
      </c>
      <c r="B5" s="1591">
        <v>0.53</v>
      </c>
      <c r="C5" s="1588">
        <v>2.107115644437739</v>
      </c>
      <c r="D5" s="1588">
        <v>5.4789834673913047</v>
      </c>
      <c r="E5" s="1589">
        <v>7.5860991118290437</v>
      </c>
      <c r="F5" s="1371"/>
      <c r="G5" s="817" t="s">
        <v>31</v>
      </c>
      <c r="H5" s="1591">
        <v>0.2535</v>
      </c>
      <c r="I5" s="819">
        <v>1.0836576086956522</v>
      </c>
      <c r="J5" s="820">
        <v>25.903564347826087</v>
      </c>
      <c r="K5" s="819">
        <v>26.98722195652174</v>
      </c>
      <c r="L5" s="1375"/>
      <c r="M5" s="1175" t="s">
        <v>20</v>
      </c>
      <c r="N5" s="1507">
        <v>0.75</v>
      </c>
      <c r="O5" s="1511">
        <v>20</v>
      </c>
      <c r="P5" s="326"/>
      <c r="Q5" s="326"/>
      <c r="R5" s="326"/>
      <c r="S5" s="326"/>
      <c r="T5" s="326"/>
      <c r="U5" s="326"/>
      <c r="V5" s="326"/>
      <c r="W5" s="326"/>
      <c r="X5" s="326"/>
      <c r="Y5" s="326"/>
      <c r="Z5" s="326"/>
      <c r="AA5" s="326"/>
    </row>
    <row r="6" spans="1:27">
      <c r="A6" s="1586" t="s">
        <v>33</v>
      </c>
      <c r="B6" s="1591" t="s">
        <v>162</v>
      </c>
      <c r="C6" s="1588">
        <v>6.2146755161478264</v>
      </c>
      <c r="D6" s="1588">
        <v>6.1905348695652176</v>
      </c>
      <c r="E6" s="1589">
        <v>12.405210385713044</v>
      </c>
      <c r="F6" s="1371"/>
      <c r="G6" s="817" t="s">
        <v>34</v>
      </c>
      <c r="H6" s="1591">
        <v>0.36170000000000002</v>
      </c>
      <c r="I6" s="819">
        <v>13.158400874413044</v>
      </c>
      <c r="J6" s="820">
        <v>39.261972010869563</v>
      </c>
      <c r="K6" s="819">
        <v>52.420372885282603</v>
      </c>
      <c r="L6" s="1375"/>
      <c r="M6" s="1175" t="s">
        <v>23</v>
      </c>
      <c r="N6" s="1509">
        <v>0.25</v>
      </c>
      <c r="O6" s="1511">
        <v>55</v>
      </c>
      <c r="P6" s="326"/>
      <c r="Q6" s="326"/>
      <c r="R6" s="326"/>
      <c r="S6" s="326"/>
      <c r="T6" s="326"/>
      <c r="U6" s="326"/>
      <c r="V6" s="326"/>
      <c r="W6" s="326"/>
      <c r="X6" s="326"/>
      <c r="Y6" s="326"/>
      <c r="Z6" s="326"/>
      <c r="AA6" s="326"/>
    </row>
    <row r="7" spans="1:27">
      <c r="A7" s="1586" t="s">
        <v>163</v>
      </c>
      <c r="B7" s="1591" t="s">
        <v>164</v>
      </c>
      <c r="C7" s="1588">
        <v>7.5298717842945645E-2</v>
      </c>
      <c r="D7" s="1588">
        <v>0.38302353260869565</v>
      </c>
      <c r="E7" s="1589">
        <v>0.45832225045164132</v>
      </c>
      <c r="F7" s="1371"/>
      <c r="G7" s="1604" t="s">
        <v>28</v>
      </c>
      <c r="H7" s="1591">
        <v>0.33</v>
      </c>
      <c r="I7" s="819">
        <v>0.29925445999963046</v>
      </c>
      <c r="J7" s="820">
        <v>1.6630383369565218</v>
      </c>
      <c r="K7" s="819">
        <v>1.9622927969561523</v>
      </c>
      <c r="L7" s="1375"/>
      <c r="M7" s="1175" t="s">
        <v>26</v>
      </c>
      <c r="N7" s="1507">
        <v>0.44</v>
      </c>
      <c r="O7" s="1511">
        <v>29</v>
      </c>
      <c r="P7" s="326"/>
      <c r="Q7" s="326"/>
      <c r="R7" s="326"/>
      <c r="S7" s="326"/>
      <c r="T7" s="326"/>
      <c r="U7" s="326"/>
      <c r="V7" s="326"/>
      <c r="W7" s="326"/>
      <c r="X7" s="326"/>
      <c r="Y7" s="326"/>
      <c r="Z7" s="326"/>
      <c r="AA7" s="326"/>
    </row>
    <row r="8" spans="1:27">
      <c r="A8" s="1586" t="s">
        <v>166</v>
      </c>
      <c r="B8" s="1587">
        <v>0.58699999999999997</v>
      </c>
      <c r="C8" s="1588">
        <v>3.6029133550211845</v>
      </c>
      <c r="D8" s="1588">
        <v>20.047677717391302</v>
      </c>
      <c r="E8" s="1589">
        <v>23.650591072412485</v>
      </c>
      <c r="F8" s="1371"/>
      <c r="G8" s="817" t="s">
        <v>22</v>
      </c>
      <c r="H8" s="1591">
        <v>0.35</v>
      </c>
      <c r="I8" s="819">
        <v>9.4161983695652172</v>
      </c>
      <c r="J8" s="820">
        <v>0</v>
      </c>
      <c r="K8" s="819">
        <v>9.4161983695652172</v>
      </c>
      <c r="L8" s="1375"/>
      <c r="M8" s="1511" t="s">
        <v>165</v>
      </c>
      <c r="N8" s="1510">
        <v>0.5</v>
      </c>
      <c r="O8" s="1511">
        <v>30</v>
      </c>
      <c r="P8" s="326"/>
      <c r="Q8" s="326"/>
      <c r="R8" s="326"/>
      <c r="S8" s="326"/>
      <c r="T8" s="326"/>
      <c r="U8" s="326"/>
      <c r="V8" s="326"/>
      <c r="W8" s="326"/>
      <c r="X8" s="326"/>
      <c r="Y8" s="326"/>
      <c r="Z8" s="326"/>
      <c r="AA8" s="326"/>
    </row>
    <row r="9" spans="1:27">
      <c r="A9" s="1592" t="s">
        <v>42</v>
      </c>
      <c r="B9" s="1591" t="s">
        <v>167</v>
      </c>
      <c r="C9" s="1588">
        <v>16.189592265080599</v>
      </c>
      <c r="D9" s="1588">
        <v>0</v>
      </c>
      <c r="E9" s="1589">
        <v>16.189592265080599</v>
      </c>
      <c r="F9" s="1371"/>
      <c r="G9" s="817" t="s">
        <v>25</v>
      </c>
      <c r="H9" s="1591">
        <v>0.41470000000000001</v>
      </c>
      <c r="I9" s="819">
        <v>10.444769163293477</v>
      </c>
      <c r="J9" s="820">
        <v>2.2341654782608695</v>
      </c>
      <c r="K9" s="819">
        <v>12.678934641554347</v>
      </c>
      <c r="L9" s="1375"/>
      <c r="M9" s="1175" t="s">
        <v>29</v>
      </c>
      <c r="N9" s="1507">
        <v>0.41</v>
      </c>
      <c r="O9" s="1511">
        <v>21</v>
      </c>
      <c r="P9" s="326"/>
      <c r="Q9" s="326"/>
      <c r="R9" s="326"/>
      <c r="S9" s="326"/>
      <c r="T9" s="326"/>
      <c r="U9" s="326"/>
      <c r="V9" s="326"/>
      <c r="W9" s="326"/>
      <c r="X9" s="326"/>
      <c r="Y9" s="326"/>
      <c r="Z9" s="326"/>
      <c r="AA9" s="326"/>
    </row>
    <row r="10" spans="1:27">
      <c r="A10" s="1586" t="s">
        <v>45</v>
      </c>
      <c r="B10" s="1591">
        <v>0.36</v>
      </c>
      <c r="C10" s="1588">
        <v>7.102954359086957</v>
      </c>
      <c r="D10" s="1588">
        <v>5.3753588586956518</v>
      </c>
      <c r="E10" s="1589">
        <v>12.47831321778261</v>
      </c>
      <c r="F10" s="1371"/>
      <c r="G10" s="794" t="s">
        <v>168</v>
      </c>
      <c r="H10" s="1591">
        <v>0.3</v>
      </c>
      <c r="I10" s="819">
        <v>0.61514738258695645</v>
      </c>
      <c r="J10" s="819">
        <v>2.780546054347826</v>
      </c>
      <c r="K10" s="819">
        <v>3.3956934369347822</v>
      </c>
      <c r="L10" s="1375"/>
      <c r="M10" s="1175" t="s">
        <v>170</v>
      </c>
      <c r="N10" s="1507">
        <v>1</v>
      </c>
      <c r="O10" s="1511">
        <v>23</v>
      </c>
      <c r="P10" s="326"/>
      <c r="Q10" s="326"/>
      <c r="R10" s="326"/>
      <c r="S10" s="326"/>
      <c r="T10" s="326"/>
      <c r="U10" s="326"/>
      <c r="V10" s="326"/>
      <c r="W10" s="326"/>
      <c r="X10" s="326"/>
      <c r="Y10" s="326"/>
      <c r="Z10" s="326"/>
    </row>
    <row r="11" spans="1:27">
      <c r="A11" s="1586" t="s">
        <v>47</v>
      </c>
      <c r="B11" s="1591">
        <v>0.51</v>
      </c>
      <c r="C11" s="1593">
        <v>33.718516972338314</v>
      </c>
      <c r="D11" s="1594">
        <v>45.734207815217395</v>
      </c>
      <c r="E11" s="1589">
        <v>79.452724787555709</v>
      </c>
      <c r="F11" s="1371"/>
      <c r="G11" s="1657" t="s">
        <v>169</v>
      </c>
      <c r="H11" s="1620"/>
      <c r="I11" s="1621">
        <f>SUM(I4:I10)</f>
        <v>35.01742785855398</v>
      </c>
      <c r="J11" s="1621">
        <f>SUM(J4:J10)</f>
        <v>71.843286228260851</v>
      </c>
      <c r="K11" s="1621">
        <f>SUM(I11:J11)</f>
        <v>106.86071408681482</v>
      </c>
      <c r="L11" s="1375"/>
      <c r="M11" s="1175" t="s">
        <v>172</v>
      </c>
      <c r="N11" s="1507">
        <v>1</v>
      </c>
      <c r="O11" s="1511">
        <v>21</v>
      </c>
      <c r="P11" s="326"/>
      <c r="Q11" s="326"/>
      <c r="R11" s="326"/>
      <c r="S11" s="326"/>
      <c r="T11" s="326"/>
      <c r="U11" s="326"/>
      <c r="V11" s="326"/>
      <c r="W11" s="326"/>
      <c r="X11" s="326"/>
      <c r="Y11" s="326"/>
      <c r="Z11" s="326"/>
    </row>
    <row r="12" spans="1:27">
      <c r="A12" s="1592" t="s">
        <v>51</v>
      </c>
      <c r="B12" s="1591">
        <v>0.13039999999999999</v>
      </c>
      <c r="C12" s="1588">
        <v>5.3329936187572065</v>
      </c>
      <c r="D12" s="1588">
        <v>3.3326614673913046</v>
      </c>
      <c r="E12" s="1589">
        <v>8.6656550861485115</v>
      </c>
      <c r="F12" s="1371"/>
      <c r="G12" s="1563" t="s">
        <v>171</v>
      </c>
      <c r="H12" s="1627"/>
      <c r="I12" s="1628">
        <v>636</v>
      </c>
      <c r="J12" s="1628">
        <v>647</v>
      </c>
      <c r="K12" s="1629">
        <v>1283</v>
      </c>
      <c r="L12" s="1375"/>
      <c r="M12" s="1175" t="s">
        <v>195</v>
      </c>
      <c r="N12" s="1507">
        <v>1</v>
      </c>
      <c r="O12" s="1511">
        <v>5</v>
      </c>
      <c r="P12" s="326"/>
      <c r="Q12" s="326"/>
      <c r="R12" s="326"/>
      <c r="S12" s="326"/>
      <c r="T12" s="326"/>
      <c r="U12" s="326"/>
      <c r="V12" s="326"/>
      <c r="W12" s="326"/>
      <c r="X12" s="326"/>
      <c r="Y12" s="326"/>
      <c r="Z12" s="326"/>
    </row>
    <row r="13" spans="1:27">
      <c r="A13" s="1586" t="s">
        <v>173</v>
      </c>
      <c r="B13" s="1591" t="s">
        <v>174</v>
      </c>
      <c r="C13" s="1588">
        <v>0</v>
      </c>
      <c r="D13" s="1588">
        <v>0</v>
      </c>
      <c r="E13" s="1589">
        <v>0</v>
      </c>
      <c r="F13" s="1371"/>
      <c r="G13" s="326"/>
      <c r="H13" s="326"/>
      <c r="I13" s="326"/>
      <c r="J13" s="326"/>
      <c r="K13" s="326"/>
      <c r="L13" s="1504"/>
      <c r="M13" s="1571" t="s">
        <v>48</v>
      </c>
      <c r="N13" s="1571"/>
      <c r="O13" s="1613">
        <v>352</v>
      </c>
      <c r="P13" s="326"/>
      <c r="Q13" s="326"/>
      <c r="R13" s="326"/>
      <c r="S13" s="326"/>
      <c r="T13" s="326"/>
      <c r="U13" s="326"/>
      <c r="V13" s="326"/>
      <c r="W13" s="326"/>
      <c r="X13" s="326"/>
      <c r="Y13" s="326"/>
      <c r="Z13" s="326"/>
    </row>
    <row r="14" spans="1:27">
      <c r="A14" s="1586" t="s">
        <v>52</v>
      </c>
      <c r="B14" s="1591" t="s">
        <v>175</v>
      </c>
      <c r="C14" s="1588">
        <v>6.7915479364883256</v>
      </c>
      <c r="D14" s="1588">
        <v>1.7141284999999999</v>
      </c>
      <c r="E14" s="1589">
        <v>8.5056764364883257</v>
      </c>
      <c r="F14" s="1371"/>
      <c r="G14" s="326"/>
      <c r="H14" s="326"/>
      <c r="I14" s="326"/>
      <c r="J14" s="326"/>
      <c r="K14" s="326"/>
      <c r="L14" s="1505"/>
      <c r="M14" s="1571" t="s">
        <v>50</v>
      </c>
      <c r="N14" s="1571"/>
      <c r="O14" s="1613">
        <v>373</v>
      </c>
      <c r="P14" s="326"/>
      <c r="Q14" s="326"/>
      <c r="R14" s="326"/>
      <c r="S14" s="326"/>
      <c r="T14" s="326"/>
      <c r="U14" s="326"/>
      <c r="V14" s="326"/>
      <c r="W14" s="326"/>
      <c r="X14" s="326"/>
      <c r="Y14" s="326"/>
      <c r="Z14" s="326"/>
    </row>
    <row r="15" spans="1:27" ht="11.25" customHeight="1">
      <c r="A15" s="1586" t="s">
        <v>54</v>
      </c>
      <c r="B15" s="1591">
        <v>0.42630000000000001</v>
      </c>
      <c r="C15" s="1588">
        <v>317.55033423982263</v>
      </c>
      <c r="D15" s="1588">
        <v>12.374554652173913</v>
      </c>
      <c r="E15" s="1589">
        <v>329.92488889199655</v>
      </c>
      <c r="F15" s="1371"/>
      <c r="G15" s="1532"/>
      <c r="H15" s="326"/>
      <c r="I15" s="1532"/>
      <c r="J15" s="326"/>
      <c r="K15" s="1532"/>
      <c r="L15" s="326"/>
      <c r="M15" s="1512" t="s">
        <v>53</v>
      </c>
      <c r="N15" s="1512"/>
      <c r="O15" s="1512"/>
      <c r="P15" s="1866"/>
      <c r="Q15" s="1866"/>
      <c r="R15" s="1866"/>
      <c r="S15" s="1866"/>
      <c r="T15" s="326"/>
      <c r="U15" s="326"/>
      <c r="V15" s="326"/>
      <c r="W15" s="326"/>
      <c r="X15" s="326"/>
      <c r="Y15" s="326"/>
      <c r="Z15" s="326"/>
    </row>
    <row r="16" spans="1:27">
      <c r="A16" s="1586" t="s">
        <v>56</v>
      </c>
      <c r="B16" s="1591">
        <v>0.54820000000000002</v>
      </c>
      <c r="C16" s="1588">
        <v>3.0689758536445759</v>
      </c>
      <c r="D16" s="1588">
        <v>3.5944803260869564</v>
      </c>
      <c r="E16" s="1589">
        <v>6.6634561797315328</v>
      </c>
      <c r="F16" s="1371"/>
      <c r="G16" s="326"/>
      <c r="H16" s="326"/>
      <c r="I16" s="326"/>
      <c r="J16" s="326"/>
      <c r="K16" s="326"/>
      <c r="L16" s="326"/>
      <c r="M16" s="300" t="s">
        <v>55</v>
      </c>
      <c r="N16" s="300"/>
      <c r="O16" s="300"/>
      <c r="P16" s="326"/>
      <c r="Q16" s="326"/>
      <c r="R16" s="326"/>
      <c r="S16" s="326"/>
      <c r="T16" s="326"/>
      <c r="U16" s="326"/>
      <c r="V16" s="326"/>
      <c r="W16" s="326"/>
      <c r="X16" s="326"/>
      <c r="Y16" s="326"/>
      <c r="Z16" s="326"/>
    </row>
    <row r="17" spans="1:26">
      <c r="A17" s="1586" t="s">
        <v>57</v>
      </c>
      <c r="B17" s="1591">
        <v>0.39550000000000002</v>
      </c>
      <c r="C17" s="1593">
        <v>2.6789669723382064</v>
      </c>
      <c r="D17" s="1594">
        <v>12.793619467391306</v>
      </c>
      <c r="E17" s="1595">
        <v>15.472586439729511</v>
      </c>
      <c r="F17" s="1371"/>
      <c r="H17" s="326"/>
      <c r="I17" s="326"/>
      <c r="J17" s="326"/>
      <c r="K17" s="326"/>
      <c r="L17" s="326"/>
      <c r="M17" s="300" t="s">
        <v>196</v>
      </c>
      <c r="N17" s="300"/>
      <c r="O17" s="300"/>
      <c r="P17" s="326"/>
      <c r="Q17" s="326"/>
      <c r="R17" s="326"/>
      <c r="S17" s="326"/>
      <c r="T17" s="326"/>
      <c r="U17" s="326"/>
      <c r="V17" s="326"/>
      <c r="W17" s="326"/>
      <c r="X17" s="326"/>
      <c r="Y17" s="326"/>
      <c r="Z17" s="326"/>
    </row>
    <row r="18" spans="1:26">
      <c r="A18" s="1586" t="s">
        <v>59</v>
      </c>
      <c r="B18" s="1591">
        <v>0.51</v>
      </c>
      <c r="C18" s="1593">
        <v>12.51684876200998</v>
      </c>
      <c r="D18" s="1594">
        <v>16.07697056521739</v>
      </c>
      <c r="E18" s="1589">
        <v>28.593819327227372</v>
      </c>
      <c r="F18" s="1371"/>
      <c r="G18" s="326"/>
      <c r="H18" s="326"/>
      <c r="I18" s="326"/>
      <c r="J18" s="326"/>
      <c r="K18" s="326"/>
      <c r="L18" s="326"/>
      <c r="M18" s="300" t="s">
        <v>197</v>
      </c>
      <c r="N18" s="300"/>
      <c r="O18" s="300"/>
      <c r="P18" s="300"/>
      <c r="Q18" s="326"/>
      <c r="R18" s="326"/>
      <c r="S18" s="326"/>
      <c r="T18" s="326"/>
      <c r="U18" s="326"/>
      <c r="V18" s="326"/>
      <c r="W18" s="326"/>
      <c r="X18" s="326"/>
      <c r="Y18" s="326"/>
      <c r="Z18" s="326"/>
    </row>
    <row r="19" spans="1:26" ht="12.95">
      <c r="A19" s="1586" t="s">
        <v>60</v>
      </c>
      <c r="B19" s="1587">
        <v>0.43969999999999998</v>
      </c>
      <c r="C19" s="1588">
        <v>3.4787828835753043</v>
      </c>
      <c r="D19" s="1588">
        <v>6.7165957391304349</v>
      </c>
      <c r="E19" s="1589">
        <v>10.195378622705739</v>
      </c>
      <c r="F19" s="1371"/>
      <c r="G19" s="2074" t="s">
        <v>58</v>
      </c>
      <c r="H19" s="2074"/>
      <c r="I19" s="2074"/>
      <c r="J19" s="2074"/>
      <c r="K19" s="2074"/>
      <c r="L19" s="2074"/>
      <c r="M19" s="326"/>
      <c r="N19" s="326"/>
      <c r="O19" s="326"/>
      <c r="P19" s="326"/>
      <c r="Q19" s="326"/>
      <c r="R19" s="326"/>
      <c r="S19" s="326"/>
      <c r="T19" s="326"/>
      <c r="U19" s="326"/>
      <c r="V19" s="326"/>
      <c r="W19" s="326"/>
      <c r="X19" s="326"/>
      <c r="Y19" s="326"/>
      <c r="Z19" s="326"/>
    </row>
    <row r="20" spans="1:26">
      <c r="A20" s="1586" t="s">
        <v>65</v>
      </c>
      <c r="B20" s="1587">
        <v>0.64</v>
      </c>
      <c r="C20" s="1588">
        <v>2.0068356291978264</v>
      </c>
      <c r="D20" s="1588">
        <v>0.72444007608695649</v>
      </c>
      <c r="E20" s="1589">
        <v>2.7312757052847827</v>
      </c>
      <c r="F20" s="1371"/>
      <c r="G20" s="326"/>
      <c r="H20" s="326"/>
      <c r="I20" s="326"/>
      <c r="J20" s="326"/>
      <c r="K20" s="326"/>
      <c r="L20" s="326"/>
      <c r="M20" s="326"/>
      <c r="N20" s="326"/>
      <c r="O20" s="326"/>
      <c r="P20" s="1408"/>
      <c r="Q20" s="326"/>
      <c r="R20" s="326"/>
      <c r="S20" s="326"/>
      <c r="T20" s="326"/>
      <c r="U20" s="326"/>
      <c r="V20" s="326"/>
      <c r="W20" s="326"/>
      <c r="X20" s="326"/>
      <c r="Y20" s="326"/>
      <c r="Z20" s="326"/>
    </row>
    <row r="21" spans="1:26" ht="19.5" customHeight="1">
      <c r="A21" s="1586" t="s">
        <v>68</v>
      </c>
      <c r="B21" s="1587">
        <v>0.27500000000000002</v>
      </c>
      <c r="C21" s="1588">
        <v>2.5695908454247389</v>
      </c>
      <c r="D21" s="1588">
        <v>1.8899895217391305</v>
      </c>
      <c r="E21" s="1589">
        <v>4.4595803671638699</v>
      </c>
      <c r="F21" s="1371"/>
      <c r="G21" s="1900" t="s">
        <v>61</v>
      </c>
      <c r="H21" s="1895" t="s">
        <v>62</v>
      </c>
      <c r="I21" s="1895" t="s">
        <v>63</v>
      </c>
      <c r="J21" s="1895" t="s">
        <v>64</v>
      </c>
      <c r="K21" s="1895" t="s">
        <v>15</v>
      </c>
      <c r="L21" s="1896" t="s">
        <v>16</v>
      </c>
      <c r="M21" s="326"/>
      <c r="N21" s="326"/>
      <c r="O21" s="1512"/>
      <c r="P21" s="1408"/>
      <c r="Q21" s="326"/>
      <c r="R21" s="326"/>
      <c r="S21" s="326"/>
      <c r="T21" s="326"/>
      <c r="U21" s="326"/>
      <c r="V21" s="326"/>
      <c r="W21" s="326"/>
      <c r="X21" s="326"/>
      <c r="Y21" s="326"/>
      <c r="Z21" s="326"/>
    </row>
    <row r="22" spans="1:26" ht="12.95">
      <c r="A22" s="1586" t="s">
        <v>71</v>
      </c>
      <c r="B22" s="1591" t="s">
        <v>176</v>
      </c>
      <c r="C22" s="1588">
        <v>3.2572103862636412</v>
      </c>
      <c r="D22" s="1588">
        <v>6.0930954456521738</v>
      </c>
      <c r="E22" s="1589">
        <v>9.350305831915815</v>
      </c>
      <c r="F22" s="1371"/>
      <c r="G22" s="1539" t="s">
        <v>66</v>
      </c>
      <c r="H22" s="154" t="s">
        <v>67</v>
      </c>
      <c r="I22" s="1449" t="s">
        <v>67</v>
      </c>
      <c r="J22" s="1605">
        <v>0.12024425185124953</v>
      </c>
      <c r="K22" s="1605">
        <v>4.8964594153739098E-2</v>
      </c>
      <c r="L22" s="1606">
        <v>0.16920884600498862</v>
      </c>
      <c r="M22" s="1532"/>
      <c r="N22" s="326"/>
      <c r="O22" s="1512"/>
      <c r="P22" s="1408"/>
      <c r="Q22" s="326"/>
      <c r="R22" s="326"/>
      <c r="S22" s="326"/>
      <c r="T22" s="326"/>
      <c r="U22" s="326"/>
      <c r="V22" s="326"/>
      <c r="W22" s="326"/>
      <c r="X22" s="326"/>
      <c r="Y22" s="326"/>
      <c r="Z22" s="326"/>
    </row>
    <row r="23" spans="1:26">
      <c r="A23" s="1586" t="s">
        <v>74</v>
      </c>
      <c r="B23" s="1591" t="s">
        <v>177</v>
      </c>
      <c r="C23" s="1593">
        <v>38.025319526551662</v>
      </c>
      <c r="D23" s="1593">
        <v>59.954127184782607</v>
      </c>
      <c r="E23" s="1589">
        <v>97.979446711334276</v>
      </c>
      <c r="F23" s="1371"/>
      <c r="G23" s="1539" t="s">
        <v>69</v>
      </c>
      <c r="H23" s="154" t="s">
        <v>70</v>
      </c>
      <c r="I23" s="1449">
        <v>0.27500000000000002</v>
      </c>
      <c r="J23" s="1605">
        <v>8.6617291438485235</v>
      </c>
      <c r="K23" s="1605">
        <v>9.5853177593619596E-2</v>
      </c>
      <c r="L23" s="1606">
        <v>8.7575823214421433</v>
      </c>
      <c r="M23" s="326"/>
      <c r="N23" s="1408"/>
      <c r="O23" s="1512"/>
      <c r="P23" s="1408"/>
      <c r="Q23" s="326"/>
      <c r="R23" s="326"/>
      <c r="S23" s="326"/>
      <c r="T23" s="326"/>
      <c r="U23" s="326"/>
      <c r="V23" s="326"/>
      <c r="W23" s="326"/>
      <c r="X23" s="326"/>
      <c r="Y23" s="326"/>
      <c r="Z23" s="326"/>
    </row>
    <row r="24" spans="1:26">
      <c r="A24" s="1586" t="s">
        <v>178</v>
      </c>
      <c r="B24" s="1591" t="s">
        <v>179</v>
      </c>
      <c r="C24" s="1593">
        <v>4.6725839143323915</v>
      </c>
      <c r="D24" s="1593">
        <v>19.218944597826091</v>
      </c>
      <c r="E24" s="1589">
        <v>23.891528512158484</v>
      </c>
      <c r="F24" s="1371"/>
      <c r="G24" s="1539" t="s">
        <v>72</v>
      </c>
      <c r="H24" s="154" t="s">
        <v>73</v>
      </c>
      <c r="I24" s="1418">
        <v>0.46</v>
      </c>
      <c r="J24" s="1605">
        <v>30.851505642658623</v>
      </c>
      <c r="K24" s="1605">
        <v>3.6349544882479701</v>
      </c>
      <c r="L24" s="1606">
        <v>34.486460130906593</v>
      </c>
      <c r="M24" s="1408"/>
      <c r="N24" s="1408"/>
      <c r="O24" s="1512"/>
      <c r="P24" s="1408"/>
      <c r="Q24" s="326"/>
      <c r="R24" s="326"/>
      <c r="S24" s="326"/>
      <c r="T24" s="326"/>
      <c r="U24" s="326"/>
      <c r="V24" s="326"/>
      <c r="W24" s="326"/>
      <c r="X24" s="326"/>
      <c r="Y24" s="326"/>
      <c r="Z24" s="326"/>
    </row>
    <row r="25" spans="1:26">
      <c r="A25" s="1586" t="s">
        <v>83</v>
      </c>
      <c r="B25" s="1591">
        <v>0.33279999999999998</v>
      </c>
      <c r="C25" s="1588">
        <v>32.006607246945649</v>
      </c>
      <c r="D25" s="1588">
        <v>0</v>
      </c>
      <c r="E25" s="1589">
        <v>32.006607246945649</v>
      </c>
      <c r="F25" s="1371"/>
      <c r="G25" s="1539" t="s">
        <v>75</v>
      </c>
      <c r="H25" s="154" t="s">
        <v>73</v>
      </c>
      <c r="I25" s="1450">
        <v>0.12</v>
      </c>
      <c r="J25" s="1605">
        <v>0.362068777192674</v>
      </c>
      <c r="K25" s="1605">
        <v>0</v>
      </c>
      <c r="L25" s="1606">
        <v>0.362068777192674</v>
      </c>
      <c r="M25" s="1608"/>
      <c r="N25" s="1557"/>
      <c r="O25" s="1512"/>
      <c r="P25" s="1408"/>
      <c r="Q25" s="326"/>
      <c r="R25" s="326"/>
      <c r="S25" s="326"/>
      <c r="T25" s="326"/>
      <c r="U25" s="326"/>
      <c r="V25" s="326"/>
      <c r="W25" s="326"/>
      <c r="X25" s="326"/>
      <c r="Y25" s="326"/>
      <c r="Z25" s="326"/>
    </row>
    <row r="26" spans="1:26">
      <c r="A26" s="1586" t="s">
        <v>85</v>
      </c>
      <c r="B26" s="1591">
        <v>0.3679</v>
      </c>
      <c r="C26" s="1593">
        <v>6.9559818425660112</v>
      </c>
      <c r="D26" s="1594">
        <v>41.282579889105023</v>
      </c>
      <c r="E26" s="1595">
        <v>48.238561731671034</v>
      </c>
      <c r="F26" s="1371"/>
      <c r="G26" s="1539" t="s">
        <v>77</v>
      </c>
      <c r="H26" s="154" t="s">
        <v>70</v>
      </c>
      <c r="I26" s="1418">
        <v>0.25</v>
      </c>
      <c r="J26" s="1605">
        <v>11.512162810500808</v>
      </c>
      <c r="K26" s="1605">
        <v>0.21110823416687999</v>
      </c>
      <c r="L26" s="1606">
        <v>11.723271044667689</v>
      </c>
      <c r="M26" s="1608"/>
      <c r="N26" s="326"/>
      <c r="O26" s="1605"/>
      <c r="P26" s="1605"/>
      <c r="Q26" s="1605"/>
      <c r="R26" s="326"/>
      <c r="S26" s="326"/>
      <c r="T26" s="326"/>
      <c r="U26" s="326"/>
      <c r="V26" s="326"/>
      <c r="W26" s="326"/>
      <c r="X26" s="326"/>
      <c r="Y26" s="326"/>
      <c r="Z26" s="326"/>
    </row>
    <row r="27" spans="1:26">
      <c r="A27" s="1586" t="s">
        <v>88</v>
      </c>
      <c r="B27" s="1591" t="s">
        <v>180</v>
      </c>
      <c r="C27" s="1593">
        <v>17.312348022660771</v>
      </c>
      <c r="D27" s="1593">
        <v>9.5782246739130432</v>
      </c>
      <c r="E27" s="1589">
        <v>26.890572696573813</v>
      </c>
      <c r="F27" s="1371"/>
      <c r="G27" s="1539" t="s">
        <v>79</v>
      </c>
      <c r="H27" s="154" t="s">
        <v>80</v>
      </c>
      <c r="I27" s="1450">
        <v>0.5</v>
      </c>
      <c r="J27" s="1605">
        <v>14.512335074618267</v>
      </c>
      <c r="K27" s="1605">
        <v>0.10415715523168501</v>
      </c>
      <c r="L27" s="1606">
        <v>14.616492229849952</v>
      </c>
      <c r="M27" s="1608"/>
      <c r="N27" s="326"/>
      <c r="O27" s="1605"/>
      <c r="P27" s="1605"/>
      <c r="Q27" s="1605"/>
      <c r="R27" s="326"/>
      <c r="S27" s="326"/>
      <c r="T27" s="326"/>
      <c r="U27" s="326"/>
      <c r="V27" s="326"/>
      <c r="W27" s="326"/>
      <c r="X27" s="326"/>
      <c r="Y27" s="326"/>
      <c r="Z27" s="326"/>
    </row>
    <row r="28" spans="1:26">
      <c r="A28" s="1586" t="s">
        <v>103</v>
      </c>
      <c r="B28" s="1591">
        <v>0.41499999999999998</v>
      </c>
      <c r="C28" s="1588">
        <v>8.2297092968606194</v>
      </c>
      <c r="D28" s="1588">
        <v>0.68778784782608693</v>
      </c>
      <c r="E28" s="1589">
        <v>8.9174971446867062</v>
      </c>
      <c r="F28" s="1371"/>
      <c r="G28" s="1539" t="s">
        <v>82</v>
      </c>
      <c r="H28" s="154" t="s">
        <v>67</v>
      </c>
      <c r="I28" s="1450" t="s">
        <v>67</v>
      </c>
      <c r="J28" s="1605">
        <v>34.01686699221306</v>
      </c>
      <c r="K28" s="1605">
        <v>186.15012101700091</v>
      </c>
      <c r="L28" s="1606">
        <v>220.16698800921395</v>
      </c>
      <c r="M28" s="1608"/>
      <c r="N28" s="326"/>
      <c r="O28" s="1605"/>
      <c r="P28" s="1605"/>
      <c r="Q28" s="1605"/>
      <c r="R28" s="326"/>
      <c r="S28" s="326"/>
      <c r="T28" s="326"/>
      <c r="U28" s="326"/>
      <c r="V28" s="326"/>
      <c r="W28" s="326"/>
      <c r="X28" s="326"/>
      <c r="Y28" s="326"/>
      <c r="Z28" s="326"/>
    </row>
    <row r="29" spans="1:26">
      <c r="A29" s="1586" t="s">
        <v>104</v>
      </c>
      <c r="B29" s="1591">
        <v>0.59099999999999997</v>
      </c>
      <c r="C29" s="1588">
        <v>6.8904656697162832</v>
      </c>
      <c r="D29" s="1588">
        <v>0.7165284239130435</v>
      </c>
      <c r="E29" s="1589">
        <v>7.6069940936293268</v>
      </c>
      <c r="F29" s="1371"/>
      <c r="G29" s="1539" t="s">
        <v>84</v>
      </c>
      <c r="H29" s="154" t="s">
        <v>70</v>
      </c>
      <c r="I29" s="1450">
        <v>0.215</v>
      </c>
      <c r="J29" s="1605">
        <v>13.495794487815298</v>
      </c>
      <c r="K29" s="1605">
        <v>0.279513642079946</v>
      </c>
      <c r="L29" s="1606">
        <v>13.775308129895244</v>
      </c>
      <c r="M29" s="1608"/>
      <c r="N29" s="326"/>
      <c r="O29" s="1605"/>
      <c r="P29" s="1605"/>
      <c r="Q29" s="1605"/>
      <c r="R29" s="326"/>
      <c r="S29" s="326"/>
      <c r="T29" s="326"/>
      <c r="U29" s="326"/>
      <c r="V29" s="326"/>
      <c r="W29" s="326"/>
      <c r="X29" s="326"/>
      <c r="Y29" s="326"/>
      <c r="Z29" s="326"/>
    </row>
    <row r="30" spans="1:26">
      <c r="A30" s="1586" t="s">
        <v>105</v>
      </c>
      <c r="B30" s="1587">
        <v>0.30580000000000002</v>
      </c>
      <c r="C30" s="1593">
        <v>4.5031734400585766</v>
      </c>
      <c r="D30" s="1594">
        <v>137.69679867391307</v>
      </c>
      <c r="E30" s="1589">
        <v>142.19997211397165</v>
      </c>
      <c r="F30" s="1371"/>
      <c r="G30" s="1539" t="s">
        <v>86</v>
      </c>
      <c r="H30" s="154" t="s">
        <v>87</v>
      </c>
      <c r="I30" s="1450">
        <v>0.25</v>
      </c>
      <c r="J30" s="1605">
        <v>7.4840560582609763</v>
      </c>
      <c r="K30" s="1605">
        <v>0.25686457856123901</v>
      </c>
      <c r="L30" s="1606">
        <v>7.7409206368222154</v>
      </c>
      <c r="M30" s="1608"/>
      <c r="O30" s="1605"/>
      <c r="P30" s="1605"/>
      <c r="Q30" s="1605"/>
      <c r="R30" s="326"/>
      <c r="S30" s="326"/>
      <c r="T30" s="326"/>
      <c r="U30" s="326"/>
      <c r="V30" s="326"/>
      <c r="W30" s="326"/>
      <c r="X30" s="326"/>
      <c r="Y30" s="326"/>
      <c r="Z30" s="326"/>
    </row>
    <row r="31" spans="1:26">
      <c r="A31" s="1586" t="s">
        <v>106</v>
      </c>
      <c r="B31" s="1587">
        <v>0.30580000000000002</v>
      </c>
      <c r="C31" s="1588">
        <v>8.471234173830533</v>
      </c>
      <c r="D31" s="1588">
        <v>0</v>
      </c>
      <c r="E31" s="1589">
        <v>8.471234173830533</v>
      </c>
      <c r="F31" s="1371"/>
      <c r="G31" s="1539" t="s">
        <v>90</v>
      </c>
      <c r="H31" s="154" t="s">
        <v>70</v>
      </c>
      <c r="I31" s="1450">
        <v>0.25</v>
      </c>
      <c r="J31" s="1605">
        <v>21.070120169740878</v>
      </c>
      <c r="K31" s="1605">
        <v>2.49281174782171</v>
      </c>
      <c r="L31" s="1606">
        <v>23.562931917562587</v>
      </c>
      <c r="M31" s="1608"/>
      <c r="N31" s="326"/>
      <c r="O31" s="1605"/>
      <c r="P31" s="1605"/>
      <c r="Q31" s="1605"/>
      <c r="R31" s="326"/>
      <c r="S31" s="326"/>
      <c r="T31" s="326"/>
      <c r="U31" s="326"/>
      <c r="V31" s="326"/>
      <c r="W31" s="326"/>
      <c r="X31" s="326"/>
      <c r="Y31" s="326"/>
      <c r="Z31" s="326"/>
    </row>
    <row r="32" spans="1:26">
      <c r="A32" s="1586" t="s">
        <v>108</v>
      </c>
      <c r="B32" s="1587">
        <v>0.58840000000000003</v>
      </c>
      <c r="C32" s="1588">
        <v>11.556088007021195</v>
      </c>
      <c r="D32" s="1588">
        <v>33.163110967391304</v>
      </c>
      <c r="E32" s="1589">
        <v>44.7191989744125</v>
      </c>
      <c r="F32" s="1371"/>
      <c r="G32" s="1539" t="s">
        <v>93</v>
      </c>
      <c r="H32" s="154" t="s">
        <v>94</v>
      </c>
      <c r="I32" s="1418">
        <v>1</v>
      </c>
      <c r="J32" s="1605">
        <v>1.6698192986765852</v>
      </c>
      <c r="K32" s="1605">
        <v>0.16253371607084799</v>
      </c>
      <c r="L32" s="1606">
        <v>1.8323530147474332</v>
      </c>
      <c r="M32" s="1608"/>
      <c r="N32" s="326"/>
      <c r="O32" s="1605"/>
      <c r="P32" s="1605"/>
      <c r="Q32" s="1605"/>
      <c r="R32" s="326"/>
      <c r="S32" s="326"/>
      <c r="T32" s="326"/>
      <c r="U32" s="326"/>
      <c r="V32" s="326"/>
      <c r="W32" s="326"/>
      <c r="X32" s="326"/>
      <c r="Y32" s="326"/>
      <c r="Z32" s="326"/>
    </row>
    <row r="33" spans="1:26">
      <c r="A33" s="1586" t="s">
        <v>111</v>
      </c>
      <c r="B33" s="1591">
        <v>0.66774999999999995</v>
      </c>
      <c r="C33" s="1593">
        <v>0.71658049069481511</v>
      </c>
      <c r="D33" s="1594">
        <v>3.3392033369565217</v>
      </c>
      <c r="E33" s="1595">
        <v>4.0557838276513367</v>
      </c>
      <c r="F33" s="1371"/>
      <c r="G33" s="1638" t="s">
        <v>97</v>
      </c>
      <c r="H33" s="1639" t="s">
        <v>98</v>
      </c>
      <c r="I33" s="1640">
        <v>0.36890000000000001</v>
      </c>
      <c r="J33" s="1605">
        <v>30.439150162715748</v>
      </c>
      <c r="K33" s="1605">
        <v>1.2381446027913401</v>
      </c>
      <c r="L33" s="1606">
        <v>31.677294765507089</v>
      </c>
      <c r="M33" s="1608"/>
      <c r="N33" s="326"/>
      <c r="O33" s="1605"/>
      <c r="P33" s="1605"/>
      <c r="Q33" s="1605"/>
      <c r="R33" s="326"/>
      <c r="S33" s="326"/>
      <c r="T33" s="326"/>
      <c r="U33" s="326"/>
      <c r="V33" s="326"/>
      <c r="W33" s="326"/>
      <c r="X33" s="326"/>
      <c r="Y33" s="326"/>
      <c r="Z33" s="326"/>
    </row>
    <row r="34" spans="1:26">
      <c r="A34" s="1586" t="s">
        <v>112</v>
      </c>
      <c r="B34" s="1591">
        <v>0.41499999999999998</v>
      </c>
      <c r="C34" s="1588">
        <v>7.404199609592391</v>
      </c>
      <c r="D34" s="1588">
        <v>0</v>
      </c>
      <c r="E34" s="1589">
        <v>7.404199609592391</v>
      </c>
      <c r="F34" s="1371"/>
      <c r="G34" s="1607" t="s">
        <v>100</v>
      </c>
      <c r="H34" s="1644"/>
      <c r="I34" s="1645"/>
      <c r="J34" s="1646">
        <f>SUM(J22:J33)</f>
        <v>174.19585287009266</v>
      </c>
      <c r="K34" s="1646">
        <f t="shared" ref="K34:L34" si="0">SUM(K22:K33)</f>
        <v>194.67502695371991</v>
      </c>
      <c r="L34" s="1643">
        <f t="shared" si="0"/>
        <v>368.87087982381257</v>
      </c>
      <c r="M34" s="1608"/>
      <c r="N34" s="326"/>
      <c r="O34" s="1605"/>
      <c r="P34" s="1605"/>
      <c r="Q34" s="1605"/>
      <c r="R34" s="326"/>
      <c r="S34" s="326"/>
      <c r="T34" s="326"/>
      <c r="U34" s="326"/>
      <c r="V34" s="326"/>
      <c r="W34" s="326"/>
      <c r="X34" s="326"/>
      <c r="Y34" s="326"/>
      <c r="Z34" s="326"/>
    </row>
    <row r="35" spans="1:26">
      <c r="A35" s="1586" t="s">
        <v>113</v>
      </c>
      <c r="B35" s="1587">
        <v>0.53200000000000003</v>
      </c>
      <c r="C35" s="1588">
        <v>12.869847873537719</v>
      </c>
      <c r="D35" s="1588">
        <v>43.770052217391303</v>
      </c>
      <c r="E35" s="1589">
        <v>56.639900090929018</v>
      </c>
      <c r="F35" s="1371"/>
      <c r="G35" s="1408"/>
      <c r="H35" s="326"/>
      <c r="I35" s="1408"/>
      <c r="J35" s="1408"/>
      <c r="K35" s="326"/>
      <c r="L35" s="1408"/>
      <c r="M35" s="1608"/>
      <c r="N35" s="326"/>
      <c r="O35" s="1605"/>
      <c r="P35" s="1605"/>
      <c r="Q35" s="1605"/>
      <c r="R35" s="326"/>
      <c r="S35" s="326"/>
      <c r="T35" s="326"/>
      <c r="U35" s="326"/>
      <c r="V35" s="326"/>
      <c r="W35" s="326"/>
      <c r="X35" s="326"/>
      <c r="Y35" s="326"/>
      <c r="Z35" s="326"/>
    </row>
    <row r="36" spans="1:26">
      <c r="A36" s="1586" t="s">
        <v>114</v>
      </c>
      <c r="B36" s="1591" t="s">
        <v>181</v>
      </c>
      <c r="C36" s="1593">
        <v>12.384635636867479</v>
      </c>
      <c r="D36" s="1594">
        <v>28.377168108695653</v>
      </c>
      <c r="E36" s="1589">
        <v>40.761803745563128</v>
      </c>
      <c r="F36" s="1371"/>
      <c r="G36" s="1408"/>
      <c r="H36" s="326"/>
      <c r="I36" s="1408"/>
      <c r="J36" s="1408"/>
      <c r="K36" s="326"/>
      <c r="L36" s="1408"/>
      <c r="M36" s="1608"/>
      <c r="N36" s="326"/>
      <c r="O36" s="1605"/>
      <c r="P36" s="1605"/>
      <c r="Q36" s="1605"/>
      <c r="R36" s="326"/>
      <c r="S36" s="326"/>
      <c r="T36" s="326"/>
      <c r="U36" s="326"/>
      <c r="V36" s="326"/>
      <c r="W36" s="326"/>
      <c r="X36" s="326"/>
      <c r="Y36" s="326"/>
      <c r="Z36" s="326"/>
    </row>
    <row r="37" spans="1:26">
      <c r="A37" s="1647" t="s">
        <v>115</v>
      </c>
      <c r="B37" s="1648"/>
      <c r="C37" s="1618">
        <f>SUM(C4:C36)</f>
        <v>600.95232457827956</v>
      </c>
      <c r="D37" s="1618">
        <f>SUM(D4:D36)</f>
        <v>575.48011710649621</v>
      </c>
      <c r="E37" s="1618">
        <f>SUM(E4:E36)</f>
        <v>1176.4324416847758</v>
      </c>
      <c r="F37" s="1597"/>
      <c r="G37" s="1408"/>
      <c r="H37" s="326"/>
      <c r="I37" s="1408"/>
      <c r="J37" s="326"/>
      <c r="K37" s="1408"/>
      <c r="L37" s="326"/>
      <c r="M37" s="1408"/>
      <c r="N37" s="326"/>
      <c r="O37" s="1605"/>
      <c r="P37" s="1605"/>
      <c r="Q37" s="1605"/>
      <c r="R37" s="326"/>
      <c r="S37" s="326"/>
      <c r="T37" s="326"/>
      <c r="U37" s="326"/>
      <c r="V37" s="326"/>
      <c r="W37" s="326"/>
      <c r="X37" s="326"/>
      <c r="Y37" s="326"/>
      <c r="Z37" s="326"/>
    </row>
    <row r="38" spans="1:26">
      <c r="A38" s="1850"/>
      <c r="B38" s="941"/>
      <c r="C38" s="1851"/>
      <c r="D38" s="1851"/>
      <c r="E38" s="1851"/>
      <c r="F38" s="1597"/>
      <c r="G38" s="1408"/>
      <c r="H38" s="326"/>
      <c r="I38" s="1408"/>
      <c r="J38" s="326"/>
      <c r="K38" s="1408"/>
      <c r="L38" s="326"/>
      <c r="M38" s="326"/>
      <c r="N38" s="326"/>
      <c r="O38" s="1408"/>
      <c r="P38" s="1408"/>
      <c r="Q38" s="326"/>
      <c r="R38" s="326"/>
      <c r="S38" s="326"/>
      <c r="T38" s="326"/>
      <c r="U38" s="326"/>
      <c r="V38" s="326"/>
      <c r="W38" s="326"/>
      <c r="X38" s="326"/>
      <c r="Y38" s="326"/>
      <c r="Z38" s="326"/>
    </row>
    <row r="39" spans="1:26">
      <c r="A39" s="1596" t="s">
        <v>182</v>
      </c>
      <c r="B39" s="1597"/>
      <c r="C39" s="1597"/>
      <c r="D39" s="1597"/>
      <c r="E39" s="1597"/>
      <c r="F39" s="1597"/>
      <c r="G39" s="1597"/>
      <c r="H39" s="1603"/>
      <c r="I39" s="326"/>
      <c r="J39" s="326"/>
      <c r="K39" s="326"/>
      <c r="L39" s="326"/>
      <c r="M39" s="326"/>
      <c r="N39" s="326"/>
      <c r="O39" s="1408"/>
      <c r="P39" s="1408"/>
      <c r="Q39" s="326"/>
      <c r="R39" s="326"/>
      <c r="S39" s="326"/>
      <c r="T39" s="326"/>
      <c r="U39" s="326"/>
      <c r="V39" s="326"/>
      <c r="W39" s="326"/>
      <c r="X39" s="326"/>
      <c r="Y39" s="326"/>
      <c r="Z39" s="326"/>
    </row>
    <row r="40" spans="1:26">
      <c r="A40" s="1596" t="s">
        <v>183</v>
      </c>
      <c r="B40" s="1598"/>
      <c r="C40" s="1599"/>
      <c r="D40" s="1599"/>
      <c r="E40" s="1599"/>
      <c r="F40" s="1599"/>
      <c r="G40" s="1600"/>
      <c r="H40" s="1603"/>
      <c r="I40" s="326"/>
      <c r="J40" s="326"/>
      <c r="K40" s="326"/>
      <c r="L40" s="326"/>
      <c r="M40" s="326"/>
      <c r="N40" s="326"/>
      <c r="O40" s="1408"/>
      <c r="P40" s="1408"/>
      <c r="Q40" s="326"/>
      <c r="R40" s="326"/>
      <c r="S40" s="326"/>
      <c r="T40" s="326"/>
      <c r="U40" s="326"/>
      <c r="V40" s="326"/>
      <c r="W40" s="326"/>
      <c r="X40" s="326"/>
      <c r="Y40" s="326"/>
      <c r="Z40" s="326"/>
    </row>
    <row r="41" spans="1:26">
      <c r="A41" s="1596" t="s">
        <v>184</v>
      </c>
      <c r="B41" s="1598"/>
      <c r="C41" s="1599"/>
      <c r="D41" s="1599"/>
      <c r="E41" s="1599"/>
      <c r="F41" s="1599"/>
      <c r="G41" s="1600"/>
      <c r="H41" s="1601"/>
      <c r="I41" s="326"/>
      <c r="J41" s="326"/>
      <c r="K41" s="326"/>
      <c r="L41" s="326"/>
      <c r="M41" s="326"/>
      <c r="N41" s="326"/>
      <c r="O41" s="1408"/>
      <c r="P41" s="1408"/>
      <c r="Q41" s="326"/>
      <c r="R41" s="326"/>
      <c r="S41" s="326"/>
      <c r="T41" s="326"/>
      <c r="U41" s="326"/>
      <c r="V41" s="326"/>
      <c r="W41" s="326"/>
      <c r="X41" s="326"/>
      <c r="Y41" s="326"/>
      <c r="Z41" s="326"/>
    </row>
    <row r="42" spans="1:26" ht="29.25" customHeight="1">
      <c r="A42" s="2073" t="s">
        <v>185</v>
      </c>
      <c r="B42" s="2073"/>
      <c r="C42" s="2073"/>
      <c r="D42" s="2073"/>
      <c r="E42" s="2073"/>
      <c r="F42" s="2073"/>
      <c r="G42" s="1601"/>
      <c r="H42" s="1600"/>
      <c r="I42" s="326"/>
      <c r="J42" s="326"/>
      <c r="K42" s="326"/>
      <c r="L42" s="326"/>
      <c r="M42" s="326"/>
      <c r="N42" s="326"/>
      <c r="O42" s="1408"/>
      <c r="P42" s="1408"/>
      <c r="Q42" s="326"/>
      <c r="R42" s="326"/>
      <c r="S42" s="326"/>
      <c r="T42" s="326"/>
      <c r="U42" s="326"/>
      <c r="V42" s="326"/>
      <c r="W42" s="326"/>
      <c r="X42" s="326"/>
      <c r="Y42" s="326"/>
      <c r="Z42" s="326"/>
    </row>
    <row r="43" spans="1:26" ht="12.75" customHeight="1">
      <c r="A43" s="1596" t="s">
        <v>186</v>
      </c>
      <c r="B43" s="1598"/>
      <c r="C43" s="1599"/>
      <c r="D43" s="1599"/>
      <c r="E43" s="1599"/>
      <c r="F43" s="1599"/>
      <c r="G43" s="1600"/>
      <c r="H43" s="1600"/>
      <c r="I43" s="326"/>
      <c r="J43" s="326"/>
      <c r="K43" s="326"/>
      <c r="L43" s="326"/>
      <c r="M43" s="326"/>
      <c r="N43" s="326"/>
      <c r="O43" s="1408"/>
      <c r="P43" s="1408"/>
      <c r="Q43" s="326"/>
      <c r="R43" s="326"/>
      <c r="S43" s="326"/>
      <c r="T43" s="326"/>
      <c r="U43" s="326"/>
      <c r="V43" s="326"/>
      <c r="W43" s="326"/>
      <c r="X43" s="326"/>
      <c r="Y43" s="326"/>
      <c r="Z43" s="326"/>
    </row>
    <row r="44" spans="1:26">
      <c r="A44" s="2073" t="s">
        <v>187</v>
      </c>
      <c r="B44" s="2073"/>
      <c r="C44" s="2073"/>
      <c r="D44" s="2073"/>
      <c r="E44" s="2073"/>
      <c r="F44" s="2073"/>
      <c r="G44" s="1603"/>
      <c r="H44" s="1600"/>
      <c r="I44" s="326"/>
      <c r="J44" s="326"/>
      <c r="K44" s="326"/>
      <c r="L44" s="326"/>
      <c r="M44" s="326"/>
      <c r="N44" s="326"/>
      <c r="O44" s="1408"/>
      <c r="P44" s="1408"/>
      <c r="Q44" s="326"/>
      <c r="R44" s="326"/>
      <c r="S44" s="326"/>
      <c r="T44" s="326"/>
      <c r="U44" s="326"/>
      <c r="V44" s="326"/>
      <c r="W44" s="326"/>
    </row>
    <row r="45" spans="1:26">
      <c r="A45" s="1596" t="s">
        <v>188</v>
      </c>
      <c r="B45" s="1596"/>
      <c r="C45" s="1596"/>
      <c r="D45" s="1596"/>
      <c r="E45" s="1596"/>
      <c r="F45" s="1601"/>
      <c r="G45" s="1601"/>
      <c r="H45" s="326"/>
      <c r="I45" s="326"/>
      <c r="J45" s="326"/>
      <c r="K45" s="326"/>
      <c r="L45" s="326"/>
      <c r="M45" s="326"/>
      <c r="N45" s="326"/>
      <c r="O45" s="1408"/>
      <c r="P45" s="1408"/>
      <c r="Q45" s="326"/>
      <c r="R45" s="326"/>
      <c r="S45" s="326"/>
      <c r="T45" s="326"/>
      <c r="U45" s="326"/>
      <c r="V45" s="326"/>
      <c r="W45" s="326"/>
    </row>
    <row r="46" spans="1:26">
      <c r="A46" s="1596" t="s">
        <v>189</v>
      </c>
      <c r="B46" s="1596"/>
      <c r="C46" s="1596"/>
      <c r="D46" s="1602"/>
      <c r="E46" s="1599"/>
      <c r="F46" s="1599"/>
      <c r="G46" s="1600"/>
      <c r="H46" s="326"/>
      <c r="I46" s="326"/>
      <c r="J46" s="326"/>
      <c r="K46" s="326"/>
      <c r="L46" s="326"/>
      <c r="M46" s="326"/>
      <c r="N46" s="326"/>
      <c r="O46" s="1408"/>
      <c r="P46" s="1408"/>
      <c r="Q46" s="326"/>
      <c r="R46" s="326"/>
      <c r="S46" s="326"/>
      <c r="T46" s="326"/>
      <c r="U46" s="326"/>
      <c r="V46" s="326"/>
      <c r="W46" s="326"/>
    </row>
    <row r="47" spans="1:26">
      <c r="A47" s="2082" t="s">
        <v>198</v>
      </c>
      <c r="B47" s="2082"/>
      <c r="C47" s="2082"/>
      <c r="D47" s="2082"/>
      <c r="E47" s="2082"/>
      <c r="F47" s="1599"/>
      <c r="G47" s="1600"/>
      <c r="H47" s="326"/>
      <c r="I47" s="326"/>
      <c r="J47" s="326"/>
      <c r="K47" s="326"/>
      <c r="L47" s="326"/>
      <c r="M47" s="326"/>
      <c r="N47" s="1408"/>
      <c r="O47" s="1408"/>
      <c r="P47" s="1408"/>
      <c r="Q47" s="326"/>
      <c r="R47" s="326"/>
      <c r="S47" s="326"/>
      <c r="T47" s="326"/>
      <c r="U47" s="326"/>
      <c r="V47" s="326"/>
      <c r="W47" s="326"/>
    </row>
    <row r="48" spans="1:26">
      <c r="A48" s="2073" t="s">
        <v>191</v>
      </c>
      <c r="B48" s="2073"/>
      <c r="C48" s="2073"/>
      <c r="D48" s="2073"/>
      <c r="E48" s="2073"/>
      <c r="F48" s="1371"/>
      <c r="G48" s="1371"/>
      <c r="H48" s="326"/>
      <c r="I48" s="326"/>
      <c r="J48" s="326"/>
      <c r="K48" s="326"/>
      <c r="L48" s="326"/>
      <c r="M48" s="326"/>
      <c r="N48" s="1408"/>
      <c r="O48" s="1408"/>
      <c r="P48" s="1408"/>
      <c r="Q48" s="326"/>
      <c r="R48" s="326"/>
      <c r="S48" s="326"/>
      <c r="T48" s="326"/>
      <c r="U48" s="326"/>
      <c r="V48" s="326"/>
      <c r="W48" s="326"/>
    </row>
    <row r="49" spans="1:21">
      <c r="A49" s="2073"/>
      <c r="B49" s="2073"/>
      <c r="C49" s="2073"/>
      <c r="D49" s="2073"/>
      <c r="E49" s="2073"/>
      <c r="F49" s="326"/>
      <c r="G49" s="326"/>
      <c r="H49" s="326"/>
      <c r="I49" s="326"/>
      <c r="J49" s="326"/>
      <c r="K49" s="326"/>
      <c r="L49" s="326"/>
      <c r="M49" s="326"/>
      <c r="N49" s="1408"/>
      <c r="O49" s="1408"/>
      <c r="P49" s="326"/>
      <c r="Q49" s="326"/>
      <c r="R49" s="326"/>
      <c r="S49" s="326"/>
      <c r="T49" s="326"/>
      <c r="U49" s="326"/>
    </row>
    <row r="50" spans="1:21" ht="12.95">
      <c r="A50" s="2074" t="s">
        <v>117</v>
      </c>
      <c r="B50" s="2074"/>
      <c r="C50" s="2074"/>
      <c r="D50" s="2074"/>
      <c r="E50" s="2074"/>
      <c r="F50" s="2074"/>
      <c r="G50" s="326"/>
      <c r="H50" s="326"/>
      <c r="I50" s="326"/>
      <c r="J50" s="326"/>
      <c r="K50" s="326"/>
      <c r="L50" s="326"/>
      <c r="M50" s="326"/>
      <c r="N50" s="1408"/>
      <c r="O50" s="1408"/>
      <c r="P50" s="326"/>
      <c r="Q50" s="326"/>
      <c r="R50" s="326"/>
      <c r="S50" s="326"/>
      <c r="T50" s="326"/>
      <c r="U50" s="326"/>
    </row>
    <row r="51" spans="1:21" ht="30" customHeight="1">
      <c r="A51" s="1900" t="s">
        <v>118</v>
      </c>
      <c r="B51" s="1895"/>
      <c r="C51" s="1895"/>
      <c r="D51" s="1895" t="s">
        <v>119</v>
      </c>
      <c r="E51" s="1895"/>
      <c r="F51" s="1896"/>
      <c r="G51" s="326"/>
      <c r="H51" s="326"/>
      <c r="I51" s="326"/>
      <c r="J51" s="1402"/>
      <c r="K51" s="1402"/>
      <c r="L51" s="1402"/>
      <c r="M51" s="326"/>
      <c r="N51" s="1408"/>
      <c r="O51" s="1408"/>
      <c r="P51" s="326"/>
      <c r="Q51" s="326"/>
      <c r="R51" s="326"/>
      <c r="S51" s="326"/>
      <c r="T51" s="326"/>
      <c r="U51" s="326"/>
    </row>
    <row r="52" spans="1:21" ht="22.5" customHeight="1">
      <c r="A52" s="1561" t="s">
        <v>61</v>
      </c>
      <c r="B52" s="1455" t="s">
        <v>120</v>
      </c>
      <c r="C52" s="1455" t="s">
        <v>63</v>
      </c>
      <c r="D52" s="1455" t="s">
        <v>64</v>
      </c>
      <c r="E52" s="1455" t="s">
        <v>15</v>
      </c>
      <c r="F52" s="1549" t="s">
        <v>16</v>
      </c>
      <c r="G52" s="326"/>
      <c r="H52" s="326"/>
      <c r="I52" s="326"/>
      <c r="J52" s="556"/>
      <c r="K52" s="556"/>
      <c r="L52" s="1403"/>
      <c r="M52" s="326"/>
      <c r="N52" s="1408"/>
      <c r="O52" s="1408"/>
      <c r="P52" s="326"/>
      <c r="Q52" s="326"/>
      <c r="R52" s="326"/>
      <c r="S52" s="326"/>
      <c r="T52" s="326"/>
      <c r="U52" s="326"/>
    </row>
    <row r="53" spans="1:21" ht="12.95">
      <c r="A53" s="1634" t="s">
        <v>121</v>
      </c>
      <c r="B53" s="326" t="s">
        <v>122</v>
      </c>
      <c r="C53" s="652">
        <v>7.2700000000000001E-2</v>
      </c>
      <c r="D53" s="1352">
        <v>25.7</v>
      </c>
      <c r="E53" s="1362">
        <v>0</v>
      </c>
      <c r="F53" s="1354">
        <v>25.7</v>
      </c>
      <c r="G53" s="326"/>
      <c r="H53" s="326"/>
      <c r="I53" s="326"/>
      <c r="J53" s="1359"/>
      <c r="K53" s="326"/>
      <c r="L53" s="326"/>
      <c r="M53" s="1447"/>
      <c r="N53" s="1408"/>
      <c r="O53" s="1408"/>
      <c r="P53" s="326"/>
      <c r="Q53" s="326"/>
      <c r="R53" s="326"/>
      <c r="S53" s="326"/>
      <c r="T53" s="326"/>
      <c r="U53" s="326"/>
    </row>
    <row r="54" spans="1:21" ht="14.45">
      <c r="A54" s="1634" t="s">
        <v>123</v>
      </c>
      <c r="B54" s="326" t="s">
        <v>124</v>
      </c>
      <c r="C54" s="652">
        <v>0.2021</v>
      </c>
      <c r="D54" s="1352">
        <v>19.600000000000001</v>
      </c>
      <c r="E54" s="1362">
        <v>0</v>
      </c>
      <c r="F54" s="1354">
        <v>19.600000000000001</v>
      </c>
      <c r="G54" s="326"/>
      <c r="H54" s="326"/>
      <c r="I54" s="326"/>
      <c r="J54" s="1359"/>
      <c r="K54" s="326"/>
      <c r="L54" s="326"/>
      <c r="M54" s="2075"/>
      <c r="N54" s="2075"/>
      <c r="O54" s="2075"/>
      <c r="P54" s="326"/>
      <c r="Q54" s="326"/>
      <c r="R54" s="326"/>
      <c r="S54" s="326"/>
      <c r="T54" s="326"/>
      <c r="U54" s="326"/>
    </row>
    <row r="55" spans="1:21" ht="12.95">
      <c r="A55" s="1867" t="s">
        <v>125</v>
      </c>
      <c r="B55" s="1862" t="s">
        <v>126</v>
      </c>
      <c r="C55" s="793">
        <v>0.12</v>
      </c>
      <c r="D55" s="1356">
        <v>18.899999999999999</v>
      </c>
      <c r="E55" s="1356">
        <v>0</v>
      </c>
      <c r="F55" s="1357">
        <v>18.899999999999999</v>
      </c>
      <c r="G55" s="326"/>
      <c r="H55" s="326"/>
      <c r="I55" s="326"/>
      <c r="J55" s="1359"/>
      <c r="K55" s="326"/>
      <c r="L55" s="326"/>
      <c r="M55" s="1408"/>
      <c r="N55" s="1408"/>
      <c r="O55" s="1408"/>
      <c r="P55" s="326"/>
      <c r="Q55" s="326"/>
      <c r="R55" s="326"/>
      <c r="S55" s="326"/>
      <c r="T55" s="326"/>
      <c r="U55" s="326"/>
    </row>
    <row r="56" spans="1:21">
      <c r="A56" s="872" t="s">
        <v>127</v>
      </c>
      <c r="B56" s="794" t="s">
        <v>126</v>
      </c>
      <c r="C56" s="744">
        <v>0.12</v>
      </c>
      <c r="D56" s="1359">
        <v>6.9</v>
      </c>
      <c r="E56" s="1359">
        <v>0</v>
      </c>
      <c r="F56" s="1360">
        <v>6.9</v>
      </c>
      <c r="G56" s="326"/>
      <c r="H56" s="325"/>
      <c r="I56" s="1360"/>
      <c r="J56" s="1857"/>
      <c r="K56" s="326"/>
      <c r="L56" s="326"/>
      <c r="M56" s="1408"/>
      <c r="N56" s="1408"/>
      <c r="O56" s="1408"/>
      <c r="P56" s="326"/>
      <c r="Q56" s="326"/>
      <c r="R56" s="326"/>
      <c r="S56" s="326"/>
      <c r="T56" s="326"/>
      <c r="U56" s="326"/>
    </row>
    <row r="57" spans="1:21">
      <c r="A57" s="872" t="s">
        <v>128</v>
      </c>
      <c r="B57" s="794" t="s">
        <v>126</v>
      </c>
      <c r="C57" s="744">
        <v>0.12</v>
      </c>
      <c r="D57" s="1359">
        <v>5.5</v>
      </c>
      <c r="E57" s="1359">
        <v>0</v>
      </c>
      <c r="F57" s="1360">
        <v>5.5</v>
      </c>
      <c r="G57" s="326"/>
      <c r="H57" s="745"/>
      <c r="I57" s="1360"/>
      <c r="J57" s="1359"/>
      <c r="K57" s="326"/>
      <c r="L57" s="326"/>
      <c r="M57" s="1408"/>
      <c r="N57" s="1408"/>
      <c r="O57" s="1408"/>
      <c r="P57" s="326"/>
      <c r="Q57" s="326"/>
      <c r="R57" s="326"/>
      <c r="S57" s="326"/>
      <c r="T57" s="326"/>
      <c r="U57" s="326"/>
    </row>
    <row r="58" spans="1:21">
      <c r="A58" s="872" t="s">
        <v>130</v>
      </c>
      <c r="B58" s="794" t="s">
        <v>126</v>
      </c>
      <c r="C58" s="744">
        <v>0.12</v>
      </c>
      <c r="D58" s="1359">
        <v>3.9</v>
      </c>
      <c r="E58" s="1359">
        <v>0</v>
      </c>
      <c r="F58" s="1360">
        <v>3.9</v>
      </c>
      <c r="G58" s="326"/>
      <c r="H58" s="745"/>
      <c r="I58" s="1360"/>
      <c r="J58" s="745"/>
      <c r="K58" s="326"/>
      <c r="L58" s="326"/>
      <c r="M58" s="1408"/>
      <c r="N58" s="1408"/>
      <c r="O58" s="1408"/>
      <c r="P58" s="326"/>
      <c r="Q58" s="326"/>
      <c r="R58" s="326"/>
      <c r="S58" s="326"/>
      <c r="T58" s="326"/>
      <c r="U58" s="326"/>
    </row>
    <row r="59" spans="1:21">
      <c r="A59" s="872" t="s">
        <v>131</v>
      </c>
      <c r="B59" s="794" t="s">
        <v>126</v>
      </c>
      <c r="C59" s="744">
        <v>0.12</v>
      </c>
      <c r="D59" s="1359">
        <v>2.6</v>
      </c>
      <c r="E59" s="1359">
        <v>0</v>
      </c>
      <c r="F59" s="1360">
        <v>2.6</v>
      </c>
      <c r="G59" s="326"/>
      <c r="H59" s="745"/>
      <c r="I59" s="1360"/>
      <c r="J59" s="1359"/>
      <c r="K59" s="326"/>
      <c r="L59" s="326"/>
      <c r="M59" s="1408"/>
      <c r="N59" s="1408"/>
      <c r="O59" s="1408"/>
      <c r="P59" s="326"/>
      <c r="Q59" s="326"/>
      <c r="R59" s="326"/>
      <c r="S59" s="326"/>
      <c r="T59" s="326"/>
      <c r="U59" s="326"/>
    </row>
    <row r="60" spans="1:21" ht="12.95">
      <c r="A60" s="1868" t="s">
        <v>132</v>
      </c>
      <c r="B60" s="1869" t="s">
        <v>126</v>
      </c>
      <c r="C60" s="1725">
        <v>0.22159999999999999</v>
      </c>
      <c r="D60" s="1700">
        <v>78.5</v>
      </c>
      <c r="E60" s="1700">
        <v>0</v>
      </c>
      <c r="F60" s="1701">
        <v>78.5</v>
      </c>
      <c r="G60" s="326"/>
      <c r="H60" s="745"/>
      <c r="I60" s="1360"/>
      <c r="J60" s="1359"/>
      <c r="K60" s="326"/>
      <c r="L60" s="326"/>
      <c r="M60" s="1408"/>
      <c r="N60" s="1408"/>
      <c r="O60" s="1408"/>
      <c r="P60" s="326"/>
      <c r="Q60" s="326"/>
      <c r="R60" s="326"/>
      <c r="S60" s="326"/>
      <c r="T60" s="326"/>
      <c r="U60" s="326"/>
    </row>
    <row r="61" spans="1:21">
      <c r="A61" s="872" t="s">
        <v>133</v>
      </c>
      <c r="B61" s="794" t="s">
        <v>126</v>
      </c>
      <c r="C61" s="744">
        <v>0.22159999999999999</v>
      </c>
      <c r="D61" s="1359">
        <v>21.1</v>
      </c>
      <c r="E61" s="1359">
        <v>0</v>
      </c>
      <c r="F61" s="1360">
        <v>21.1</v>
      </c>
      <c r="G61" s="326"/>
      <c r="H61" s="745"/>
      <c r="I61" s="326"/>
      <c r="J61" s="1359"/>
      <c r="K61" s="326"/>
      <c r="L61" s="326"/>
      <c r="M61" s="326"/>
      <c r="N61" s="326"/>
      <c r="O61" s="326"/>
      <c r="P61" s="326"/>
      <c r="Q61" s="326"/>
      <c r="R61" s="326"/>
      <c r="S61" s="326"/>
      <c r="T61" s="326"/>
      <c r="U61" s="326"/>
    </row>
    <row r="62" spans="1:21">
      <c r="A62" s="872" t="s">
        <v>134</v>
      </c>
      <c r="B62" s="794" t="s">
        <v>126</v>
      </c>
      <c r="C62" s="744">
        <v>0.22159999999999999</v>
      </c>
      <c r="D62" s="1359">
        <v>25.3</v>
      </c>
      <c r="E62" s="1359">
        <v>0</v>
      </c>
      <c r="F62" s="1360">
        <v>25.3</v>
      </c>
      <c r="G62" s="326"/>
      <c r="H62" s="747"/>
      <c r="I62" s="326"/>
      <c r="J62" s="1857"/>
      <c r="K62" s="326"/>
      <c r="L62" s="326"/>
      <c r="M62" s="326"/>
      <c r="N62" s="326"/>
      <c r="O62" s="326"/>
      <c r="P62" s="326"/>
      <c r="Q62" s="326"/>
      <c r="R62" s="326"/>
      <c r="S62" s="326"/>
      <c r="T62" s="326"/>
      <c r="U62" s="326"/>
    </row>
    <row r="63" spans="1:21">
      <c r="A63" s="1634" t="s">
        <v>135</v>
      </c>
      <c r="B63" s="326" t="s">
        <v>126</v>
      </c>
      <c r="C63" s="652">
        <v>0.22159999999999999</v>
      </c>
      <c r="D63" s="1359">
        <v>9</v>
      </c>
      <c r="E63" s="1359">
        <v>0</v>
      </c>
      <c r="F63" s="1360">
        <v>9</v>
      </c>
      <c r="G63" s="326"/>
      <c r="H63" s="745"/>
      <c r="I63" s="326"/>
      <c r="J63" s="1359"/>
      <c r="K63" s="326"/>
      <c r="L63" s="326"/>
      <c r="M63" s="326"/>
      <c r="N63" s="326"/>
      <c r="O63" s="326"/>
      <c r="P63" s="326"/>
      <c r="Q63" s="326"/>
      <c r="R63" s="326"/>
      <c r="S63" s="326"/>
      <c r="T63" s="326"/>
      <c r="U63" s="326"/>
    </row>
    <row r="64" spans="1:21" ht="12.95">
      <c r="A64" s="1634" t="s">
        <v>136</v>
      </c>
      <c r="B64" s="326" t="s">
        <v>126</v>
      </c>
      <c r="C64" s="652">
        <v>0.22159999999999999</v>
      </c>
      <c r="D64" s="1359">
        <v>16.2</v>
      </c>
      <c r="E64" s="1359">
        <v>0</v>
      </c>
      <c r="F64" s="1360">
        <v>16.2</v>
      </c>
      <c r="G64" s="326"/>
      <c r="H64" s="745"/>
      <c r="I64" s="326"/>
      <c r="J64" s="851"/>
      <c r="K64" s="326"/>
      <c r="L64" s="326"/>
      <c r="M64" s="326"/>
      <c r="N64" s="326"/>
      <c r="O64" s="326"/>
      <c r="P64" s="326"/>
      <c r="Q64" s="326"/>
      <c r="R64" s="326"/>
      <c r="S64" s="326"/>
      <c r="T64" s="326"/>
      <c r="U64" s="326"/>
    </row>
    <row r="65" spans="1:21" ht="12.95">
      <c r="A65" s="1635" t="s">
        <v>137</v>
      </c>
      <c r="B65" s="326" t="s">
        <v>126</v>
      </c>
      <c r="C65" s="653">
        <v>0.22159999999999999</v>
      </c>
      <c r="D65" s="1359">
        <v>6.8</v>
      </c>
      <c r="E65" s="1359">
        <v>0</v>
      </c>
      <c r="F65" s="1360">
        <v>6.8</v>
      </c>
      <c r="G65" s="326"/>
      <c r="H65" s="745"/>
      <c r="I65" s="326"/>
      <c r="J65" s="1362"/>
      <c r="K65" s="326"/>
      <c r="L65" s="326"/>
      <c r="M65" s="326"/>
      <c r="N65" s="326"/>
      <c r="O65" s="326"/>
      <c r="P65" s="326"/>
      <c r="Q65" s="326"/>
      <c r="R65" s="326"/>
      <c r="S65" s="326"/>
      <c r="T65" s="326"/>
      <c r="U65" s="326"/>
    </row>
    <row r="66" spans="1:21" ht="12.95">
      <c r="A66" s="869" t="s">
        <v>138</v>
      </c>
      <c r="B66" s="326" t="s">
        <v>126</v>
      </c>
      <c r="C66" s="873">
        <v>0.1333</v>
      </c>
      <c r="D66" s="1362">
        <v>9.4</v>
      </c>
      <c r="E66" s="1362">
        <v>0</v>
      </c>
      <c r="F66" s="1354">
        <v>9.4</v>
      </c>
      <c r="G66" s="326"/>
      <c r="H66" s="745"/>
      <c r="I66" s="326"/>
      <c r="J66" s="1362"/>
      <c r="K66" s="326"/>
      <c r="L66" s="326"/>
      <c r="M66" s="326"/>
      <c r="N66" s="326"/>
      <c r="O66" s="326"/>
      <c r="P66" s="326"/>
      <c r="Q66" s="326"/>
      <c r="R66" s="326"/>
      <c r="S66" s="326"/>
      <c r="T66" s="326"/>
      <c r="U66" s="326"/>
    </row>
    <row r="67" spans="1:21" ht="13.5" customHeight="1">
      <c r="A67" s="872" t="s">
        <v>139</v>
      </c>
      <c r="B67" s="326" t="s">
        <v>140</v>
      </c>
      <c r="C67" s="796">
        <v>0.5</v>
      </c>
      <c r="D67" s="1362">
        <v>0.6</v>
      </c>
      <c r="E67" s="1362">
        <v>0.1</v>
      </c>
      <c r="F67" s="1354">
        <v>0.8</v>
      </c>
      <c r="G67" s="326"/>
      <c r="H67" s="745"/>
      <c r="I67" s="326"/>
      <c r="J67" s="1362"/>
      <c r="K67" s="326"/>
      <c r="L67" s="326"/>
      <c r="M67" s="326"/>
      <c r="N67" s="326"/>
      <c r="O67" s="326"/>
      <c r="P67" s="326"/>
      <c r="Q67" s="326"/>
      <c r="R67" s="326"/>
      <c r="S67" s="326"/>
      <c r="T67" s="326"/>
      <c r="U67" s="326"/>
    </row>
    <row r="68" spans="1:21" ht="12.95">
      <c r="A68" s="872" t="s">
        <v>141</v>
      </c>
      <c r="B68" s="326" t="s">
        <v>140</v>
      </c>
      <c r="C68" s="796">
        <v>0.3</v>
      </c>
      <c r="D68" s="1362">
        <v>10.199999999999999</v>
      </c>
      <c r="E68" s="1362">
        <v>2</v>
      </c>
      <c r="F68" s="1354">
        <v>12.1</v>
      </c>
      <c r="G68" s="326"/>
      <c r="H68" s="745"/>
      <c r="I68" s="326"/>
      <c r="J68" s="1863"/>
      <c r="K68" s="326"/>
      <c r="L68" s="326"/>
      <c r="M68" s="326"/>
      <c r="N68" s="326"/>
      <c r="O68" s="326"/>
      <c r="P68" s="326"/>
      <c r="Q68" s="326"/>
      <c r="R68" s="326"/>
      <c r="S68" s="326"/>
      <c r="T68" s="326"/>
      <c r="U68" s="326"/>
    </row>
    <row r="69" spans="1:21" ht="13.5" customHeight="1">
      <c r="A69" s="872" t="s">
        <v>142</v>
      </c>
      <c r="B69" s="326" t="s">
        <v>143</v>
      </c>
      <c r="C69" s="790">
        <v>1</v>
      </c>
      <c r="D69" s="1362">
        <v>0.4</v>
      </c>
      <c r="E69" s="1362">
        <v>0</v>
      </c>
      <c r="F69" s="1354">
        <v>0.4</v>
      </c>
      <c r="G69" s="326"/>
      <c r="H69" s="326"/>
      <c r="I69" s="326"/>
      <c r="J69" s="1362"/>
      <c r="K69" s="326"/>
      <c r="L69" s="326"/>
      <c r="M69" s="326"/>
      <c r="N69" s="326"/>
      <c r="O69" s="326"/>
      <c r="P69" s="326"/>
      <c r="Q69" s="326"/>
      <c r="R69" s="326"/>
      <c r="S69" s="326"/>
      <c r="T69" s="326"/>
      <c r="U69" s="326"/>
    </row>
    <row r="70" spans="1:21" ht="13.5" customHeight="1">
      <c r="A70" s="872" t="s">
        <v>144</v>
      </c>
      <c r="B70" s="326" t="s">
        <v>143</v>
      </c>
      <c r="C70" s="790">
        <v>0.2989</v>
      </c>
      <c r="D70" s="1362">
        <v>14.7</v>
      </c>
      <c r="E70" s="1362">
        <v>0.1</v>
      </c>
      <c r="F70" s="1354">
        <v>14.8</v>
      </c>
      <c r="G70" s="326"/>
      <c r="H70" s="326"/>
      <c r="I70" s="326"/>
      <c r="J70" s="1362"/>
      <c r="K70" s="326"/>
      <c r="L70" s="326"/>
      <c r="M70" s="326"/>
      <c r="N70" s="326"/>
      <c r="O70" s="326"/>
      <c r="P70" s="326"/>
      <c r="Q70" s="326"/>
      <c r="R70" s="326"/>
      <c r="S70" s="326"/>
      <c r="T70" s="326"/>
      <c r="U70" s="326"/>
    </row>
    <row r="71" spans="1:21" ht="14.1">
      <c r="A71" s="872" t="s">
        <v>193</v>
      </c>
      <c r="B71" s="326" t="s">
        <v>194</v>
      </c>
      <c r="C71" s="796">
        <v>0.36499999999999999</v>
      </c>
      <c r="D71" s="1362">
        <v>0</v>
      </c>
      <c r="E71" s="1362">
        <v>0</v>
      </c>
      <c r="F71" s="1354">
        <v>0</v>
      </c>
      <c r="G71" s="326"/>
      <c r="H71" s="325"/>
      <c r="I71" s="326"/>
      <c r="J71" s="1362"/>
      <c r="K71" s="326"/>
      <c r="L71" s="326"/>
      <c r="M71" s="326"/>
      <c r="N71" s="326"/>
      <c r="O71" s="326"/>
      <c r="P71" s="326"/>
      <c r="Q71" s="326"/>
      <c r="R71" s="326"/>
      <c r="S71" s="326"/>
      <c r="T71" s="326"/>
      <c r="U71" s="326"/>
    </row>
    <row r="72" spans="1:21" ht="12.95">
      <c r="A72" s="872" t="s">
        <v>146</v>
      </c>
      <c r="B72" s="326" t="s">
        <v>147</v>
      </c>
      <c r="C72" s="790">
        <v>0.09</v>
      </c>
      <c r="D72" s="1362">
        <v>8.4</v>
      </c>
      <c r="E72" s="1362">
        <v>0</v>
      </c>
      <c r="F72" s="1354">
        <v>8.4</v>
      </c>
      <c r="G72" s="326"/>
      <c r="H72" s="326"/>
      <c r="I72" s="326"/>
      <c r="J72" s="1362"/>
      <c r="K72" s="326"/>
      <c r="L72" s="326"/>
      <c r="M72" s="326"/>
      <c r="N72" s="326"/>
      <c r="O72" s="326"/>
      <c r="P72" s="326"/>
      <c r="Q72" s="326"/>
      <c r="R72" s="326"/>
      <c r="S72" s="326"/>
      <c r="T72" s="326"/>
      <c r="U72" s="326"/>
    </row>
    <row r="73" spans="1:21" ht="12.95">
      <c r="A73" s="872" t="s">
        <v>148</v>
      </c>
      <c r="B73" s="326" t="s">
        <v>147</v>
      </c>
      <c r="C73" s="790">
        <v>0.05</v>
      </c>
      <c r="D73" s="1362">
        <v>2.6</v>
      </c>
      <c r="E73" s="1362">
        <v>0</v>
      </c>
      <c r="F73" s="1354">
        <v>2.6</v>
      </c>
      <c r="G73" s="326"/>
      <c r="H73" s="326"/>
      <c r="I73" s="326"/>
      <c r="J73" s="1362"/>
      <c r="K73" s="326"/>
      <c r="L73" s="326"/>
      <c r="M73" s="326"/>
      <c r="N73" s="326"/>
      <c r="O73" s="326"/>
      <c r="P73" s="326"/>
      <c r="Q73" s="326"/>
      <c r="R73" s="326"/>
      <c r="S73" s="326"/>
      <c r="T73" s="326"/>
      <c r="U73" s="326"/>
    </row>
    <row r="74" spans="1:21" ht="12.95">
      <c r="A74" s="872" t="s">
        <v>149</v>
      </c>
      <c r="B74" s="326" t="s">
        <v>147</v>
      </c>
      <c r="C74" s="790">
        <v>9.2600000000000002E-2</v>
      </c>
      <c r="D74" s="1362">
        <v>1.8</v>
      </c>
      <c r="E74" s="1362">
        <v>0</v>
      </c>
      <c r="F74" s="1354">
        <v>1.8</v>
      </c>
      <c r="G74" s="326"/>
      <c r="H74" s="326"/>
      <c r="I74" s="326"/>
      <c r="J74" s="1863"/>
      <c r="K74" s="326"/>
      <c r="L74" s="326"/>
      <c r="M74" s="326"/>
      <c r="N74" s="326"/>
      <c r="O74" s="326"/>
      <c r="P74" s="326"/>
      <c r="Q74" s="326"/>
      <c r="R74" s="326"/>
      <c r="S74" s="326"/>
      <c r="T74" s="326"/>
      <c r="U74" s="326"/>
    </row>
    <row r="75" spans="1:21" ht="12.95">
      <c r="A75" s="872" t="s">
        <v>150</v>
      </c>
      <c r="B75" s="326" t="s">
        <v>151</v>
      </c>
      <c r="C75" s="790">
        <v>0.45900000000000002</v>
      </c>
      <c r="D75" s="1362">
        <v>13.3</v>
      </c>
      <c r="E75" s="1362">
        <v>0</v>
      </c>
      <c r="F75" s="1354">
        <v>13.3</v>
      </c>
      <c r="G75" s="326"/>
      <c r="H75" s="326"/>
      <c r="I75" s="326"/>
      <c r="J75" s="1863"/>
      <c r="K75" s="326"/>
      <c r="L75" s="326"/>
      <c r="M75" s="326"/>
      <c r="N75" s="326"/>
      <c r="O75" s="326"/>
      <c r="P75" s="326"/>
      <c r="Q75" s="326"/>
      <c r="R75" s="326"/>
      <c r="S75" s="326"/>
      <c r="T75" s="326"/>
      <c r="U75" s="326"/>
    </row>
    <row r="76" spans="1:21" ht="12.95">
      <c r="A76" s="872" t="s">
        <v>152</v>
      </c>
      <c r="B76" s="326" t="s">
        <v>151</v>
      </c>
      <c r="C76" s="796">
        <v>0.31850000000000001</v>
      </c>
      <c r="D76" s="1362">
        <v>0</v>
      </c>
      <c r="E76" s="1362">
        <v>28.1</v>
      </c>
      <c r="F76" s="1354">
        <v>28.1</v>
      </c>
      <c r="G76" s="326"/>
      <c r="H76" s="326"/>
      <c r="I76" s="326"/>
      <c r="J76" s="1863"/>
      <c r="K76" s="326"/>
      <c r="L76" s="326"/>
      <c r="M76" s="326"/>
      <c r="N76" s="326"/>
      <c r="O76" s="326"/>
      <c r="P76" s="326"/>
      <c r="Q76" s="326"/>
      <c r="R76" s="326"/>
      <c r="S76" s="326"/>
      <c r="T76" s="326"/>
      <c r="U76" s="326"/>
    </row>
    <row r="77" spans="1:21" ht="12.95">
      <c r="A77" s="872" t="s">
        <v>153</v>
      </c>
      <c r="B77" s="326" t="s">
        <v>143</v>
      </c>
      <c r="C77" s="796">
        <v>0.65110000000000001</v>
      </c>
      <c r="D77" s="1362">
        <v>13</v>
      </c>
      <c r="E77" s="1362">
        <v>0</v>
      </c>
      <c r="F77" s="1354">
        <v>13</v>
      </c>
      <c r="G77" s="326"/>
      <c r="H77" s="326"/>
      <c r="I77" s="326"/>
      <c r="J77" s="1863"/>
      <c r="K77" s="326"/>
      <c r="L77" s="326"/>
      <c r="M77" s="326"/>
      <c r="N77" s="326"/>
      <c r="O77" s="326"/>
      <c r="P77" s="326"/>
      <c r="Q77" s="326"/>
      <c r="R77" s="326"/>
      <c r="S77" s="326"/>
      <c r="T77" s="326"/>
      <c r="U77" s="326"/>
    </row>
    <row r="78" spans="1:21" ht="12.95">
      <c r="A78" s="872" t="s">
        <v>154</v>
      </c>
      <c r="B78" s="326" t="s">
        <v>155</v>
      </c>
      <c r="C78" s="796">
        <v>0.1</v>
      </c>
      <c r="D78" s="1362">
        <v>7.7</v>
      </c>
      <c r="E78" s="1362">
        <v>0</v>
      </c>
      <c r="F78" s="1354">
        <v>7.7</v>
      </c>
      <c r="G78" s="326"/>
      <c r="H78" s="326"/>
      <c r="I78" s="326"/>
      <c r="J78" s="1863"/>
      <c r="K78" s="326"/>
      <c r="L78" s="326"/>
      <c r="M78" s="326"/>
      <c r="N78" s="326"/>
      <c r="O78" s="326"/>
      <c r="P78" s="326"/>
      <c r="Q78" s="326"/>
      <c r="R78" s="326"/>
      <c r="S78" s="326"/>
      <c r="T78" s="326"/>
      <c r="U78" s="326"/>
    </row>
    <row r="79" spans="1:21" ht="13.5" customHeight="1">
      <c r="A79" s="872" t="s">
        <v>156</v>
      </c>
      <c r="B79" s="326" t="s">
        <v>157</v>
      </c>
      <c r="C79" s="796">
        <v>0.6</v>
      </c>
      <c r="D79" s="1362">
        <v>56.9</v>
      </c>
      <c r="E79" s="1362">
        <v>0</v>
      </c>
      <c r="F79" s="1354">
        <v>56.9</v>
      </c>
      <c r="G79" s="326"/>
      <c r="H79" s="326"/>
      <c r="I79" s="326"/>
      <c r="J79" s="1863"/>
      <c r="K79" s="326"/>
      <c r="L79" s="326"/>
      <c r="M79" s="326"/>
      <c r="N79" s="326"/>
      <c r="O79" s="326"/>
      <c r="P79" s="326"/>
      <c r="Q79" s="326"/>
      <c r="R79" s="326"/>
      <c r="S79" s="326"/>
      <c r="T79" s="326"/>
      <c r="U79" s="326"/>
    </row>
    <row r="80" spans="1:21" ht="12.95">
      <c r="A80" s="872" t="s">
        <v>158</v>
      </c>
      <c r="B80" s="326" t="s">
        <v>157</v>
      </c>
      <c r="C80" s="796">
        <v>0.25</v>
      </c>
      <c r="D80" s="1362">
        <v>33.700000000000003</v>
      </c>
      <c r="E80" s="1362">
        <v>3.8</v>
      </c>
      <c r="F80" s="1354">
        <v>37.5</v>
      </c>
      <c r="G80" s="326"/>
      <c r="H80" s="326"/>
      <c r="I80" s="326"/>
      <c r="J80" s="1863"/>
      <c r="K80" s="326"/>
      <c r="L80" s="326"/>
      <c r="M80" s="326"/>
      <c r="N80" s="326"/>
      <c r="O80" s="326"/>
      <c r="P80" s="326"/>
      <c r="Q80" s="326"/>
      <c r="R80" s="326"/>
      <c r="S80" s="326"/>
      <c r="T80" s="326"/>
      <c r="U80" s="326"/>
    </row>
    <row r="81" spans="1:22" ht="12.95">
      <c r="A81" s="872" t="s">
        <v>159</v>
      </c>
      <c r="B81" s="326" t="s">
        <v>143</v>
      </c>
      <c r="C81" s="796">
        <v>0.1453131</v>
      </c>
      <c r="D81" s="1362">
        <v>2</v>
      </c>
      <c r="E81" s="1362">
        <v>2.1</v>
      </c>
      <c r="F81" s="1354">
        <v>4.0999999999999996</v>
      </c>
      <c r="G81" s="326"/>
      <c r="H81" s="326"/>
      <c r="I81" s="326"/>
      <c r="J81" s="326"/>
      <c r="K81" s="326"/>
      <c r="L81" s="326"/>
      <c r="M81" s="326"/>
      <c r="N81" s="326"/>
      <c r="O81" s="326"/>
      <c r="P81" s="326"/>
      <c r="Q81" s="326"/>
      <c r="R81" s="326"/>
      <c r="S81" s="326"/>
      <c r="T81" s="326"/>
      <c r="U81" s="326"/>
      <c r="V81" s="326"/>
    </row>
    <row r="82" spans="1:22" ht="12.95">
      <c r="A82" s="872" t="s">
        <v>160</v>
      </c>
      <c r="B82" s="326" t="s">
        <v>143</v>
      </c>
      <c r="C82" s="796">
        <v>0.38</v>
      </c>
      <c r="D82" s="1362">
        <v>0.5</v>
      </c>
      <c r="E82" s="1362">
        <v>0.8</v>
      </c>
      <c r="F82" s="1354">
        <v>1.3</v>
      </c>
      <c r="G82" s="1408"/>
      <c r="H82" s="1408"/>
      <c r="I82" s="1408"/>
      <c r="J82" s="1408"/>
      <c r="K82" s="1408"/>
      <c r="L82" s="1408"/>
      <c r="M82" s="326"/>
      <c r="N82" s="326"/>
      <c r="O82" s="326"/>
      <c r="P82" s="326"/>
      <c r="Q82" s="326"/>
      <c r="R82" s="326"/>
      <c r="S82" s="326"/>
      <c r="T82" s="326"/>
      <c r="U82" s="326"/>
      <c r="V82" s="326"/>
    </row>
    <row r="83" spans="1:22" ht="12.95">
      <c r="A83" s="1870" t="s">
        <v>161</v>
      </c>
      <c r="B83" s="1871"/>
      <c r="C83" s="1871"/>
      <c r="D83" s="1871">
        <v>318</v>
      </c>
      <c r="E83" s="1871">
        <v>37</v>
      </c>
      <c r="F83" s="1872">
        <v>355</v>
      </c>
      <c r="G83" s="1408"/>
      <c r="H83" s="1408"/>
      <c r="I83" s="1408"/>
      <c r="J83" s="1408"/>
      <c r="K83" s="1408"/>
      <c r="L83" s="1408"/>
      <c r="M83" s="1408"/>
      <c r="N83" s="1408"/>
      <c r="O83" s="1408"/>
      <c r="P83" s="326"/>
      <c r="Q83" s="326"/>
      <c r="R83" s="326"/>
      <c r="S83" s="326"/>
      <c r="T83" s="326"/>
      <c r="U83" s="326"/>
      <c r="V83" s="326"/>
    </row>
    <row r="84" spans="1:22">
      <c r="A84" s="1408"/>
      <c r="B84" s="1408"/>
      <c r="C84" s="1408"/>
      <c r="D84" s="1408"/>
      <c r="E84" s="1408"/>
      <c r="F84" s="1408"/>
      <c r="G84" s="1408"/>
      <c r="H84" s="1408"/>
      <c r="I84" s="1408"/>
      <c r="J84" s="1408"/>
      <c r="K84" s="1408"/>
      <c r="L84" s="1408"/>
      <c r="M84" s="1408"/>
      <c r="N84" s="1408"/>
      <c r="O84" s="1408"/>
      <c r="U84" s="326"/>
      <c r="V84" s="326"/>
    </row>
    <row r="85" spans="1:22">
      <c r="A85" s="1408"/>
      <c r="B85" s="1408"/>
      <c r="C85" s="1408"/>
      <c r="D85" s="1408"/>
      <c r="E85" s="1408"/>
      <c r="F85" s="1408"/>
      <c r="G85" s="1408"/>
      <c r="H85" s="1408"/>
      <c r="I85" s="1408"/>
      <c r="J85" s="1408"/>
      <c r="K85" s="1408"/>
      <c r="L85" s="1408"/>
      <c r="M85" s="1408"/>
      <c r="N85" s="1408"/>
      <c r="O85" s="1408"/>
    </row>
    <row r="86" spans="1:22">
      <c r="A86" s="1408"/>
      <c r="B86" s="1408"/>
      <c r="C86" s="1408"/>
      <c r="D86" s="1408"/>
      <c r="E86" s="1408"/>
      <c r="F86" s="1408"/>
      <c r="G86" s="1408"/>
      <c r="H86" s="1408"/>
      <c r="I86" s="1408"/>
      <c r="J86" s="1408"/>
      <c r="K86" s="1408"/>
      <c r="L86" s="1408"/>
      <c r="M86" s="1408"/>
      <c r="N86" s="1408"/>
      <c r="O86" s="1408"/>
    </row>
    <row r="87" spans="1:22">
      <c r="A87" s="1408"/>
      <c r="B87" s="1408"/>
      <c r="C87" s="1408"/>
      <c r="D87" s="1408"/>
      <c r="E87" s="1408"/>
      <c r="F87" s="1408"/>
      <c r="G87" s="1408"/>
      <c r="H87" s="1408"/>
      <c r="I87" s="1408"/>
      <c r="J87" s="1408"/>
      <c r="K87" s="1408"/>
      <c r="L87" s="1408"/>
      <c r="M87" s="1408"/>
      <c r="N87" s="1408"/>
      <c r="O87" s="1408"/>
    </row>
    <row r="88" spans="1:22">
      <c r="A88" s="1408"/>
      <c r="B88" s="1408"/>
      <c r="C88" s="1408"/>
      <c r="D88" s="1408"/>
      <c r="E88" s="1408"/>
      <c r="F88" s="1408"/>
      <c r="G88" s="1408"/>
      <c r="H88" s="1408"/>
      <c r="I88" s="1408"/>
      <c r="J88" s="1408"/>
      <c r="K88" s="1408"/>
      <c r="L88" s="1408"/>
      <c r="M88" s="1408"/>
      <c r="N88" s="1408"/>
      <c r="O88" s="1408"/>
    </row>
    <row r="89" spans="1:22">
      <c r="A89" s="1408"/>
      <c r="B89" s="1408"/>
      <c r="C89" s="1408"/>
      <c r="D89" s="1408"/>
      <c r="E89" s="1408"/>
      <c r="F89" s="1408"/>
      <c r="G89" s="1408"/>
      <c r="H89" s="1408"/>
      <c r="I89" s="1408"/>
      <c r="J89" s="1408"/>
      <c r="K89" s="1408"/>
      <c r="L89" s="1408"/>
      <c r="M89" s="1408"/>
      <c r="N89" s="1408"/>
      <c r="O89" s="1408"/>
    </row>
    <row r="90" spans="1:22">
      <c r="A90" s="1408"/>
      <c r="B90" s="1408"/>
      <c r="C90" s="1408"/>
      <c r="D90" s="1408"/>
      <c r="E90" s="1408"/>
      <c r="F90" s="1408"/>
      <c r="G90" s="1408"/>
      <c r="H90" s="1408"/>
      <c r="I90" s="1408"/>
      <c r="J90" s="1408"/>
      <c r="K90" s="1408"/>
      <c r="L90" s="1408"/>
      <c r="M90" s="1408"/>
      <c r="N90" s="1408"/>
      <c r="O90" s="1408"/>
    </row>
    <row r="91" spans="1:22">
      <c r="A91" s="1408"/>
      <c r="B91" s="1408"/>
      <c r="C91" s="1408"/>
      <c r="D91" s="1408"/>
      <c r="E91" s="1408"/>
      <c r="F91" s="1408"/>
      <c r="G91" s="1408"/>
      <c r="H91" s="1408"/>
      <c r="I91" s="1408"/>
      <c r="J91" s="1408"/>
      <c r="K91" s="1408"/>
      <c r="L91" s="1408"/>
      <c r="M91" s="1408"/>
      <c r="N91" s="1408"/>
      <c r="O91" s="1408"/>
    </row>
    <row r="92" spans="1:22">
      <c r="A92" s="1408"/>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A139" s="1408"/>
      <c r="B139" s="1408"/>
      <c r="C139" s="1408"/>
      <c r="D139" s="1408"/>
      <c r="E139" s="1408"/>
      <c r="F139" s="1408"/>
      <c r="G139" s="1408"/>
      <c r="H139" s="1408"/>
      <c r="I139" s="1408"/>
      <c r="J139" s="1408"/>
      <c r="K139" s="1408"/>
      <c r="L139" s="1408"/>
      <c r="M139" s="1408"/>
      <c r="N139" s="1408"/>
      <c r="O139" s="1408"/>
    </row>
    <row r="140" spans="1:15">
      <c r="G140" s="1408"/>
      <c r="H140" s="1408"/>
      <c r="I140" s="1408"/>
      <c r="J140" s="1408"/>
      <c r="K140" s="1408"/>
      <c r="L140" s="1408"/>
      <c r="M140" s="1408"/>
      <c r="N140" s="1408"/>
      <c r="O140" s="1408"/>
    </row>
    <row r="141" spans="1:15">
      <c r="M141" s="1408"/>
      <c r="N141" s="1408"/>
      <c r="O141" s="1408"/>
    </row>
    <row r="142" spans="1:15">
      <c r="M142" s="1408"/>
      <c r="N142" s="1408"/>
      <c r="O142" s="1408"/>
    </row>
  </sheetData>
  <mergeCells count="11">
    <mergeCell ref="M54:O54"/>
    <mergeCell ref="A1:J1"/>
    <mergeCell ref="M1:O1"/>
    <mergeCell ref="C2:E2"/>
    <mergeCell ref="I2:J2"/>
    <mergeCell ref="G19:L19"/>
    <mergeCell ref="A44:F44"/>
    <mergeCell ref="A47:E47"/>
    <mergeCell ref="A48:E49"/>
    <mergeCell ref="A50:F50"/>
    <mergeCell ref="A42:F4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1:J113"/>
  <sheetViews>
    <sheetView topLeftCell="A34" workbookViewId="0">
      <selection activeCell="J105" sqref="J105"/>
    </sheetView>
  </sheetViews>
  <sheetFormatPr defaultRowHeight="12.6"/>
  <sheetData>
    <row r="1" spans="3:10" ht="14.45">
      <c r="C1" s="631" t="s">
        <v>398</v>
      </c>
      <c r="D1" s="631" t="s">
        <v>401</v>
      </c>
      <c r="E1" s="2112" t="s">
        <v>331</v>
      </c>
      <c r="F1" s="2113"/>
      <c r="G1" s="2113"/>
      <c r="H1" s="1391"/>
      <c r="I1" s="1391"/>
      <c r="J1" s="1391"/>
    </row>
    <row r="2" spans="3:10" ht="14.45">
      <c r="C2" s="631" t="s">
        <v>61</v>
      </c>
      <c r="D2" s="631"/>
      <c r="E2" s="632" t="s">
        <v>332</v>
      </c>
      <c r="F2" s="632" t="s">
        <v>15</v>
      </c>
      <c r="G2" s="632" t="s">
        <v>16</v>
      </c>
      <c r="H2" s="1391"/>
      <c r="I2" s="1391"/>
      <c r="J2" s="1391"/>
    </row>
    <row r="3" spans="3:10" ht="14.45">
      <c r="C3" s="633" t="s">
        <v>21</v>
      </c>
      <c r="D3" s="634">
        <v>0.85</v>
      </c>
      <c r="E3" s="635">
        <v>6.5837082201086954</v>
      </c>
      <c r="F3" s="636">
        <v>9.7959301195652166</v>
      </c>
      <c r="G3" s="635">
        <v>16.37963833967391</v>
      </c>
      <c r="H3" s="1391"/>
      <c r="I3" s="1391"/>
      <c r="J3" s="1392"/>
    </row>
    <row r="4" spans="3:10" ht="14.45">
      <c r="C4" s="637" t="s">
        <v>33</v>
      </c>
      <c r="D4" s="638" t="s">
        <v>162</v>
      </c>
      <c r="E4" s="635">
        <v>16.458595596976902</v>
      </c>
      <c r="F4" s="636">
        <v>6.5258450434782613</v>
      </c>
      <c r="G4" s="635">
        <v>22.984440640455162</v>
      </c>
      <c r="H4" s="1391"/>
      <c r="I4" s="1391"/>
      <c r="J4" s="1391"/>
    </row>
    <row r="5" spans="3:10" ht="14.45">
      <c r="C5" s="637" t="s">
        <v>163</v>
      </c>
      <c r="D5" s="634">
        <v>0.65129999999999999</v>
      </c>
      <c r="E5" s="635">
        <v>0.74887022930642833</v>
      </c>
      <c r="F5" s="636">
        <v>0.21404499999999999</v>
      </c>
      <c r="G5" s="635">
        <v>0.96291522930642826</v>
      </c>
      <c r="H5" s="1391"/>
      <c r="I5" s="1391"/>
      <c r="J5" s="1391"/>
    </row>
    <row r="6" spans="3:10" ht="14.45">
      <c r="C6" s="639" t="s">
        <v>42</v>
      </c>
      <c r="D6" s="640" t="s">
        <v>164</v>
      </c>
      <c r="E6" s="635">
        <v>42.757760869565217</v>
      </c>
      <c r="F6" s="636">
        <v>0</v>
      </c>
      <c r="G6" s="635">
        <v>42.757760869565217</v>
      </c>
      <c r="H6" s="1391"/>
      <c r="I6" s="1391"/>
      <c r="J6" s="1391"/>
    </row>
    <row r="7" spans="3:10" ht="14.45">
      <c r="C7" s="637" t="s">
        <v>45</v>
      </c>
      <c r="D7" s="638">
        <v>0.36</v>
      </c>
      <c r="E7" s="635">
        <v>26.182442934782607</v>
      </c>
      <c r="F7" s="636">
        <v>11.160500152173913</v>
      </c>
      <c r="G7" s="635">
        <v>37.342943086956524</v>
      </c>
      <c r="H7" s="1391"/>
      <c r="I7" s="1392"/>
      <c r="J7" s="1391"/>
    </row>
    <row r="8" spans="3:10" ht="14.45">
      <c r="C8" s="637" t="s">
        <v>47</v>
      </c>
      <c r="D8" s="638">
        <v>0.51</v>
      </c>
      <c r="E8" s="635">
        <v>47.411808423913044</v>
      </c>
      <c r="F8" s="636">
        <v>51.678749250000003</v>
      </c>
      <c r="G8" s="635">
        <v>99.090557673913054</v>
      </c>
      <c r="H8" s="1391"/>
      <c r="I8" s="1391"/>
      <c r="J8" s="1391"/>
    </row>
    <row r="9" spans="3:10" ht="14.45">
      <c r="C9" s="639" t="s">
        <v>51</v>
      </c>
      <c r="D9" s="640">
        <v>0.13039999999999999</v>
      </c>
      <c r="E9" s="635">
        <v>7.6989386367797854</v>
      </c>
      <c r="F9" s="636">
        <v>2.2128450434782607</v>
      </c>
      <c r="G9" s="635">
        <v>9.911783680258047</v>
      </c>
      <c r="H9" s="1391"/>
      <c r="I9" s="1391"/>
      <c r="J9" s="1392"/>
    </row>
    <row r="10" spans="3:10" ht="14.45">
      <c r="C10" s="637" t="s">
        <v>173</v>
      </c>
      <c r="D10" s="638" t="s">
        <v>167</v>
      </c>
      <c r="E10" s="635">
        <v>0.29421477740743912</v>
      </c>
      <c r="F10" s="636">
        <v>0.8226905000000001</v>
      </c>
      <c r="G10" s="635">
        <v>1.1169052774074393</v>
      </c>
      <c r="H10" s="1391"/>
      <c r="I10" s="1391"/>
      <c r="J10" s="1391"/>
    </row>
    <row r="11" spans="3:10" ht="14.45">
      <c r="C11" s="637" t="s">
        <v>419</v>
      </c>
      <c r="D11" s="634">
        <v>0.1988</v>
      </c>
      <c r="E11" s="635">
        <v>0</v>
      </c>
      <c r="F11" s="636">
        <v>0</v>
      </c>
      <c r="G11" s="635">
        <v>0</v>
      </c>
      <c r="H11" s="1391"/>
      <c r="I11" s="1391"/>
      <c r="J11" s="1391"/>
    </row>
    <row r="12" spans="3:10" ht="14.45">
      <c r="C12" s="637" t="s">
        <v>56</v>
      </c>
      <c r="D12" s="634">
        <v>0.55300000000000005</v>
      </c>
      <c r="E12" s="635">
        <v>10.339414741847827</v>
      </c>
      <c r="F12" s="636">
        <v>9.2611054999999993</v>
      </c>
      <c r="G12" s="635">
        <v>19.600520241847825</v>
      </c>
      <c r="H12" s="1391"/>
      <c r="I12" s="1391"/>
      <c r="J12" s="1391"/>
    </row>
    <row r="13" spans="3:10" ht="14.45">
      <c r="C13" s="637" t="s">
        <v>57</v>
      </c>
      <c r="D13" s="638">
        <v>0.39550000000000002</v>
      </c>
      <c r="E13" s="635">
        <v>14.142266219429347</v>
      </c>
      <c r="F13" s="636">
        <v>51.735798739130438</v>
      </c>
      <c r="G13" s="635">
        <v>65.87806495855979</v>
      </c>
      <c r="H13" s="1391"/>
      <c r="I13" s="1391"/>
      <c r="J13" s="1391"/>
    </row>
    <row r="14" spans="3:10" ht="14.45">
      <c r="C14" s="637" t="s">
        <v>60</v>
      </c>
      <c r="D14" s="634">
        <v>0.43969999999999998</v>
      </c>
      <c r="E14" s="635">
        <v>8.5375251358695667</v>
      </c>
      <c r="F14" s="636">
        <v>12.357091489130436</v>
      </c>
      <c r="G14" s="635">
        <v>20.894616625000005</v>
      </c>
      <c r="H14" s="1391"/>
      <c r="I14" s="1391"/>
      <c r="J14" s="1391"/>
    </row>
    <row r="15" spans="3:10" ht="14.45">
      <c r="C15" s="637" t="s">
        <v>65</v>
      </c>
      <c r="D15" s="634">
        <v>0.64</v>
      </c>
      <c r="E15" s="635">
        <v>8.2019655655570656</v>
      </c>
      <c r="F15" s="636">
        <v>3.3688118804347829</v>
      </c>
      <c r="G15" s="635">
        <v>11.570777445991848</v>
      </c>
      <c r="H15" s="1391"/>
      <c r="I15" s="1391"/>
      <c r="J15" s="1391"/>
    </row>
    <row r="16" spans="3:10" ht="14.45">
      <c r="C16" s="637" t="s">
        <v>68</v>
      </c>
      <c r="D16" s="634">
        <v>0.2</v>
      </c>
      <c r="E16" s="635">
        <v>8.6956525869343583E-8</v>
      </c>
      <c r="F16" s="636">
        <v>0</v>
      </c>
      <c r="G16" s="635">
        <v>8.6956525869343583E-8</v>
      </c>
      <c r="H16" s="1391"/>
      <c r="I16" s="1391"/>
      <c r="J16" s="1391"/>
    </row>
    <row r="17" spans="3:10" ht="14.45">
      <c r="C17" s="637" t="s">
        <v>71</v>
      </c>
      <c r="D17" s="638" t="s">
        <v>174</v>
      </c>
      <c r="E17" s="635">
        <v>15.076335279381793</v>
      </c>
      <c r="F17" s="636">
        <v>1.0417270978260869</v>
      </c>
      <c r="G17" s="635">
        <v>16.118062377207881</v>
      </c>
      <c r="H17" s="1391"/>
      <c r="I17" s="1391"/>
      <c r="J17" s="1391"/>
    </row>
    <row r="18" spans="3:10" ht="14.45">
      <c r="C18" s="637" t="s">
        <v>52</v>
      </c>
      <c r="D18" s="638">
        <v>0.35</v>
      </c>
      <c r="E18" s="635">
        <v>0</v>
      </c>
      <c r="F18" s="636">
        <v>0</v>
      </c>
      <c r="G18" s="635">
        <v>0</v>
      </c>
      <c r="H18" s="1391"/>
      <c r="I18" s="1391"/>
      <c r="J18" s="1391"/>
    </row>
    <row r="19" spans="3:10" ht="14.45">
      <c r="C19" s="637" t="s">
        <v>74</v>
      </c>
      <c r="D19" s="640" t="s">
        <v>175</v>
      </c>
      <c r="E19" s="635">
        <v>65.717862643283354</v>
      </c>
      <c r="F19" s="636">
        <v>13.773854500000001</v>
      </c>
      <c r="G19" s="635">
        <v>79.491717143283353</v>
      </c>
      <c r="H19" s="1391"/>
      <c r="I19" s="1391"/>
      <c r="J19" s="1391"/>
    </row>
    <row r="20" spans="3:10" ht="14.45">
      <c r="C20" s="637" t="s">
        <v>178</v>
      </c>
      <c r="D20" s="638" t="s">
        <v>176</v>
      </c>
      <c r="E20" s="635">
        <v>14.572594928243886</v>
      </c>
      <c r="F20" s="636">
        <v>48.103210097826086</v>
      </c>
      <c r="G20" s="635">
        <v>62.675805026069973</v>
      </c>
      <c r="H20" s="1391"/>
      <c r="I20" s="1391"/>
      <c r="J20" s="1391"/>
    </row>
    <row r="21" spans="3:10" ht="14.45">
      <c r="C21" s="637" t="s">
        <v>83</v>
      </c>
      <c r="D21" s="638" t="s">
        <v>177</v>
      </c>
      <c r="E21" s="635">
        <v>30.429271739130435</v>
      </c>
      <c r="F21" s="636">
        <v>0</v>
      </c>
      <c r="G21" s="635">
        <v>30.429271739130435</v>
      </c>
      <c r="H21" s="1391"/>
      <c r="I21" s="1391"/>
      <c r="J21" s="1391"/>
    </row>
    <row r="22" spans="3:10" ht="14.45">
      <c r="C22" s="637" t="s">
        <v>85</v>
      </c>
      <c r="D22" s="638">
        <v>0.3679</v>
      </c>
      <c r="E22" s="635">
        <v>10.164557574728262</v>
      </c>
      <c r="F22" s="636">
        <v>37.098326086956519</v>
      </c>
      <c r="G22" s="635">
        <v>47.262883661684782</v>
      </c>
      <c r="H22" s="1391"/>
      <c r="I22" s="1391"/>
      <c r="J22" s="1391"/>
    </row>
    <row r="23" spans="3:10" ht="14.45">
      <c r="C23" s="637" t="s">
        <v>88</v>
      </c>
      <c r="D23" s="638" t="s">
        <v>179</v>
      </c>
      <c r="E23" s="635">
        <v>28.639807043987769</v>
      </c>
      <c r="F23" s="636">
        <v>18.582365891304349</v>
      </c>
      <c r="G23" s="635">
        <v>47.222172935292122</v>
      </c>
      <c r="H23" s="1391"/>
      <c r="I23" s="1391"/>
      <c r="J23" s="1391"/>
    </row>
    <row r="24" spans="3:10" ht="14.45">
      <c r="C24" s="637" t="s">
        <v>103</v>
      </c>
      <c r="D24" s="634">
        <v>0.41499999999999998</v>
      </c>
      <c r="E24" s="635">
        <v>11.277760869565219</v>
      </c>
      <c r="F24" s="636">
        <v>0</v>
      </c>
      <c r="G24" s="635">
        <v>11.277760869565219</v>
      </c>
      <c r="H24" s="1391"/>
      <c r="I24" s="1391"/>
      <c r="J24" s="1391"/>
    </row>
    <row r="25" spans="3:10" ht="14.45">
      <c r="C25" s="637" t="s">
        <v>105</v>
      </c>
      <c r="D25" s="634">
        <v>0.30580000000000002</v>
      </c>
      <c r="E25" s="635">
        <v>10.709009850543479</v>
      </c>
      <c r="F25" s="636">
        <v>196.94293438043476</v>
      </c>
      <c r="G25" s="635">
        <v>207.65194423097824</v>
      </c>
      <c r="H25" s="1391"/>
      <c r="I25" s="1391"/>
      <c r="J25" s="1391"/>
    </row>
    <row r="26" spans="3:10" ht="14.45">
      <c r="C26" s="637" t="s">
        <v>106</v>
      </c>
      <c r="D26" s="634">
        <v>0.30580000000000002</v>
      </c>
      <c r="E26" s="635">
        <v>43.615000000000002</v>
      </c>
      <c r="F26" s="636">
        <v>0</v>
      </c>
      <c r="G26" s="635">
        <v>43.615000000000002</v>
      </c>
      <c r="H26" s="1391"/>
      <c r="I26" s="1391"/>
      <c r="J26" s="1391"/>
    </row>
    <row r="27" spans="3:10" ht="14.45">
      <c r="C27" s="637" t="s">
        <v>108</v>
      </c>
      <c r="D27" s="634">
        <v>0.58840000000000003</v>
      </c>
      <c r="E27" s="635">
        <v>25.247177309782611</v>
      </c>
      <c r="F27" s="636">
        <v>25.167760152173916</v>
      </c>
      <c r="G27" s="635">
        <v>50.414937461956526</v>
      </c>
      <c r="H27" s="1391"/>
      <c r="I27" s="1391"/>
      <c r="J27" s="1391"/>
    </row>
    <row r="28" spans="3:10" ht="14.45">
      <c r="C28" s="637" t="s">
        <v>111</v>
      </c>
      <c r="D28" s="634">
        <v>0.53774999999999995</v>
      </c>
      <c r="E28" s="635">
        <v>3.7834991310783059</v>
      </c>
      <c r="F28" s="636">
        <v>26.917241739130432</v>
      </c>
      <c r="G28" s="635">
        <v>30.700740870208737</v>
      </c>
      <c r="H28" s="1391"/>
      <c r="I28" s="1391"/>
      <c r="J28" s="1391"/>
    </row>
    <row r="29" spans="3:10" ht="14.45">
      <c r="C29" s="637" t="s">
        <v>225</v>
      </c>
      <c r="D29" s="634">
        <v>0.18</v>
      </c>
      <c r="E29" s="635">
        <v>1.8725571395210598</v>
      </c>
      <c r="F29" s="636">
        <v>1.0557254891304348</v>
      </c>
      <c r="G29" s="635">
        <v>2.9282826286514947</v>
      </c>
      <c r="H29" s="1391"/>
      <c r="I29" s="1391"/>
      <c r="J29" s="1391"/>
    </row>
    <row r="30" spans="3:10" ht="14.45">
      <c r="C30" s="637" t="s">
        <v>112</v>
      </c>
      <c r="D30" s="638">
        <v>0.41499999999999998</v>
      </c>
      <c r="E30" s="635">
        <v>12.100364087975542</v>
      </c>
      <c r="F30" s="636">
        <v>0.19791423913043479</v>
      </c>
      <c r="G30" s="635">
        <v>12.298278327105978</v>
      </c>
      <c r="H30" s="1391"/>
      <c r="I30" s="1391"/>
      <c r="J30" s="1391"/>
    </row>
    <row r="31" spans="3:10" ht="14.45">
      <c r="C31" s="637" t="s">
        <v>113</v>
      </c>
      <c r="D31" s="638">
        <v>0.53200000000000003</v>
      </c>
      <c r="E31" s="635">
        <v>33.258779211956522</v>
      </c>
      <c r="F31" s="636">
        <v>37.539978336956523</v>
      </c>
      <c r="G31" s="635">
        <v>70.798757548913045</v>
      </c>
      <c r="H31" s="1391"/>
      <c r="I31" s="1391"/>
      <c r="J31" s="1391"/>
    </row>
    <row r="32" spans="3:10" ht="14.45">
      <c r="C32" s="637" t="s">
        <v>460</v>
      </c>
      <c r="D32" s="638">
        <v>0.59599999999999997</v>
      </c>
      <c r="E32" s="635">
        <v>0</v>
      </c>
      <c r="F32" s="636">
        <v>6.5217391304347828E-8</v>
      </c>
      <c r="G32" s="635">
        <v>6.5217391304347828E-8</v>
      </c>
      <c r="H32" s="641"/>
      <c r="I32" s="1391"/>
      <c r="J32" s="1391"/>
    </row>
    <row r="33" spans="3:10" ht="14.45">
      <c r="C33" s="637" t="s">
        <v>114</v>
      </c>
      <c r="D33" s="638">
        <v>0.34570000000000001</v>
      </c>
      <c r="E33" s="635">
        <v>35.473718749999996</v>
      </c>
      <c r="F33" s="636">
        <v>62.830078239130437</v>
      </c>
      <c r="G33" s="635">
        <v>98.303796989130433</v>
      </c>
      <c r="H33" s="1391"/>
      <c r="I33" s="1391"/>
      <c r="J33" s="1391"/>
    </row>
    <row r="34" spans="3:10" ht="14.45">
      <c r="C34" s="1754" t="s">
        <v>382</v>
      </c>
      <c r="D34" s="1755"/>
      <c r="E34" s="1756">
        <v>531.29580699767871</v>
      </c>
      <c r="F34" s="1756">
        <v>628.38452903260861</v>
      </c>
      <c r="G34" s="1756">
        <v>1159.6803360302874</v>
      </c>
      <c r="H34" s="1391"/>
      <c r="I34" s="1391"/>
      <c r="J34" s="1393"/>
    </row>
    <row r="35" spans="3:10" ht="14.45">
      <c r="C35" s="1391"/>
      <c r="D35" s="1391"/>
      <c r="E35" s="1391"/>
      <c r="F35" s="1391"/>
      <c r="G35" s="1391"/>
      <c r="H35" s="1391"/>
      <c r="I35" s="1391"/>
      <c r="J35" s="1392"/>
    </row>
    <row r="36" spans="3:10" ht="14.45">
      <c r="C36" s="1394" t="s">
        <v>420</v>
      </c>
      <c r="D36" s="642"/>
      <c r="E36" s="643"/>
      <c r="F36" s="643"/>
      <c r="G36" s="643"/>
      <c r="H36" s="643"/>
      <c r="I36" s="644"/>
      <c r="J36" s="644"/>
    </row>
    <row r="37" spans="3:10" ht="14.45">
      <c r="C37" s="2114" t="s">
        <v>431</v>
      </c>
      <c r="D37" s="2178"/>
      <c r="E37" s="2178"/>
      <c r="F37" s="2178"/>
      <c r="G37" s="2178"/>
      <c r="H37" s="2178"/>
      <c r="I37" s="2178"/>
      <c r="J37" s="2178"/>
    </row>
    <row r="38" spans="3:10" ht="14.45">
      <c r="C38" s="1394" t="s">
        <v>395</v>
      </c>
      <c r="D38" s="1394"/>
      <c r="E38" s="1394"/>
      <c r="F38" s="1395"/>
      <c r="G38" s="645"/>
      <c r="H38" s="645"/>
      <c r="I38" s="646"/>
      <c r="J38" s="646"/>
    </row>
    <row r="39" spans="3:10" ht="14.45">
      <c r="C39" s="1396" t="s">
        <v>385</v>
      </c>
      <c r="D39" s="1396"/>
      <c r="E39" s="1396"/>
      <c r="F39" s="1397"/>
      <c r="G39" s="643"/>
      <c r="H39" s="643"/>
      <c r="I39" s="644"/>
      <c r="J39" s="644"/>
    </row>
    <row r="40" spans="3:10" ht="14.45">
      <c r="C40" s="1396" t="s">
        <v>386</v>
      </c>
      <c r="D40" s="1396"/>
      <c r="E40" s="1396"/>
      <c r="F40" s="1397"/>
      <c r="G40" s="643"/>
      <c r="H40" s="643"/>
      <c r="I40" s="644"/>
      <c r="J40" s="644"/>
    </row>
    <row r="41" spans="3:10" ht="14.45">
      <c r="C41" s="1396" t="s">
        <v>432</v>
      </c>
      <c r="D41" s="642"/>
      <c r="E41" s="643"/>
      <c r="F41" s="643"/>
      <c r="G41" s="643"/>
      <c r="H41" s="643"/>
      <c r="I41" s="644"/>
      <c r="J41" s="644"/>
    </row>
    <row r="42" spans="3:10" ht="14.45">
      <c r="C42" s="1396" t="s">
        <v>433</v>
      </c>
      <c r="D42" s="642"/>
      <c r="E42" s="643"/>
      <c r="F42" s="643"/>
      <c r="G42" s="643"/>
      <c r="H42" s="643"/>
      <c r="I42" s="1396"/>
      <c r="J42" s="644"/>
    </row>
    <row r="43" spans="3:10" ht="14.45">
      <c r="C43" s="1396" t="s">
        <v>434</v>
      </c>
      <c r="D43" s="642"/>
      <c r="E43" s="643"/>
      <c r="F43" s="643"/>
      <c r="G43" s="644"/>
      <c r="H43" s="643"/>
      <c r="I43" s="644"/>
      <c r="J43" s="644"/>
    </row>
    <row r="44" spans="3:10" ht="14.45">
      <c r="C44" s="1396" t="s">
        <v>373</v>
      </c>
      <c r="D44" s="642"/>
      <c r="E44" s="643"/>
      <c r="F44" s="643"/>
      <c r="G44" s="643"/>
      <c r="H44" s="643"/>
      <c r="I44" s="644"/>
      <c r="J44" s="644"/>
    </row>
    <row r="45" spans="3:10" ht="14.45">
      <c r="C45" s="1396" t="s">
        <v>435</v>
      </c>
      <c r="D45" s="642"/>
      <c r="E45" s="643"/>
      <c r="F45" s="643"/>
      <c r="G45" s="643"/>
      <c r="H45" s="643"/>
      <c r="I45" s="647"/>
      <c r="J45" s="647"/>
    </row>
    <row r="46" spans="3:10" ht="14.45">
      <c r="C46" s="1396" t="s">
        <v>436</v>
      </c>
      <c r="D46" s="642"/>
      <c r="E46" s="643"/>
      <c r="F46" s="643"/>
      <c r="G46" s="643"/>
      <c r="H46" s="643"/>
      <c r="I46" s="647"/>
      <c r="J46" s="647"/>
    </row>
    <row r="47" spans="3:10" ht="14.45">
      <c r="C47" s="1398" t="s">
        <v>437</v>
      </c>
      <c r="D47" s="1391"/>
      <c r="E47" s="1391"/>
      <c r="F47" s="1391"/>
      <c r="G47" s="1391"/>
      <c r="H47" s="1391"/>
      <c r="I47" s="647"/>
      <c r="J47" s="647"/>
    </row>
    <row r="48" spans="3:10" ht="14.45">
      <c r="C48" s="648" t="s">
        <v>438</v>
      </c>
      <c r="D48" s="1391"/>
      <c r="E48" s="1391"/>
      <c r="F48" s="1391"/>
      <c r="G48" s="1391"/>
      <c r="H48" s="1391"/>
      <c r="I48" s="1391"/>
      <c r="J48" s="1391"/>
    </row>
    <row r="49" spans="3:10" ht="14.45">
      <c r="C49" s="648" t="s">
        <v>439</v>
      </c>
      <c r="D49" s="1391"/>
      <c r="E49" s="1391"/>
      <c r="F49" s="1391"/>
      <c r="G49" s="1391"/>
      <c r="H49" s="1391"/>
      <c r="I49" s="1391"/>
      <c r="J49" s="1391"/>
    </row>
    <row r="50" spans="3:10" ht="14.45">
      <c r="C50" s="648"/>
      <c r="D50" s="1391"/>
      <c r="E50" s="1391"/>
      <c r="F50" s="1391"/>
      <c r="G50" s="1391"/>
      <c r="H50" s="1391"/>
      <c r="I50" s="1391"/>
      <c r="J50" s="1391"/>
    </row>
    <row r="51" spans="3:10" ht="14.45">
      <c r="C51" s="631" t="s">
        <v>334</v>
      </c>
      <c r="D51" s="632" t="s">
        <v>401</v>
      </c>
      <c r="E51" s="649" t="s">
        <v>331</v>
      </c>
      <c r="F51" s="650"/>
      <c r="G51" s="631"/>
      <c r="H51" s="1391"/>
      <c r="I51" s="1391"/>
      <c r="J51" s="1391"/>
    </row>
    <row r="52" spans="3:10" ht="14.45">
      <c r="C52" s="631" t="s">
        <v>61</v>
      </c>
      <c r="D52" s="631"/>
      <c r="E52" s="632" t="s">
        <v>332</v>
      </c>
      <c r="F52" s="651" t="s">
        <v>15</v>
      </c>
      <c r="G52" s="632" t="s">
        <v>16</v>
      </c>
      <c r="H52" s="1391"/>
      <c r="I52" s="1391"/>
      <c r="J52" s="1391"/>
    </row>
    <row r="53" spans="3:10" ht="14.45">
      <c r="C53" s="637" t="s">
        <v>284</v>
      </c>
      <c r="D53" s="638">
        <v>0.15</v>
      </c>
      <c r="E53" s="635">
        <v>0</v>
      </c>
      <c r="F53" s="636">
        <v>0</v>
      </c>
      <c r="G53" s="635">
        <v>0</v>
      </c>
      <c r="H53" s="1391"/>
      <c r="I53" s="1391"/>
      <c r="J53" s="1391"/>
    </row>
    <row r="54" spans="3:10" ht="14.45">
      <c r="C54" s="637" t="s">
        <v>285</v>
      </c>
      <c r="D54" s="638">
        <v>0.28849999999999998</v>
      </c>
      <c r="E54" s="635">
        <v>3.8032543308423912</v>
      </c>
      <c r="F54" s="636">
        <v>0</v>
      </c>
      <c r="G54" s="635">
        <v>3.8032543308423912</v>
      </c>
      <c r="H54" s="1391"/>
      <c r="I54" s="1391"/>
      <c r="J54" s="1391"/>
    </row>
    <row r="55" spans="3:10" ht="14.45">
      <c r="C55" s="637" t="s">
        <v>223</v>
      </c>
      <c r="D55" s="634">
        <v>7.5999999999999998E-2</v>
      </c>
      <c r="E55" s="635">
        <v>12.667989130434782</v>
      </c>
      <c r="F55" s="636">
        <v>1.9048646195652175</v>
      </c>
      <c r="G55" s="635">
        <v>14.572853749999998</v>
      </c>
      <c r="H55" s="1391"/>
      <c r="I55" s="1391"/>
      <c r="J55" s="1391"/>
    </row>
    <row r="56" spans="3:10" ht="14.45">
      <c r="C56" s="637" t="s">
        <v>19</v>
      </c>
      <c r="D56" s="634">
        <v>0.1178</v>
      </c>
      <c r="E56" s="635">
        <v>0.11007500159222175</v>
      </c>
      <c r="F56" s="636">
        <v>0</v>
      </c>
      <c r="G56" s="635">
        <v>0.11007500159222175</v>
      </c>
      <c r="H56" s="1391"/>
      <c r="I56" s="1391"/>
      <c r="J56" s="1391"/>
    </row>
    <row r="57" spans="3:10" ht="14.45">
      <c r="C57" s="637" t="s">
        <v>31</v>
      </c>
      <c r="D57" s="638" t="s">
        <v>180</v>
      </c>
      <c r="E57" s="635">
        <v>4.4514782608695649</v>
      </c>
      <c r="F57" s="636">
        <v>74.344218260869567</v>
      </c>
      <c r="G57" s="635">
        <v>78.795696521739131</v>
      </c>
      <c r="H57" s="1391"/>
      <c r="I57" s="1391"/>
      <c r="J57" s="1391"/>
    </row>
    <row r="58" spans="3:10" ht="14.45">
      <c r="C58" s="637" t="s">
        <v>288</v>
      </c>
      <c r="D58" s="634">
        <v>0.1482</v>
      </c>
      <c r="E58" s="635">
        <v>1.2640163043478261</v>
      </c>
      <c r="F58" s="636">
        <v>4.548025E-2</v>
      </c>
      <c r="G58" s="635">
        <v>1.3094965543478261</v>
      </c>
      <c r="H58" s="1391"/>
      <c r="I58" s="1391"/>
      <c r="J58" s="1391"/>
    </row>
    <row r="59" spans="3:10" ht="14.45">
      <c r="C59" s="637" t="s">
        <v>76</v>
      </c>
      <c r="D59" s="634">
        <v>0.6</v>
      </c>
      <c r="E59" s="635">
        <v>7.5360320991847827</v>
      </c>
      <c r="F59" s="636">
        <v>3.0145553152173914</v>
      </c>
      <c r="G59" s="635">
        <v>10.550587414402173</v>
      </c>
      <c r="H59" s="1391"/>
      <c r="I59" s="1391"/>
      <c r="J59" s="1391"/>
    </row>
    <row r="60" spans="3:10" ht="14.45">
      <c r="C60" s="637" t="s">
        <v>34</v>
      </c>
      <c r="D60" s="634">
        <v>0.36165000000000003</v>
      </c>
      <c r="E60" s="635">
        <v>18.456330332880437</v>
      </c>
      <c r="F60" s="636">
        <v>24.620561456521738</v>
      </c>
      <c r="G60" s="635">
        <v>43.076891789402175</v>
      </c>
      <c r="H60" s="1391"/>
      <c r="I60" s="1391"/>
      <c r="J60" s="1391"/>
    </row>
    <row r="61" spans="3:10" ht="14.45">
      <c r="C61" s="637" t="s">
        <v>28</v>
      </c>
      <c r="D61" s="634">
        <v>0.5</v>
      </c>
      <c r="E61" s="635">
        <v>2.4039960512907608</v>
      </c>
      <c r="F61" s="636">
        <v>10.052238315217391</v>
      </c>
      <c r="G61" s="635">
        <v>12.456234366508152</v>
      </c>
      <c r="H61" s="1391"/>
      <c r="I61" s="1391"/>
      <c r="J61" s="1391"/>
    </row>
    <row r="62" spans="3:10" ht="14.45">
      <c r="C62" s="637" t="s">
        <v>22</v>
      </c>
      <c r="D62" s="634">
        <v>0.35</v>
      </c>
      <c r="E62" s="635">
        <v>31.911347826086956</v>
      </c>
      <c r="F62" s="636">
        <v>0</v>
      </c>
      <c r="G62" s="635">
        <v>31.911347826086956</v>
      </c>
      <c r="H62" s="1391"/>
      <c r="I62" s="1391"/>
      <c r="J62" s="1391"/>
    </row>
    <row r="63" spans="3:10" ht="14.45">
      <c r="C63" s="637" t="s">
        <v>25</v>
      </c>
      <c r="D63" s="634">
        <v>0.41472999999999999</v>
      </c>
      <c r="E63" s="635">
        <v>0.82590438179347825</v>
      </c>
      <c r="F63" s="636">
        <v>0.12771434782608695</v>
      </c>
      <c r="G63" s="635">
        <v>0.95361872961956518</v>
      </c>
      <c r="H63" s="1391"/>
      <c r="I63" s="1391"/>
      <c r="J63" s="1391"/>
    </row>
    <row r="64" spans="3:10" ht="14.45">
      <c r="C64" s="1754" t="s">
        <v>338</v>
      </c>
      <c r="D64" s="1755"/>
      <c r="E64" s="1756">
        <v>83.430423719323201</v>
      </c>
      <c r="F64" s="1756">
        <v>114.1096325652174</v>
      </c>
      <c r="G64" s="1756">
        <v>197.54005628454058</v>
      </c>
      <c r="H64" s="1391"/>
      <c r="I64" s="1391"/>
      <c r="J64" s="1393"/>
    </row>
    <row r="65" spans="3:10" ht="14.45">
      <c r="C65" s="1754" t="s">
        <v>461</v>
      </c>
      <c r="D65" s="1755"/>
      <c r="E65" s="1756">
        <v>17.2</v>
      </c>
      <c r="F65" s="1756"/>
      <c r="G65" s="1756">
        <v>17.2</v>
      </c>
      <c r="H65" s="1391"/>
      <c r="I65" s="1391"/>
      <c r="J65" s="1393"/>
    </row>
    <row r="66" spans="3:10" ht="14.45">
      <c r="C66" s="1757" t="s">
        <v>43</v>
      </c>
      <c r="D66" s="1758"/>
      <c r="E66" s="1759">
        <v>632</v>
      </c>
      <c r="F66" s="1759">
        <v>742.49416159782595</v>
      </c>
      <c r="G66" s="1759">
        <v>1374</v>
      </c>
      <c r="H66" s="1391"/>
      <c r="I66" s="1391"/>
      <c r="J66" s="1391"/>
    </row>
    <row r="67" spans="3:10">
      <c r="C67" s="601" t="s">
        <v>462</v>
      </c>
    </row>
    <row r="72" spans="3:10" ht="12.95">
      <c r="C72" s="1928" t="s">
        <v>339</v>
      </c>
      <c r="D72" s="1929"/>
      <c r="E72" s="1929" t="s">
        <v>414</v>
      </c>
      <c r="F72" s="1929"/>
      <c r="G72" s="1930"/>
    </row>
    <row r="73" spans="3:10">
      <c r="C73" s="611" t="s">
        <v>61</v>
      </c>
      <c r="D73" s="355" t="s">
        <v>401</v>
      </c>
      <c r="E73" s="355" t="s">
        <v>64</v>
      </c>
      <c r="F73" s="355" t="s">
        <v>15</v>
      </c>
      <c r="G73" s="610" t="s">
        <v>16</v>
      </c>
    </row>
    <row r="74" spans="3:10">
      <c r="C74" s="1008" t="s">
        <v>121</v>
      </c>
      <c r="D74" s="652">
        <v>8.5599999999999996E-2</v>
      </c>
      <c r="E74" s="490">
        <v>48.918913043478263</v>
      </c>
      <c r="F74" s="490">
        <v>0</v>
      </c>
      <c r="G74" s="510">
        <f>E74+F74</f>
        <v>48.918913043478263</v>
      </c>
    </row>
    <row r="75" spans="3:10">
      <c r="C75" s="1008" t="s">
        <v>123</v>
      </c>
      <c r="D75" s="652">
        <v>0.2021</v>
      </c>
      <c r="E75" s="490">
        <v>38.891978260869571</v>
      </c>
      <c r="F75" s="490">
        <v>0</v>
      </c>
      <c r="G75" s="510">
        <f t="shared" ref="G75:G111" si="0">E75+F75</f>
        <v>38.891978260869571</v>
      </c>
    </row>
    <row r="76" spans="3:10">
      <c r="C76" s="1008" t="s">
        <v>352</v>
      </c>
      <c r="D76" s="652">
        <v>0.17</v>
      </c>
      <c r="E76" s="490">
        <v>2.5109347826086954</v>
      </c>
      <c r="F76" s="490">
        <v>0</v>
      </c>
      <c r="G76" s="510">
        <f t="shared" si="0"/>
        <v>2.5109347826086954</v>
      </c>
    </row>
    <row r="77" spans="3:10">
      <c r="C77" s="1008" t="s">
        <v>342</v>
      </c>
      <c r="D77" s="653" t="s">
        <v>463</v>
      </c>
      <c r="E77" s="490">
        <v>40.9</v>
      </c>
      <c r="F77" s="490">
        <v>6.1</v>
      </c>
      <c r="G77" s="510">
        <f t="shared" si="0"/>
        <v>47</v>
      </c>
    </row>
    <row r="78" spans="3:10">
      <c r="C78" s="1008" t="s">
        <v>72</v>
      </c>
      <c r="D78" s="652">
        <v>0.23549999999999999</v>
      </c>
      <c r="E78" s="490">
        <v>13</v>
      </c>
      <c r="F78" s="490">
        <v>1.6</v>
      </c>
      <c r="G78" s="510">
        <f t="shared" si="0"/>
        <v>14.6</v>
      </c>
    </row>
    <row r="79" spans="3:10">
      <c r="C79" s="1008" t="s">
        <v>441</v>
      </c>
      <c r="D79" s="652">
        <v>0.23330000000000001</v>
      </c>
      <c r="E79" s="490">
        <v>40.013804347826088</v>
      </c>
      <c r="F79" s="490">
        <v>0</v>
      </c>
      <c r="G79" s="510">
        <f t="shared" si="0"/>
        <v>40.013804347826088</v>
      </c>
    </row>
    <row r="80" spans="3:10">
      <c r="C80" s="1008" t="s">
        <v>217</v>
      </c>
      <c r="D80" s="2061">
        <v>0.36499999999999999</v>
      </c>
      <c r="E80" s="490">
        <v>0</v>
      </c>
      <c r="F80" s="490">
        <v>21.239695652173911</v>
      </c>
      <c r="G80" s="510">
        <f>E80+F80</f>
        <v>21.239695652173911</v>
      </c>
    </row>
    <row r="81" spans="3:7">
      <c r="C81" s="1008" t="s">
        <v>442</v>
      </c>
      <c r="D81" s="652">
        <v>0.23330000000000001</v>
      </c>
      <c r="E81" s="490">
        <v>29.690749989385196</v>
      </c>
      <c r="F81" s="490">
        <v>0</v>
      </c>
      <c r="G81" s="510">
        <f t="shared" si="0"/>
        <v>29.690749989385196</v>
      </c>
    </row>
    <row r="82" spans="3:7">
      <c r="C82" s="1008" t="s">
        <v>343</v>
      </c>
      <c r="D82" s="653" t="s">
        <v>463</v>
      </c>
      <c r="E82" s="490">
        <v>21.7</v>
      </c>
      <c r="F82" s="490">
        <v>14.7</v>
      </c>
      <c r="G82" s="510">
        <f t="shared" si="0"/>
        <v>36.4</v>
      </c>
    </row>
    <row r="83" spans="3:7">
      <c r="C83" s="1008" t="s">
        <v>443</v>
      </c>
      <c r="D83" s="652">
        <v>0.23330000000000001</v>
      </c>
      <c r="E83" s="490">
        <v>18.190978260869564</v>
      </c>
      <c r="F83" s="490">
        <v>0</v>
      </c>
      <c r="G83" s="510">
        <f t="shared" si="0"/>
        <v>18.190978260869564</v>
      </c>
    </row>
    <row r="84" spans="3:7">
      <c r="C84" s="1008" t="s">
        <v>75</v>
      </c>
      <c r="D84" s="652">
        <v>0.12</v>
      </c>
      <c r="E84" s="490">
        <v>2.6</v>
      </c>
      <c r="F84" s="490">
        <v>0.1</v>
      </c>
      <c r="G84" s="510">
        <f t="shared" si="0"/>
        <v>2.7</v>
      </c>
    </row>
    <row r="85" spans="3:7">
      <c r="C85" s="1008" t="s">
        <v>148</v>
      </c>
      <c r="D85" s="652">
        <v>0.05</v>
      </c>
      <c r="E85" s="490">
        <v>4.2036413043478262</v>
      </c>
      <c r="F85" s="490">
        <v>0</v>
      </c>
      <c r="G85" s="510">
        <f t="shared" si="0"/>
        <v>4.2036413043478262</v>
      </c>
    </row>
    <row r="86" spans="3:7">
      <c r="C86" s="1008" t="s">
        <v>149</v>
      </c>
      <c r="D86" s="652">
        <v>0.09</v>
      </c>
      <c r="E86" s="490">
        <v>6.2647065217391305</v>
      </c>
      <c r="F86" s="490">
        <v>0</v>
      </c>
      <c r="G86" s="510">
        <f t="shared" si="0"/>
        <v>6.2647065217391305</v>
      </c>
    </row>
    <row r="87" spans="3:7">
      <c r="C87" s="1008" t="s">
        <v>150</v>
      </c>
      <c r="D87" s="652">
        <v>0.45900000000000002</v>
      </c>
      <c r="E87" s="490">
        <v>12.375793478260871</v>
      </c>
      <c r="F87" s="490">
        <v>0</v>
      </c>
      <c r="G87" s="510">
        <f t="shared" si="0"/>
        <v>12.375793478260871</v>
      </c>
    </row>
    <row r="88" spans="3:7">
      <c r="C88" s="1008" t="s">
        <v>152</v>
      </c>
      <c r="D88" s="652">
        <v>0.31850000000000001</v>
      </c>
      <c r="E88" s="490">
        <v>0</v>
      </c>
      <c r="F88" s="490">
        <v>43.090869565217389</v>
      </c>
      <c r="G88" s="510">
        <f t="shared" si="0"/>
        <v>43.090869565217389</v>
      </c>
    </row>
    <row r="89" spans="3:7">
      <c r="C89" s="1008" t="s">
        <v>77</v>
      </c>
      <c r="D89" s="652">
        <v>0.25</v>
      </c>
      <c r="E89" s="490">
        <v>9</v>
      </c>
      <c r="F89" s="490">
        <v>0.2</v>
      </c>
      <c r="G89" s="510">
        <f t="shared" si="0"/>
        <v>9.1999999999999993</v>
      </c>
    </row>
    <row r="90" spans="3:7">
      <c r="C90" s="1008" t="s">
        <v>79</v>
      </c>
      <c r="D90" s="652">
        <v>0.5</v>
      </c>
      <c r="E90" s="490">
        <v>7.7</v>
      </c>
      <c r="F90" s="490">
        <v>0.1</v>
      </c>
      <c r="G90" s="510">
        <f t="shared" si="0"/>
        <v>7.8</v>
      </c>
    </row>
    <row r="91" spans="3:7">
      <c r="C91" s="1008" t="s">
        <v>464</v>
      </c>
      <c r="D91" s="652">
        <v>0.3</v>
      </c>
      <c r="E91" s="490">
        <v>0</v>
      </c>
      <c r="F91" s="490">
        <v>0.14260869565217391</v>
      </c>
      <c r="G91" s="510">
        <f t="shared" si="0"/>
        <v>0.14260869565217391</v>
      </c>
    </row>
    <row r="92" spans="3:7">
      <c r="C92" s="1008" t="s">
        <v>235</v>
      </c>
      <c r="D92" s="652">
        <v>0.3</v>
      </c>
      <c r="E92" s="490">
        <v>9.7580108695652186</v>
      </c>
      <c r="F92" s="490">
        <v>0</v>
      </c>
      <c r="G92" s="510">
        <f t="shared" si="0"/>
        <v>9.7580108695652186</v>
      </c>
    </row>
    <row r="93" spans="3:7">
      <c r="C93" s="1008" t="s">
        <v>444</v>
      </c>
      <c r="D93" s="652">
        <v>0.1333</v>
      </c>
      <c r="E93" s="490">
        <v>8.6198043478260864</v>
      </c>
      <c r="F93" s="490">
        <v>0</v>
      </c>
      <c r="G93" s="510">
        <f t="shared" si="0"/>
        <v>8.6198043478260864</v>
      </c>
    </row>
    <row r="94" spans="3:7">
      <c r="C94" s="1008" t="s">
        <v>445</v>
      </c>
      <c r="D94" s="652">
        <v>0.1333</v>
      </c>
      <c r="E94" s="490">
        <v>8.530119565217392</v>
      </c>
      <c r="F94" s="490">
        <v>0</v>
      </c>
      <c r="G94" s="510">
        <f t="shared" si="0"/>
        <v>8.530119565217392</v>
      </c>
    </row>
    <row r="95" spans="3:7">
      <c r="C95" s="1008" t="s">
        <v>446</v>
      </c>
      <c r="D95" s="652">
        <v>0.1333</v>
      </c>
      <c r="E95" s="490">
        <v>2.4098260869565213</v>
      </c>
      <c r="F95" s="490">
        <v>0</v>
      </c>
      <c r="G95" s="510">
        <f t="shared" si="0"/>
        <v>2.4098260869565213</v>
      </c>
    </row>
    <row r="96" spans="3:7">
      <c r="C96" s="1008" t="s">
        <v>447</v>
      </c>
      <c r="D96" s="652">
        <v>0.1333</v>
      </c>
      <c r="E96" s="490">
        <v>5.6931413043478258</v>
      </c>
      <c r="F96" s="490">
        <v>0</v>
      </c>
      <c r="G96" s="510">
        <f t="shared" si="0"/>
        <v>5.6931413043478258</v>
      </c>
    </row>
    <row r="97" spans="3:7">
      <c r="C97" s="1008" t="s">
        <v>448</v>
      </c>
      <c r="D97" s="652">
        <v>1</v>
      </c>
      <c r="E97" s="490">
        <v>23.777630434782608</v>
      </c>
      <c r="F97" s="490">
        <v>0</v>
      </c>
      <c r="G97" s="510">
        <f t="shared" si="0"/>
        <v>23.777630434782608</v>
      </c>
    </row>
    <row r="98" spans="3:7">
      <c r="C98" s="1008" t="s">
        <v>449</v>
      </c>
      <c r="D98" s="652">
        <v>0.1333</v>
      </c>
      <c r="E98" s="490">
        <v>1.5004891304347825</v>
      </c>
      <c r="F98" s="490">
        <v>0</v>
      </c>
      <c r="G98" s="510">
        <f t="shared" si="0"/>
        <v>1.5004891304347825</v>
      </c>
    </row>
    <row r="99" spans="3:7">
      <c r="C99" s="1008" t="s">
        <v>82</v>
      </c>
      <c r="D99" s="653" t="s">
        <v>463</v>
      </c>
      <c r="E99" s="490">
        <v>11.8</v>
      </c>
      <c r="F99" s="490">
        <v>101.3</v>
      </c>
      <c r="G99" s="510">
        <f t="shared" si="0"/>
        <v>113.1</v>
      </c>
    </row>
    <row r="100" spans="3:7">
      <c r="C100" s="1008" t="s">
        <v>450</v>
      </c>
      <c r="D100" s="652">
        <v>0.1333</v>
      </c>
      <c r="E100" s="490">
        <v>9.2283043478260858</v>
      </c>
      <c r="F100" s="490">
        <v>0</v>
      </c>
      <c r="G100" s="510">
        <f t="shared" si="0"/>
        <v>9.2283043478260858</v>
      </c>
    </row>
    <row r="101" spans="3:7">
      <c r="C101" s="1008" t="s">
        <v>451</v>
      </c>
      <c r="D101" s="652">
        <v>0.23330000000000001</v>
      </c>
      <c r="E101" s="490">
        <v>26.214391304347828</v>
      </c>
      <c r="F101" s="490">
        <v>0</v>
      </c>
      <c r="G101" s="510">
        <f t="shared" si="0"/>
        <v>26.214391304347828</v>
      </c>
    </row>
    <row r="102" spans="3:7">
      <c r="C102" s="1008" t="s">
        <v>206</v>
      </c>
      <c r="D102" s="652">
        <v>0.6</v>
      </c>
      <c r="E102" s="490">
        <v>36.008695652173913</v>
      </c>
      <c r="F102" s="490">
        <v>0</v>
      </c>
      <c r="G102" s="510">
        <f t="shared" si="0"/>
        <v>36.008695652173913</v>
      </c>
    </row>
    <row r="103" spans="3:7">
      <c r="C103" s="1008" t="s">
        <v>452</v>
      </c>
      <c r="D103" s="652">
        <v>9.6799999999999997E-2</v>
      </c>
      <c r="E103" s="490">
        <v>8.7105434782608704</v>
      </c>
      <c r="F103" s="490">
        <v>0</v>
      </c>
      <c r="G103" s="510">
        <f t="shared" si="0"/>
        <v>8.7105434782608704</v>
      </c>
    </row>
    <row r="104" spans="3:7">
      <c r="C104" s="1008" t="s">
        <v>453</v>
      </c>
      <c r="D104" s="652">
        <v>0.1333</v>
      </c>
      <c r="E104" s="490">
        <v>21.62013043478261</v>
      </c>
      <c r="F104" s="490">
        <v>0</v>
      </c>
      <c r="G104" s="510">
        <f t="shared" si="0"/>
        <v>21.62013043478261</v>
      </c>
    </row>
    <row r="105" spans="3:7">
      <c r="C105" s="1008" t="s">
        <v>454</v>
      </c>
      <c r="D105" s="652">
        <v>0.23330000000000001</v>
      </c>
      <c r="E105" s="490">
        <v>13.073902173913044</v>
      </c>
      <c r="F105" s="490">
        <v>0</v>
      </c>
      <c r="G105" s="510">
        <f t="shared" si="0"/>
        <v>13.073902173913044</v>
      </c>
    </row>
    <row r="106" spans="3:7">
      <c r="C106" s="1008" t="s">
        <v>455</v>
      </c>
      <c r="D106" s="652">
        <v>0.1333</v>
      </c>
      <c r="E106" s="490">
        <v>5.1673478260869565</v>
      </c>
      <c r="F106" s="490">
        <v>0</v>
      </c>
      <c r="G106" s="510">
        <f t="shared" si="0"/>
        <v>5.1673478260869565</v>
      </c>
    </row>
    <row r="107" spans="3:7">
      <c r="C107" s="1008" t="s">
        <v>408</v>
      </c>
      <c r="D107" s="652">
        <v>0.215</v>
      </c>
      <c r="E107" s="490">
        <v>15.3</v>
      </c>
      <c r="F107" s="490">
        <v>0.3</v>
      </c>
      <c r="G107" s="510">
        <f t="shared" si="0"/>
        <v>15.600000000000001</v>
      </c>
    </row>
    <row r="108" spans="3:7">
      <c r="C108" s="1008" t="s">
        <v>90</v>
      </c>
      <c r="D108" s="652">
        <v>0.25</v>
      </c>
      <c r="E108" s="490">
        <v>20.2</v>
      </c>
      <c r="F108" s="490">
        <v>1.2</v>
      </c>
      <c r="G108" s="510">
        <f t="shared" si="0"/>
        <v>21.4</v>
      </c>
    </row>
    <row r="109" spans="3:7">
      <c r="C109" s="1008" t="s">
        <v>220</v>
      </c>
      <c r="D109" s="2061">
        <v>0.15</v>
      </c>
      <c r="E109" s="490">
        <v>6.6579021739130431</v>
      </c>
      <c r="F109" s="490">
        <v>0</v>
      </c>
      <c r="G109" s="510">
        <f t="shared" si="0"/>
        <v>6.6579021739130431</v>
      </c>
    </row>
    <row r="111" spans="3:7" ht="14.45">
      <c r="C111" s="1574" t="s">
        <v>465</v>
      </c>
      <c r="D111" s="1760"/>
      <c r="E111" s="1761">
        <f>SUM(E74:E109)</f>
        <v>530.23173911981996</v>
      </c>
      <c r="F111" s="1761">
        <f>SUM(F74:F109)</f>
        <v>190.07317391304346</v>
      </c>
      <c r="G111" s="1762">
        <f t="shared" si="0"/>
        <v>720.3049130328634</v>
      </c>
    </row>
    <row r="112" spans="3:7">
      <c r="C112" s="1458" t="s">
        <v>409</v>
      </c>
      <c r="D112" s="1458"/>
      <c r="E112" s="1458"/>
      <c r="F112" s="1458"/>
      <c r="G112" s="1458"/>
    </row>
    <row r="113" spans="3:7">
      <c r="C113" s="326" t="s">
        <v>458</v>
      </c>
      <c r="D113" s="326"/>
      <c r="E113" s="326"/>
      <c r="F113" s="326"/>
      <c r="G113" s="326"/>
    </row>
  </sheetData>
  <mergeCells count="2">
    <mergeCell ref="E1:G1"/>
    <mergeCell ref="C37:J3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4:M113"/>
  <sheetViews>
    <sheetView topLeftCell="A34" workbookViewId="0">
      <selection activeCell="H99" sqref="H99"/>
    </sheetView>
  </sheetViews>
  <sheetFormatPr defaultRowHeight="12.6"/>
  <cols>
    <col min="2" max="2" width="16.7109375" customWidth="1"/>
    <col min="3" max="3" width="10.28515625" customWidth="1"/>
    <col min="6" max="6" width="18.140625" customWidth="1"/>
  </cols>
  <sheetData>
    <row r="4" spans="2:9">
      <c r="B4" s="576" t="s">
        <v>398</v>
      </c>
      <c r="C4" s="577" t="s">
        <v>401</v>
      </c>
      <c r="D4" s="576" t="s">
        <v>331</v>
      </c>
      <c r="E4" s="576"/>
      <c r="F4" s="576"/>
    </row>
    <row r="5" spans="2:9">
      <c r="B5" s="576" t="s">
        <v>61</v>
      </c>
      <c r="C5" s="576"/>
      <c r="D5" s="577" t="s">
        <v>332</v>
      </c>
      <c r="E5" s="577" t="s">
        <v>15</v>
      </c>
      <c r="F5" s="577" t="s">
        <v>16</v>
      </c>
    </row>
    <row r="6" spans="2:9">
      <c r="B6" s="601" t="s">
        <v>21</v>
      </c>
      <c r="C6" s="602">
        <v>0.85</v>
      </c>
      <c r="D6" s="603">
        <v>3.1921662125794787</v>
      </c>
      <c r="E6" s="604">
        <v>4.2938876413043481</v>
      </c>
      <c r="F6" s="603">
        <f t="shared" ref="F6:F36" si="0">SUM(D6+E6)</f>
        <v>7.4860538538838268</v>
      </c>
      <c r="G6" s="567"/>
      <c r="H6" s="567"/>
      <c r="I6" s="567"/>
    </row>
    <row r="7" spans="2:9">
      <c r="B7" s="605" t="s">
        <v>33</v>
      </c>
      <c r="C7" s="606" t="s">
        <v>162</v>
      </c>
      <c r="D7" s="603">
        <v>13.271365292756453</v>
      </c>
      <c r="E7" s="604">
        <v>5.0919756304347832</v>
      </c>
      <c r="F7" s="603">
        <f t="shared" si="0"/>
        <v>18.363340923191238</v>
      </c>
    </row>
    <row r="8" spans="2:9">
      <c r="B8" s="605" t="s">
        <v>163</v>
      </c>
      <c r="C8" s="602">
        <v>0.65129999999999999</v>
      </c>
      <c r="D8" s="603">
        <v>0.43714595176603477</v>
      </c>
      <c r="E8" s="604">
        <v>0.15456602173913042</v>
      </c>
      <c r="F8" s="603">
        <f t="shared" si="0"/>
        <v>0.59171197350516525</v>
      </c>
    </row>
    <row r="9" spans="2:9">
      <c r="B9" s="607" t="s">
        <v>42</v>
      </c>
      <c r="C9" s="608" t="s">
        <v>164</v>
      </c>
      <c r="D9" s="603">
        <v>38.565695652173915</v>
      </c>
      <c r="E9" s="604"/>
      <c r="F9" s="603">
        <f t="shared" si="0"/>
        <v>38.565695652173915</v>
      </c>
    </row>
    <row r="10" spans="2:9">
      <c r="B10" s="605" t="s">
        <v>45</v>
      </c>
      <c r="C10" s="606">
        <v>0.36</v>
      </c>
      <c r="D10" s="603">
        <v>18.265871592646061</v>
      </c>
      <c r="E10" s="604">
        <v>8.2264027608695649</v>
      </c>
      <c r="F10" s="603">
        <f t="shared" si="0"/>
        <v>26.492274353515626</v>
      </c>
      <c r="G10" s="567"/>
      <c r="H10" s="567"/>
    </row>
    <row r="11" spans="2:9">
      <c r="B11" s="605" t="s">
        <v>47</v>
      </c>
      <c r="C11" s="606">
        <v>0.51</v>
      </c>
      <c r="D11" s="603">
        <v>42.592434952445657</v>
      </c>
      <c r="E11" s="604">
        <v>28.533960239130437</v>
      </c>
      <c r="F11" s="603">
        <f t="shared" si="0"/>
        <v>71.126395191576094</v>
      </c>
    </row>
    <row r="12" spans="2:9">
      <c r="B12" s="607" t="s">
        <v>51</v>
      </c>
      <c r="C12" s="608">
        <v>0.13039999999999999</v>
      </c>
      <c r="D12" s="603">
        <v>7.8244738553917923</v>
      </c>
      <c r="E12" s="604">
        <v>1.76667025</v>
      </c>
      <c r="F12" s="603">
        <f t="shared" si="0"/>
        <v>9.591144105391793</v>
      </c>
      <c r="G12" s="567"/>
      <c r="I12" s="567"/>
    </row>
    <row r="13" spans="2:9">
      <c r="B13" s="605" t="s">
        <v>173</v>
      </c>
      <c r="C13" s="606" t="s">
        <v>167</v>
      </c>
      <c r="D13" s="603">
        <v>5.7404586128566575E-2</v>
      </c>
      <c r="E13" s="604">
        <v>0.61299146739130439</v>
      </c>
      <c r="F13" s="603">
        <f t="shared" si="0"/>
        <v>0.67039605351987097</v>
      </c>
    </row>
    <row r="14" spans="2:9">
      <c r="B14" s="605" t="s">
        <v>419</v>
      </c>
      <c r="C14" s="602">
        <v>0.1988</v>
      </c>
      <c r="D14" s="603"/>
      <c r="E14" s="604"/>
      <c r="F14" s="603">
        <f t="shared" si="0"/>
        <v>0</v>
      </c>
    </row>
    <row r="15" spans="2:9">
      <c r="B15" s="605" t="s">
        <v>56</v>
      </c>
      <c r="C15" s="602">
        <v>0.55300000000000005</v>
      </c>
      <c r="D15" s="603">
        <v>6.4950351562499993</v>
      </c>
      <c r="E15" s="604">
        <v>6.0737544565217396</v>
      </c>
      <c r="F15" s="603">
        <f t="shared" si="0"/>
        <v>12.568789612771738</v>
      </c>
    </row>
    <row r="16" spans="2:9">
      <c r="B16" s="605" t="s">
        <v>57</v>
      </c>
      <c r="C16" s="606">
        <v>0.39550000000000002</v>
      </c>
      <c r="D16" s="603">
        <v>14.414215268342392</v>
      </c>
      <c r="E16" s="604">
        <v>52.171905152173913</v>
      </c>
      <c r="F16" s="603">
        <f t="shared" si="0"/>
        <v>66.586120420516309</v>
      </c>
    </row>
    <row r="17" spans="2:9">
      <c r="B17" s="605" t="s">
        <v>60</v>
      </c>
      <c r="C17" s="602">
        <v>0.43969999999999998</v>
      </c>
      <c r="D17" s="603">
        <v>6.0308707116168474</v>
      </c>
      <c r="E17" s="604">
        <v>8.9036776086956522</v>
      </c>
      <c r="F17" s="603">
        <f t="shared" si="0"/>
        <v>14.9345483203125</v>
      </c>
    </row>
    <row r="18" spans="2:9">
      <c r="B18" s="605" t="s">
        <v>65</v>
      </c>
      <c r="C18" s="602">
        <v>0.64</v>
      </c>
      <c r="D18" s="603">
        <v>5.3885593155570648</v>
      </c>
      <c r="E18" s="604">
        <v>3.0034354130434782</v>
      </c>
      <c r="F18" s="603">
        <f t="shared" si="0"/>
        <v>8.3919947286005439</v>
      </c>
    </row>
    <row r="19" spans="2:9">
      <c r="B19" s="605" t="s">
        <v>68</v>
      </c>
      <c r="C19" s="602">
        <v>0.2</v>
      </c>
      <c r="D19" s="609">
        <v>1.7391305173868719E-7</v>
      </c>
      <c r="E19" s="604">
        <v>1.1909782608695652E-4</v>
      </c>
      <c r="F19" s="603">
        <f t="shared" si="0"/>
        <v>1.192717391386952E-4</v>
      </c>
    </row>
    <row r="20" spans="2:9">
      <c r="B20" s="605" t="s">
        <v>71</v>
      </c>
      <c r="C20" s="606" t="s">
        <v>174</v>
      </c>
      <c r="D20" s="609">
        <v>7.2171504992303319</v>
      </c>
      <c r="E20" s="604">
        <v>0.87522123913043481</v>
      </c>
      <c r="F20" s="603">
        <f t="shared" si="0"/>
        <v>8.0923717383607663</v>
      </c>
    </row>
    <row r="21" spans="2:9">
      <c r="B21" s="605" t="s">
        <v>52</v>
      </c>
      <c r="C21" s="606">
        <v>0.35</v>
      </c>
      <c r="D21" s="609">
        <v>0</v>
      </c>
      <c r="E21" s="604">
        <v>-1.6429347826086958E-4</v>
      </c>
      <c r="F21" s="603">
        <f t="shared" si="0"/>
        <v>-1.6429347826086958E-4</v>
      </c>
    </row>
    <row r="22" spans="2:9">
      <c r="B22" s="605" t="s">
        <v>74</v>
      </c>
      <c r="C22" s="608" t="s">
        <v>175</v>
      </c>
      <c r="D22" s="620">
        <v>59.488136715432873</v>
      </c>
      <c r="E22" s="604">
        <v>21.91228375</v>
      </c>
      <c r="F22" s="604">
        <f t="shared" si="0"/>
        <v>81.400420465432873</v>
      </c>
    </row>
    <row r="23" spans="2:9">
      <c r="B23" s="605" t="s">
        <v>178</v>
      </c>
      <c r="C23" s="606" t="s">
        <v>176</v>
      </c>
      <c r="D23" s="609">
        <v>11.230180764903192</v>
      </c>
      <c r="E23" s="604">
        <v>35.610393402173912</v>
      </c>
      <c r="F23" s="603">
        <f t="shared" si="0"/>
        <v>46.840574167077108</v>
      </c>
      <c r="G23" s="567"/>
    </row>
    <row r="24" spans="2:9">
      <c r="B24" s="605" t="s">
        <v>83</v>
      </c>
      <c r="C24" s="606" t="s">
        <v>177</v>
      </c>
      <c r="D24" s="609">
        <v>34.458260869565216</v>
      </c>
      <c r="E24" s="604">
        <v>0</v>
      </c>
      <c r="F24" s="603">
        <f t="shared" si="0"/>
        <v>34.458260869565216</v>
      </c>
      <c r="I24" s="567"/>
    </row>
    <row r="25" spans="2:9">
      <c r="B25" s="605" t="s">
        <v>85</v>
      </c>
      <c r="C25" s="606">
        <v>0.3679</v>
      </c>
      <c r="D25" s="609">
        <v>7.5866110733695651</v>
      </c>
      <c r="E25" s="604">
        <v>37.784391304347821</v>
      </c>
      <c r="F25" s="603">
        <f t="shared" si="0"/>
        <v>45.371002377717389</v>
      </c>
    </row>
    <row r="26" spans="2:9">
      <c r="B26" s="605" t="s">
        <v>88</v>
      </c>
      <c r="C26" s="606" t="s">
        <v>179</v>
      </c>
      <c r="D26" s="609">
        <v>29.803680876358698</v>
      </c>
      <c r="E26" s="604">
        <v>19.713098684782612</v>
      </c>
      <c r="F26" s="603">
        <f t="shared" si="0"/>
        <v>49.516779561141306</v>
      </c>
    </row>
    <row r="27" spans="2:9">
      <c r="B27" s="605" t="s">
        <v>466</v>
      </c>
      <c r="C27" s="602">
        <v>0.41499999999999998</v>
      </c>
      <c r="D27" s="609">
        <v>10.144228260869566</v>
      </c>
      <c r="E27" s="604">
        <v>0</v>
      </c>
      <c r="F27" s="603">
        <f t="shared" si="0"/>
        <v>10.144228260869566</v>
      </c>
      <c r="G27" s="567"/>
    </row>
    <row r="28" spans="2:9">
      <c r="B28" s="605" t="s">
        <v>105</v>
      </c>
      <c r="C28" s="602">
        <v>0.30580000000000002</v>
      </c>
      <c r="D28" s="609">
        <v>6.468076596467391</v>
      </c>
      <c r="E28" s="604">
        <v>58.756029782608699</v>
      </c>
      <c r="F28" s="603">
        <f t="shared" si="0"/>
        <v>65.22410637907609</v>
      </c>
      <c r="I28" s="567"/>
    </row>
    <row r="29" spans="2:9">
      <c r="B29" s="605" t="s">
        <v>106</v>
      </c>
      <c r="C29" s="602">
        <v>0.30580000000000002</v>
      </c>
      <c r="D29" s="609">
        <v>40.508043478260873</v>
      </c>
      <c r="E29" s="604">
        <v>0</v>
      </c>
      <c r="F29" s="603">
        <f t="shared" si="0"/>
        <v>40.508043478260873</v>
      </c>
    </row>
    <row r="30" spans="2:9">
      <c r="B30" s="605" t="s">
        <v>108</v>
      </c>
      <c r="C30" s="602">
        <v>0.58840000000000003</v>
      </c>
      <c r="D30" s="609">
        <v>15.061300064750339</v>
      </c>
      <c r="E30" s="604">
        <v>12.799183260869565</v>
      </c>
      <c r="F30" s="603">
        <f t="shared" si="0"/>
        <v>27.860483325619903</v>
      </c>
    </row>
    <row r="31" spans="2:9">
      <c r="B31" s="605" t="s">
        <v>467</v>
      </c>
      <c r="C31" s="602">
        <v>0.53774999999999995</v>
      </c>
      <c r="D31" s="603">
        <v>2.982407184663026</v>
      </c>
      <c r="E31" s="604">
        <v>16.965871304347829</v>
      </c>
      <c r="F31" s="603">
        <f t="shared" si="0"/>
        <v>19.948278489010853</v>
      </c>
    </row>
    <row r="32" spans="2:9">
      <c r="B32" s="605" t="s">
        <v>225</v>
      </c>
      <c r="C32" s="602">
        <v>0.18</v>
      </c>
      <c r="D32" s="603">
        <v>1.4421644287109376</v>
      </c>
      <c r="E32" s="604">
        <v>0.89081933695652171</v>
      </c>
      <c r="F32" s="603">
        <f t="shared" si="0"/>
        <v>2.3329837656674592</v>
      </c>
    </row>
    <row r="33" spans="2:11">
      <c r="B33" s="605" t="s">
        <v>112</v>
      </c>
      <c r="C33" s="606">
        <v>0.41499999999999998</v>
      </c>
      <c r="D33" s="603">
        <v>15.597876386559527</v>
      </c>
      <c r="E33" s="604">
        <v>0.15980026086956522</v>
      </c>
      <c r="F33" s="603">
        <f t="shared" si="0"/>
        <v>15.757676647429092</v>
      </c>
    </row>
    <row r="34" spans="2:11">
      <c r="B34" s="605" t="s">
        <v>113</v>
      </c>
      <c r="C34" s="606">
        <v>0.53200000000000003</v>
      </c>
      <c r="D34" s="603">
        <v>30.47072911005435</v>
      </c>
      <c r="E34" s="604">
        <v>22.363685543478258</v>
      </c>
      <c r="F34" s="603">
        <f t="shared" si="0"/>
        <v>52.834414653532605</v>
      </c>
    </row>
    <row r="35" spans="2:11" ht="12.95">
      <c r="B35" s="605" t="s">
        <v>460</v>
      </c>
      <c r="C35" s="606">
        <v>0.59599999999999997</v>
      </c>
      <c r="D35" s="603">
        <v>2.6582158035648908</v>
      </c>
      <c r="E35" s="604">
        <v>0.1538125760869565</v>
      </c>
      <c r="F35" s="603">
        <f t="shared" si="0"/>
        <v>2.8120283796518475</v>
      </c>
      <c r="G35" s="568"/>
    </row>
    <row r="36" spans="2:11">
      <c r="B36" s="605" t="s">
        <v>114</v>
      </c>
      <c r="C36" s="606">
        <v>0.34570000000000001</v>
      </c>
      <c r="D36" s="603">
        <v>28.139324898097826</v>
      </c>
      <c r="E36" s="604">
        <v>46.365306489130433</v>
      </c>
      <c r="F36" s="603">
        <f t="shared" si="0"/>
        <v>74.504631387228258</v>
      </c>
    </row>
    <row r="37" spans="2:11">
      <c r="B37" s="1677" t="s">
        <v>382</v>
      </c>
      <c r="C37" s="1678"/>
      <c r="D37" s="1763">
        <f>SUM(D6:D36)</f>
        <v>459.79162573242581</v>
      </c>
      <c r="E37" s="1763">
        <f>SUM(E6:E36)</f>
        <v>393.18307838043478</v>
      </c>
      <c r="F37" s="1763">
        <f>SUM(F6:F36)</f>
        <v>852.97470411286076</v>
      </c>
      <c r="I37" s="325"/>
      <c r="J37" s="567"/>
    </row>
    <row r="38" spans="2:11">
      <c r="I38" s="567"/>
    </row>
    <row r="39" spans="2:11">
      <c r="B39" s="578" t="s">
        <v>420</v>
      </c>
      <c r="C39" s="579"/>
      <c r="D39" s="580"/>
      <c r="E39" s="580"/>
      <c r="F39" s="580"/>
      <c r="G39" s="580"/>
      <c r="H39" s="581"/>
      <c r="I39" s="581"/>
      <c r="J39" s="581"/>
      <c r="K39" s="622"/>
    </row>
    <row r="40" spans="2:11" ht="25.9" customHeight="1">
      <c r="B40" s="2098" t="s">
        <v>431</v>
      </c>
      <c r="C40" s="2179"/>
      <c r="D40" s="2179"/>
      <c r="E40" s="2179"/>
      <c r="F40" s="2179"/>
      <c r="G40" s="2179"/>
      <c r="H40" s="2179"/>
      <c r="I40" s="2179"/>
      <c r="J40" s="581"/>
      <c r="K40" s="622"/>
    </row>
    <row r="41" spans="2:11">
      <c r="B41" s="578" t="s">
        <v>395</v>
      </c>
      <c r="C41" s="578"/>
      <c r="D41" s="578"/>
      <c r="E41" s="582"/>
      <c r="F41" s="583"/>
      <c r="G41" s="583"/>
      <c r="H41" s="584"/>
      <c r="I41" s="584"/>
      <c r="J41" s="584"/>
      <c r="K41" s="623"/>
    </row>
    <row r="42" spans="2:11">
      <c r="B42" s="585" t="s">
        <v>385</v>
      </c>
      <c r="C42" s="585"/>
      <c r="D42" s="585"/>
      <c r="E42" s="586"/>
      <c r="F42" s="580"/>
      <c r="G42" s="580"/>
      <c r="H42" s="581"/>
      <c r="I42" s="581"/>
      <c r="J42" s="581"/>
      <c r="K42" s="622"/>
    </row>
    <row r="43" spans="2:11">
      <c r="B43" s="585" t="s">
        <v>386</v>
      </c>
      <c r="C43" s="585"/>
      <c r="D43" s="585"/>
      <c r="E43" s="586"/>
      <c r="F43" s="580"/>
      <c r="G43" s="580"/>
      <c r="H43" s="581"/>
      <c r="I43" s="581"/>
      <c r="J43" s="581"/>
      <c r="K43" s="622"/>
    </row>
    <row r="44" spans="2:11">
      <c r="B44" s="585" t="s">
        <v>468</v>
      </c>
      <c r="C44" s="579"/>
      <c r="D44" s="580"/>
      <c r="E44" s="580"/>
      <c r="F44" s="580"/>
      <c r="G44" s="580"/>
      <c r="H44" s="581"/>
      <c r="I44" s="581"/>
      <c r="J44" s="581"/>
      <c r="K44" s="622"/>
    </row>
    <row r="45" spans="2:11">
      <c r="B45" s="585" t="s">
        <v>433</v>
      </c>
      <c r="C45" s="579"/>
      <c r="D45" s="580"/>
      <c r="E45" s="580"/>
      <c r="F45" s="580"/>
      <c r="G45" s="580"/>
      <c r="H45" s="585"/>
      <c r="I45" s="581"/>
      <c r="J45" s="581"/>
      <c r="K45" s="622"/>
    </row>
    <row r="46" spans="2:11">
      <c r="B46" s="585" t="s">
        <v>434</v>
      </c>
      <c r="C46" s="579"/>
      <c r="D46" s="580"/>
      <c r="E46" s="580"/>
      <c r="F46" s="581"/>
      <c r="G46" s="580"/>
      <c r="H46" s="581"/>
      <c r="I46" s="581"/>
      <c r="J46" s="581"/>
      <c r="K46" s="622"/>
    </row>
    <row r="47" spans="2:11">
      <c r="B47" s="585" t="s">
        <v>373</v>
      </c>
      <c r="C47" s="579"/>
      <c r="D47" s="580"/>
      <c r="E47" s="580"/>
      <c r="F47" s="580"/>
      <c r="G47" s="580"/>
      <c r="H47" s="581"/>
      <c r="I47" s="581"/>
      <c r="J47" s="581"/>
      <c r="K47" s="622"/>
    </row>
    <row r="48" spans="2:11">
      <c r="B48" s="585" t="s">
        <v>435</v>
      </c>
      <c r="C48" s="579"/>
      <c r="D48" s="580"/>
      <c r="E48" s="580"/>
      <c r="F48" s="580"/>
      <c r="G48" s="580"/>
      <c r="H48" s="541"/>
      <c r="I48" s="541"/>
      <c r="J48" s="541"/>
    </row>
    <row r="49" spans="2:10" ht="10.15" customHeight="1">
      <c r="B49" s="585" t="s">
        <v>436</v>
      </c>
      <c r="C49" s="579"/>
      <c r="D49" s="580"/>
      <c r="E49" s="580"/>
      <c r="F49" s="580"/>
      <c r="G49" s="580"/>
      <c r="H49" s="541"/>
      <c r="I49" s="541"/>
      <c r="J49" s="541"/>
    </row>
    <row r="50" spans="2:10">
      <c r="B50" s="587" t="s">
        <v>437</v>
      </c>
      <c r="C50" s="624"/>
      <c r="D50" s="624"/>
      <c r="E50" s="624"/>
      <c r="F50" s="624"/>
      <c r="G50" s="624"/>
      <c r="H50" s="541"/>
      <c r="I50" s="541"/>
      <c r="J50" s="541"/>
    </row>
    <row r="51" spans="2:10">
      <c r="B51" s="588" t="s">
        <v>438</v>
      </c>
    </row>
    <row r="52" spans="2:10">
      <c r="B52" s="588" t="s">
        <v>469</v>
      </c>
    </row>
    <row r="53" spans="2:10">
      <c r="B53" s="588"/>
    </row>
    <row r="54" spans="2:10">
      <c r="B54" s="576" t="s">
        <v>334</v>
      </c>
      <c r="C54" s="577" t="s">
        <v>401</v>
      </c>
      <c r="D54" s="589" t="s">
        <v>331</v>
      </c>
      <c r="E54" s="590"/>
      <c r="F54" s="576"/>
    </row>
    <row r="55" spans="2:10">
      <c r="B55" s="576" t="s">
        <v>61</v>
      </c>
      <c r="C55" s="576"/>
      <c r="D55" s="577" t="s">
        <v>332</v>
      </c>
      <c r="E55" s="591" t="s">
        <v>15</v>
      </c>
      <c r="F55" s="577" t="s">
        <v>16</v>
      </c>
    </row>
    <row r="56" spans="2:10">
      <c r="B56" s="605" t="s">
        <v>470</v>
      </c>
      <c r="C56" s="606">
        <v>0.15</v>
      </c>
      <c r="D56" s="609">
        <v>-1.2648369830587631E-2</v>
      </c>
      <c r="E56" s="603">
        <v>-3.6218225806451614E-2</v>
      </c>
      <c r="F56" s="603">
        <f t="shared" ref="F56:F65" si="1">SUM(D56+E56)</f>
        <v>-4.8866595637039247E-2</v>
      </c>
    </row>
    <row r="57" spans="2:10">
      <c r="B57" s="605" t="s">
        <v>471</v>
      </c>
      <c r="C57" s="606">
        <v>0.28849999999999998</v>
      </c>
      <c r="D57" s="609">
        <v>4.5603152173913042</v>
      </c>
      <c r="E57" s="603">
        <v>0</v>
      </c>
      <c r="F57" s="603">
        <f t="shared" si="1"/>
        <v>4.5603152173913042</v>
      </c>
    </row>
    <row r="58" spans="2:10">
      <c r="B58" s="605" t="s">
        <v>223</v>
      </c>
      <c r="C58" s="602">
        <v>7.5999999999999998E-2</v>
      </c>
      <c r="D58" s="609">
        <v>13.175228260869567</v>
      </c>
      <c r="E58" s="603">
        <v>1.9249328695652173</v>
      </c>
      <c r="F58" s="603">
        <f t="shared" si="1"/>
        <v>15.100161130434785</v>
      </c>
    </row>
    <row r="59" spans="2:10">
      <c r="B59" s="605" t="s">
        <v>19</v>
      </c>
      <c r="C59" s="602">
        <v>0.1178</v>
      </c>
      <c r="D59" s="609">
        <v>0.19191336722995925</v>
      </c>
      <c r="E59" s="603">
        <v>0</v>
      </c>
      <c r="F59" s="603">
        <f t="shared" si="1"/>
        <v>0.19191336722995925</v>
      </c>
    </row>
    <row r="60" spans="2:10">
      <c r="B60" s="605" t="s">
        <v>31</v>
      </c>
      <c r="C60" s="606" t="s">
        <v>180</v>
      </c>
      <c r="D60" s="609">
        <v>4.1901608355978261</v>
      </c>
      <c r="E60" s="603">
        <v>69.860730173913055</v>
      </c>
      <c r="F60" s="603">
        <f t="shared" si="1"/>
        <v>74.050891009510877</v>
      </c>
    </row>
    <row r="61" spans="2:10">
      <c r="B61" s="605" t="s">
        <v>288</v>
      </c>
      <c r="C61" s="602">
        <v>0.1482</v>
      </c>
      <c r="D61" s="609">
        <v>1.216909816576087</v>
      </c>
      <c r="E61" s="603">
        <v>4.7570663043478262E-2</v>
      </c>
      <c r="F61" s="603">
        <f t="shared" si="1"/>
        <v>1.2644804796195652</v>
      </c>
    </row>
    <row r="62" spans="2:10">
      <c r="B62" s="605" t="s">
        <v>76</v>
      </c>
      <c r="C62" s="602">
        <v>0.6</v>
      </c>
      <c r="D62" s="609">
        <v>5.1711059570312505</v>
      </c>
      <c r="E62" s="603">
        <v>2.4768291630434782</v>
      </c>
      <c r="F62" s="603">
        <f t="shared" si="1"/>
        <v>7.6479351200747292</v>
      </c>
    </row>
    <row r="63" spans="2:10">
      <c r="B63" s="605" t="s">
        <v>34</v>
      </c>
      <c r="C63" s="602">
        <v>0.36165000000000003</v>
      </c>
      <c r="D63" s="609">
        <v>15.794834111752717</v>
      </c>
      <c r="E63" s="603">
        <v>19.286857380434782</v>
      </c>
      <c r="F63" s="603">
        <f t="shared" si="1"/>
        <v>35.081691492187502</v>
      </c>
    </row>
    <row r="64" spans="2:10">
      <c r="B64" s="605" t="s">
        <v>28</v>
      </c>
      <c r="C64" s="602">
        <v>0.5</v>
      </c>
      <c r="D64" s="609">
        <v>1.451152148288229</v>
      </c>
      <c r="E64" s="603">
        <v>5.6702609891304343</v>
      </c>
      <c r="F64" s="603">
        <f t="shared" si="1"/>
        <v>7.1214131374186636</v>
      </c>
    </row>
    <row r="65" spans="2:9">
      <c r="B65" s="605" t="s">
        <v>22</v>
      </c>
      <c r="C65" s="602">
        <v>0.35</v>
      </c>
      <c r="D65" s="609">
        <v>20.786130434782606</v>
      </c>
      <c r="E65" s="603">
        <v>0</v>
      </c>
      <c r="F65" s="603">
        <f t="shared" si="1"/>
        <v>20.786130434782606</v>
      </c>
    </row>
    <row r="66" spans="2:9">
      <c r="B66" s="1677" t="s">
        <v>338</v>
      </c>
      <c r="C66" s="1689"/>
      <c r="D66" s="1763">
        <f>SUM(D56:D65)</f>
        <v>66.525101779688953</v>
      </c>
      <c r="E66" s="1763">
        <f>SUM(E56:E65)</f>
        <v>99.230963013323986</v>
      </c>
      <c r="F66" s="1764">
        <f>SUM(F56:F65)</f>
        <v>165.75606479301297</v>
      </c>
      <c r="I66" s="325"/>
    </row>
    <row r="67" spans="2:9">
      <c r="B67" s="1765" t="s">
        <v>472</v>
      </c>
      <c r="C67" s="1766"/>
      <c r="D67" s="1767">
        <f>D37+D66</f>
        <v>526.31672751211477</v>
      </c>
      <c r="E67" s="1764">
        <f>E37+E66</f>
        <v>492.41404139375879</v>
      </c>
      <c r="F67" s="1764">
        <v>1018.8</v>
      </c>
    </row>
    <row r="68" spans="2:9">
      <c r="B68" s="601" t="s">
        <v>473</v>
      </c>
    </row>
    <row r="69" spans="2:9">
      <c r="D69" s="567"/>
      <c r="E69" s="567"/>
      <c r="F69" s="567"/>
      <c r="I69" s="325"/>
    </row>
    <row r="70" spans="2:9">
      <c r="F70" s="567"/>
    </row>
    <row r="73" spans="2:9" ht="12.95">
      <c r="B73" s="1928" t="s">
        <v>474</v>
      </c>
      <c r="C73" s="1929"/>
      <c r="D73" s="1929" t="s">
        <v>414</v>
      </c>
      <c r="E73" s="1929"/>
      <c r="F73" s="1930"/>
    </row>
    <row r="74" spans="2:9">
      <c r="B74" s="611" t="s">
        <v>61</v>
      </c>
      <c r="C74" s="355" t="s">
        <v>401</v>
      </c>
      <c r="D74" s="355" t="s">
        <v>64</v>
      </c>
      <c r="E74" s="355" t="s">
        <v>15</v>
      </c>
      <c r="F74" s="610" t="s">
        <v>16</v>
      </c>
    </row>
    <row r="75" spans="2:9">
      <c r="B75" s="1008" t="s">
        <v>121</v>
      </c>
      <c r="C75" s="625">
        <v>8.5599999999999996E-2</v>
      </c>
      <c r="D75" s="490">
        <v>54.617065217391307</v>
      </c>
      <c r="E75" s="490"/>
      <c r="F75" s="510">
        <f>D75+E75</f>
        <v>54.617065217391307</v>
      </c>
    </row>
    <row r="76" spans="2:9">
      <c r="B76" s="1008" t="s">
        <v>123</v>
      </c>
      <c r="C76" s="625">
        <v>0.2021</v>
      </c>
      <c r="D76" s="490">
        <v>49.207608695652176</v>
      </c>
      <c r="E76" s="490"/>
      <c r="F76" s="510">
        <f t="shared" ref="F76:F111" si="2">D76+E76</f>
        <v>49.207608695652176</v>
      </c>
    </row>
    <row r="77" spans="2:9">
      <c r="B77" s="1008" t="s">
        <v>352</v>
      </c>
      <c r="C77" s="625">
        <v>0.17</v>
      </c>
      <c r="D77" s="490">
        <v>2.6293043478260869</v>
      </c>
      <c r="E77" s="490"/>
      <c r="F77" s="510">
        <f t="shared" si="2"/>
        <v>2.6293043478260869</v>
      </c>
    </row>
    <row r="78" spans="2:9">
      <c r="B78" s="1009" t="s">
        <v>66</v>
      </c>
      <c r="C78" s="628" t="s">
        <v>406</v>
      </c>
      <c r="D78" s="613">
        <v>44.7</v>
      </c>
      <c r="E78" s="613">
        <v>6.9</v>
      </c>
      <c r="F78" s="614">
        <f t="shared" si="2"/>
        <v>51.6</v>
      </c>
    </row>
    <row r="79" spans="2:9">
      <c r="B79" s="1009" t="s">
        <v>72</v>
      </c>
      <c r="C79" s="629">
        <v>0.23549999999999999</v>
      </c>
      <c r="D79" s="613">
        <v>11.4</v>
      </c>
      <c r="E79" s="613">
        <v>2.1</v>
      </c>
      <c r="F79" s="614">
        <f t="shared" si="2"/>
        <v>13.5</v>
      </c>
    </row>
    <row r="80" spans="2:9">
      <c r="B80" s="1009" t="s">
        <v>441</v>
      </c>
      <c r="C80" s="629">
        <v>0.23330000000000001</v>
      </c>
      <c r="D80" s="613">
        <v>40.544021739130429</v>
      </c>
      <c r="E80" s="613"/>
      <c r="F80" s="614">
        <f t="shared" si="2"/>
        <v>40.544021739130429</v>
      </c>
    </row>
    <row r="81" spans="2:6">
      <c r="B81" s="1009" t="s">
        <v>217</v>
      </c>
      <c r="C81" s="630">
        <v>0.36499999999999999</v>
      </c>
      <c r="D81" s="613">
        <v>0</v>
      </c>
      <c r="E81" s="613">
        <v>20.50192391304348</v>
      </c>
      <c r="F81" s="614">
        <f>D81+E81</f>
        <v>20.50192391304348</v>
      </c>
    </row>
    <row r="82" spans="2:6">
      <c r="B82" s="1009" t="s">
        <v>442</v>
      </c>
      <c r="C82" s="629">
        <v>0.23330000000000001</v>
      </c>
      <c r="D82" s="613">
        <v>49.62130434782609</v>
      </c>
      <c r="E82" s="613"/>
      <c r="F82" s="614">
        <f t="shared" si="2"/>
        <v>49.62130434782609</v>
      </c>
    </row>
    <row r="83" spans="2:6">
      <c r="B83" s="1009" t="s">
        <v>240</v>
      </c>
      <c r="C83" s="628" t="s">
        <v>406</v>
      </c>
      <c r="D83" s="613">
        <v>24.8</v>
      </c>
      <c r="E83" s="613">
        <v>17.2</v>
      </c>
      <c r="F83" s="614">
        <f t="shared" si="2"/>
        <v>42</v>
      </c>
    </row>
    <row r="84" spans="2:6">
      <c r="B84" s="1009" t="s">
        <v>443</v>
      </c>
      <c r="C84" s="629">
        <v>0.23330000000000001</v>
      </c>
      <c r="D84" s="613">
        <v>18.717500000000001</v>
      </c>
      <c r="E84" s="613"/>
      <c r="F84" s="614">
        <f t="shared" si="2"/>
        <v>18.717500000000001</v>
      </c>
    </row>
    <row r="85" spans="2:6">
      <c r="B85" s="1009" t="s">
        <v>75</v>
      </c>
      <c r="C85" s="629">
        <v>0.12</v>
      </c>
      <c r="D85" s="613">
        <v>1.6</v>
      </c>
      <c r="E85" s="613">
        <v>0.1</v>
      </c>
      <c r="F85" s="614">
        <f t="shared" si="2"/>
        <v>1.7000000000000002</v>
      </c>
    </row>
    <row r="86" spans="2:6">
      <c r="B86" s="1009" t="s">
        <v>148</v>
      </c>
      <c r="C86" s="629">
        <v>0.05</v>
      </c>
      <c r="D86" s="613">
        <v>3.9091739130434786</v>
      </c>
      <c r="E86" s="613"/>
      <c r="F86" s="614">
        <f t="shared" si="2"/>
        <v>3.9091739130434786</v>
      </c>
    </row>
    <row r="87" spans="2:6">
      <c r="B87" s="1009" t="s">
        <v>149</v>
      </c>
      <c r="C87" s="629">
        <v>0.09</v>
      </c>
      <c r="D87" s="613">
        <v>5.9090108695652166</v>
      </c>
      <c r="E87" s="613"/>
      <c r="F87" s="614">
        <f t="shared" si="2"/>
        <v>5.9090108695652166</v>
      </c>
    </row>
    <row r="88" spans="2:6">
      <c r="B88" s="1009" t="s">
        <v>150</v>
      </c>
      <c r="C88" s="629">
        <v>0.45900000000000002</v>
      </c>
      <c r="D88" s="613">
        <v>14.785565217391305</v>
      </c>
      <c r="E88" s="613"/>
      <c r="F88" s="614">
        <f t="shared" si="2"/>
        <v>14.785565217391305</v>
      </c>
    </row>
    <row r="89" spans="2:6">
      <c r="B89" s="1009" t="s">
        <v>152</v>
      </c>
      <c r="C89" s="629">
        <v>0.31850000000000001</v>
      </c>
      <c r="D89" s="613">
        <v>0</v>
      </c>
      <c r="E89" s="613">
        <v>38.723913043478262</v>
      </c>
      <c r="F89" s="614">
        <f t="shared" si="2"/>
        <v>38.723913043478262</v>
      </c>
    </row>
    <row r="90" spans="2:6">
      <c r="B90" s="1009" t="s">
        <v>475</v>
      </c>
      <c r="C90" s="629">
        <v>0.25</v>
      </c>
      <c r="D90" s="613">
        <v>9.4</v>
      </c>
      <c r="E90" s="613">
        <v>0.2</v>
      </c>
      <c r="F90" s="614">
        <f t="shared" si="2"/>
        <v>9.6</v>
      </c>
    </row>
    <row r="91" spans="2:6">
      <c r="B91" s="1009" t="s">
        <v>79</v>
      </c>
      <c r="C91" s="629">
        <v>0.5</v>
      </c>
      <c r="D91" s="613">
        <v>8.1</v>
      </c>
      <c r="E91" s="613">
        <v>0</v>
      </c>
      <c r="F91" s="614">
        <f t="shared" si="2"/>
        <v>8.1</v>
      </c>
    </row>
    <row r="92" spans="2:6">
      <c r="B92" s="1009" t="s">
        <v>464</v>
      </c>
      <c r="C92" s="629">
        <v>0.3</v>
      </c>
      <c r="D92" s="613">
        <v>0</v>
      </c>
      <c r="E92" s="613">
        <v>0.11220652173913044</v>
      </c>
      <c r="F92" s="614">
        <f t="shared" si="2"/>
        <v>0.11220652173913044</v>
      </c>
    </row>
    <row r="93" spans="2:6">
      <c r="B93" s="1009" t="s">
        <v>235</v>
      </c>
      <c r="C93" s="629">
        <v>0.3</v>
      </c>
      <c r="D93" s="613">
        <v>9.3743369565217396</v>
      </c>
      <c r="E93" s="613"/>
      <c r="F93" s="614">
        <f t="shared" si="2"/>
        <v>9.3743369565217396</v>
      </c>
    </row>
    <row r="94" spans="2:6">
      <c r="B94" s="1009" t="s">
        <v>444</v>
      </c>
      <c r="C94" s="629">
        <v>0.1333</v>
      </c>
      <c r="D94" s="613">
        <v>9.2538152173913044</v>
      </c>
      <c r="E94" s="613"/>
      <c r="F94" s="614">
        <f t="shared" si="2"/>
        <v>9.2538152173913044</v>
      </c>
    </row>
    <row r="95" spans="2:6">
      <c r="B95" s="1009" t="s">
        <v>445</v>
      </c>
      <c r="C95" s="629">
        <v>0.1333</v>
      </c>
      <c r="D95" s="613">
        <v>9.4534565217391293</v>
      </c>
      <c r="E95" s="613"/>
      <c r="F95" s="614">
        <f t="shared" si="2"/>
        <v>9.4534565217391293</v>
      </c>
    </row>
    <row r="96" spans="2:6">
      <c r="B96" s="1009" t="s">
        <v>446</v>
      </c>
      <c r="C96" s="629">
        <v>0.1333</v>
      </c>
      <c r="D96" s="613">
        <v>3.4782282608695652</v>
      </c>
      <c r="E96" s="613"/>
      <c r="F96" s="614">
        <f t="shared" si="2"/>
        <v>3.4782282608695652</v>
      </c>
    </row>
    <row r="97" spans="2:13">
      <c r="B97" s="1009" t="s">
        <v>447</v>
      </c>
      <c r="C97" s="629">
        <v>0.1333</v>
      </c>
      <c r="D97" s="613">
        <v>4.6553695652173914</v>
      </c>
      <c r="E97" s="613"/>
      <c r="F97" s="614">
        <f t="shared" si="2"/>
        <v>4.6553695652173914</v>
      </c>
    </row>
    <row r="98" spans="2:13">
      <c r="B98" s="1009" t="s">
        <v>448</v>
      </c>
      <c r="C98" s="629">
        <v>1</v>
      </c>
      <c r="D98" s="613">
        <v>22.935978260869565</v>
      </c>
      <c r="E98" s="613"/>
      <c r="F98" s="614">
        <f t="shared" si="2"/>
        <v>22.935978260869565</v>
      </c>
    </row>
    <row r="99" spans="2:13">
      <c r="B99" s="1009" t="s">
        <v>449</v>
      </c>
      <c r="C99" s="629">
        <v>0.1333</v>
      </c>
      <c r="D99" s="613">
        <v>1.3571304347826088</v>
      </c>
      <c r="E99" s="613"/>
      <c r="F99" s="614">
        <f t="shared" si="2"/>
        <v>1.3571304347826088</v>
      </c>
    </row>
    <row r="100" spans="2:13">
      <c r="B100" s="1009" t="s">
        <v>82</v>
      </c>
      <c r="C100" s="628" t="s">
        <v>406</v>
      </c>
      <c r="D100" s="613">
        <v>12</v>
      </c>
      <c r="E100" s="613">
        <v>102.6</v>
      </c>
      <c r="F100" s="614">
        <f t="shared" si="2"/>
        <v>114.6</v>
      </c>
    </row>
    <row r="101" spans="2:13">
      <c r="B101" s="1009" t="s">
        <v>450</v>
      </c>
      <c r="C101" s="629">
        <v>0.1333</v>
      </c>
      <c r="D101" s="613">
        <v>9.5334565217391294</v>
      </c>
      <c r="E101" s="613"/>
      <c r="F101" s="614">
        <f t="shared" si="2"/>
        <v>9.5334565217391294</v>
      </c>
    </row>
    <row r="102" spans="2:13">
      <c r="B102" s="1009" t="s">
        <v>451</v>
      </c>
      <c r="C102" s="629">
        <v>0.23330000000000001</v>
      </c>
      <c r="D102" s="613">
        <v>29.176108695652172</v>
      </c>
      <c r="E102" s="613"/>
      <c r="F102" s="614">
        <f t="shared" si="2"/>
        <v>29.176108695652172</v>
      </c>
    </row>
    <row r="103" spans="2:13">
      <c r="B103" s="1009" t="s">
        <v>206</v>
      </c>
      <c r="C103" s="629">
        <v>0.6</v>
      </c>
      <c r="D103" s="613">
        <v>41.670652173913041</v>
      </c>
      <c r="E103" s="613"/>
      <c r="F103" s="614">
        <f t="shared" si="2"/>
        <v>41.670652173913041</v>
      </c>
    </row>
    <row r="104" spans="2:13">
      <c r="B104" s="1009" t="s">
        <v>476</v>
      </c>
      <c r="C104" s="629">
        <v>9.6799999999999997E-2</v>
      </c>
      <c r="D104" s="613">
        <v>10.91383695652174</v>
      </c>
      <c r="E104" s="613"/>
      <c r="F104" s="614">
        <f t="shared" si="2"/>
        <v>10.91383695652174</v>
      </c>
    </row>
    <row r="105" spans="2:13">
      <c r="B105" s="1009" t="s">
        <v>453</v>
      </c>
      <c r="C105" s="629">
        <v>0.1333</v>
      </c>
      <c r="D105" s="613">
        <v>22.534456521739131</v>
      </c>
      <c r="E105" s="613"/>
      <c r="F105" s="614">
        <f t="shared" si="2"/>
        <v>22.534456521739131</v>
      </c>
    </row>
    <row r="106" spans="2:13">
      <c r="B106" s="1009" t="s">
        <v>454</v>
      </c>
      <c r="C106" s="629">
        <v>0.23330000000000001</v>
      </c>
      <c r="D106" s="613">
        <v>14.131641304347825</v>
      </c>
      <c r="E106" s="613"/>
      <c r="F106" s="614">
        <f t="shared" si="2"/>
        <v>14.131641304347825</v>
      </c>
      <c r="L106" s="626"/>
      <c r="M106" s="626"/>
    </row>
    <row r="107" spans="2:13">
      <c r="B107" s="1009" t="s">
        <v>455</v>
      </c>
      <c r="C107" s="629">
        <v>0.1333</v>
      </c>
      <c r="D107" s="613">
        <v>4.41695652173913</v>
      </c>
      <c r="E107" s="613"/>
      <c r="F107" s="614">
        <f t="shared" si="2"/>
        <v>4.41695652173913</v>
      </c>
    </row>
    <row r="108" spans="2:13">
      <c r="B108" s="1009" t="s">
        <v>408</v>
      </c>
      <c r="C108" s="629">
        <v>0.215</v>
      </c>
      <c r="D108" s="613">
        <v>13.6</v>
      </c>
      <c r="E108" s="613">
        <v>0.3</v>
      </c>
      <c r="F108" s="614">
        <f t="shared" si="2"/>
        <v>13.9</v>
      </c>
    </row>
    <row r="109" spans="2:13">
      <c r="B109" s="1009" t="s">
        <v>90</v>
      </c>
      <c r="C109" s="629">
        <v>0.25</v>
      </c>
      <c r="D109" s="613">
        <v>17.399999999999999</v>
      </c>
      <c r="E109" s="613">
        <v>1.1000000000000001</v>
      </c>
      <c r="F109" s="614">
        <f t="shared" si="2"/>
        <v>18.5</v>
      </c>
    </row>
    <row r="110" spans="2:13">
      <c r="B110" s="1008" t="s">
        <v>220</v>
      </c>
      <c r="C110" s="618">
        <v>0.15</v>
      </c>
      <c r="D110" s="490">
        <v>5.8657934782608701</v>
      </c>
      <c r="E110" s="627"/>
      <c r="F110" s="510">
        <f t="shared" si="2"/>
        <v>5.8657934782608701</v>
      </c>
    </row>
    <row r="111" spans="2:13" ht="12.95">
      <c r="B111" s="1573" t="s">
        <v>477</v>
      </c>
      <c r="C111" s="1751"/>
      <c r="D111" s="1752">
        <f>SUM(D75:D110)</f>
        <v>581.69177173913056</v>
      </c>
      <c r="E111" s="1752">
        <f>SUM(E75:E110)</f>
        <v>189.83804347826086</v>
      </c>
      <c r="F111" s="1753">
        <f t="shared" si="2"/>
        <v>771.52981521739139</v>
      </c>
    </row>
    <row r="112" spans="2:13">
      <c r="B112" s="1458" t="s">
        <v>409</v>
      </c>
      <c r="C112" s="1458"/>
      <c r="D112" s="1458"/>
      <c r="E112" s="1458"/>
      <c r="F112" s="1458"/>
    </row>
    <row r="113" spans="2:5">
      <c r="B113" s="326" t="s">
        <v>478</v>
      </c>
      <c r="C113" s="326"/>
      <c r="D113" s="326"/>
      <c r="E113" s="326"/>
    </row>
  </sheetData>
  <mergeCells count="1">
    <mergeCell ref="B40:I40"/>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4:J113"/>
  <sheetViews>
    <sheetView topLeftCell="A64" zoomScaleNormal="100" workbookViewId="0">
      <selection activeCell="J78" sqref="J78"/>
    </sheetView>
  </sheetViews>
  <sheetFormatPr defaultRowHeight="12.6"/>
  <cols>
    <col min="2" max="2" width="12.85546875" customWidth="1"/>
    <col min="3" max="3" width="13.85546875" customWidth="1"/>
    <col min="6" max="6" width="18.28515625" customWidth="1"/>
  </cols>
  <sheetData>
    <row r="4" spans="2:9">
      <c r="B4" s="576" t="s">
        <v>398</v>
      </c>
      <c r="C4" s="577" t="s">
        <v>401</v>
      </c>
      <c r="D4" s="576" t="s">
        <v>331</v>
      </c>
      <c r="E4" s="576"/>
      <c r="F4" s="576"/>
    </row>
    <row r="5" spans="2:9">
      <c r="B5" s="576" t="s">
        <v>61</v>
      </c>
      <c r="C5" s="576"/>
      <c r="D5" s="577" t="s">
        <v>332</v>
      </c>
      <c r="E5" s="577" t="s">
        <v>15</v>
      </c>
      <c r="F5" s="577" t="s">
        <v>16</v>
      </c>
    </row>
    <row r="6" spans="2:9">
      <c r="B6" s="601" t="s">
        <v>21</v>
      </c>
      <c r="C6" s="602">
        <v>0.85</v>
      </c>
      <c r="D6" s="603">
        <v>3.6771117359203296</v>
      </c>
      <c r="E6" s="604">
        <v>5.2534018461538459</v>
      </c>
      <c r="F6" s="603">
        <f>SUM(D6+E6)</f>
        <v>8.930513582074175</v>
      </c>
      <c r="I6" s="567"/>
    </row>
    <row r="7" spans="2:9">
      <c r="B7" s="605" t="s">
        <v>33</v>
      </c>
      <c r="C7" s="606" t="s">
        <v>162</v>
      </c>
      <c r="D7" s="603">
        <v>9.8644699881417406</v>
      </c>
      <c r="E7" s="604">
        <v>2.7688340109890111</v>
      </c>
      <c r="F7" s="603">
        <f t="shared" ref="F7:F36" si="0">SUM(D7+E7)</f>
        <v>12.633303999130751</v>
      </c>
    </row>
    <row r="8" spans="2:9">
      <c r="B8" s="605" t="s">
        <v>163</v>
      </c>
      <c r="C8" s="602">
        <v>0.65129999999999999</v>
      </c>
      <c r="D8" s="603">
        <v>0.53001300149435526</v>
      </c>
      <c r="E8" s="604">
        <v>0.42509298901098902</v>
      </c>
      <c r="F8" s="603">
        <f t="shared" si="0"/>
        <v>0.95510599050534428</v>
      </c>
    </row>
    <row r="9" spans="2:9">
      <c r="B9" s="607" t="s">
        <v>42</v>
      </c>
      <c r="C9" s="608" t="s">
        <v>164</v>
      </c>
      <c r="D9" s="603">
        <v>41.436472527472532</v>
      </c>
      <c r="E9" s="604"/>
      <c r="F9" s="603">
        <f t="shared" si="0"/>
        <v>41.436472527472532</v>
      </c>
    </row>
    <row r="10" spans="2:9">
      <c r="B10" s="605" t="s">
        <v>45</v>
      </c>
      <c r="C10" s="606">
        <v>0.36</v>
      </c>
      <c r="D10" s="603">
        <v>26.233475103021977</v>
      </c>
      <c r="E10" s="604">
        <v>11.711206120879121</v>
      </c>
      <c r="F10" s="603">
        <f t="shared" si="0"/>
        <v>37.9446812239011</v>
      </c>
      <c r="H10" s="567"/>
    </row>
    <row r="11" spans="2:9">
      <c r="B11" s="605" t="s">
        <v>47</v>
      </c>
      <c r="C11" s="606">
        <v>0.51</v>
      </c>
      <c r="D11" s="603">
        <v>49.206589285714287</v>
      </c>
      <c r="E11" s="604">
        <v>36.782648241758245</v>
      </c>
      <c r="F11" s="603">
        <f t="shared" si="0"/>
        <v>85.98923752747254</v>
      </c>
    </row>
    <row r="12" spans="2:9">
      <c r="B12" s="607" t="s">
        <v>51</v>
      </c>
      <c r="C12" s="608">
        <v>0.13039999999999999</v>
      </c>
      <c r="D12" s="603">
        <v>7.7029185891623024</v>
      </c>
      <c r="E12" s="604">
        <v>1.6478986483516482</v>
      </c>
      <c r="F12" s="603">
        <f t="shared" si="0"/>
        <v>9.3508172375139509</v>
      </c>
      <c r="I12" s="567"/>
    </row>
    <row r="13" spans="2:9">
      <c r="B13" s="605" t="s">
        <v>173</v>
      </c>
      <c r="C13" s="606" t="s">
        <v>167</v>
      </c>
      <c r="D13" s="603">
        <v>0.10132159021398524</v>
      </c>
      <c r="E13" s="604">
        <v>0.62220797802197803</v>
      </c>
      <c r="F13" s="603">
        <f t="shared" si="0"/>
        <v>0.72352956823596326</v>
      </c>
    </row>
    <row r="14" spans="2:9">
      <c r="B14" s="605" t="s">
        <v>419</v>
      </c>
      <c r="C14" s="602">
        <v>0.1988</v>
      </c>
      <c r="D14" s="603"/>
      <c r="E14" s="604"/>
      <c r="F14" s="603">
        <f t="shared" si="0"/>
        <v>0</v>
      </c>
    </row>
    <row r="15" spans="2:9">
      <c r="B15" s="605" t="s">
        <v>56</v>
      </c>
      <c r="C15" s="602">
        <v>0.55300000000000005</v>
      </c>
      <c r="D15" s="603">
        <v>12.059090144230769</v>
      </c>
      <c r="E15" s="604">
        <v>9.9480387472527472</v>
      </c>
      <c r="F15" s="603">
        <f t="shared" si="0"/>
        <v>22.007128891483518</v>
      </c>
    </row>
    <row r="16" spans="2:9">
      <c r="B16" s="605" t="s">
        <v>57</v>
      </c>
      <c r="C16" s="606">
        <v>0.39550000000000002</v>
      </c>
      <c r="D16" s="603">
        <v>11.838628519917584</v>
      </c>
      <c r="E16" s="604">
        <v>41.725677857142855</v>
      </c>
      <c r="F16" s="603">
        <f t="shared" si="0"/>
        <v>53.56430637706044</v>
      </c>
    </row>
    <row r="17" spans="2:9">
      <c r="B17" s="605" t="s">
        <v>60</v>
      </c>
      <c r="C17" s="602">
        <v>0.43969999999999998</v>
      </c>
      <c r="D17" s="603">
        <v>7.17710525412088</v>
      </c>
      <c r="E17" s="604">
        <v>10.234826175824175</v>
      </c>
      <c r="F17" s="603">
        <f t="shared" si="0"/>
        <v>17.411931429945056</v>
      </c>
    </row>
    <row r="18" spans="2:9">
      <c r="B18" s="605" t="s">
        <v>65</v>
      </c>
      <c r="C18" s="602">
        <v>0.64</v>
      </c>
      <c r="D18" s="603">
        <v>8.9316152987637363</v>
      </c>
      <c r="E18" s="604">
        <v>3.8339894505494505</v>
      </c>
      <c r="F18" s="603">
        <f t="shared" si="0"/>
        <v>12.765604749313187</v>
      </c>
    </row>
    <row r="19" spans="2:9">
      <c r="B19" s="605" t="s">
        <v>68</v>
      </c>
      <c r="C19" s="602">
        <v>0.2</v>
      </c>
      <c r="D19" s="609">
        <v>1.1934551411723042</v>
      </c>
      <c r="E19" s="604">
        <v>1.1546618021978021</v>
      </c>
      <c r="F19" s="603">
        <f t="shared" si="0"/>
        <v>2.3481169433701066</v>
      </c>
    </row>
    <row r="20" spans="2:9">
      <c r="B20" s="605" t="s">
        <v>71</v>
      </c>
      <c r="C20" s="606" t="s">
        <v>174</v>
      </c>
      <c r="D20" s="609">
        <v>12.07514281958276</v>
      </c>
      <c r="E20" s="604">
        <v>1.7254475164835166</v>
      </c>
      <c r="F20" s="603">
        <f t="shared" si="0"/>
        <v>13.800590336066277</v>
      </c>
    </row>
    <row r="21" spans="2:9">
      <c r="B21" s="605" t="s">
        <v>52</v>
      </c>
      <c r="C21" s="606">
        <v>0.35</v>
      </c>
      <c r="D21" s="609">
        <v>2.5600959673871051</v>
      </c>
      <c r="E21" s="604">
        <v>0.38520313186813188</v>
      </c>
      <c r="F21" s="603">
        <f t="shared" si="0"/>
        <v>2.9452990992552368</v>
      </c>
    </row>
    <row r="22" spans="2:9">
      <c r="B22" s="605" t="s">
        <v>74</v>
      </c>
      <c r="C22" s="608" t="s">
        <v>175</v>
      </c>
      <c r="D22" s="620">
        <v>59.198099168043868</v>
      </c>
      <c r="E22" s="604">
        <v>17.103653186813187</v>
      </c>
      <c r="F22" s="604">
        <f t="shared" si="0"/>
        <v>76.301752354857058</v>
      </c>
    </row>
    <row r="23" spans="2:9">
      <c r="B23" s="605" t="s">
        <v>178</v>
      </c>
      <c r="C23" s="606" t="s">
        <v>176</v>
      </c>
      <c r="D23" s="609">
        <v>13.925583533653846</v>
      </c>
      <c r="E23" s="604">
        <v>42.901878967032971</v>
      </c>
      <c r="F23" s="603">
        <f t="shared" si="0"/>
        <v>56.827462500686821</v>
      </c>
      <c r="G23" s="567"/>
    </row>
    <row r="24" spans="2:9">
      <c r="B24" s="605" t="s">
        <v>83</v>
      </c>
      <c r="C24" s="606" t="s">
        <v>177</v>
      </c>
      <c r="D24" s="609">
        <v>33.637142857142855</v>
      </c>
      <c r="E24" s="604">
        <v>0</v>
      </c>
      <c r="F24" s="603">
        <f t="shared" si="0"/>
        <v>33.637142857142855</v>
      </c>
      <c r="I24" s="567"/>
    </row>
    <row r="25" spans="2:9">
      <c r="B25" s="605" t="s">
        <v>85</v>
      </c>
      <c r="C25" s="606">
        <v>0.3679</v>
      </c>
      <c r="D25" s="609">
        <v>9.0701680116758236</v>
      </c>
      <c r="E25" s="604">
        <v>39.124494505494503</v>
      </c>
      <c r="F25" s="603">
        <f t="shared" si="0"/>
        <v>48.194662517170329</v>
      </c>
    </row>
    <row r="26" spans="2:9">
      <c r="B26" s="605" t="s">
        <v>88</v>
      </c>
      <c r="C26" s="606" t="s">
        <v>179</v>
      </c>
      <c r="D26" s="609">
        <v>26.18620241001674</v>
      </c>
      <c r="E26" s="604">
        <v>18.207079</v>
      </c>
      <c r="F26" s="603">
        <f t="shared" si="0"/>
        <v>44.393281410016741</v>
      </c>
    </row>
    <row r="27" spans="2:9">
      <c r="B27" s="605" t="s">
        <v>466</v>
      </c>
      <c r="C27" s="602">
        <v>0.41499999999999998</v>
      </c>
      <c r="D27" s="609">
        <v>10.80076923076923</v>
      </c>
      <c r="E27" s="604">
        <v>0</v>
      </c>
      <c r="F27" s="603">
        <f t="shared" si="0"/>
        <v>10.80076923076923</v>
      </c>
    </row>
    <row r="28" spans="2:9">
      <c r="B28" s="605" t="s">
        <v>105</v>
      </c>
      <c r="C28" s="602">
        <v>0.30580000000000002</v>
      </c>
      <c r="D28" s="609">
        <v>9.2674261675824177</v>
      </c>
      <c r="E28" s="604">
        <v>130.18418142857143</v>
      </c>
      <c r="F28" s="603">
        <f t="shared" si="0"/>
        <v>139.45160759615385</v>
      </c>
      <c r="I28" s="567"/>
    </row>
    <row r="29" spans="2:9">
      <c r="B29" s="605" t="s">
        <v>106</v>
      </c>
      <c r="C29" s="602">
        <v>0.30580000000000002</v>
      </c>
      <c r="D29" s="609">
        <v>38.436076923076925</v>
      </c>
      <c r="E29" s="604">
        <v>0</v>
      </c>
      <c r="F29" s="603">
        <f t="shared" si="0"/>
        <v>38.436076923076925</v>
      </c>
    </row>
    <row r="30" spans="2:9">
      <c r="B30" s="605" t="s">
        <v>108</v>
      </c>
      <c r="C30" s="602">
        <v>0.58840000000000003</v>
      </c>
      <c r="D30" s="609">
        <v>26.367735920329672</v>
      </c>
      <c r="E30" s="604">
        <v>25.341356120879123</v>
      </c>
      <c r="F30" s="603">
        <f t="shared" si="0"/>
        <v>51.709092041208791</v>
      </c>
    </row>
    <row r="31" spans="2:9">
      <c r="B31" s="605" t="s">
        <v>467</v>
      </c>
      <c r="C31" s="602">
        <v>0.53774999999999995</v>
      </c>
      <c r="D31" s="603">
        <v>2.5246234707675135</v>
      </c>
      <c r="E31" s="604">
        <v>27.131812703296703</v>
      </c>
      <c r="F31" s="603">
        <f t="shared" si="0"/>
        <v>29.656436174064215</v>
      </c>
    </row>
    <row r="32" spans="2:9">
      <c r="B32" s="605" t="s">
        <v>225</v>
      </c>
      <c r="C32" s="602">
        <v>0.18</v>
      </c>
      <c r="D32" s="603">
        <v>2.1168980940934063</v>
      </c>
      <c r="E32" s="604">
        <v>1.2000243736263736</v>
      </c>
      <c r="F32" s="603">
        <f t="shared" si="0"/>
        <v>3.3169224677197802</v>
      </c>
    </row>
    <row r="33" spans="2:10">
      <c r="B33" s="605" t="s">
        <v>112</v>
      </c>
      <c r="C33" s="606">
        <v>0.41499999999999998</v>
      </c>
      <c r="D33" s="603">
        <v>13.153759647578983</v>
      </c>
      <c r="E33" s="604">
        <v>0.37139091208791214</v>
      </c>
      <c r="F33" s="603">
        <f t="shared" si="0"/>
        <v>13.525150559666896</v>
      </c>
    </row>
    <row r="34" spans="2:10">
      <c r="B34" s="605" t="s">
        <v>113</v>
      </c>
      <c r="C34" s="606">
        <v>0.53200000000000003</v>
      </c>
      <c r="D34" s="603">
        <v>32.767122424450548</v>
      </c>
      <c r="E34" s="604">
        <v>23.749822582417583</v>
      </c>
      <c r="F34" s="603">
        <f t="shared" si="0"/>
        <v>56.516945006868127</v>
      </c>
    </row>
    <row r="35" spans="2:10" ht="12.95">
      <c r="B35" s="605" t="s">
        <v>460</v>
      </c>
      <c r="C35" s="606">
        <v>0.59599999999999997</v>
      </c>
      <c r="D35" s="603">
        <v>4.4671403701279182</v>
      </c>
      <c r="E35" s="604">
        <v>0.40201995604395602</v>
      </c>
      <c r="F35" s="603">
        <f t="shared" si="0"/>
        <v>4.8691603261718743</v>
      </c>
      <c r="G35" s="568"/>
    </row>
    <row r="36" spans="2:10">
      <c r="B36" s="605" t="s">
        <v>114</v>
      </c>
      <c r="C36" s="606">
        <v>0.34570000000000001</v>
      </c>
      <c r="D36" s="603">
        <v>35.985820054945052</v>
      </c>
      <c r="E36" s="604">
        <v>62.310883923076922</v>
      </c>
      <c r="F36" s="603">
        <f t="shared" si="0"/>
        <v>98.296703978021981</v>
      </c>
    </row>
    <row r="37" spans="2:10">
      <c r="B37" s="1677" t="s">
        <v>382</v>
      </c>
      <c r="C37" s="1678"/>
      <c r="D37" s="1764">
        <f>SUM(D6:D36)</f>
        <v>512.49207325057137</v>
      </c>
      <c r="E37" s="1764">
        <f>SUM(E6:E36)</f>
        <v>516.24773217582424</v>
      </c>
      <c r="F37" s="1764">
        <f>SUM(F6:F36)</f>
        <v>1028.7398054263956</v>
      </c>
      <c r="I37" s="325"/>
      <c r="J37" s="567"/>
    </row>
    <row r="38" spans="2:10">
      <c r="I38" s="567"/>
    </row>
    <row r="39" spans="2:10">
      <c r="B39" s="578" t="s">
        <v>420</v>
      </c>
      <c r="C39" s="579"/>
      <c r="D39" s="580"/>
      <c r="E39" s="580"/>
      <c r="F39" s="580"/>
      <c r="G39" s="580"/>
      <c r="H39" s="581"/>
      <c r="I39" s="581"/>
      <c r="J39" s="581"/>
    </row>
    <row r="40" spans="2:10" ht="22.15" customHeight="1">
      <c r="B40" s="2098" t="s">
        <v>431</v>
      </c>
      <c r="C40" s="2179"/>
      <c r="D40" s="2179"/>
      <c r="E40" s="2179"/>
      <c r="F40" s="2179"/>
      <c r="G40" s="2179"/>
      <c r="H40" s="2179"/>
      <c r="I40" s="2179"/>
      <c r="J40" s="581"/>
    </row>
    <row r="41" spans="2:10">
      <c r="B41" s="578" t="s">
        <v>395</v>
      </c>
      <c r="C41" s="578"/>
      <c r="D41" s="578"/>
      <c r="E41" s="582"/>
      <c r="F41" s="583"/>
      <c r="G41" s="583"/>
      <c r="H41" s="584"/>
      <c r="I41" s="584"/>
      <c r="J41" s="584"/>
    </row>
    <row r="42" spans="2:10">
      <c r="B42" s="585" t="s">
        <v>385</v>
      </c>
      <c r="C42" s="585"/>
      <c r="D42" s="585"/>
      <c r="E42" s="586"/>
      <c r="F42" s="580"/>
      <c r="G42" s="580"/>
      <c r="H42" s="581"/>
      <c r="I42" s="581"/>
      <c r="J42" s="581"/>
    </row>
    <row r="43" spans="2:10">
      <c r="B43" s="585" t="s">
        <v>386</v>
      </c>
      <c r="C43" s="585"/>
      <c r="D43" s="585"/>
      <c r="E43" s="586"/>
      <c r="F43" s="580"/>
      <c r="G43" s="580"/>
      <c r="H43" s="581"/>
      <c r="I43" s="581"/>
      <c r="J43" s="581"/>
    </row>
    <row r="44" spans="2:10">
      <c r="B44" s="585" t="s">
        <v>432</v>
      </c>
      <c r="C44" s="579"/>
      <c r="D44" s="580"/>
      <c r="E44" s="580"/>
      <c r="F44" s="580"/>
      <c r="G44" s="580"/>
      <c r="H44" s="581"/>
      <c r="I44" s="581"/>
      <c r="J44" s="581"/>
    </row>
    <row r="45" spans="2:10">
      <c r="B45" s="585" t="s">
        <v>433</v>
      </c>
      <c r="C45" s="579"/>
      <c r="D45" s="580"/>
      <c r="E45" s="580"/>
      <c r="F45" s="580"/>
      <c r="G45" s="580"/>
      <c r="H45" s="585"/>
      <c r="I45" s="581"/>
      <c r="J45" s="581"/>
    </row>
    <row r="46" spans="2:10">
      <c r="B46" s="585" t="s">
        <v>434</v>
      </c>
      <c r="C46" s="579"/>
      <c r="D46" s="580"/>
      <c r="E46" s="580"/>
      <c r="F46" s="581"/>
      <c r="G46" s="580"/>
      <c r="H46" s="581"/>
      <c r="I46" s="581"/>
      <c r="J46" s="581"/>
    </row>
    <row r="47" spans="2:10">
      <c r="B47" s="585" t="s">
        <v>373</v>
      </c>
      <c r="C47" s="579"/>
      <c r="D47" s="580"/>
      <c r="E47" s="580"/>
      <c r="F47" s="580"/>
      <c r="G47" s="580"/>
      <c r="H47" s="581"/>
      <c r="I47" s="581"/>
      <c r="J47" s="581"/>
    </row>
    <row r="48" spans="2:10">
      <c r="B48" s="585" t="s">
        <v>435</v>
      </c>
      <c r="C48" s="579"/>
      <c r="D48" s="580"/>
      <c r="E48" s="580"/>
      <c r="F48" s="580"/>
      <c r="G48" s="580"/>
      <c r="H48" s="541"/>
      <c r="I48" s="541"/>
      <c r="J48" s="541"/>
    </row>
    <row r="49" spans="2:10">
      <c r="B49" s="585" t="s">
        <v>436</v>
      </c>
      <c r="C49" s="579"/>
      <c r="D49" s="580"/>
      <c r="E49" s="580"/>
      <c r="F49" s="580"/>
      <c r="G49" s="580"/>
      <c r="H49" s="541"/>
      <c r="I49" s="541"/>
      <c r="J49" s="541"/>
    </row>
    <row r="50" spans="2:10">
      <c r="B50" s="587" t="s">
        <v>437</v>
      </c>
      <c r="C50" s="624"/>
      <c r="D50" s="624"/>
      <c r="E50" s="624"/>
      <c r="F50" s="624"/>
      <c r="G50" s="624"/>
      <c r="H50" s="541"/>
      <c r="I50" s="541"/>
      <c r="J50" s="541"/>
    </row>
    <row r="51" spans="2:10">
      <c r="B51" s="588" t="s">
        <v>438</v>
      </c>
    </row>
    <row r="52" spans="2:10">
      <c r="B52" s="588" t="s">
        <v>439</v>
      </c>
    </row>
    <row r="53" spans="2:10">
      <c r="B53" s="588"/>
    </row>
    <row r="54" spans="2:10">
      <c r="B54" s="576" t="s">
        <v>334</v>
      </c>
      <c r="C54" s="577" t="s">
        <v>401</v>
      </c>
      <c r="D54" s="589" t="s">
        <v>331</v>
      </c>
      <c r="E54" s="590"/>
      <c r="F54" s="576"/>
    </row>
    <row r="55" spans="2:10">
      <c r="B55" s="576" t="s">
        <v>61</v>
      </c>
      <c r="C55" s="576"/>
      <c r="D55" s="577" t="s">
        <v>332</v>
      </c>
      <c r="E55" s="591" t="s">
        <v>15</v>
      </c>
      <c r="F55" s="577" t="s">
        <v>16</v>
      </c>
    </row>
    <row r="56" spans="2:10">
      <c r="B56" s="605" t="s">
        <v>470</v>
      </c>
      <c r="C56" s="606">
        <v>0.15</v>
      </c>
      <c r="D56" s="609">
        <v>9.2508571428571429</v>
      </c>
      <c r="E56" s="603">
        <v>0.99549590109890107</v>
      </c>
      <c r="F56" s="603">
        <f>SUM(D56+E56)</f>
        <v>10.246353043956043</v>
      </c>
    </row>
    <row r="57" spans="2:10">
      <c r="B57" s="605" t="s">
        <v>471</v>
      </c>
      <c r="C57" s="606">
        <v>0.28849999999999998</v>
      </c>
      <c r="D57" s="609">
        <v>4.6819120879120879</v>
      </c>
      <c r="E57" s="603">
        <v>0</v>
      </c>
      <c r="F57" s="603">
        <f t="shared" ref="F57:F65" si="1">SUM(D57+E57)</f>
        <v>4.6819120879120879</v>
      </c>
    </row>
    <row r="58" spans="2:10">
      <c r="B58" s="605" t="s">
        <v>223</v>
      </c>
      <c r="C58" s="602">
        <v>7.5999999999999998E-2</v>
      </c>
      <c r="D58" s="609">
        <v>8.7144846325549441</v>
      </c>
      <c r="E58" s="603">
        <v>1.3835369230769232</v>
      </c>
      <c r="F58" s="603">
        <f t="shared" si="1"/>
        <v>10.098021555631867</v>
      </c>
    </row>
    <row r="59" spans="2:10">
      <c r="B59" s="605" t="s">
        <v>19</v>
      </c>
      <c r="C59" s="602">
        <v>0.1178</v>
      </c>
      <c r="D59" s="609">
        <v>0.13063846261160714</v>
      </c>
      <c r="E59" s="603">
        <v>0</v>
      </c>
      <c r="F59" s="603">
        <f t="shared" si="1"/>
        <v>0.13063846261160714</v>
      </c>
    </row>
    <row r="60" spans="2:10">
      <c r="B60" s="605" t="s">
        <v>31</v>
      </c>
      <c r="C60" s="606" t="s">
        <v>180</v>
      </c>
      <c r="D60" s="609">
        <v>4.4692857142857143</v>
      </c>
      <c r="E60" s="603">
        <v>72.932617736263737</v>
      </c>
      <c r="F60" s="603">
        <f t="shared" si="1"/>
        <v>77.401903450549455</v>
      </c>
    </row>
    <row r="61" spans="2:10">
      <c r="B61" s="605" t="s">
        <v>288</v>
      </c>
      <c r="C61" s="602">
        <v>0.1482</v>
      </c>
      <c r="D61" s="609">
        <v>1.3262220123626374</v>
      </c>
      <c r="E61" s="603">
        <v>0</v>
      </c>
      <c r="F61" s="603">
        <f t="shared" si="1"/>
        <v>1.3262220123626374</v>
      </c>
    </row>
    <row r="62" spans="2:10">
      <c r="B62" s="605" t="s">
        <v>76</v>
      </c>
      <c r="C62" s="602">
        <v>0.6</v>
      </c>
      <c r="D62" s="609">
        <v>0.87403986735920336</v>
      </c>
      <c r="E62" s="603">
        <v>1.7504164505494504</v>
      </c>
      <c r="F62" s="603">
        <f t="shared" si="1"/>
        <v>2.6244563179086535</v>
      </c>
    </row>
    <row r="63" spans="2:10">
      <c r="B63" s="605" t="s">
        <v>34</v>
      </c>
      <c r="C63" s="602">
        <v>0.36165000000000003</v>
      </c>
      <c r="D63" s="609">
        <v>21.200053743131868</v>
      </c>
      <c r="E63" s="603">
        <v>25.825754956043955</v>
      </c>
      <c r="F63" s="603">
        <f t="shared" si="1"/>
        <v>47.025808699175826</v>
      </c>
    </row>
    <row r="64" spans="2:10">
      <c r="B64" s="605" t="s">
        <v>28</v>
      </c>
      <c r="C64" s="602">
        <v>0.5</v>
      </c>
      <c r="D64" s="609">
        <v>2.7089279275412088</v>
      </c>
      <c r="E64" s="603">
        <v>10.844575725274725</v>
      </c>
      <c r="F64" s="603">
        <f t="shared" si="1"/>
        <v>13.553503652815934</v>
      </c>
    </row>
    <row r="65" spans="2:9">
      <c r="B65" s="605" t="s">
        <v>22</v>
      </c>
      <c r="C65" s="602">
        <v>0.35</v>
      </c>
      <c r="D65" s="609">
        <v>15.440362637362638</v>
      </c>
      <c r="E65" s="603">
        <v>0</v>
      </c>
      <c r="F65" s="603">
        <f t="shared" si="1"/>
        <v>15.440362637362638</v>
      </c>
    </row>
    <row r="66" spans="2:9">
      <c r="B66" s="1677" t="s">
        <v>338</v>
      </c>
      <c r="C66" s="1689"/>
      <c r="D66" s="1763">
        <f>SUM(D56:D65)</f>
        <v>68.79678422797906</v>
      </c>
      <c r="E66" s="1763">
        <f>SUM(E56:E65)</f>
        <v>113.73239769230769</v>
      </c>
      <c r="F66" s="1763">
        <f>SUM(F56:F65)</f>
        <v>182.52918192028676</v>
      </c>
      <c r="I66" s="325"/>
    </row>
    <row r="67" spans="2:9">
      <c r="B67" s="1768" t="s">
        <v>43</v>
      </c>
      <c r="C67" s="1691"/>
      <c r="D67" s="1769">
        <f>D37+D66</f>
        <v>581.28885747855043</v>
      </c>
      <c r="E67" s="1769">
        <f>E37+E66</f>
        <v>629.98012986813194</v>
      </c>
      <c r="F67" s="1769">
        <f>+F37+F66</f>
        <v>1211.2689873466825</v>
      </c>
    </row>
    <row r="69" spans="2:9">
      <c r="D69" s="567"/>
      <c r="E69" s="567"/>
      <c r="F69" s="567"/>
      <c r="I69" s="325"/>
    </row>
    <row r="74" spans="2:9" ht="12.95">
      <c r="B74" s="1928" t="s">
        <v>479</v>
      </c>
      <c r="C74" s="1929"/>
      <c r="D74" s="1929" t="s">
        <v>414</v>
      </c>
      <c r="E74" s="1929"/>
      <c r="F74" s="1930"/>
    </row>
    <row r="75" spans="2:9">
      <c r="B75" s="621" t="s">
        <v>61</v>
      </c>
      <c r="C75" s="355" t="s">
        <v>401</v>
      </c>
      <c r="D75" s="355" t="s">
        <v>64</v>
      </c>
      <c r="E75" s="355" t="s">
        <v>15</v>
      </c>
      <c r="F75" s="610" t="s">
        <v>16</v>
      </c>
    </row>
    <row r="76" spans="2:9">
      <c r="B76" s="1008" t="s">
        <v>121</v>
      </c>
      <c r="C76" s="625">
        <v>8.5599999999999996E-2</v>
      </c>
      <c r="D76" s="490">
        <v>56.377802197802204</v>
      </c>
      <c r="E76" s="490"/>
      <c r="F76" s="510">
        <f t="shared" ref="F76:F112" si="2">D76+E76</f>
        <v>56.377802197802204</v>
      </c>
    </row>
    <row r="77" spans="2:9">
      <c r="B77" s="1008" t="s">
        <v>123</v>
      </c>
      <c r="C77" s="625">
        <v>0.2021</v>
      </c>
      <c r="D77" s="490">
        <v>49.35186813186813</v>
      </c>
      <c r="E77" s="490"/>
      <c r="F77" s="510">
        <f t="shared" si="2"/>
        <v>49.35186813186813</v>
      </c>
    </row>
    <row r="78" spans="2:9">
      <c r="B78" s="1008" t="s">
        <v>352</v>
      </c>
      <c r="C78" s="625">
        <v>0.17</v>
      </c>
      <c r="D78" s="490">
        <v>3.0648681318681321</v>
      </c>
      <c r="E78" s="490"/>
      <c r="F78" s="510">
        <f t="shared" si="2"/>
        <v>3.0648681318681321</v>
      </c>
    </row>
    <row r="79" spans="2:9">
      <c r="B79" s="1010" t="s">
        <v>66</v>
      </c>
      <c r="C79" s="1011" t="s">
        <v>67</v>
      </c>
      <c r="D79" s="490">
        <v>44</v>
      </c>
      <c r="E79" s="490">
        <v>5.0999999999999996</v>
      </c>
      <c r="F79" s="510">
        <f t="shared" si="2"/>
        <v>49.1</v>
      </c>
    </row>
    <row r="80" spans="2:9">
      <c r="B80" s="1010" t="s">
        <v>72</v>
      </c>
      <c r="C80" s="1011">
        <v>0.23549999999999999</v>
      </c>
      <c r="D80" s="490">
        <v>11.1</v>
      </c>
      <c r="E80" s="490">
        <v>1.4</v>
      </c>
      <c r="F80" s="510">
        <f t="shared" si="2"/>
        <v>12.5</v>
      </c>
    </row>
    <row r="81" spans="2:6">
      <c r="B81" s="1008" t="s">
        <v>441</v>
      </c>
      <c r="C81" s="625">
        <v>0.23330000000000001</v>
      </c>
      <c r="D81" s="490">
        <v>39.82692307692308</v>
      </c>
      <c r="E81" s="490"/>
      <c r="F81" s="510">
        <f t="shared" si="2"/>
        <v>39.82692307692308</v>
      </c>
    </row>
    <row r="82" spans="2:6">
      <c r="B82" s="1008" t="s">
        <v>442</v>
      </c>
      <c r="C82" s="625">
        <v>0.23330000000000001</v>
      </c>
      <c r="D82" s="490">
        <v>48.980989010989013</v>
      </c>
      <c r="E82" s="490"/>
      <c r="F82" s="510">
        <f t="shared" si="2"/>
        <v>48.980989010989013</v>
      </c>
    </row>
    <row r="83" spans="2:6">
      <c r="B83" s="1010" t="s">
        <v>240</v>
      </c>
      <c r="C83" s="1011" t="s">
        <v>67</v>
      </c>
      <c r="D83" s="490">
        <v>27.1</v>
      </c>
      <c r="E83" s="490">
        <v>15.8</v>
      </c>
      <c r="F83" s="510">
        <f t="shared" si="2"/>
        <v>42.900000000000006</v>
      </c>
    </row>
    <row r="84" spans="2:6">
      <c r="B84" s="1008" t="s">
        <v>443</v>
      </c>
      <c r="C84" s="625">
        <v>0.23330000000000001</v>
      </c>
      <c r="D84" s="490">
        <v>18.631054945054945</v>
      </c>
      <c r="E84" s="490"/>
      <c r="F84" s="510">
        <f t="shared" si="2"/>
        <v>18.631054945054945</v>
      </c>
    </row>
    <row r="85" spans="2:6">
      <c r="B85" s="1010" t="s">
        <v>75</v>
      </c>
      <c r="C85" s="625">
        <v>0.12</v>
      </c>
      <c r="D85" s="490">
        <v>1.2</v>
      </c>
      <c r="E85" s="490">
        <v>0.1</v>
      </c>
      <c r="F85" s="510">
        <f t="shared" si="2"/>
        <v>1.3</v>
      </c>
    </row>
    <row r="86" spans="2:6">
      <c r="B86" s="1008" t="s">
        <v>148</v>
      </c>
      <c r="C86" s="625">
        <v>0.05</v>
      </c>
      <c r="D86" s="490">
        <v>3.9169999999999998</v>
      </c>
      <c r="E86" s="490"/>
      <c r="F86" s="510">
        <f t="shared" si="2"/>
        <v>3.9169999999999998</v>
      </c>
    </row>
    <row r="87" spans="2:6">
      <c r="B87" s="1008" t="s">
        <v>149</v>
      </c>
      <c r="C87" s="625">
        <v>0.09</v>
      </c>
      <c r="D87" s="490">
        <v>4.2084725274725283</v>
      </c>
      <c r="E87" s="490"/>
      <c r="F87" s="510">
        <f t="shared" si="2"/>
        <v>4.2084725274725283</v>
      </c>
    </row>
    <row r="88" spans="2:6">
      <c r="B88" s="1008" t="s">
        <v>150</v>
      </c>
      <c r="C88" s="625">
        <v>0.45900000000000002</v>
      </c>
      <c r="D88" s="490">
        <v>16.679736263736263</v>
      </c>
      <c r="E88" s="490"/>
      <c r="F88" s="510">
        <f t="shared" si="2"/>
        <v>16.679736263736263</v>
      </c>
    </row>
    <row r="89" spans="2:6">
      <c r="B89" s="1008" t="s">
        <v>152</v>
      </c>
      <c r="C89" s="625">
        <v>0.31850000000000001</v>
      </c>
      <c r="D89" s="490"/>
      <c r="E89" s="490">
        <v>40.623076923076923</v>
      </c>
      <c r="F89" s="510">
        <f t="shared" si="2"/>
        <v>40.623076923076923</v>
      </c>
    </row>
    <row r="90" spans="2:6">
      <c r="B90" s="1010" t="s">
        <v>77</v>
      </c>
      <c r="C90" s="625">
        <v>0.25</v>
      </c>
      <c r="D90" s="490">
        <v>8.9</v>
      </c>
      <c r="E90" s="490">
        <v>0.2</v>
      </c>
      <c r="F90" s="510">
        <f t="shared" si="2"/>
        <v>9.1</v>
      </c>
    </row>
    <row r="91" spans="2:6">
      <c r="B91" s="1010" t="s">
        <v>79</v>
      </c>
      <c r="C91" s="625">
        <v>0.5</v>
      </c>
      <c r="D91" s="490">
        <v>4.4000000000000004</v>
      </c>
      <c r="E91" s="490"/>
      <c r="F91" s="510">
        <f t="shared" si="2"/>
        <v>4.4000000000000004</v>
      </c>
    </row>
    <row r="92" spans="2:6">
      <c r="B92" s="1008" t="s">
        <v>464</v>
      </c>
      <c r="C92" s="625">
        <v>0.3</v>
      </c>
      <c r="D92" s="490"/>
      <c r="E92" s="490">
        <v>0.12887911014766484</v>
      </c>
      <c r="F92" s="510">
        <f t="shared" si="2"/>
        <v>0.12887911014766484</v>
      </c>
    </row>
    <row r="93" spans="2:6">
      <c r="B93" s="1008" t="s">
        <v>235</v>
      </c>
      <c r="C93" s="625">
        <v>0.3</v>
      </c>
      <c r="D93" s="490">
        <v>8.5095384615384617</v>
      </c>
      <c r="E93" s="490"/>
      <c r="F93" s="510">
        <f t="shared" si="2"/>
        <v>8.5095384615384617</v>
      </c>
    </row>
    <row r="94" spans="2:6">
      <c r="B94" s="1008" t="s">
        <v>444</v>
      </c>
      <c r="C94" s="625">
        <v>0.1333</v>
      </c>
      <c r="D94" s="490">
        <v>9.4792087912087926</v>
      </c>
      <c r="E94" s="490"/>
      <c r="F94" s="510">
        <f t="shared" si="2"/>
        <v>9.4792087912087926</v>
      </c>
    </row>
    <row r="95" spans="2:6">
      <c r="B95" s="1008" t="s">
        <v>445</v>
      </c>
      <c r="C95" s="625">
        <v>0.1333</v>
      </c>
      <c r="D95" s="490">
        <v>9.6398021978021973</v>
      </c>
      <c r="E95" s="490"/>
      <c r="F95" s="510">
        <f t="shared" si="2"/>
        <v>9.6398021978021973</v>
      </c>
    </row>
    <row r="96" spans="2:6">
      <c r="B96" s="1008" t="s">
        <v>446</v>
      </c>
      <c r="C96" s="625">
        <v>0.1333</v>
      </c>
      <c r="D96" s="490">
        <v>4.1921978021978017</v>
      </c>
      <c r="E96" s="490"/>
      <c r="F96" s="510">
        <f t="shared" si="2"/>
        <v>4.1921978021978017</v>
      </c>
    </row>
    <row r="97" spans="2:6">
      <c r="B97" s="1008" t="s">
        <v>447</v>
      </c>
      <c r="C97" s="625">
        <v>0.1333</v>
      </c>
      <c r="D97" s="490">
        <v>4.6050439560439562</v>
      </c>
      <c r="E97" s="490"/>
      <c r="F97" s="510">
        <f t="shared" si="2"/>
        <v>4.6050439560439562</v>
      </c>
    </row>
    <row r="98" spans="2:6">
      <c r="B98" s="1008" t="s">
        <v>448</v>
      </c>
      <c r="C98" s="625">
        <v>1</v>
      </c>
      <c r="D98" s="490">
        <v>17.236835164835163</v>
      </c>
      <c r="E98" s="490"/>
      <c r="F98" s="510">
        <f t="shared" si="2"/>
        <v>17.236835164835163</v>
      </c>
    </row>
    <row r="99" spans="2:6">
      <c r="B99" s="1010" t="s">
        <v>82</v>
      </c>
      <c r="C99" s="1011" t="s">
        <v>67</v>
      </c>
      <c r="D99" s="490">
        <v>13.7</v>
      </c>
      <c r="E99" s="490">
        <v>108.8</v>
      </c>
      <c r="F99" s="510">
        <f t="shared" si="2"/>
        <v>122.5</v>
      </c>
    </row>
    <row r="100" spans="2:6">
      <c r="B100" s="1008" t="s">
        <v>449</v>
      </c>
      <c r="C100" s="625">
        <v>0.1333</v>
      </c>
      <c r="D100" s="490">
        <v>1.6438461538461537</v>
      </c>
      <c r="E100" s="490"/>
      <c r="F100" s="510">
        <f t="shared" si="2"/>
        <v>1.6438461538461537</v>
      </c>
    </row>
    <row r="101" spans="2:6">
      <c r="B101" s="1008" t="s">
        <v>450</v>
      </c>
      <c r="C101" s="625">
        <v>0.1333</v>
      </c>
      <c r="D101" s="490">
        <v>8.8274835164835164</v>
      </c>
      <c r="E101" s="490"/>
      <c r="F101" s="510">
        <f t="shared" si="2"/>
        <v>8.8274835164835164</v>
      </c>
    </row>
    <row r="102" spans="2:6">
      <c r="B102" s="1008" t="s">
        <v>451</v>
      </c>
      <c r="C102" s="625">
        <v>0.23330000000000001</v>
      </c>
      <c r="D102" s="490">
        <v>29.245373626373624</v>
      </c>
      <c r="E102" s="490"/>
      <c r="F102" s="510">
        <f t="shared" si="2"/>
        <v>29.245373626373624</v>
      </c>
    </row>
    <row r="103" spans="2:6">
      <c r="B103" s="1008" t="s">
        <v>206</v>
      </c>
      <c r="C103" s="625">
        <v>0.6</v>
      </c>
      <c r="D103" s="490">
        <v>35.167648351648353</v>
      </c>
      <c r="E103" s="490"/>
      <c r="F103" s="510">
        <f t="shared" si="2"/>
        <v>35.167648351648353</v>
      </c>
    </row>
    <row r="104" spans="2:6">
      <c r="B104" s="1008" t="s">
        <v>452</v>
      </c>
      <c r="C104" s="625">
        <v>9.6799999999999997E-2</v>
      </c>
      <c r="D104" s="490">
        <v>10.59665934065934</v>
      </c>
      <c r="E104" s="490"/>
      <c r="F104" s="510">
        <f t="shared" si="2"/>
        <v>10.59665934065934</v>
      </c>
    </row>
    <row r="105" spans="2:6">
      <c r="B105" s="1008" t="s">
        <v>453</v>
      </c>
      <c r="C105" s="625">
        <v>0.1333</v>
      </c>
      <c r="D105" s="490">
        <v>20.050406593406596</v>
      </c>
      <c r="E105" s="490"/>
      <c r="F105" s="510">
        <f t="shared" si="2"/>
        <v>20.050406593406596</v>
      </c>
    </row>
    <row r="106" spans="2:6">
      <c r="B106" s="1008" t="s">
        <v>454</v>
      </c>
      <c r="C106" s="625">
        <v>0.23330000000000001</v>
      </c>
      <c r="D106" s="490">
        <v>14.972406593406593</v>
      </c>
      <c r="E106" s="490"/>
      <c r="F106" s="510">
        <f t="shared" si="2"/>
        <v>14.972406593406593</v>
      </c>
    </row>
    <row r="107" spans="2:6">
      <c r="B107" s="1008" t="s">
        <v>455</v>
      </c>
      <c r="C107" s="625">
        <v>0.1333</v>
      </c>
      <c r="D107" s="490">
        <v>4.5268131868131869</v>
      </c>
      <c r="E107" s="490"/>
      <c r="F107" s="510">
        <f t="shared" si="2"/>
        <v>4.5268131868131869</v>
      </c>
    </row>
    <row r="108" spans="2:6">
      <c r="B108" s="1010" t="s">
        <v>408</v>
      </c>
      <c r="C108" s="625">
        <v>0.215</v>
      </c>
      <c r="D108" s="490">
        <v>10.9</v>
      </c>
      <c r="E108" s="490">
        <v>0.2</v>
      </c>
      <c r="F108" s="510">
        <f>D108+E108</f>
        <v>11.1</v>
      </c>
    </row>
    <row r="109" spans="2:6">
      <c r="B109" s="1010" t="s">
        <v>90</v>
      </c>
      <c r="C109" s="625">
        <v>0.25</v>
      </c>
      <c r="D109" s="490">
        <v>14.8</v>
      </c>
      <c r="E109" s="490">
        <v>0.9</v>
      </c>
      <c r="F109" s="510">
        <f>D109+E109</f>
        <v>15.700000000000001</v>
      </c>
    </row>
    <row r="110" spans="2:6">
      <c r="B110" s="1008" t="s">
        <v>220</v>
      </c>
      <c r="C110" s="618">
        <v>0.15</v>
      </c>
      <c r="D110" s="490">
        <v>2.123978011246566</v>
      </c>
      <c r="E110" s="490"/>
      <c r="F110" s="510">
        <f t="shared" si="2"/>
        <v>2.123978011246566</v>
      </c>
    </row>
    <row r="111" spans="2:6">
      <c r="B111" s="1008" t="s">
        <v>217</v>
      </c>
      <c r="C111" s="618">
        <v>0.36499999999999999</v>
      </c>
      <c r="D111" s="490"/>
      <c r="E111" s="490">
        <v>16.547659340659344</v>
      </c>
      <c r="F111" s="510">
        <f t="shared" si="2"/>
        <v>16.547659340659344</v>
      </c>
    </row>
    <row r="112" spans="2:6">
      <c r="B112" s="1575" t="s">
        <v>480</v>
      </c>
      <c r="C112" s="1630"/>
      <c r="D112" s="1716">
        <f>SUM(D76:D111)</f>
        <v>557.95595603322454</v>
      </c>
      <c r="E112" s="1716">
        <f>SUM(E76:E111)</f>
        <v>189.79961537388394</v>
      </c>
      <c r="F112" s="1770">
        <f t="shared" si="2"/>
        <v>747.7555714071085</v>
      </c>
    </row>
    <row r="113" spans="2:6">
      <c r="B113" s="326" t="s">
        <v>458</v>
      </c>
      <c r="C113" s="326"/>
      <c r="D113" s="326"/>
      <c r="E113" s="326"/>
      <c r="F113" s="326"/>
    </row>
  </sheetData>
  <mergeCells count="1">
    <mergeCell ref="B40:I4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06"/>
  <sheetViews>
    <sheetView topLeftCell="A49" workbookViewId="0">
      <selection activeCell="G25" sqref="G25"/>
    </sheetView>
  </sheetViews>
  <sheetFormatPr defaultRowHeight="12.6"/>
  <cols>
    <col min="1" max="1" width="13.42578125" customWidth="1"/>
    <col min="2" max="2" width="29.28515625" customWidth="1"/>
    <col min="5" max="5" width="20.28515625" customWidth="1"/>
    <col min="7" max="7" width="13" customWidth="1"/>
    <col min="8" max="8" width="21.42578125" customWidth="1"/>
    <col min="13" max="13" width="10.7109375" customWidth="1"/>
    <col min="14" max="14" width="12.5703125" customWidth="1"/>
    <col min="15" max="15" width="11.85546875" customWidth="1"/>
    <col min="16" max="17" width="11.28515625" customWidth="1"/>
  </cols>
  <sheetData>
    <row r="1" spans="1:8">
      <c r="A1" s="576" t="s">
        <v>398</v>
      </c>
      <c r="B1" s="577" t="s">
        <v>401</v>
      </c>
      <c r="C1" s="2115" t="s">
        <v>331</v>
      </c>
      <c r="D1" s="2115"/>
      <c r="E1" s="2115"/>
    </row>
    <row r="2" spans="1:8">
      <c r="A2" s="576" t="s">
        <v>61</v>
      </c>
      <c r="B2" s="576"/>
      <c r="C2" s="577" t="s">
        <v>332</v>
      </c>
      <c r="D2" s="577" t="s">
        <v>15</v>
      </c>
      <c r="E2" s="577" t="s">
        <v>16</v>
      </c>
    </row>
    <row r="3" spans="1:8">
      <c r="A3" s="601" t="s">
        <v>21</v>
      </c>
      <c r="B3" s="602">
        <v>0.85</v>
      </c>
      <c r="C3" s="603">
        <v>3.7641319539835165</v>
      </c>
      <c r="D3" s="604">
        <v>5.3866612307692305</v>
      </c>
      <c r="E3" s="603">
        <f>SUM(C3+D3)</f>
        <v>9.1507931847527466</v>
      </c>
      <c r="H3" s="567"/>
    </row>
    <row r="4" spans="1:8">
      <c r="A4" s="605" t="s">
        <v>33</v>
      </c>
      <c r="B4" s="606" t="s">
        <v>162</v>
      </c>
      <c r="C4" s="603">
        <v>13.270094522664834</v>
      </c>
      <c r="D4" s="604">
        <v>5.298824351648352</v>
      </c>
      <c r="E4" s="603">
        <f t="shared" ref="E4:E33" si="0">SUM(C4+D4)</f>
        <v>18.568918874313187</v>
      </c>
    </row>
    <row r="5" spans="1:8">
      <c r="A5" s="605" t="s">
        <v>163</v>
      </c>
      <c r="B5" s="602">
        <v>0.65129999999999999</v>
      </c>
      <c r="C5" s="603">
        <v>1.2480990035926902</v>
      </c>
      <c r="D5" s="604">
        <v>0.96283870329670329</v>
      </c>
      <c r="E5" s="603">
        <f t="shared" si="0"/>
        <v>2.2109377068893936</v>
      </c>
    </row>
    <row r="6" spans="1:8">
      <c r="A6" s="607" t="s">
        <v>42</v>
      </c>
      <c r="B6" s="608" t="s">
        <v>164</v>
      </c>
      <c r="C6" s="603">
        <v>43.355329670329667</v>
      </c>
      <c r="D6" s="604">
        <v>0</v>
      </c>
      <c r="E6" s="603">
        <f t="shared" si="0"/>
        <v>43.355329670329667</v>
      </c>
    </row>
    <row r="7" spans="1:8">
      <c r="A7" s="605" t="s">
        <v>45</v>
      </c>
      <c r="B7" s="606">
        <v>0.36</v>
      </c>
      <c r="C7" s="603">
        <v>26.795039921016485</v>
      </c>
      <c r="D7" s="604">
        <v>11.44316034065934</v>
      </c>
      <c r="E7" s="603">
        <f t="shared" si="0"/>
        <v>38.238200261675829</v>
      </c>
      <c r="G7" s="567"/>
    </row>
    <row r="8" spans="1:8">
      <c r="A8" s="605" t="s">
        <v>47</v>
      </c>
      <c r="B8" s="606">
        <v>0.51</v>
      </c>
      <c r="C8" s="603">
        <v>44.80100137362637</v>
      </c>
      <c r="D8" s="604">
        <v>34.320155956043955</v>
      </c>
      <c r="E8" s="603">
        <f t="shared" si="0"/>
        <v>79.121157329670325</v>
      </c>
    </row>
    <row r="9" spans="1:8">
      <c r="A9" s="607" t="s">
        <v>51</v>
      </c>
      <c r="B9" s="608">
        <v>0.13039999999999999</v>
      </c>
      <c r="C9" s="603">
        <v>7.4368633629096736</v>
      </c>
      <c r="D9" s="604">
        <v>1.7522557582417582</v>
      </c>
      <c r="E9" s="603">
        <f t="shared" si="0"/>
        <v>9.1891191211514318</v>
      </c>
      <c r="H9" s="567"/>
    </row>
    <row r="10" spans="1:8">
      <c r="A10" s="605" t="s">
        <v>173</v>
      </c>
      <c r="B10" s="606" t="s">
        <v>167</v>
      </c>
      <c r="C10" s="603">
        <v>4.9273780906593408E-2</v>
      </c>
      <c r="D10" s="604">
        <v>0.43663148351648351</v>
      </c>
      <c r="E10" s="603">
        <f t="shared" si="0"/>
        <v>0.48590526442307691</v>
      </c>
    </row>
    <row r="11" spans="1:8">
      <c r="A11" s="605" t="s">
        <v>419</v>
      </c>
      <c r="B11" s="602">
        <v>0.1988</v>
      </c>
      <c r="C11" s="603"/>
      <c r="D11" s="604"/>
      <c r="E11" s="603">
        <f t="shared" si="0"/>
        <v>0</v>
      </c>
    </row>
    <row r="12" spans="1:8">
      <c r="A12" s="605" t="s">
        <v>56</v>
      </c>
      <c r="B12" s="602">
        <v>0.55300000000000005</v>
      </c>
      <c r="C12" s="603">
        <v>12.345708962912088</v>
      </c>
      <c r="D12" s="604">
        <v>9.773930769230768</v>
      </c>
      <c r="E12" s="603">
        <f t="shared" si="0"/>
        <v>22.119639732142858</v>
      </c>
    </row>
    <row r="13" spans="1:8">
      <c r="A13" s="605" t="s">
        <v>57</v>
      </c>
      <c r="B13" s="606">
        <v>0.39550000000000002</v>
      </c>
      <c r="C13" s="603">
        <v>14.910793398008241</v>
      </c>
      <c r="D13" s="604">
        <v>52.065471054945057</v>
      </c>
      <c r="E13" s="603">
        <f t="shared" si="0"/>
        <v>66.976264452953302</v>
      </c>
    </row>
    <row r="14" spans="1:8">
      <c r="A14" s="605" t="s">
        <v>60</v>
      </c>
      <c r="B14" s="602">
        <v>0.43969999999999998</v>
      </c>
      <c r="C14" s="603">
        <v>6.7586955271291211</v>
      </c>
      <c r="D14" s="604">
        <v>9.4765740549450541</v>
      </c>
      <c r="E14" s="603">
        <f t="shared" si="0"/>
        <v>16.235269582074174</v>
      </c>
    </row>
    <row r="15" spans="1:8">
      <c r="A15" s="605" t="s">
        <v>65</v>
      </c>
      <c r="B15" s="602">
        <v>0.64</v>
      </c>
      <c r="C15" s="603">
        <v>8.5976214371565938</v>
      </c>
      <c r="D15" s="604">
        <v>4.9582393076923079</v>
      </c>
      <c r="E15" s="603">
        <f t="shared" si="0"/>
        <v>13.555860744848902</v>
      </c>
    </row>
    <row r="16" spans="1:8">
      <c r="A16" s="605" t="s">
        <v>68</v>
      </c>
      <c r="B16" s="602">
        <v>0.2</v>
      </c>
      <c r="C16" s="609">
        <v>1.453582481971154</v>
      </c>
      <c r="D16" s="604">
        <v>1.9025538571428571</v>
      </c>
      <c r="E16" s="603">
        <f t="shared" si="0"/>
        <v>3.3561363391140109</v>
      </c>
    </row>
    <row r="17" spans="1:8">
      <c r="A17" s="605" t="s">
        <v>71</v>
      </c>
      <c r="B17" s="606" t="s">
        <v>174</v>
      </c>
      <c r="C17" s="609">
        <v>16.304885989010987</v>
      </c>
      <c r="D17" s="604">
        <v>2.0698057692307694</v>
      </c>
      <c r="E17" s="603">
        <f t="shared" si="0"/>
        <v>18.374691758241756</v>
      </c>
    </row>
    <row r="18" spans="1:8">
      <c r="A18" s="605" t="s">
        <v>52</v>
      </c>
      <c r="B18" s="606">
        <v>0.35</v>
      </c>
      <c r="C18" s="609">
        <v>4.7579594672905214</v>
      </c>
      <c r="D18" s="604">
        <v>0.51822686813186813</v>
      </c>
      <c r="E18" s="603">
        <f t="shared" si="0"/>
        <v>5.2761863354223895</v>
      </c>
    </row>
    <row r="19" spans="1:8">
      <c r="A19" s="605" t="s">
        <v>74</v>
      </c>
      <c r="B19" s="606" t="s">
        <v>175</v>
      </c>
      <c r="C19" s="609">
        <v>59.697144948047587</v>
      </c>
      <c r="D19" s="604">
        <v>12.441027219780221</v>
      </c>
      <c r="E19" s="603">
        <f t="shared" si="0"/>
        <v>72.138172167827804</v>
      </c>
    </row>
    <row r="20" spans="1:8">
      <c r="A20" s="605" t="s">
        <v>178</v>
      </c>
      <c r="B20" s="606" t="s">
        <v>176</v>
      </c>
      <c r="C20" s="609">
        <v>15.933818101820053</v>
      </c>
      <c r="D20" s="604">
        <v>45.959433054945052</v>
      </c>
      <c r="E20" s="603">
        <f t="shared" si="0"/>
        <v>61.893251156765103</v>
      </c>
      <c r="F20" s="567"/>
    </row>
    <row r="21" spans="1:8">
      <c r="A21" s="605" t="s">
        <v>83</v>
      </c>
      <c r="B21" s="606" t="s">
        <v>177</v>
      </c>
      <c r="C21" s="609">
        <v>32.715428571428575</v>
      </c>
      <c r="D21" s="604">
        <v>0</v>
      </c>
      <c r="E21" s="603">
        <f t="shared" si="0"/>
        <v>32.715428571428575</v>
      </c>
      <c r="H21" s="567"/>
    </row>
    <row r="22" spans="1:8">
      <c r="A22" s="605" t="s">
        <v>85</v>
      </c>
      <c r="B22" s="606">
        <v>0.3679</v>
      </c>
      <c r="C22" s="609">
        <v>9.3442011504120881</v>
      </c>
      <c r="D22" s="604">
        <v>39.587120879120874</v>
      </c>
      <c r="E22" s="603">
        <f t="shared" si="0"/>
        <v>48.931322029532964</v>
      </c>
    </row>
    <row r="23" spans="1:8">
      <c r="A23" s="605" t="s">
        <v>88</v>
      </c>
      <c r="B23" s="606" t="s">
        <v>179</v>
      </c>
      <c r="C23" s="609">
        <v>33.846897664835168</v>
      </c>
      <c r="D23" s="604">
        <v>22.818119857142857</v>
      </c>
      <c r="E23" s="603">
        <f t="shared" si="0"/>
        <v>56.665017521978029</v>
      </c>
    </row>
    <row r="24" spans="1:8">
      <c r="A24" s="605" t="s">
        <v>466</v>
      </c>
      <c r="B24" s="602">
        <v>0.41499999999999998</v>
      </c>
      <c r="C24" s="609">
        <v>9.0519890109890113</v>
      </c>
      <c r="D24" s="604">
        <v>0</v>
      </c>
      <c r="E24" s="603">
        <f t="shared" si="0"/>
        <v>9.0519890109890113</v>
      </c>
    </row>
    <row r="25" spans="1:8">
      <c r="A25" s="605" t="s">
        <v>105</v>
      </c>
      <c r="B25" s="602">
        <v>0.30580000000000002</v>
      </c>
      <c r="C25" s="609">
        <v>12.971720810439562</v>
      </c>
      <c r="D25" s="604">
        <v>212.62798121978022</v>
      </c>
      <c r="E25" s="603">
        <f t="shared" si="0"/>
        <v>225.59970203021979</v>
      </c>
      <c r="H25" s="567"/>
    </row>
    <row r="26" spans="1:8">
      <c r="A26" s="605" t="s">
        <v>106</v>
      </c>
      <c r="B26" s="602">
        <v>0.30580000000000002</v>
      </c>
      <c r="C26" s="609">
        <v>36.553175824175824</v>
      </c>
      <c r="D26" s="604">
        <v>0</v>
      </c>
      <c r="E26" s="603">
        <f t="shared" si="0"/>
        <v>36.553175824175824</v>
      </c>
    </row>
    <row r="27" spans="1:8">
      <c r="A27" s="605" t="s">
        <v>108</v>
      </c>
      <c r="B27" s="602">
        <v>0.58840000000000003</v>
      </c>
      <c r="C27" s="609">
        <v>26.786317822802197</v>
      </c>
      <c r="D27" s="604">
        <v>21.751260571428571</v>
      </c>
      <c r="E27" s="603">
        <f t="shared" si="0"/>
        <v>48.537578394230763</v>
      </c>
    </row>
    <row r="28" spans="1:8">
      <c r="A28" s="605" t="s">
        <v>467</v>
      </c>
      <c r="B28" s="602">
        <v>0.53774999999999995</v>
      </c>
      <c r="C28" s="603">
        <v>3.4125584220467031</v>
      </c>
      <c r="D28" s="604">
        <v>32.293940703296705</v>
      </c>
      <c r="E28" s="603">
        <f t="shared" si="0"/>
        <v>35.706499125343406</v>
      </c>
    </row>
    <row r="29" spans="1:8">
      <c r="A29" s="605" t="s">
        <v>225</v>
      </c>
      <c r="B29" s="602">
        <v>0.18</v>
      </c>
      <c r="C29" s="603">
        <v>1.5697729116586536</v>
      </c>
      <c r="D29" s="604">
        <v>0.85352679120879127</v>
      </c>
      <c r="E29" s="603">
        <f t="shared" si="0"/>
        <v>2.4232997028674448</v>
      </c>
    </row>
    <row r="30" spans="1:8">
      <c r="A30" s="605" t="s">
        <v>112</v>
      </c>
      <c r="B30" s="606">
        <v>0.41499999999999998</v>
      </c>
      <c r="C30" s="603">
        <v>13.768384615384615</v>
      </c>
      <c r="D30" s="604">
        <v>0</v>
      </c>
      <c r="E30" s="603">
        <f t="shared" si="0"/>
        <v>13.768384615384615</v>
      </c>
    </row>
    <row r="31" spans="1:8">
      <c r="A31" s="605" t="s">
        <v>113</v>
      </c>
      <c r="B31" s="606">
        <v>0.53200000000000003</v>
      </c>
      <c r="C31" s="603">
        <v>34.271621565934069</v>
      </c>
      <c r="D31" s="604">
        <v>24.784933934065936</v>
      </c>
      <c r="E31" s="603">
        <f t="shared" si="0"/>
        <v>59.056555500000002</v>
      </c>
    </row>
    <row r="32" spans="1:8" ht="12.95">
      <c r="A32" s="605" t="s">
        <v>460</v>
      </c>
      <c r="B32" s="606">
        <v>0.59599999999999997</v>
      </c>
      <c r="C32" s="603">
        <v>5.930754595746051</v>
      </c>
      <c r="D32" s="604">
        <v>0.6318307692307692</v>
      </c>
      <c r="E32" s="603">
        <f t="shared" si="0"/>
        <v>6.5625853649768207</v>
      </c>
      <c r="F32" s="568"/>
    </row>
    <row r="33" spans="1:9">
      <c r="A33" s="605" t="s">
        <v>114</v>
      </c>
      <c r="B33" s="606">
        <v>0.34570000000000001</v>
      </c>
      <c r="C33" s="603">
        <v>39.228863324175819</v>
      </c>
      <c r="D33" s="604">
        <v>62.234305934065929</v>
      </c>
      <c r="E33" s="603">
        <f t="shared" si="0"/>
        <v>101.46316925824175</v>
      </c>
    </row>
    <row r="34" spans="1:9">
      <c r="A34" s="1677" t="s">
        <v>382</v>
      </c>
      <c r="B34" s="1678"/>
      <c r="C34" s="1763">
        <f>SUM(C3:C33)</f>
        <v>540.93173019240442</v>
      </c>
      <c r="D34" s="1763">
        <f>SUM(D3:D33)</f>
        <v>616.34881043956045</v>
      </c>
      <c r="E34" s="1763">
        <f>SUM(E3:E33)</f>
        <v>1157.2805406319649</v>
      </c>
      <c r="H34" s="325"/>
      <c r="I34" s="567"/>
    </row>
    <row r="35" spans="1:9">
      <c r="H35" s="567"/>
    </row>
    <row r="36" spans="1:9">
      <c r="A36" s="578" t="s">
        <v>420</v>
      </c>
      <c r="B36" s="579"/>
      <c r="C36" s="580"/>
      <c r="D36" s="580"/>
      <c r="E36" s="580"/>
      <c r="F36" s="580"/>
      <c r="G36" s="581"/>
      <c r="H36" s="581"/>
      <c r="I36" s="581"/>
    </row>
    <row r="37" spans="1:9" ht="27.6" customHeight="1">
      <c r="A37" s="2098" t="s">
        <v>431</v>
      </c>
      <c r="B37" s="2179"/>
      <c r="C37" s="2179"/>
      <c r="D37" s="2179"/>
      <c r="E37" s="2179"/>
      <c r="F37" s="2179"/>
      <c r="G37" s="2179"/>
      <c r="H37" s="2179"/>
      <c r="I37" s="581"/>
    </row>
    <row r="38" spans="1:9">
      <c r="A38" s="578" t="s">
        <v>395</v>
      </c>
      <c r="B38" s="578"/>
      <c r="C38" s="578"/>
      <c r="D38" s="582"/>
      <c r="E38" s="583"/>
      <c r="F38" s="583"/>
      <c r="G38" s="584"/>
      <c r="H38" s="584"/>
      <c r="I38" s="584"/>
    </row>
    <row r="39" spans="1:9">
      <c r="A39" s="585" t="s">
        <v>385</v>
      </c>
      <c r="B39" s="585"/>
      <c r="C39" s="585"/>
      <c r="D39" s="586"/>
      <c r="E39" s="580"/>
      <c r="F39" s="580"/>
      <c r="G39" s="581"/>
      <c r="H39" s="581"/>
      <c r="I39" s="581"/>
    </row>
    <row r="40" spans="1:9">
      <c r="A40" s="585" t="s">
        <v>386</v>
      </c>
      <c r="B40" s="585"/>
      <c r="C40" s="585"/>
      <c r="D40" s="586"/>
      <c r="E40" s="580"/>
      <c r="F40" s="580"/>
      <c r="G40" s="581"/>
      <c r="H40" s="581"/>
      <c r="I40" s="581"/>
    </row>
    <row r="41" spans="1:9">
      <c r="A41" s="585" t="s">
        <v>432</v>
      </c>
      <c r="B41" s="579"/>
      <c r="C41" s="580"/>
      <c r="D41" s="580"/>
      <c r="E41" s="580"/>
      <c r="F41" s="580"/>
      <c r="G41" s="581"/>
      <c r="H41" s="581"/>
      <c r="I41" s="581"/>
    </row>
    <row r="42" spans="1:9">
      <c r="A42" s="585" t="s">
        <v>433</v>
      </c>
      <c r="B42" s="579"/>
      <c r="C42" s="580"/>
      <c r="D42" s="580"/>
      <c r="E42" s="580"/>
      <c r="F42" s="580"/>
      <c r="G42" s="585"/>
      <c r="H42" s="581"/>
      <c r="I42" s="581"/>
    </row>
    <row r="43" spans="1:9">
      <c r="A43" s="585" t="s">
        <v>434</v>
      </c>
      <c r="B43" s="579"/>
      <c r="C43" s="580"/>
      <c r="D43" s="580"/>
      <c r="E43" s="581"/>
      <c r="F43" s="580"/>
      <c r="G43" s="581"/>
      <c r="H43" s="581"/>
      <c r="I43" s="581"/>
    </row>
    <row r="44" spans="1:9">
      <c r="A44" s="585" t="s">
        <v>373</v>
      </c>
      <c r="B44" s="579"/>
      <c r="C44" s="580"/>
      <c r="D44" s="580"/>
      <c r="E44" s="580"/>
      <c r="F44" s="580"/>
      <c r="G44" s="581"/>
      <c r="H44" s="581"/>
      <c r="I44" s="581"/>
    </row>
    <row r="45" spans="1:9">
      <c r="A45" s="585" t="s">
        <v>435</v>
      </c>
      <c r="B45" s="579"/>
      <c r="C45" s="580"/>
      <c r="D45" s="580"/>
      <c r="E45" s="580"/>
      <c r="F45" s="580"/>
      <c r="G45" s="541"/>
      <c r="H45" s="541"/>
      <c r="I45" s="541"/>
    </row>
    <row r="46" spans="1:9">
      <c r="A46" s="585" t="s">
        <v>436</v>
      </c>
      <c r="B46" s="579"/>
      <c r="C46" s="580"/>
      <c r="D46" s="580"/>
      <c r="E46" s="580"/>
      <c r="F46" s="580"/>
      <c r="G46" s="541"/>
      <c r="H46" s="541"/>
      <c r="I46" s="541"/>
    </row>
    <row r="47" spans="1:9">
      <c r="A47" s="587" t="s">
        <v>437</v>
      </c>
      <c r="B47" s="624"/>
      <c r="C47" s="624"/>
      <c r="D47" s="624"/>
      <c r="E47" s="624"/>
      <c r="F47" s="624"/>
      <c r="G47" s="541"/>
      <c r="H47" s="541"/>
      <c r="I47" s="541"/>
    </row>
    <row r="48" spans="1:9">
      <c r="A48" s="588" t="s">
        <v>438</v>
      </c>
    </row>
    <row r="49" spans="1:11">
      <c r="A49" s="588" t="s">
        <v>439</v>
      </c>
    </row>
    <row r="51" spans="1:11">
      <c r="A51" s="576" t="s">
        <v>334</v>
      </c>
      <c r="B51" s="577" t="s">
        <v>401</v>
      </c>
      <c r="C51" s="589" t="s">
        <v>481</v>
      </c>
      <c r="D51" s="590"/>
      <c r="E51" s="576"/>
    </row>
    <row r="52" spans="1:11">
      <c r="A52" s="576" t="s">
        <v>61</v>
      </c>
      <c r="B52" s="576"/>
      <c r="C52" s="577" t="s">
        <v>332</v>
      </c>
      <c r="D52" s="591" t="s">
        <v>15</v>
      </c>
      <c r="E52" s="577" t="s">
        <v>16</v>
      </c>
      <c r="G52" s="605"/>
      <c r="H52" s="606"/>
      <c r="I52" s="609"/>
      <c r="J52" s="603"/>
      <c r="K52" s="603"/>
    </row>
    <row r="53" spans="1:11">
      <c r="A53" s="605" t="s">
        <v>470</v>
      </c>
      <c r="B53" s="606">
        <v>0.15</v>
      </c>
      <c r="C53" s="609">
        <v>8.1613846153846161</v>
      </c>
      <c r="D53" s="603">
        <v>0.88108281318681314</v>
      </c>
      <c r="E53" s="603">
        <f>SUM(C53+D53)</f>
        <v>9.0424674285714293</v>
      </c>
      <c r="G53" s="605"/>
      <c r="H53" s="606"/>
      <c r="I53" s="603"/>
      <c r="J53" s="603"/>
      <c r="K53" s="603"/>
    </row>
    <row r="54" spans="1:11">
      <c r="A54" s="605" t="s">
        <v>471</v>
      </c>
      <c r="B54" s="606">
        <v>0.28849999999999998</v>
      </c>
      <c r="C54" s="603">
        <v>3.1830801854395605</v>
      </c>
      <c r="D54" s="603">
        <v>0</v>
      </c>
      <c r="E54" s="603">
        <f t="shared" ref="E54:E62" si="1">SUM(C54+D54)</f>
        <v>3.1830801854395605</v>
      </c>
      <c r="G54" s="605"/>
      <c r="H54" s="602"/>
      <c r="I54" s="603"/>
      <c r="J54" s="603"/>
      <c r="K54" s="603"/>
    </row>
    <row r="55" spans="1:11">
      <c r="A55" s="605" t="s">
        <v>223</v>
      </c>
      <c r="B55" s="602">
        <v>7.5999999999999998E-2</v>
      </c>
      <c r="C55" s="603">
        <v>12.602252747252747</v>
      </c>
      <c r="D55" s="603">
        <v>2.0034404065934064</v>
      </c>
      <c r="E55" s="603">
        <f t="shared" si="1"/>
        <v>14.605693153846154</v>
      </c>
      <c r="G55" s="605"/>
      <c r="H55" s="602"/>
      <c r="I55" s="603"/>
      <c r="J55" s="603"/>
      <c r="K55" s="603"/>
    </row>
    <row r="56" spans="1:11">
      <c r="A56" s="605" t="s">
        <v>19</v>
      </c>
      <c r="B56" s="602">
        <v>0.1178</v>
      </c>
      <c r="C56" s="603">
        <v>0</v>
      </c>
      <c r="D56" s="603">
        <v>0</v>
      </c>
      <c r="E56" s="603">
        <f t="shared" si="1"/>
        <v>0</v>
      </c>
      <c r="G56" s="605"/>
      <c r="H56" s="606"/>
      <c r="I56" s="603"/>
      <c r="J56" s="603"/>
      <c r="K56" s="603"/>
    </row>
    <row r="57" spans="1:11">
      <c r="A57" s="605" t="s">
        <v>31</v>
      </c>
      <c r="B57" s="606" t="s">
        <v>180</v>
      </c>
      <c r="C57" s="603">
        <v>5.3181538461538453</v>
      </c>
      <c r="D57" s="603">
        <v>59.827573549450548</v>
      </c>
      <c r="E57" s="603">
        <f t="shared" si="1"/>
        <v>65.145727395604396</v>
      </c>
      <c r="G57" s="605"/>
      <c r="H57" s="602"/>
      <c r="I57" s="603"/>
      <c r="J57" s="603"/>
      <c r="K57" s="603"/>
    </row>
    <row r="58" spans="1:11">
      <c r="A58" s="605" t="s">
        <v>288</v>
      </c>
      <c r="B58" s="602">
        <v>0.1482</v>
      </c>
      <c r="C58" s="603">
        <v>1.4821593406593405</v>
      </c>
      <c r="D58" s="603">
        <v>5.0927164835164837E-2</v>
      </c>
      <c r="E58" s="603">
        <f t="shared" si="1"/>
        <v>1.5330865054945053</v>
      </c>
      <c r="G58" s="605"/>
      <c r="H58" s="602"/>
      <c r="I58" s="603"/>
      <c r="J58" s="603"/>
      <c r="K58" s="603"/>
    </row>
    <row r="59" spans="1:11">
      <c r="A59" s="605" t="s">
        <v>76</v>
      </c>
      <c r="B59" s="602">
        <v>0.6</v>
      </c>
      <c r="C59" s="603">
        <v>1.0078846797733516</v>
      </c>
      <c r="D59" s="603">
        <v>1.8289224835164835</v>
      </c>
      <c r="E59" s="603">
        <f t="shared" si="1"/>
        <v>2.8368071632898353</v>
      </c>
      <c r="G59" s="605"/>
      <c r="H59" s="602"/>
      <c r="I59" s="603"/>
      <c r="J59" s="603"/>
      <c r="K59" s="603"/>
    </row>
    <row r="60" spans="1:11">
      <c r="A60" s="605" t="s">
        <v>34</v>
      </c>
      <c r="B60" s="602">
        <v>0.36165000000000003</v>
      </c>
      <c r="C60" s="603">
        <v>23.187944196428571</v>
      </c>
      <c r="D60" s="603">
        <v>27.160130703296701</v>
      </c>
      <c r="E60" s="603">
        <f t="shared" si="1"/>
        <v>50.348074899725276</v>
      </c>
    </row>
    <row r="61" spans="1:11">
      <c r="A61" s="605" t="s">
        <v>28</v>
      </c>
      <c r="B61" s="602">
        <v>0.5</v>
      </c>
      <c r="C61" s="603">
        <v>2.714723428914835</v>
      </c>
      <c r="D61" s="603">
        <v>10.469436681318681</v>
      </c>
      <c r="E61" s="603">
        <f t="shared" si="1"/>
        <v>13.184160110233517</v>
      </c>
    </row>
    <row r="62" spans="1:11">
      <c r="A62" s="605" t="s">
        <v>22</v>
      </c>
      <c r="B62" s="602">
        <v>0.35</v>
      </c>
      <c r="C62" s="603">
        <v>3.2</v>
      </c>
      <c r="D62" s="603">
        <v>0</v>
      </c>
      <c r="E62" s="603">
        <f t="shared" si="1"/>
        <v>3.2</v>
      </c>
    </row>
    <row r="63" spans="1:11">
      <c r="A63" s="1677" t="s">
        <v>338</v>
      </c>
      <c r="B63" s="1689"/>
      <c r="C63" s="1763">
        <f>SUM(C53:C62)</f>
        <v>60.857583040006872</v>
      </c>
      <c r="D63" s="1763">
        <f>SUM(D53:D62)</f>
        <v>102.2215138021978</v>
      </c>
      <c r="E63" s="1763">
        <f>SUM(E53:E62)</f>
        <v>163.07909684220465</v>
      </c>
    </row>
    <row r="64" spans="1:11">
      <c r="A64" s="1771" t="s">
        <v>43</v>
      </c>
      <c r="B64" s="1687"/>
      <c r="C64" s="1763">
        <f>C34+C63</f>
        <v>601.78931323241125</v>
      </c>
      <c r="D64" s="1763">
        <f>D34+D63</f>
        <v>718.57032424175827</v>
      </c>
      <c r="E64" s="1763">
        <f>+E34+E63</f>
        <v>1320.3596374741696</v>
      </c>
    </row>
    <row r="68" spans="1:5" ht="12.95">
      <c r="A68" s="1928" t="s">
        <v>482</v>
      </c>
      <c r="B68" s="1929"/>
      <c r="C68" s="1929" t="s">
        <v>483</v>
      </c>
      <c r="D68" s="1929"/>
      <c r="E68" s="1930"/>
    </row>
    <row r="69" spans="1:5">
      <c r="A69" s="611" t="s">
        <v>61</v>
      </c>
      <c r="B69" s="355" t="s">
        <v>401</v>
      </c>
      <c r="C69" s="355" t="s">
        <v>64</v>
      </c>
      <c r="D69" s="355" t="s">
        <v>15</v>
      </c>
      <c r="E69" s="610" t="s">
        <v>16</v>
      </c>
    </row>
    <row r="70" spans="1:5">
      <c r="A70" s="1008" t="s">
        <v>121</v>
      </c>
      <c r="B70" s="625">
        <v>8.5599999999999996E-2</v>
      </c>
      <c r="C70" s="490">
        <v>55.816263736263743</v>
      </c>
      <c r="D70" s="490"/>
      <c r="E70" s="510">
        <f t="shared" ref="E70:E105" si="2">C70+D70</f>
        <v>55.816263736263743</v>
      </c>
    </row>
    <row r="71" spans="1:5">
      <c r="A71" s="1008" t="s">
        <v>123</v>
      </c>
      <c r="B71" s="625">
        <v>0.2021</v>
      </c>
      <c r="C71" s="490">
        <v>47.808351648351653</v>
      </c>
      <c r="D71" s="490"/>
      <c r="E71" s="510">
        <f t="shared" si="2"/>
        <v>47.808351648351653</v>
      </c>
    </row>
    <row r="72" spans="1:5">
      <c r="A72" s="1008" t="s">
        <v>352</v>
      </c>
      <c r="B72" s="625">
        <v>0.17</v>
      </c>
      <c r="C72" s="490">
        <v>2.18678021978022</v>
      </c>
      <c r="D72" s="490"/>
      <c r="E72" s="510">
        <f t="shared" si="2"/>
        <v>2.18678021978022</v>
      </c>
    </row>
    <row r="73" spans="1:5">
      <c r="A73" s="1008" t="s">
        <v>342</v>
      </c>
      <c r="B73" s="1011" t="s">
        <v>67</v>
      </c>
      <c r="C73" s="490">
        <v>51.3</v>
      </c>
      <c r="D73" s="490">
        <v>5.4</v>
      </c>
      <c r="E73" s="510">
        <f t="shared" si="2"/>
        <v>56.699999999999996</v>
      </c>
    </row>
    <row r="74" spans="1:5">
      <c r="A74" s="1008" t="s">
        <v>72</v>
      </c>
      <c r="B74" s="1011">
        <v>0.23549999999999999</v>
      </c>
      <c r="C74" s="490">
        <v>8.8000000000000007</v>
      </c>
      <c r="D74" s="490">
        <v>1.1000000000000001</v>
      </c>
      <c r="E74" s="510">
        <f t="shared" si="2"/>
        <v>9.9</v>
      </c>
    </row>
    <row r="75" spans="1:5">
      <c r="A75" s="1008" t="s">
        <v>441</v>
      </c>
      <c r="B75" s="625">
        <v>0.23330000000000001</v>
      </c>
      <c r="C75" s="490">
        <v>39.834175824175823</v>
      </c>
      <c r="D75" s="490"/>
      <c r="E75" s="510">
        <f t="shared" si="2"/>
        <v>39.834175824175823</v>
      </c>
    </row>
    <row r="76" spans="1:5">
      <c r="A76" s="1008" t="s">
        <v>217</v>
      </c>
      <c r="B76" s="618">
        <v>0.36499999999999999</v>
      </c>
      <c r="C76" s="490"/>
      <c r="D76" s="490">
        <v>11.852175824175823</v>
      </c>
      <c r="E76" s="510">
        <f>C76+D76</f>
        <v>11.852175824175823</v>
      </c>
    </row>
    <row r="77" spans="1:5">
      <c r="A77" s="1008" t="s">
        <v>442</v>
      </c>
      <c r="B77" s="625">
        <v>0.23330000000000001</v>
      </c>
      <c r="C77" s="490">
        <v>50.126483516483518</v>
      </c>
      <c r="D77" s="490"/>
      <c r="E77" s="510">
        <f t="shared" si="2"/>
        <v>50.126483516483518</v>
      </c>
    </row>
    <row r="78" spans="1:5">
      <c r="A78" s="1008" t="s">
        <v>484</v>
      </c>
      <c r="B78" s="1011" t="s">
        <v>67</v>
      </c>
      <c r="C78" s="490">
        <v>26.7</v>
      </c>
      <c r="D78" s="490">
        <v>15.2</v>
      </c>
      <c r="E78" s="510">
        <f t="shared" si="2"/>
        <v>41.9</v>
      </c>
    </row>
    <row r="79" spans="1:5">
      <c r="A79" s="1008" t="s">
        <v>443</v>
      </c>
      <c r="B79" s="625">
        <v>0.23330000000000001</v>
      </c>
      <c r="C79" s="490">
        <v>17.293307692307692</v>
      </c>
      <c r="D79" s="490"/>
      <c r="E79" s="510">
        <f t="shared" si="2"/>
        <v>17.293307692307692</v>
      </c>
    </row>
    <row r="80" spans="1:5">
      <c r="A80" s="1010" t="s">
        <v>75</v>
      </c>
      <c r="B80" s="625">
        <v>0.12</v>
      </c>
      <c r="C80" s="490">
        <v>0.9</v>
      </c>
      <c r="D80" s="490"/>
      <c r="E80" s="510">
        <f t="shared" si="2"/>
        <v>0.9</v>
      </c>
    </row>
    <row r="81" spans="1:15">
      <c r="A81" s="1008" t="s">
        <v>485</v>
      </c>
      <c r="B81" s="625">
        <v>0.05</v>
      </c>
      <c r="C81" s="490">
        <v>4.7380439560439562</v>
      </c>
      <c r="D81" s="490"/>
      <c r="E81" s="510">
        <f t="shared" si="2"/>
        <v>4.7380439560439562</v>
      </c>
    </row>
    <row r="82" spans="1:15">
      <c r="A82" s="1008" t="s">
        <v>149</v>
      </c>
      <c r="B82" s="625">
        <v>0.09</v>
      </c>
      <c r="C82" s="490">
        <v>2.4492417582417585</v>
      </c>
      <c r="D82" s="490"/>
      <c r="E82" s="510">
        <f t="shared" si="2"/>
        <v>2.4492417582417585</v>
      </c>
    </row>
    <row r="83" spans="1:15">
      <c r="A83" s="1008" t="s">
        <v>150</v>
      </c>
      <c r="B83" s="625">
        <v>0.45900000000000002</v>
      </c>
      <c r="C83" s="490">
        <v>9.8067571256868131</v>
      </c>
      <c r="D83" s="490"/>
      <c r="E83" s="510">
        <f t="shared" si="2"/>
        <v>9.8067571256868131</v>
      </c>
    </row>
    <row r="84" spans="1:15">
      <c r="A84" s="1008" t="s">
        <v>152</v>
      </c>
      <c r="B84" s="625">
        <v>0.31850000000000001</v>
      </c>
      <c r="C84" s="490">
        <v>0</v>
      </c>
      <c r="D84" s="490">
        <v>31.232395604395606</v>
      </c>
      <c r="E84" s="510">
        <f t="shared" si="2"/>
        <v>31.232395604395606</v>
      </c>
    </row>
    <row r="85" spans="1:15">
      <c r="A85" s="1008" t="s">
        <v>77</v>
      </c>
      <c r="B85" s="625">
        <v>0.25</v>
      </c>
      <c r="C85" s="490">
        <v>9.1999999999999993</v>
      </c>
      <c r="D85" s="490">
        <v>0.2</v>
      </c>
      <c r="E85" s="614">
        <f t="shared" si="2"/>
        <v>9.3999999999999986</v>
      </c>
    </row>
    <row r="86" spans="1:15">
      <c r="A86" s="1008" t="s">
        <v>464</v>
      </c>
      <c r="B86" s="625">
        <v>0.3</v>
      </c>
      <c r="C86" s="490">
        <v>0</v>
      </c>
      <c r="D86" s="490">
        <v>0.33038460465315933</v>
      </c>
      <c r="E86" s="510">
        <f t="shared" si="2"/>
        <v>0.33038460465315933</v>
      </c>
    </row>
    <row r="87" spans="1:15">
      <c r="A87" s="1008" t="s">
        <v>235</v>
      </c>
      <c r="B87" s="625">
        <v>0.3</v>
      </c>
      <c r="C87" s="490">
        <v>9.9314175824175823</v>
      </c>
      <c r="D87" s="490"/>
      <c r="E87" s="510">
        <f t="shared" si="2"/>
        <v>9.9314175824175823</v>
      </c>
    </row>
    <row r="88" spans="1:15">
      <c r="A88" s="1008" t="s">
        <v>444</v>
      </c>
      <c r="B88" s="625">
        <v>0.1333</v>
      </c>
      <c r="C88" s="490">
        <v>9.1832637362637364</v>
      </c>
      <c r="D88" s="490"/>
      <c r="E88" s="510">
        <f t="shared" si="2"/>
        <v>9.1832637362637364</v>
      </c>
      <c r="M88" s="612"/>
      <c r="N88" s="612"/>
      <c r="O88" s="612"/>
    </row>
    <row r="89" spans="1:15">
      <c r="A89" s="1008" t="s">
        <v>445</v>
      </c>
      <c r="B89" s="625">
        <v>0.1333</v>
      </c>
      <c r="C89" s="490">
        <v>10.153461538461539</v>
      </c>
      <c r="D89" s="490"/>
      <c r="E89" s="510">
        <f t="shared" si="2"/>
        <v>10.153461538461539</v>
      </c>
    </row>
    <row r="90" spans="1:15">
      <c r="A90" s="1008" t="s">
        <v>446</v>
      </c>
      <c r="B90" s="625">
        <v>0.1333</v>
      </c>
      <c r="C90" s="490">
        <v>4.8437142857142854</v>
      </c>
      <c r="D90" s="490"/>
      <c r="E90" s="510">
        <f t="shared" si="2"/>
        <v>4.8437142857142854</v>
      </c>
    </row>
    <row r="91" spans="1:15">
      <c r="A91" s="1008" t="s">
        <v>447</v>
      </c>
      <c r="B91" s="625">
        <v>0.1333</v>
      </c>
      <c r="C91" s="490">
        <v>4.0874285714285712</v>
      </c>
      <c r="D91" s="490"/>
      <c r="E91" s="510">
        <f t="shared" si="2"/>
        <v>4.0874285714285712</v>
      </c>
    </row>
    <row r="92" spans="1:15">
      <c r="A92" s="1008" t="s">
        <v>448</v>
      </c>
      <c r="B92" s="625">
        <v>1</v>
      </c>
      <c r="C92" s="490">
        <v>17.665472527472527</v>
      </c>
      <c r="D92" s="490"/>
      <c r="E92" s="510">
        <f t="shared" si="2"/>
        <v>17.665472527472527</v>
      </c>
    </row>
    <row r="93" spans="1:15">
      <c r="A93" s="1008" t="s">
        <v>449</v>
      </c>
      <c r="B93" s="625">
        <v>0.1333</v>
      </c>
      <c r="C93" s="490">
        <v>1.5802307692307693</v>
      </c>
      <c r="D93" s="490"/>
      <c r="E93" s="510">
        <f t="shared" si="2"/>
        <v>1.5802307692307693</v>
      </c>
    </row>
    <row r="94" spans="1:15">
      <c r="A94" s="1008" t="s">
        <v>82</v>
      </c>
      <c r="B94" s="1011" t="s">
        <v>67</v>
      </c>
      <c r="C94" s="490">
        <v>12.7</v>
      </c>
      <c r="D94" s="490">
        <v>115.8</v>
      </c>
      <c r="E94" s="510">
        <f t="shared" si="2"/>
        <v>128.5</v>
      </c>
    </row>
    <row r="95" spans="1:15">
      <c r="A95" s="1008" t="s">
        <v>450</v>
      </c>
      <c r="B95" s="625">
        <v>0.1333</v>
      </c>
      <c r="C95" s="490">
        <v>7.5200219780219779</v>
      </c>
      <c r="D95" s="490"/>
      <c r="E95" s="510">
        <f t="shared" si="2"/>
        <v>7.5200219780219779</v>
      </c>
    </row>
    <row r="96" spans="1:15">
      <c r="A96" s="1008" t="s">
        <v>451</v>
      </c>
      <c r="B96" s="625">
        <v>0.23330000000000001</v>
      </c>
      <c r="C96" s="490">
        <v>32.040967032967032</v>
      </c>
      <c r="D96" s="490"/>
      <c r="E96" s="510">
        <f t="shared" si="2"/>
        <v>32.040967032967032</v>
      </c>
    </row>
    <row r="97" spans="1:6">
      <c r="A97" s="1008" t="s">
        <v>206</v>
      </c>
      <c r="B97" s="625">
        <v>0.6</v>
      </c>
      <c r="C97" s="490">
        <v>37.094769230769231</v>
      </c>
      <c r="D97" s="490"/>
      <c r="E97" s="510">
        <f t="shared" si="2"/>
        <v>37.094769230769231</v>
      </c>
    </row>
    <row r="98" spans="1:6">
      <c r="A98" s="1008" t="s">
        <v>452</v>
      </c>
      <c r="B98" s="625">
        <v>9.6799999999999997E-2</v>
      </c>
      <c r="C98" s="490">
        <v>10.832615384615385</v>
      </c>
      <c r="D98" s="490"/>
      <c r="E98" s="510">
        <f t="shared" si="2"/>
        <v>10.832615384615385</v>
      </c>
    </row>
    <row r="99" spans="1:6">
      <c r="A99" s="1008" t="s">
        <v>453</v>
      </c>
      <c r="B99" s="625">
        <v>0.1333</v>
      </c>
      <c r="C99" s="490">
        <v>22.435494505494507</v>
      </c>
      <c r="D99" s="490"/>
      <c r="E99" s="510">
        <f t="shared" si="2"/>
        <v>22.435494505494507</v>
      </c>
      <c r="F99" s="613"/>
    </row>
    <row r="100" spans="1:6">
      <c r="A100" s="1008" t="s">
        <v>454</v>
      </c>
      <c r="B100" s="625">
        <v>0.23330000000000001</v>
      </c>
      <c r="C100" s="490">
        <v>14.276956043956044</v>
      </c>
      <c r="D100" s="490"/>
      <c r="E100" s="510">
        <f t="shared" si="2"/>
        <v>14.276956043956044</v>
      </c>
      <c r="F100" s="613"/>
    </row>
    <row r="101" spans="1:6">
      <c r="A101" s="1008" t="s">
        <v>455</v>
      </c>
      <c r="B101" s="625">
        <v>0.1333</v>
      </c>
      <c r="C101" s="490">
        <v>4.658373626373626</v>
      </c>
      <c r="D101" s="490"/>
      <c r="E101" s="510">
        <f t="shared" si="2"/>
        <v>4.658373626373626</v>
      </c>
    </row>
    <row r="102" spans="1:6">
      <c r="A102" s="1008" t="s">
        <v>408</v>
      </c>
      <c r="B102" s="625">
        <v>0.215</v>
      </c>
      <c r="C102" s="490">
        <v>8.1999999999999993</v>
      </c>
      <c r="D102" s="490">
        <v>0.1</v>
      </c>
      <c r="E102" s="510">
        <f t="shared" si="2"/>
        <v>8.2999999999999989</v>
      </c>
    </row>
    <row r="103" spans="1:6">
      <c r="A103" s="1008" t="s">
        <v>220</v>
      </c>
      <c r="B103" s="618">
        <v>0.15</v>
      </c>
      <c r="C103" s="490">
        <v>5.0826813186813187</v>
      </c>
      <c r="D103" s="490"/>
      <c r="E103" s="510">
        <f t="shared" si="2"/>
        <v>5.0826813186813187</v>
      </c>
    </row>
    <row r="104" spans="1:6">
      <c r="A104" s="1008" t="s">
        <v>90</v>
      </c>
      <c r="B104" s="618">
        <v>0.25</v>
      </c>
      <c r="C104" s="616">
        <v>12.5</v>
      </c>
      <c r="D104" s="616">
        <v>0.9</v>
      </c>
      <c r="E104" s="617">
        <f t="shared" si="2"/>
        <v>13.4</v>
      </c>
    </row>
    <row r="105" spans="1:6">
      <c r="A105" s="1575" t="s">
        <v>486</v>
      </c>
      <c r="B105" s="1630"/>
      <c r="C105" s="615">
        <f>SUM(C70:C104)</f>
        <v>551.7462736092034</v>
      </c>
      <c r="D105" s="615">
        <f>SUM(D70:D104)</f>
        <v>182.11495603322459</v>
      </c>
      <c r="E105" s="619">
        <f t="shared" si="2"/>
        <v>733.86122964242804</v>
      </c>
    </row>
    <row r="106" spans="1:6">
      <c r="A106" s="326" t="s">
        <v>458</v>
      </c>
      <c r="B106" s="326"/>
      <c r="C106" s="326"/>
      <c r="D106" s="326"/>
      <c r="E106" s="326"/>
    </row>
  </sheetData>
  <mergeCells count="2">
    <mergeCell ref="A37:H37"/>
    <mergeCell ref="C1:E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01"/>
  <sheetViews>
    <sheetView topLeftCell="A55" workbookViewId="0">
      <selection activeCell="H65" sqref="H65"/>
    </sheetView>
  </sheetViews>
  <sheetFormatPr defaultRowHeight="12.6"/>
  <cols>
    <col min="1" max="1" width="11.5703125" customWidth="1"/>
    <col min="2" max="2" width="41.85546875" customWidth="1"/>
    <col min="4" max="4" width="9.7109375" customWidth="1"/>
    <col min="5" max="5" width="22.140625" customWidth="1"/>
    <col min="11" max="11" width="8.85546875" customWidth="1"/>
  </cols>
  <sheetData>
    <row r="1" spans="1:8">
      <c r="A1" s="576" t="s">
        <v>398</v>
      </c>
      <c r="B1" s="577" t="s">
        <v>401</v>
      </c>
      <c r="C1" s="576" t="s">
        <v>331</v>
      </c>
      <c r="D1" s="576"/>
      <c r="E1" s="576"/>
    </row>
    <row r="2" spans="1:8">
      <c r="A2" s="576" t="s">
        <v>61</v>
      </c>
      <c r="B2" s="576"/>
      <c r="C2" s="577" t="s">
        <v>332</v>
      </c>
      <c r="D2" s="577" t="s">
        <v>15</v>
      </c>
      <c r="E2" s="577" t="s">
        <v>16</v>
      </c>
    </row>
    <row r="3" spans="1:8">
      <c r="A3" s="593" t="s">
        <v>21</v>
      </c>
      <c r="B3" s="594">
        <v>0.85</v>
      </c>
      <c r="C3" s="595">
        <v>3.6170604619565214</v>
      </c>
      <c r="D3" s="596">
        <v>5.3900809456521737</v>
      </c>
      <c r="E3" s="595">
        <v>9.007141407608696</v>
      </c>
      <c r="H3" s="567"/>
    </row>
    <row r="4" spans="1:8">
      <c r="A4" s="597" t="s">
        <v>33</v>
      </c>
      <c r="B4" s="598" t="s">
        <v>162</v>
      </c>
      <c r="C4" s="595">
        <v>13.311099970278534</v>
      </c>
      <c r="D4" s="596">
        <v>5.0307879456521745</v>
      </c>
      <c r="E4" s="595">
        <v>18.341887915930709</v>
      </c>
    </row>
    <row r="5" spans="1:8">
      <c r="A5" s="597" t="s">
        <v>163</v>
      </c>
      <c r="B5" s="594">
        <v>0.65129999999999999</v>
      </c>
      <c r="C5" s="595">
        <v>1.7175814368206521</v>
      </c>
      <c r="D5" s="596">
        <v>1.6419852173913043</v>
      </c>
      <c r="E5" s="595">
        <v>3.3595666542119567</v>
      </c>
    </row>
    <row r="6" spans="1:8">
      <c r="A6" s="599" t="s">
        <v>42</v>
      </c>
      <c r="B6" s="600" t="s">
        <v>164</v>
      </c>
      <c r="C6" s="595">
        <v>46.178858695652174</v>
      </c>
      <c r="D6" s="596">
        <v>0</v>
      </c>
      <c r="E6" s="595">
        <v>46.178858695652174</v>
      </c>
    </row>
    <row r="7" spans="1:8">
      <c r="A7" s="597" t="s">
        <v>45</v>
      </c>
      <c r="B7" s="598">
        <v>0.51</v>
      </c>
      <c r="C7" s="595">
        <v>40.971623301630437</v>
      </c>
      <c r="D7" s="596">
        <v>17.634403956521741</v>
      </c>
      <c r="E7" s="595">
        <v>58.606027258152182</v>
      </c>
      <c r="G7" s="567"/>
    </row>
    <row r="8" spans="1:8">
      <c r="A8" s="597" t="s">
        <v>47</v>
      </c>
      <c r="B8" s="598">
        <v>0.51</v>
      </c>
      <c r="C8" s="595">
        <v>48.785711956521737</v>
      </c>
      <c r="D8" s="596">
        <v>39.324736434782608</v>
      </c>
      <c r="E8" s="595">
        <v>88.110448391304345</v>
      </c>
    </row>
    <row r="9" spans="1:8">
      <c r="A9" s="599" t="s">
        <v>51</v>
      </c>
      <c r="B9" s="600" t="s">
        <v>167</v>
      </c>
      <c r="C9" s="595">
        <v>6.900586815165437</v>
      </c>
      <c r="D9" s="596">
        <v>1.7519858369565218</v>
      </c>
      <c r="E9" s="595">
        <v>8.6525726521219593</v>
      </c>
      <c r="H9" s="567"/>
    </row>
    <row r="10" spans="1:8">
      <c r="A10" s="597" t="s">
        <v>173</v>
      </c>
      <c r="B10" s="598" t="s">
        <v>174</v>
      </c>
      <c r="C10" s="595">
        <v>0</v>
      </c>
      <c r="D10" s="596">
        <v>0</v>
      </c>
      <c r="E10" s="595">
        <v>0</v>
      </c>
    </row>
    <row r="11" spans="1:8">
      <c r="A11" s="597" t="s">
        <v>419</v>
      </c>
      <c r="B11" s="594">
        <v>0.1988</v>
      </c>
      <c r="C11" s="595">
        <v>0</v>
      </c>
      <c r="D11" s="596">
        <v>0</v>
      </c>
      <c r="E11" s="595">
        <v>0</v>
      </c>
    </row>
    <row r="12" spans="1:8">
      <c r="A12" s="597" t="s">
        <v>56</v>
      </c>
      <c r="B12" s="594">
        <v>0.55300000000000005</v>
      </c>
      <c r="C12" s="595">
        <v>11.557673913043478</v>
      </c>
      <c r="D12" s="596">
        <v>10.655854804347825</v>
      </c>
      <c r="E12" s="595">
        <v>22.213528717391306</v>
      </c>
    </row>
    <row r="13" spans="1:8">
      <c r="A13" s="597" t="s">
        <v>57</v>
      </c>
      <c r="B13" s="598">
        <v>0.39550000000000002</v>
      </c>
      <c r="C13" s="595">
        <v>14.328090225883152</v>
      </c>
      <c r="D13" s="596">
        <v>50.174620456521744</v>
      </c>
      <c r="E13" s="595">
        <v>64.502710682404896</v>
      </c>
    </row>
    <row r="14" spans="1:8">
      <c r="A14" s="597" t="s">
        <v>60</v>
      </c>
      <c r="B14" s="594">
        <v>0.43969999999999998</v>
      </c>
      <c r="C14" s="595">
        <v>6.5988901154891302</v>
      </c>
      <c r="D14" s="596">
        <v>9.1107001847826083</v>
      </c>
      <c r="E14" s="595">
        <v>15.709590300271739</v>
      </c>
    </row>
    <row r="15" spans="1:8">
      <c r="A15" s="597" t="s">
        <v>65</v>
      </c>
      <c r="B15" s="594">
        <v>0.64</v>
      </c>
      <c r="C15" s="595">
        <v>8.3825288722826095</v>
      </c>
      <c r="D15" s="596">
        <v>5.1308432608695647</v>
      </c>
      <c r="E15" s="595">
        <v>13.513372133152174</v>
      </c>
    </row>
    <row r="16" spans="1:8">
      <c r="A16" s="597" t="s">
        <v>68</v>
      </c>
      <c r="B16" s="594">
        <v>0.2</v>
      </c>
      <c r="C16" s="1012">
        <v>2.0683716457201085</v>
      </c>
      <c r="D16" s="596">
        <v>1.9061763586956522</v>
      </c>
      <c r="E16" s="595">
        <v>3.9745480044157606</v>
      </c>
    </row>
    <row r="17" spans="1:8">
      <c r="A17" s="597" t="s">
        <v>71</v>
      </c>
      <c r="B17" s="598" t="s">
        <v>175</v>
      </c>
      <c r="C17" s="1012">
        <v>17.075355229916781</v>
      </c>
      <c r="D17" s="596">
        <v>2.0271068804347827</v>
      </c>
      <c r="E17" s="595">
        <v>19.102462110351563</v>
      </c>
    </row>
    <row r="18" spans="1:8">
      <c r="A18" s="597" t="s">
        <v>52</v>
      </c>
      <c r="B18" s="598">
        <v>0.35</v>
      </c>
      <c r="C18" s="1012">
        <v>5.2102605192764946</v>
      </c>
      <c r="D18" s="596">
        <v>0.90781765217391308</v>
      </c>
      <c r="E18" s="595">
        <v>6.1180781714504073</v>
      </c>
    </row>
    <row r="19" spans="1:8">
      <c r="A19" s="597" t="s">
        <v>74</v>
      </c>
      <c r="B19" s="598" t="s">
        <v>176</v>
      </c>
      <c r="C19" s="1012">
        <v>55.729539586906846</v>
      </c>
      <c r="D19" s="596">
        <v>23.13662007608696</v>
      </c>
      <c r="E19" s="595">
        <v>78.866159662993809</v>
      </c>
    </row>
    <row r="20" spans="1:8">
      <c r="A20" s="597" t="s">
        <v>178</v>
      </c>
      <c r="B20" s="598" t="s">
        <v>177</v>
      </c>
      <c r="C20" s="1012">
        <v>16.197465692934792</v>
      </c>
      <c r="D20" s="596">
        <v>47.852938391304349</v>
      </c>
      <c r="E20" s="595">
        <v>64.050404084239148</v>
      </c>
      <c r="F20" s="567"/>
    </row>
    <row r="21" spans="1:8">
      <c r="A21" s="597" t="s">
        <v>83</v>
      </c>
      <c r="B21" s="598" t="s">
        <v>179</v>
      </c>
      <c r="C21" s="1012">
        <v>36.020467391304344</v>
      </c>
      <c r="D21" s="596">
        <v>0</v>
      </c>
      <c r="E21" s="595">
        <v>36.020467391304344</v>
      </c>
      <c r="H21" s="567"/>
    </row>
    <row r="22" spans="1:8">
      <c r="A22" s="597" t="s">
        <v>85</v>
      </c>
      <c r="B22" s="598">
        <v>0.3679</v>
      </c>
      <c r="C22" s="1012">
        <v>8.4763029042119555</v>
      </c>
      <c r="D22" s="596">
        <v>36.195086956521735</v>
      </c>
      <c r="E22" s="595">
        <v>44.67138986073369</v>
      </c>
    </row>
    <row r="23" spans="1:8">
      <c r="A23" s="597" t="s">
        <v>88</v>
      </c>
      <c r="B23" s="598" t="s">
        <v>180</v>
      </c>
      <c r="C23" s="1012">
        <v>30.010510912024454</v>
      </c>
      <c r="D23" s="596">
        <v>20.73260710869565</v>
      </c>
      <c r="E23" s="595">
        <v>50.743118020720104</v>
      </c>
    </row>
    <row r="24" spans="1:8">
      <c r="A24" s="597" t="s">
        <v>466</v>
      </c>
      <c r="B24" s="594">
        <v>0.41499999999999998</v>
      </c>
      <c r="C24" s="1012">
        <v>8.1350217391304351</v>
      </c>
      <c r="D24" s="596">
        <v>0</v>
      </c>
      <c r="E24" s="595">
        <v>8.1350217391304351</v>
      </c>
    </row>
    <row r="25" spans="1:8">
      <c r="A25" s="597" t="s">
        <v>105</v>
      </c>
      <c r="B25" s="594">
        <v>0.30580000000000002</v>
      </c>
      <c r="C25" s="1012">
        <v>0</v>
      </c>
      <c r="D25" s="596">
        <v>208.41631164130433</v>
      </c>
      <c r="E25" s="595">
        <v>208.41631164130433</v>
      </c>
      <c r="H25" s="567"/>
    </row>
    <row r="26" spans="1:8">
      <c r="A26" s="597" t="s">
        <v>106</v>
      </c>
      <c r="B26" s="594">
        <v>0.30580000000000002</v>
      </c>
      <c r="C26" s="1012">
        <v>48.054624830163043</v>
      </c>
      <c r="D26" s="596">
        <v>0</v>
      </c>
      <c r="E26" s="595">
        <v>48.054624830163043</v>
      </c>
    </row>
    <row r="27" spans="1:8">
      <c r="A27" s="597" t="s">
        <v>108</v>
      </c>
      <c r="B27" s="594">
        <v>0.58840000000000003</v>
      </c>
      <c r="C27" s="1012">
        <v>30.160755604619567</v>
      </c>
      <c r="D27" s="596">
        <v>21.917630597826086</v>
      </c>
      <c r="E27" s="595">
        <v>52.078386202445657</v>
      </c>
    </row>
    <row r="28" spans="1:8">
      <c r="A28" s="597" t="s">
        <v>467</v>
      </c>
      <c r="B28" s="594">
        <v>0.53774999999999995</v>
      </c>
      <c r="C28" s="595">
        <v>3.3413025220788044</v>
      </c>
      <c r="D28" s="596">
        <v>22.926260467391305</v>
      </c>
      <c r="E28" s="595">
        <v>26.267562989470111</v>
      </c>
    </row>
    <row r="29" spans="1:8">
      <c r="A29" s="597" t="s">
        <v>225</v>
      </c>
      <c r="B29" s="594">
        <v>0.18</v>
      </c>
      <c r="C29" s="595">
        <v>1.9614211531929349</v>
      </c>
      <c r="D29" s="596">
        <v>1.0421386847826086</v>
      </c>
      <c r="E29" s="595">
        <v>3.0035598379755433</v>
      </c>
    </row>
    <row r="30" spans="1:8">
      <c r="A30" s="597" t="s">
        <v>112</v>
      </c>
      <c r="B30" s="598">
        <v>0.41499999999999998</v>
      </c>
      <c r="C30" s="595">
        <v>14.914141304347826</v>
      </c>
      <c r="D30" s="596">
        <v>0</v>
      </c>
      <c r="E30" s="595">
        <v>14.914141304347826</v>
      </c>
    </row>
    <row r="31" spans="1:8">
      <c r="A31" s="597" t="s">
        <v>113</v>
      </c>
      <c r="B31" s="598">
        <v>0.53200000000000003</v>
      </c>
      <c r="C31" s="595">
        <v>34.016394870923918</v>
      </c>
      <c r="D31" s="596">
        <v>22.275547260869562</v>
      </c>
      <c r="E31" s="595">
        <v>56.291942131793476</v>
      </c>
    </row>
    <row r="32" spans="1:8" ht="12.95">
      <c r="A32" s="597" t="s">
        <v>460</v>
      </c>
      <c r="B32" s="598">
        <v>0.59599999999999997</v>
      </c>
      <c r="C32" s="595">
        <v>7.3699872754967721</v>
      </c>
      <c r="D32" s="596">
        <v>0.71811282608695648</v>
      </c>
      <c r="E32" s="595">
        <v>8.0881001015837288</v>
      </c>
      <c r="F32" s="568"/>
    </row>
    <row r="33" spans="1:10">
      <c r="A33" s="597" t="s">
        <v>114</v>
      </c>
      <c r="B33" s="598">
        <v>0.34570000000000001</v>
      </c>
      <c r="C33" s="595">
        <v>37.640175271739132</v>
      </c>
      <c r="D33" s="596">
        <v>61.8954080326087</v>
      </c>
      <c r="E33" s="595">
        <v>99.535583304347824</v>
      </c>
    </row>
    <row r="34" spans="1:10" ht="12.95">
      <c r="A34" s="1717" t="s">
        <v>382</v>
      </c>
      <c r="B34" s="1726"/>
      <c r="C34" s="1772">
        <f>SUM(C3:C33)</f>
        <v>558.73180421871211</v>
      </c>
      <c r="D34" s="1772">
        <f>SUM(D3:D33)</f>
        <v>617.79576197826088</v>
      </c>
      <c r="E34" s="1772">
        <f>SUM(E3:E33)</f>
        <v>1176.5275661969731</v>
      </c>
      <c r="H34" s="325"/>
      <c r="J34" s="575"/>
    </row>
    <row r="35" spans="1:10">
      <c r="H35" s="567"/>
      <c r="J35" s="575"/>
    </row>
    <row r="36" spans="1:10" ht="19.899999999999999" customHeight="1">
      <c r="A36" s="578" t="s">
        <v>420</v>
      </c>
      <c r="B36" s="579"/>
      <c r="C36" s="580"/>
      <c r="D36" s="580"/>
      <c r="E36" s="580"/>
      <c r="F36" s="580"/>
      <c r="G36" s="581"/>
      <c r="H36" s="581"/>
      <c r="J36" s="575"/>
    </row>
    <row r="37" spans="1:10" ht="13.15" customHeight="1">
      <c r="A37" s="2098" t="s">
        <v>431</v>
      </c>
      <c r="B37" s="2179"/>
      <c r="C37" s="2179"/>
      <c r="D37" s="2179"/>
      <c r="E37" s="2179"/>
      <c r="F37" s="2179"/>
      <c r="G37" s="2179"/>
      <c r="H37" s="2179"/>
      <c r="J37" s="575"/>
    </row>
    <row r="38" spans="1:10">
      <c r="A38" s="578" t="s">
        <v>487</v>
      </c>
      <c r="B38" s="579"/>
      <c r="C38" s="580"/>
      <c r="D38" s="580"/>
      <c r="E38" s="580"/>
      <c r="F38" s="580"/>
      <c r="G38" s="581"/>
      <c r="H38" s="581"/>
      <c r="J38" s="575"/>
    </row>
    <row r="39" spans="1:10">
      <c r="A39" s="578" t="s">
        <v>400</v>
      </c>
      <c r="B39" s="578"/>
      <c r="C39" s="578"/>
      <c r="D39" s="582"/>
      <c r="E39" s="583"/>
      <c r="F39" s="583"/>
      <c r="G39" s="584"/>
      <c r="H39" s="584"/>
      <c r="J39" s="575"/>
    </row>
    <row r="40" spans="1:10">
      <c r="A40" s="585" t="s">
        <v>370</v>
      </c>
      <c r="B40" s="585"/>
      <c r="C40" s="585"/>
      <c r="D40" s="586"/>
      <c r="E40" s="580"/>
      <c r="F40" s="580"/>
      <c r="G40" s="581"/>
      <c r="H40" s="581"/>
    </row>
    <row r="41" spans="1:10">
      <c r="A41" s="585" t="s">
        <v>371</v>
      </c>
      <c r="B41" s="585"/>
      <c r="C41" s="585"/>
      <c r="D41" s="586"/>
      <c r="E41" s="580"/>
      <c r="F41" s="580"/>
      <c r="G41" s="581"/>
      <c r="H41" s="581"/>
    </row>
    <row r="42" spans="1:10">
      <c r="A42" s="585" t="s">
        <v>488</v>
      </c>
      <c r="B42" s="579"/>
      <c r="C42" s="580"/>
      <c r="D42" s="580"/>
      <c r="E42" s="580"/>
      <c r="F42" s="580"/>
      <c r="G42" s="581"/>
      <c r="H42" s="581"/>
    </row>
    <row r="43" spans="1:10">
      <c r="A43" s="585" t="s">
        <v>489</v>
      </c>
      <c r="B43" s="579"/>
      <c r="C43" s="580"/>
      <c r="D43" s="580"/>
      <c r="E43" s="580"/>
      <c r="F43" s="580"/>
      <c r="G43" s="585"/>
      <c r="H43" s="581"/>
    </row>
    <row r="44" spans="1:10">
      <c r="A44" s="585" t="s">
        <v>434</v>
      </c>
      <c r="B44" s="579"/>
      <c r="C44" s="580"/>
      <c r="D44" s="580"/>
      <c r="E44" s="581"/>
      <c r="F44" s="580"/>
      <c r="G44" s="581"/>
      <c r="H44" s="581"/>
    </row>
    <row r="45" spans="1:10">
      <c r="A45" s="585" t="s">
        <v>302</v>
      </c>
      <c r="B45" s="579"/>
      <c r="C45" s="580"/>
      <c r="D45" s="580"/>
      <c r="E45" s="580"/>
      <c r="F45" s="580"/>
      <c r="G45" s="581"/>
      <c r="H45" s="581"/>
    </row>
    <row r="46" spans="1:10">
      <c r="A46" s="585" t="s">
        <v>490</v>
      </c>
      <c r="B46" s="579"/>
      <c r="C46" s="580"/>
      <c r="D46" s="580"/>
      <c r="E46" s="580"/>
      <c r="F46" s="580"/>
      <c r="G46" s="541"/>
      <c r="H46" s="541"/>
    </row>
    <row r="47" spans="1:10">
      <c r="A47" s="587" t="s">
        <v>437</v>
      </c>
      <c r="B47" s="624"/>
      <c r="C47" s="624"/>
      <c r="D47" s="624"/>
      <c r="E47" s="624"/>
      <c r="F47" s="624"/>
      <c r="G47" s="541"/>
      <c r="H47" s="541"/>
    </row>
    <row r="48" spans="1:10">
      <c r="A48" s="588" t="s">
        <v>438</v>
      </c>
    </row>
    <row r="49" spans="1:8">
      <c r="A49" s="588"/>
    </row>
    <row r="50" spans="1:8">
      <c r="A50" s="576" t="s">
        <v>334</v>
      </c>
      <c r="B50" s="577" t="s">
        <v>401</v>
      </c>
      <c r="C50" s="589" t="s">
        <v>331</v>
      </c>
      <c r="D50" s="590"/>
      <c r="E50" s="576"/>
    </row>
    <row r="51" spans="1:8">
      <c r="A51" s="576" t="s">
        <v>61</v>
      </c>
      <c r="B51" s="576"/>
      <c r="C51" s="577" t="s">
        <v>332</v>
      </c>
      <c r="D51" s="591" t="s">
        <v>15</v>
      </c>
      <c r="E51" s="577" t="s">
        <v>16</v>
      </c>
    </row>
    <row r="52" spans="1:8">
      <c r="A52" s="597" t="s">
        <v>470</v>
      </c>
      <c r="B52" s="598">
        <v>0.15</v>
      </c>
      <c r="C52" s="1012">
        <v>1.5280591297978958</v>
      </c>
      <c r="D52" s="595">
        <v>0.10029815217391304</v>
      </c>
      <c r="E52" s="595">
        <v>1.6283572819718088</v>
      </c>
    </row>
    <row r="53" spans="1:8">
      <c r="A53" s="597" t="s">
        <v>471</v>
      </c>
      <c r="B53" s="598">
        <v>0.28849999999999998</v>
      </c>
      <c r="C53" s="595">
        <v>3.6458119904891304</v>
      </c>
      <c r="D53" s="595">
        <v>0</v>
      </c>
      <c r="E53" s="595">
        <v>3.6458119904891304</v>
      </c>
    </row>
    <row r="54" spans="1:8">
      <c r="A54" s="597" t="s">
        <v>223</v>
      </c>
      <c r="B54" s="594">
        <v>7.5999999999999998E-2</v>
      </c>
      <c r="C54" s="595">
        <v>12.926423913043479</v>
      </c>
      <c r="D54" s="595">
        <v>1.875573054347826</v>
      </c>
      <c r="E54" s="595">
        <v>14.801996967391304</v>
      </c>
    </row>
    <row r="55" spans="1:8">
      <c r="A55" s="597" t="s">
        <v>19</v>
      </c>
      <c r="B55" s="594">
        <v>0.1178</v>
      </c>
      <c r="C55" s="595">
        <v>2.8578479269276497E-2</v>
      </c>
      <c r="D55" s="595">
        <v>0</v>
      </c>
      <c r="E55" s="595">
        <v>2.8578479269276497E-2</v>
      </c>
    </row>
    <row r="56" spans="1:8">
      <c r="A56" s="597" t="s">
        <v>31</v>
      </c>
      <c r="B56" s="598" t="s">
        <v>181</v>
      </c>
      <c r="C56" s="595">
        <v>5.0775326086956518</v>
      </c>
      <c r="D56" s="595">
        <v>40.15031856521739</v>
      </c>
      <c r="E56" s="595">
        <v>45.227851173913038</v>
      </c>
    </row>
    <row r="57" spans="1:8">
      <c r="A57" s="597" t="s">
        <v>288</v>
      </c>
      <c r="B57" s="594">
        <v>0.1482</v>
      </c>
      <c r="C57" s="595">
        <v>1.5502108950407607</v>
      </c>
      <c r="D57" s="595">
        <v>3.7013097826086958E-2</v>
      </c>
      <c r="E57" s="595">
        <v>1.5872239928668477</v>
      </c>
    </row>
    <row r="58" spans="1:8">
      <c r="A58" s="597" t="s">
        <v>76</v>
      </c>
      <c r="B58" s="594">
        <v>0.6</v>
      </c>
      <c r="C58" s="595">
        <v>1.0189467348845109</v>
      </c>
      <c r="D58" s="595">
        <v>1.9794077608695653</v>
      </c>
      <c r="E58" s="595">
        <v>2.998354495754076</v>
      </c>
    </row>
    <row r="59" spans="1:8">
      <c r="A59" s="597" t="s">
        <v>34</v>
      </c>
      <c r="B59" s="594">
        <v>0.36165000000000003</v>
      </c>
      <c r="C59" s="595">
        <v>22.286835258152173</v>
      </c>
      <c r="D59" s="595">
        <v>23.867199065217392</v>
      </c>
      <c r="E59" s="595">
        <v>46.154034323369565</v>
      </c>
    </row>
    <row r="60" spans="1:8">
      <c r="A60" s="597" t="s">
        <v>28</v>
      </c>
      <c r="B60" s="594">
        <v>0.5</v>
      </c>
      <c r="C60" s="595">
        <v>3.192798637058424</v>
      </c>
      <c r="D60" s="595">
        <v>12.790895489130435</v>
      </c>
      <c r="E60" s="595">
        <v>15.983694126188858</v>
      </c>
    </row>
    <row r="61" spans="1:8" ht="12.95">
      <c r="A61" s="1717" t="s">
        <v>338</v>
      </c>
      <c r="B61" s="1729"/>
      <c r="C61" s="1772">
        <f>SUM(C52:C60)</f>
        <v>51.255197646431306</v>
      </c>
      <c r="D61" s="1772">
        <f>SUM(D52:D60)</f>
        <v>80.800705184782601</v>
      </c>
      <c r="E61" s="1772">
        <f>SUM(E52:E60)</f>
        <v>132.0559028312139</v>
      </c>
      <c r="H61" s="325"/>
    </row>
    <row r="62" spans="1:8">
      <c r="A62" s="1773" t="s">
        <v>43</v>
      </c>
      <c r="B62" s="1774"/>
      <c r="C62" s="1772">
        <f>C34+C61</f>
        <v>609.98700186514338</v>
      </c>
      <c r="D62" s="1772">
        <f>D34+D61</f>
        <v>698.59646716304349</v>
      </c>
      <c r="E62" s="1772">
        <f>+E34+E61</f>
        <v>1308.583469028187</v>
      </c>
    </row>
    <row r="64" spans="1:8" ht="12.95">
      <c r="A64" s="1931" t="s">
        <v>482</v>
      </c>
      <c r="B64" s="1932"/>
      <c r="C64" s="1932" t="s">
        <v>414</v>
      </c>
      <c r="D64" s="1933"/>
      <c r="E64" s="1934"/>
    </row>
    <row r="65" spans="1:10">
      <c r="A65" s="569" t="s">
        <v>61</v>
      </c>
      <c r="B65" s="570" t="s">
        <v>401</v>
      </c>
      <c r="C65" s="570" t="s">
        <v>64</v>
      </c>
      <c r="D65" s="1013" t="s">
        <v>15</v>
      </c>
      <c r="E65" s="571" t="s">
        <v>16</v>
      </c>
    </row>
    <row r="66" spans="1:10">
      <c r="A66" s="1014" t="s">
        <v>121</v>
      </c>
      <c r="B66" s="1015">
        <v>8.5599999999999996E-2</v>
      </c>
      <c r="C66" s="572">
        <v>52.901413043478264</v>
      </c>
      <c r="D66" s="1016"/>
      <c r="E66" s="573">
        <v>52.901413043478264</v>
      </c>
    </row>
    <row r="67" spans="1:10">
      <c r="A67" s="1014" t="s">
        <v>123</v>
      </c>
      <c r="B67" s="1015">
        <v>0.2021</v>
      </c>
      <c r="C67" s="572">
        <v>48.035108695652177</v>
      </c>
      <c r="D67" s="1016"/>
      <c r="E67" s="573">
        <v>48.035108695652177</v>
      </c>
    </row>
    <row r="68" spans="1:10">
      <c r="A68" s="1014" t="s">
        <v>352</v>
      </c>
      <c r="B68" s="1015">
        <v>0.17</v>
      </c>
      <c r="C68" s="572">
        <v>2.6869456521739128</v>
      </c>
      <c r="D68" s="1016"/>
      <c r="E68" s="573">
        <v>2.6869456521739128</v>
      </c>
    </row>
    <row r="69" spans="1:10">
      <c r="A69" s="1014" t="s">
        <v>66</v>
      </c>
      <c r="B69" s="1017" t="s">
        <v>491</v>
      </c>
      <c r="C69" s="574">
        <v>57.4</v>
      </c>
      <c r="D69" s="1016">
        <v>8.1999999999999993</v>
      </c>
      <c r="E69" s="574">
        <v>65.599999999999994</v>
      </c>
    </row>
    <row r="70" spans="1:10">
      <c r="A70" s="1014" t="s">
        <v>72</v>
      </c>
      <c r="B70" s="1017">
        <v>0.23549999999999999</v>
      </c>
      <c r="C70">
        <v>8.8000000000000007</v>
      </c>
      <c r="D70" s="573">
        <v>1.1000000000000001</v>
      </c>
      <c r="E70">
        <v>9.9</v>
      </c>
    </row>
    <row r="71" spans="1:10">
      <c r="A71" s="1014" t="s">
        <v>441</v>
      </c>
      <c r="B71" s="1015">
        <v>0.23330000000000001</v>
      </c>
      <c r="C71" s="572">
        <v>40.465652173913043</v>
      </c>
      <c r="D71" s="1016"/>
      <c r="E71" s="573">
        <v>40.465652173913043</v>
      </c>
    </row>
    <row r="72" spans="1:10">
      <c r="A72" s="1014" t="s">
        <v>442</v>
      </c>
      <c r="B72" s="1015">
        <v>0.23330000000000001</v>
      </c>
      <c r="C72" s="572">
        <v>50.170978260869568</v>
      </c>
      <c r="D72" s="1016"/>
      <c r="E72" s="573">
        <v>50.170978260869568</v>
      </c>
    </row>
    <row r="73" spans="1:10">
      <c r="A73" s="1014" t="s">
        <v>484</v>
      </c>
      <c r="B73" s="1017" t="s">
        <v>491</v>
      </c>
      <c r="C73">
        <v>20</v>
      </c>
      <c r="D73" s="1016">
        <v>12</v>
      </c>
      <c r="E73">
        <v>32</v>
      </c>
    </row>
    <row r="74" spans="1:10">
      <c r="A74" s="1014" t="s">
        <v>443</v>
      </c>
      <c r="B74" s="1015">
        <v>0.23330000000000001</v>
      </c>
      <c r="C74" s="572">
        <v>20.125576086956521</v>
      </c>
      <c r="D74" s="1016"/>
      <c r="E74" s="573">
        <v>20.125576086956521</v>
      </c>
      <c r="J74" s="544"/>
    </row>
    <row r="75" spans="1:10">
      <c r="A75" s="1014" t="s">
        <v>485</v>
      </c>
      <c r="B75" s="1015">
        <v>0.05</v>
      </c>
      <c r="C75" s="572">
        <v>4.5814239130434782</v>
      </c>
      <c r="D75" s="1016"/>
      <c r="E75" s="573">
        <v>4.5814239130434782</v>
      </c>
      <c r="J75" s="544"/>
    </row>
    <row r="76" spans="1:10">
      <c r="A76" s="1014" t="s">
        <v>150</v>
      </c>
      <c r="B76" s="1015">
        <v>0.45900000000000002</v>
      </c>
      <c r="C76" s="572">
        <v>16.762619565217392</v>
      </c>
      <c r="D76" s="1016"/>
      <c r="E76" s="573">
        <v>16.762619565217392</v>
      </c>
      <c r="J76" s="544"/>
    </row>
    <row r="77" spans="1:10">
      <c r="A77" s="1014" t="s">
        <v>152</v>
      </c>
      <c r="B77" s="1015">
        <v>0.31850000000000001</v>
      </c>
      <c r="C77" s="572"/>
      <c r="D77" s="1016">
        <v>33.626195652173912</v>
      </c>
      <c r="E77" s="573">
        <v>33.626195652173912</v>
      </c>
      <c r="J77" s="544"/>
    </row>
    <row r="78" spans="1:10">
      <c r="A78" s="1014" t="s">
        <v>77</v>
      </c>
      <c r="B78" s="1015">
        <v>0.25</v>
      </c>
      <c r="C78">
        <v>8.6</v>
      </c>
      <c r="D78" s="1016">
        <v>0.2</v>
      </c>
      <c r="E78">
        <v>8.8000000000000007</v>
      </c>
    </row>
    <row r="79" spans="1:10">
      <c r="A79" s="1014" t="s">
        <v>464</v>
      </c>
      <c r="B79" s="1015">
        <v>0.3</v>
      </c>
      <c r="C79" s="572"/>
      <c r="D79" s="1016">
        <v>0.27978258746603263</v>
      </c>
      <c r="E79" s="573">
        <v>0.27978258746603263</v>
      </c>
    </row>
    <row r="80" spans="1:10">
      <c r="A80" s="1014" t="s">
        <v>235</v>
      </c>
      <c r="B80" s="1015">
        <v>0.3</v>
      </c>
      <c r="C80" s="572">
        <v>9.7885760869565228</v>
      </c>
      <c r="D80" s="1016"/>
      <c r="E80" s="573">
        <v>9.7885760869565228</v>
      </c>
    </row>
    <row r="81" spans="1:5">
      <c r="A81" s="1014" t="s">
        <v>444</v>
      </c>
      <c r="B81" s="1015">
        <v>0.1333</v>
      </c>
      <c r="C81" s="572">
        <v>9.3335434782608697</v>
      </c>
      <c r="D81" s="1016"/>
      <c r="E81" s="573">
        <v>9.3335434782608697</v>
      </c>
    </row>
    <row r="82" spans="1:5">
      <c r="A82" s="1014" t="s">
        <v>445</v>
      </c>
      <c r="B82" s="1015">
        <v>0.1333</v>
      </c>
      <c r="C82" s="572">
        <v>11.411673913043478</v>
      </c>
      <c r="D82" s="1016"/>
      <c r="E82" s="573">
        <v>11.411673913043478</v>
      </c>
    </row>
    <row r="83" spans="1:5">
      <c r="A83" s="1014" t="s">
        <v>446</v>
      </c>
      <c r="B83" s="1015">
        <v>0.1333</v>
      </c>
      <c r="C83" s="572">
        <v>5.9163586956521739</v>
      </c>
      <c r="D83" s="1016"/>
      <c r="E83" s="573">
        <v>5.9163586956521739</v>
      </c>
    </row>
    <row r="84" spans="1:5">
      <c r="A84" s="1014" t="s">
        <v>447</v>
      </c>
      <c r="B84" s="1015">
        <v>0.1333</v>
      </c>
      <c r="C84" s="572">
        <v>3.0558804347826087</v>
      </c>
      <c r="D84" s="1016"/>
      <c r="E84" s="573">
        <v>3.0558804347826087</v>
      </c>
    </row>
    <row r="85" spans="1:5">
      <c r="A85" s="1014" t="s">
        <v>448</v>
      </c>
      <c r="B85" s="1015">
        <v>1</v>
      </c>
      <c r="C85" s="572">
        <v>18.926749999999998</v>
      </c>
      <c r="D85" s="1016"/>
      <c r="E85" s="573">
        <v>18.926749999999998</v>
      </c>
    </row>
    <row r="86" spans="1:5">
      <c r="A86" s="1014" t="s">
        <v>449</v>
      </c>
      <c r="B86" s="1015">
        <v>0.1333</v>
      </c>
      <c r="C86" s="572">
        <v>1.4587826086956523</v>
      </c>
      <c r="D86" s="1016"/>
      <c r="E86" s="573">
        <v>1.4587826086956523</v>
      </c>
    </row>
    <row r="87" spans="1:5">
      <c r="A87" s="1014" t="s">
        <v>82</v>
      </c>
      <c r="B87" s="1017" t="s">
        <v>491</v>
      </c>
      <c r="C87">
        <v>12.8</v>
      </c>
      <c r="D87" s="572">
        <v>111.5</v>
      </c>
      <c r="E87" s="573">
        <v>124.3</v>
      </c>
    </row>
    <row r="88" spans="1:5">
      <c r="A88" s="1014" t="s">
        <v>450</v>
      </c>
      <c r="B88" s="1015">
        <v>0.1333</v>
      </c>
      <c r="C88" s="572">
        <v>5.1734347826086964</v>
      </c>
      <c r="D88" s="1016"/>
      <c r="E88" s="573">
        <v>5.1734347826086964</v>
      </c>
    </row>
    <row r="89" spans="1:5">
      <c r="A89" s="1014" t="s">
        <v>451</v>
      </c>
      <c r="B89" s="1015">
        <v>0.23330000000000001</v>
      </c>
      <c r="C89" s="572">
        <v>33.107130434782611</v>
      </c>
      <c r="D89" s="1016"/>
      <c r="E89" s="573">
        <v>33.107130434782611</v>
      </c>
    </row>
    <row r="90" spans="1:5">
      <c r="A90" s="1014" t="s">
        <v>206</v>
      </c>
      <c r="B90" s="1015">
        <v>0.6</v>
      </c>
      <c r="C90" s="572">
        <v>48.941956521739129</v>
      </c>
      <c r="D90" s="1016"/>
      <c r="E90" s="573">
        <v>48.941956521739129</v>
      </c>
    </row>
    <row r="91" spans="1:5">
      <c r="A91" s="1014" t="s">
        <v>452</v>
      </c>
      <c r="B91" s="1015">
        <v>9.6799999999999997E-2</v>
      </c>
      <c r="C91" s="572">
        <v>11.014489130434782</v>
      </c>
      <c r="D91" s="1016"/>
      <c r="E91" s="573">
        <v>11.014489130434782</v>
      </c>
    </row>
    <row r="92" spans="1:5">
      <c r="A92" s="1014" t="s">
        <v>453</v>
      </c>
      <c r="B92" s="1015">
        <v>0.1333</v>
      </c>
      <c r="C92" s="572">
        <v>22.278608695652171</v>
      </c>
      <c r="D92" s="1016"/>
      <c r="E92" s="573">
        <v>22.278608695652171</v>
      </c>
    </row>
    <row r="93" spans="1:5">
      <c r="A93" s="1014" t="s">
        <v>454</v>
      </c>
      <c r="B93" s="1015">
        <v>0.23330000000000001</v>
      </c>
      <c r="C93" s="572">
        <v>14.449619565217391</v>
      </c>
      <c r="D93" s="1016"/>
      <c r="E93" s="573">
        <v>14.449619565217391</v>
      </c>
    </row>
    <row r="94" spans="1:5">
      <c r="A94" s="1014" t="s">
        <v>455</v>
      </c>
      <c r="B94" s="1015">
        <v>0.1333</v>
      </c>
      <c r="C94" s="572">
        <v>3.7355</v>
      </c>
      <c r="D94" s="1016"/>
      <c r="E94" s="573">
        <v>3.7355</v>
      </c>
    </row>
    <row r="95" spans="1:5">
      <c r="A95" s="1014" t="s">
        <v>492</v>
      </c>
      <c r="B95" s="1015">
        <v>0.215</v>
      </c>
      <c r="C95" s="1016">
        <v>7.7</v>
      </c>
      <c r="D95" s="1016">
        <v>0.2</v>
      </c>
      <c r="E95" s="573">
        <v>7.9</v>
      </c>
    </row>
    <row r="96" spans="1:5">
      <c r="A96" s="1014" t="s">
        <v>90</v>
      </c>
      <c r="B96" s="1015">
        <v>0.25</v>
      </c>
      <c r="C96" s="1018">
        <v>14.5</v>
      </c>
      <c r="D96" s="1016">
        <v>0.9</v>
      </c>
      <c r="E96" s="573">
        <v>15.4</v>
      </c>
    </row>
    <row r="97" spans="1:7">
      <c r="A97" s="1014" t="s">
        <v>220</v>
      </c>
      <c r="B97" s="1019">
        <v>0.15</v>
      </c>
      <c r="C97" s="592">
        <v>5.20079347826087</v>
      </c>
      <c r="D97" s="1016"/>
      <c r="E97" s="573">
        <v>5.20079347826087</v>
      </c>
    </row>
    <row r="98" spans="1:7">
      <c r="A98" s="1014" t="s">
        <v>217</v>
      </c>
      <c r="B98" s="1019">
        <v>0.36499999999999999</v>
      </c>
      <c r="C98" s="572"/>
      <c r="D98" s="1016">
        <v>4.1457000000000001E-2</v>
      </c>
      <c r="E98" s="573">
        <v>4.1457000000000001E-2</v>
      </c>
    </row>
    <row r="99" spans="1:7">
      <c r="A99" s="1576" t="s">
        <v>493</v>
      </c>
      <c r="B99" s="1775"/>
      <c r="C99" s="1776">
        <f>SUM(C66:C98)</f>
        <v>569.32281521739151</v>
      </c>
      <c r="D99" s="1776">
        <f>SUM(D66:D98)</f>
        <v>168.04743523963995</v>
      </c>
      <c r="E99" s="1777">
        <f>SUM(E66:E98)</f>
        <v>737.37025045703126</v>
      </c>
    </row>
    <row r="100" spans="1:7">
      <c r="A100" s="574" t="s">
        <v>458</v>
      </c>
      <c r="B100" s="574"/>
      <c r="C100" s="574"/>
      <c r="D100" s="1020"/>
      <c r="E100" s="574"/>
    </row>
    <row r="101" spans="1:7">
      <c r="A101" s="2104" t="s">
        <v>494</v>
      </c>
      <c r="B101" s="2104"/>
      <c r="C101" s="2104"/>
      <c r="D101" s="2104"/>
      <c r="E101" s="2104"/>
      <c r="F101" s="2104"/>
      <c r="G101" s="2104"/>
    </row>
  </sheetData>
  <mergeCells count="2">
    <mergeCell ref="A101:G101"/>
    <mergeCell ref="A37:H3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U105"/>
  <sheetViews>
    <sheetView topLeftCell="A44" zoomScaleNormal="100" workbookViewId="0">
      <selection activeCell="L7" sqref="L7"/>
    </sheetView>
  </sheetViews>
  <sheetFormatPr defaultColWidth="9.140625" defaultRowHeight="12.6"/>
  <cols>
    <col min="1" max="1" width="9.140625" style="511"/>
    <col min="2" max="2" width="16.5703125" style="511" customWidth="1"/>
    <col min="3" max="3" width="13.85546875" style="511" bestFit="1" customWidth="1"/>
    <col min="4" max="4" width="11.85546875" style="511" customWidth="1"/>
    <col min="5" max="5" width="9.140625" style="511"/>
    <col min="6" max="6" width="16.85546875" style="511" customWidth="1"/>
    <col min="7" max="12" width="9.140625" style="511"/>
    <col min="13" max="13" width="36" style="543" bestFit="1" customWidth="1"/>
    <col min="14" max="16" width="9.140625" style="543"/>
    <col min="17" max="16384" width="9.140625" style="511"/>
  </cols>
  <sheetData>
    <row r="1" spans="2:16">
      <c r="M1" s="511"/>
      <c r="N1" s="511"/>
      <c r="O1" s="511"/>
      <c r="P1" s="511"/>
    </row>
    <row r="2" spans="2:16">
      <c r="B2" s="1935" t="s">
        <v>398</v>
      </c>
      <c r="C2" s="1936" t="s">
        <v>401</v>
      </c>
      <c r="D2" s="1937" t="s">
        <v>331</v>
      </c>
      <c r="E2" s="1937"/>
      <c r="F2" s="1938"/>
      <c r="G2" s="326"/>
      <c r="H2" s="326"/>
      <c r="M2" s="511"/>
      <c r="N2" s="511"/>
      <c r="O2" s="511"/>
      <c r="P2" s="511"/>
    </row>
    <row r="3" spans="2:16">
      <c r="B3" s="561" t="s">
        <v>61</v>
      </c>
      <c r="C3" s="562"/>
      <c r="D3" s="563" t="s">
        <v>332</v>
      </c>
      <c r="E3" s="563" t="s">
        <v>15</v>
      </c>
      <c r="F3" s="565" t="s">
        <v>16</v>
      </c>
      <c r="G3" s="326"/>
      <c r="H3" s="326"/>
      <c r="M3" s="511"/>
      <c r="N3" s="511"/>
      <c r="O3" s="511"/>
      <c r="P3" s="511"/>
    </row>
    <row r="4" spans="2:16">
      <c r="B4" s="59" t="s">
        <v>21</v>
      </c>
      <c r="C4" s="551">
        <v>0.85</v>
      </c>
      <c r="D4" s="49">
        <v>4.3490763417119567</v>
      </c>
      <c r="E4" s="294">
        <v>6.2525270543478264</v>
      </c>
      <c r="F4" s="49">
        <v>10.601603396059783</v>
      </c>
      <c r="G4" s="326"/>
      <c r="H4" s="326"/>
      <c r="M4" s="511"/>
      <c r="N4" s="511"/>
      <c r="O4" s="511"/>
      <c r="P4" s="511"/>
    </row>
    <row r="5" spans="2:16">
      <c r="B5" s="50" t="s">
        <v>33</v>
      </c>
      <c r="C5" s="552" t="s">
        <v>162</v>
      </c>
      <c r="D5" s="49">
        <v>13.359172787873641</v>
      </c>
      <c r="E5" s="294">
        <v>5.2642059456521739</v>
      </c>
      <c r="F5" s="49">
        <v>18.623378733525815</v>
      </c>
      <c r="G5" s="326"/>
      <c r="H5" s="326"/>
      <c r="M5" s="511"/>
      <c r="N5" s="511"/>
      <c r="O5" s="511"/>
      <c r="P5" s="511"/>
    </row>
    <row r="6" spans="2:16">
      <c r="B6" s="50" t="s">
        <v>163</v>
      </c>
      <c r="C6" s="551">
        <v>0.65129999999999999</v>
      </c>
      <c r="D6" s="49">
        <v>1.2607072966202444</v>
      </c>
      <c r="E6" s="294">
        <v>1.3281941413043479</v>
      </c>
      <c r="F6" s="49">
        <v>2.5889014379245925</v>
      </c>
      <c r="G6" s="326"/>
      <c r="H6" s="326"/>
      <c r="M6" s="511"/>
      <c r="N6" s="511"/>
      <c r="O6" s="511"/>
      <c r="P6" s="511"/>
    </row>
    <row r="7" spans="2:16">
      <c r="B7" s="553" t="s">
        <v>42</v>
      </c>
      <c r="C7" s="554" t="s">
        <v>164</v>
      </c>
      <c r="D7" s="294">
        <v>49.504086956521739</v>
      </c>
      <c r="E7" s="294">
        <v>0</v>
      </c>
      <c r="F7" s="294">
        <v>49.504086956521739</v>
      </c>
      <c r="G7" s="326"/>
      <c r="H7" s="326"/>
      <c r="M7" s="511"/>
      <c r="N7" s="511"/>
      <c r="O7" s="511"/>
      <c r="P7" s="511"/>
    </row>
    <row r="8" spans="2:16">
      <c r="B8" s="50" t="s">
        <v>45</v>
      </c>
      <c r="C8" s="552">
        <v>0.51</v>
      </c>
      <c r="D8" s="49">
        <v>34.08746790081522</v>
      </c>
      <c r="E8" s="294">
        <v>14.395431554347827</v>
      </c>
      <c r="F8" s="49">
        <v>48.48289945516305</v>
      </c>
      <c r="G8" s="326"/>
      <c r="H8" s="326"/>
      <c r="M8" s="511"/>
      <c r="N8" s="511"/>
      <c r="O8" s="511"/>
      <c r="P8" s="511"/>
    </row>
    <row r="9" spans="2:16">
      <c r="B9" s="50" t="s">
        <v>47</v>
      </c>
      <c r="C9" s="552">
        <v>0.51</v>
      </c>
      <c r="D9" s="49">
        <v>35.307077360733693</v>
      </c>
      <c r="E9" s="294">
        <v>13.934868532608697</v>
      </c>
      <c r="F9" s="49">
        <v>49.24194589334239</v>
      </c>
      <c r="G9" s="326"/>
      <c r="H9" s="326"/>
      <c r="M9" s="511"/>
      <c r="N9" s="511"/>
      <c r="O9" s="511"/>
      <c r="P9" s="511"/>
    </row>
    <row r="10" spans="2:16">
      <c r="B10" s="553" t="s">
        <v>51</v>
      </c>
      <c r="C10" s="554" t="s">
        <v>167</v>
      </c>
      <c r="D10" s="294">
        <v>6.8689340978305298</v>
      </c>
      <c r="E10" s="294">
        <v>1.7622740760869564</v>
      </c>
      <c r="F10" s="294">
        <v>8.6312081739174857</v>
      </c>
      <c r="G10" s="326"/>
      <c r="H10" s="326"/>
      <c r="M10" s="511"/>
      <c r="N10" s="511"/>
      <c r="O10" s="511"/>
      <c r="P10" s="511"/>
    </row>
    <row r="11" spans="2:16">
      <c r="B11" s="50" t="s">
        <v>173</v>
      </c>
      <c r="C11" s="552" t="s">
        <v>174</v>
      </c>
      <c r="D11" s="49">
        <v>0</v>
      </c>
      <c r="E11" s="294">
        <v>0</v>
      </c>
      <c r="F11" s="49">
        <v>0</v>
      </c>
      <c r="G11" s="326"/>
      <c r="H11" s="326"/>
      <c r="M11" s="511"/>
      <c r="N11" s="511"/>
      <c r="O11" s="511"/>
      <c r="P11" s="511"/>
    </row>
    <row r="12" spans="2:16">
      <c r="B12" s="50" t="s">
        <v>419</v>
      </c>
      <c r="C12" s="551">
        <v>0.1988</v>
      </c>
      <c r="D12" s="49">
        <v>0</v>
      </c>
      <c r="E12" s="294">
        <v>0</v>
      </c>
      <c r="F12" s="49">
        <v>0</v>
      </c>
      <c r="G12" s="326"/>
      <c r="H12" s="326"/>
      <c r="M12" s="511"/>
      <c r="N12" s="511"/>
      <c r="O12" s="511"/>
      <c r="P12" s="511"/>
    </row>
    <row r="13" spans="2:16">
      <c r="B13" s="50" t="s">
        <v>56</v>
      </c>
      <c r="C13" s="551">
        <v>0.55300000000000005</v>
      </c>
      <c r="D13" s="49">
        <v>12.986590353260869</v>
      </c>
      <c r="E13" s="294">
        <v>11.392799554347826</v>
      </c>
      <c r="F13" s="49">
        <v>24.379389907608697</v>
      </c>
      <c r="G13" s="326"/>
      <c r="H13" s="326"/>
      <c r="M13" s="511"/>
      <c r="N13" s="511"/>
      <c r="O13" s="511"/>
      <c r="P13" s="511"/>
    </row>
    <row r="14" spans="2:16">
      <c r="B14" s="50" t="s">
        <v>57</v>
      </c>
      <c r="C14" s="552">
        <v>0.39550000000000002</v>
      </c>
      <c r="D14" s="49">
        <v>15.665792374320652</v>
      </c>
      <c r="E14" s="294">
        <v>52.602110717391305</v>
      </c>
      <c r="F14" s="49">
        <v>68.267903091711958</v>
      </c>
      <c r="G14" s="326"/>
      <c r="H14" s="326"/>
      <c r="M14" s="511"/>
      <c r="N14" s="511"/>
      <c r="O14" s="511"/>
      <c r="P14" s="511"/>
    </row>
    <row r="15" spans="2:16">
      <c r="B15" s="50" t="s">
        <v>60</v>
      </c>
      <c r="C15" s="551">
        <v>0.43969999999999998</v>
      </c>
      <c r="D15" s="49">
        <v>5.6295841966711953</v>
      </c>
      <c r="E15" s="294">
        <v>8.1258278478260877</v>
      </c>
      <c r="F15" s="49">
        <v>13.755412044497284</v>
      </c>
      <c r="G15" s="326"/>
      <c r="H15" s="326"/>
      <c r="M15" s="511"/>
      <c r="N15" s="511"/>
      <c r="O15" s="511"/>
      <c r="P15" s="511"/>
    </row>
    <row r="16" spans="2:16">
      <c r="B16" s="50" t="s">
        <v>65</v>
      </c>
      <c r="C16" s="551">
        <v>0.64</v>
      </c>
      <c r="D16" s="49">
        <v>10.328661090353261</v>
      </c>
      <c r="E16" s="294">
        <v>5.6564927391304343</v>
      </c>
      <c r="F16" s="49">
        <v>15.985153829483696</v>
      </c>
      <c r="G16" s="326"/>
      <c r="H16" s="326"/>
      <c r="M16" s="511"/>
      <c r="N16" s="511"/>
      <c r="O16" s="511"/>
      <c r="P16" s="511"/>
    </row>
    <row r="17" spans="2:16">
      <c r="B17" s="50" t="s">
        <v>68</v>
      </c>
      <c r="C17" s="551">
        <v>0.2</v>
      </c>
      <c r="D17" s="49">
        <v>2.4277948369565214</v>
      </c>
      <c r="E17" s="294">
        <v>2.8637788913043476</v>
      </c>
      <c r="F17" s="49">
        <v>5.291573728260869</v>
      </c>
      <c r="G17" s="326"/>
      <c r="H17" s="326"/>
      <c r="M17" s="511"/>
      <c r="N17" s="511"/>
      <c r="O17" s="511"/>
      <c r="P17" s="511"/>
    </row>
    <row r="18" spans="2:16">
      <c r="B18" s="50" t="s">
        <v>71</v>
      </c>
      <c r="C18" s="552" t="s">
        <v>175</v>
      </c>
      <c r="D18" s="49">
        <v>16.881226923403531</v>
      </c>
      <c r="E18" s="294">
        <v>1.4815929565217392</v>
      </c>
      <c r="F18" s="49">
        <v>18.362819879925269</v>
      </c>
      <c r="G18" s="326"/>
      <c r="H18" s="326"/>
      <c r="M18" s="511"/>
      <c r="N18" s="511"/>
      <c r="O18" s="511"/>
      <c r="P18" s="511"/>
    </row>
    <row r="19" spans="2:16">
      <c r="B19" s="50" t="s">
        <v>52</v>
      </c>
      <c r="C19" s="552">
        <v>0.35</v>
      </c>
      <c r="D19" s="49">
        <v>5.8408538446841032</v>
      </c>
      <c r="E19" s="294">
        <v>0.62266985869565217</v>
      </c>
      <c r="F19" s="49">
        <v>6.4635237033797557</v>
      </c>
      <c r="G19" s="326"/>
      <c r="H19" s="326"/>
      <c r="M19" s="511"/>
      <c r="N19" s="511"/>
      <c r="O19" s="511"/>
      <c r="P19" s="511"/>
    </row>
    <row r="20" spans="2:16">
      <c r="B20" s="50" t="s">
        <v>74</v>
      </c>
      <c r="C20" s="552" t="s">
        <v>176</v>
      </c>
      <c r="D20" s="49">
        <v>54.048204037873646</v>
      </c>
      <c r="E20" s="294">
        <v>12.401041913043478</v>
      </c>
      <c r="F20" s="49">
        <v>66.449245950917117</v>
      </c>
      <c r="G20" s="326"/>
      <c r="H20" s="326"/>
      <c r="M20" s="511"/>
      <c r="N20" s="511"/>
      <c r="O20" s="511"/>
      <c r="P20" s="511"/>
    </row>
    <row r="21" spans="2:16">
      <c r="B21" s="50" t="s">
        <v>178</v>
      </c>
      <c r="C21" s="552" t="s">
        <v>177</v>
      </c>
      <c r="D21" s="49">
        <v>15.040832010020381</v>
      </c>
      <c r="E21" s="294">
        <v>45.476525173913046</v>
      </c>
      <c r="F21" s="49">
        <v>60.517357183933427</v>
      </c>
      <c r="G21" s="555"/>
      <c r="H21" s="326"/>
      <c r="M21" s="511"/>
      <c r="N21" s="511"/>
      <c r="O21" s="511"/>
      <c r="P21" s="511"/>
    </row>
    <row r="22" spans="2:16">
      <c r="B22" s="50" t="s">
        <v>83</v>
      </c>
      <c r="C22" s="552" t="s">
        <v>179</v>
      </c>
      <c r="D22" s="49">
        <v>39.011858695652172</v>
      </c>
      <c r="E22" s="294">
        <v>0</v>
      </c>
      <c r="F22" s="49">
        <v>39.011858695652172</v>
      </c>
      <c r="G22" s="326"/>
      <c r="H22" s="326"/>
      <c r="M22" s="511"/>
      <c r="N22" s="511"/>
      <c r="O22" s="511"/>
      <c r="P22" s="511"/>
    </row>
    <row r="23" spans="2:16">
      <c r="B23" s="50" t="s">
        <v>85</v>
      </c>
      <c r="C23" s="552">
        <v>0.3679</v>
      </c>
      <c r="D23" s="49">
        <v>9.4400793138586945</v>
      </c>
      <c r="E23" s="294">
        <v>40.416021739130436</v>
      </c>
      <c r="F23" s="49">
        <v>49.856101052989132</v>
      </c>
      <c r="G23" s="326"/>
      <c r="H23" s="326"/>
      <c r="M23" s="511"/>
      <c r="N23" s="511"/>
      <c r="O23" s="511"/>
      <c r="P23" s="511"/>
    </row>
    <row r="24" spans="2:16">
      <c r="B24" s="50" t="s">
        <v>88</v>
      </c>
      <c r="C24" s="552" t="s">
        <v>180</v>
      </c>
      <c r="D24" s="49">
        <v>29.382170940896742</v>
      </c>
      <c r="E24" s="294">
        <v>19.309783619565216</v>
      </c>
      <c r="F24" s="49">
        <v>48.691954560461959</v>
      </c>
      <c r="G24" s="326"/>
      <c r="H24" s="326"/>
      <c r="M24" s="511"/>
      <c r="N24" s="511"/>
      <c r="O24" s="511"/>
      <c r="P24" s="511"/>
    </row>
    <row r="25" spans="2:16">
      <c r="B25" s="50" t="s">
        <v>466</v>
      </c>
      <c r="C25" s="551">
        <v>0.41499999999999998</v>
      </c>
      <c r="D25" s="49">
        <v>6.212739130434783</v>
      </c>
      <c r="E25" s="294">
        <v>0</v>
      </c>
      <c r="F25" s="49">
        <v>6.212739130434783</v>
      </c>
      <c r="G25" s="326"/>
      <c r="H25" s="326"/>
      <c r="M25" s="511"/>
      <c r="N25" s="511"/>
      <c r="O25" s="511"/>
      <c r="P25" s="511"/>
    </row>
    <row r="26" spans="2:16">
      <c r="B26" s="50" t="s">
        <v>105</v>
      </c>
      <c r="C26" s="551">
        <v>0.30580000000000002</v>
      </c>
      <c r="D26" s="49">
        <v>10.889275475543478</v>
      </c>
      <c r="E26" s="294">
        <v>164.43545342391303</v>
      </c>
      <c r="F26" s="49">
        <v>175.32472889945652</v>
      </c>
      <c r="G26" s="326"/>
      <c r="H26" s="326"/>
      <c r="M26" s="511"/>
      <c r="N26" s="511"/>
      <c r="O26" s="511"/>
      <c r="P26" s="511"/>
    </row>
    <row r="27" spans="2:16">
      <c r="B27" s="50" t="s">
        <v>106</v>
      </c>
      <c r="C27" s="551">
        <v>0.30580000000000002</v>
      </c>
      <c r="D27" s="49">
        <v>38.496163043478262</v>
      </c>
      <c r="E27" s="49">
        <v>0</v>
      </c>
      <c r="F27" s="49">
        <v>38.496163043478262</v>
      </c>
      <c r="G27" s="326"/>
      <c r="H27" s="326"/>
      <c r="M27" s="511"/>
      <c r="N27" s="511"/>
      <c r="O27" s="511"/>
      <c r="P27" s="511"/>
    </row>
    <row r="28" spans="2:16">
      <c r="B28" s="50" t="s">
        <v>108</v>
      </c>
      <c r="C28" s="551">
        <v>0.58840000000000003</v>
      </c>
      <c r="D28" s="49">
        <v>31.086573709239129</v>
      </c>
      <c r="E28" s="49">
        <v>20.488608369565217</v>
      </c>
      <c r="F28" s="49">
        <v>51.575182078804346</v>
      </c>
      <c r="G28" s="326"/>
      <c r="H28" s="326"/>
      <c r="M28" s="511"/>
      <c r="N28" s="511"/>
      <c r="O28" s="511"/>
      <c r="P28" s="511"/>
    </row>
    <row r="29" spans="2:16">
      <c r="B29" s="50" t="s">
        <v>467</v>
      </c>
      <c r="C29" s="551">
        <v>0.53774999999999995</v>
      </c>
      <c r="D29" s="49">
        <v>3.4397612782353937</v>
      </c>
      <c r="E29" s="49">
        <v>19.663402760869566</v>
      </c>
      <c r="F29" s="49">
        <v>23.103164039104961</v>
      </c>
      <c r="G29" s="326"/>
      <c r="H29" s="326"/>
      <c r="M29" s="511"/>
      <c r="N29" s="511"/>
      <c r="O29" s="511"/>
      <c r="P29" s="511"/>
    </row>
    <row r="30" spans="2:16">
      <c r="B30" s="50" t="s">
        <v>225</v>
      </c>
      <c r="C30" s="551">
        <v>0.18</v>
      </c>
      <c r="D30" s="49">
        <v>1.8240942913552991</v>
      </c>
      <c r="E30" s="49">
        <v>0.86419725000000003</v>
      </c>
      <c r="F30" s="49">
        <v>2.6882915413552992</v>
      </c>
      <c r="G30" s="326"/>
      <c r="H30" s="326"/>
      <c r="M30" s="511"/>
      <c r="N30" s="511"/>
      <c r="O30" s="511"/>
      <c r="P30" s="511"/>
    </row>
    <row r="31" spans="2:16">
      <c r="B31" s="50" t="s">
        <v>112</v>
      </c>
      <c r="C31" s="552">
        <v>0.41499999999999998</v>
      </c>
      <c r="D31" s="49">
        <v>12.913445652173914</v>
      </c>
      <c r="E31" s="49">
        <v>0</v>
      </c>
      <c r="F31" s="49">
        <v>12.913445652173914</v>
      </c>
      <c r="G31" s="326"/>
      <c r="H31" s="326"/>
      <c r="M31" s="511"/>
      <c r="N31" s="511"/>
      <c r="O31" s="511"/>
      <c r="P31" s="511"/>
    </row>
    <row r="32" spans="2:16">
      <c r="B32" s="50" t="s">
        <v>113</v>
      </c>
      <c r="C32" s="552">
        <v>0.53200000000000003</v>
      </c>
      <c r="D32" s="49">
        <v>22.828728091032609</v>
      </c>
      <c r="E32" s="49">
        <v>14.452921336956523</v>
      </c>
      <c r="F32" s="49">
        <v>37.28164942798913</v>
      </c>
      <c r="G32" s="326"/>
      <c r="H32" s="326"/>
      <c r="M32" s="511"/>
      <c r="N32" s="511"/>
      <c r="O32" s="511"/>
      <c r="P32" s="511"/>
    </row>
    <row r="33" spans="2:16" ht="12.95">
      <c r="B33" s="50" t="s">
        <v>460</v>
      </c>
      <c r="C33" s="552">
        <v>0.59599999999999997</v>
      </c>
      <c r="D33" s="49">
        <v>8.0034737203846813</v>
      </c>
      <c r="E33" s="49">
        <v>0.8733747065217391</v>
      </c>
      <c r="F33" s="49">
        <v>8.8768484269064203</v>
      </c>
      <c r="G33" s="556"/>
      <c r="H33" s="326"/>
      <c r="M33" s="511"/>
      <c r="N33" s="511"/>
      <c r="O33" s="511"/>
      <c r="P33" s="511"/>
    </row>
    <row r="34" spans="2:16">
      <c r="B34" s="50" t="s">
        <v>114</v>
      </c>
      <c r="C34" s="552">
        <v>0.34570000000000001</v>
      </c>
      <c r="D34" s="49">
        <v>33.653808423913048</v>
      </c>
      <c r="E34" s="49">
        <v>49.225338793478258</v>
      </c>
      <c r="F34" s="49">
        <v>82.879147217391306</v>
      </c>
      <c r="G34" s="326"/>
      <c r="H34" s="326"/>
      <c r="M34" s="511"/>
      <c r="N34" s="511"/>
      <c r="O34" s="511"/>
      <c r="P34" s="511"/>
    </row>
    <row r="35" spans="2:16">
      <c r="B35" s="59" t="s">
        <v>495</v>
      </c>
      <c r="C35" s="552">
        <v>0.45750000000000002</v>
      </c>
      <c r="D35" s="49">
        <v>0</v>
      </c>
      <c r="E35" s="49">
        <v>0</v>
      </c>
      <c r="F35" s="49">
        <v>0</v>
      </c>
      <c r="G35" s="326"/>
      <c r="H35" s="326"/>
      <c r="M35" s="511"/>
      <c r="N35" s="511"/>
      <c r="O35" s="511"/>
      <c r="P35" s="511"/>
    </row>
    <row r="36" spans="2:16">
      <c r="B36" s="1778" t="s">
        <v>382</v>
      </c>
      <c r="C36" s="1779"/>
      <c r="D36" s="1780">
        <f>SUM(D4:D35)</f>
        <v>530.76823417584933</v>
      </c>
      <c r="E36" s="1780">
        <f>SUM(E4:E35)</f>
        <v>513.28944295652173</v>
      </c>
      <c r="F36" s="1780">
        <f>SUM(F4:F35)</f>
        <v>1044.0576771323711</v>
      </c>
      <c r="G36" s="326"/>
      <c r="H36" s="326"/>
      <c r="M36" s="511"/>
      <c r="N36" s="511"/>
      <c r="O36" s="511"/>
      <c r="P36" s="511"/>
    </row>
    <row r="37" spans="2:16">
      <c r="B37" s="326"/>
      <c r="C37" s="326"/>
      <c r="D37" s="326"/>
      <c r="E37" s="326"/>
      <c r="F37" s="326"/>
      <c r="G37" s="326"/>
      <c r="H37" s="326"/>
      <c r="M37" s="511"/>
      <c r="N37" s="511"/>
      <c r="O37" s="511"/>
      <c r="P37" s="511"/>
    </row>
    <row r="38" spans="2:16">
      <c r="B38" s="499" t="s">
        <v>420</v>
      </c>
      <c r="C38" s="560"/>
      <c r="D38" s="557"/>
      <c r="E38" s="557"/>
      <c r="F38" s="557"/>
      <c r="G38" s="557"/>
      <c r="H38" s="558"/>
      <c r="M38" s="511"/>
      <c r="N38" s="511"/>
      <c r="O38" s="511"/>
      <c r="P38" s="511"/>
    </row>
    <row r="39" spans="2:16">
      <c r="B39" s="2117" t="s">
        <v>496</v>
      </c>
      <c r="C39" s="2118"/>
      <c r="D39" s="2118"/>
      <c r="E39" s="2118"/>
      <c r="F39" s="2118"/>
      <c r="G39" s="2180"/>
      <c r="H39" s="2180"/>
      <c r="M39" s="511"/>
      <c r="N39" s="511"/>
      <c r="O39" s="511"/>
      <c r="P39" s="511"/>
    </row>
    <row r="40" spans="2:16">
      <c r="B40" s="499" t="s">
        <v>487</v>
      </c>
      <c r="C40" s="560"/>
      <c r="D40" s="557"/>
      <c r="E40" s="557"/>
      <c r="F40" s="557"/>
      <c r="G40" s="557"/>
      <c r="H40" s="558"/>
      <c r="M40" s="511"/>
      <c r="N40" s="511"/>
      <c r="O40" s="511"/>
      <c r="P40" s="511"/>
    </row>
    <row r="41" spans="2:16">
      <c r="B41" s="499" t="s">
        <v>400</v>
      </c>
      <c r="C41" s="499"/>
      <c r="D41" s="499"/>
      <c r="E41" s="566"/>
      <c r="F41" s="557"/>
      <c r="G41" s="557"/>
      <c r="H41" s="558"/>
      <c r="M41" s="511"/>
      <c r="N41" s="511"/>
      <c r="O41" s="511"/>
      <c r="P41" s="511"/>
    </row>
    <row r="42" spans="2:16">
      <c r="B42" s="499" t="s">
        <v>370</v>
      </c>
      <c r="C42" s="499"/>
      <c r="D42" s="499"/>
      <c r="E42" s="566"/>
      <c r="F42" s="557"/>
      <c r="G42" s="557"/>
      <c r="H42" s="558"/>
      <c r="M42" s="511"/>
      <c r="N42" s="511"/>
      <c r="O42" s="511"/>
      <c r="P42" s="511"/>
    </row>
    <row r="43" spans="2:16">
      <c r="B43" s="499" t="s">
        <v>371</v>
      </c>
      <c r="C43" s="499"/>
      <c r="D43" s="499"/>
      <c r="E43" s="566"/>
      <c r="F43" s="557"/>
      <c r="G43" s="557"/>
      <c r="H43" s="558"/>
      <c r="M43" s="511"/>
      <c r="N43" s="511"/>
      <c r="O43" s="511"/>
      <c r="P43" s="511"/>
    </row>
    <row r="44" spans="2:16">
      <c r="B44" s="499" t="s">
        <v>488</v>
      </c>
      <c r="C44" s="560"/>
      <c r="D44" s="557"/>
      <c r="E44" s="557"/>
      <c r="F44" s="557"/>
      <c r="G44" s="557"/>
      <c r="H44" s="558"/>
      <c r="M44" s="511"/>
      <c r="N44" s="511"/>
      <c r="O44" s="511"/>
      <c r="P44" s="511"/>
    </row>
    <row r="45" spans="2:16">
      <c r="B45" s="499" t="s">
        <v>497</v>
      </c>
      <c r="C45" s="560"/>
      <c r="D45" s="557"/>
      <c r="E45" s="557"/>
      <c r="F45" s="557"/>
      <c r="G45" s="557"/>
      <c r="H45" s="558"/>
      <c r="M45" s="511"/>
      <c r="N45" s="511"/>
      <c r="O45" s="511"/>
      <c r="P45" s="511"/>
    </row>
    <row r="46" spans="2:16">
      <c r="B46" s="499" t="s">
        <v>498</v>
      </c>
      <c r="C46" s="560"/>
      <c r="D46" s="557"/>
      <c r="E46" s="557"/>
      <c r="F46" s="558"/>
      <c r="G46" s="557"/>
      <c r="H46" s="558"/>
      <c r="M46" s="511"/>
      <c r="N46" s="511"/>
      <c r="O46" s="511"/>
      <c r="P46" s="511"/>
    </row>
    <row r="47" spans="2:16">
      <c r="B47" s="499" t="s">
        <v>302</v>
      </c>
      <c r="C47" s="560"/>
      <c r="D47" s="557"/>
      <c r="E47" s="557"/>
      <c r="F47" s="557"/>
      <c r="G47" s="557"/>
      <c r="H47" s="558"/>
      <c r="M47" s="511"/>
      <c r="N47" s="511"/>
      <c r="O47" s="511"/>
      <c r="P47" s="511"/>
    </row>
    <row r="48" spans="2:16">
      <c r="B48" s="499" t="s">
        <v>490</v>
      </c>
      <c r="C48" s="560"/>
      <c r="D48" s="557"/>
      <c r="E48" s="557"/>
      <c r="F48" s="557"/>
      <c r="G48" s="557"/>
      <c r="H48" s="559"/>
      <c r="M48" s="511"/>
      <c r="N48" s="511"/>
      <c r="O48" s="511"/>
      <c r="P48" s="511"/>
    </row>
    <row r="49" spans="2:21">
      <c r="B49" s="392" t="s">
        <v>437</v>
      </c>
      <c r="C49" s="1021"/>
      <c r="D49" s="1021"/>
      <c r="E49" s="1021"/>
      <c r="F49" s="1021"/>
      <c r="G49" s="1021"/>
      <c r="H49" s="559"/>
      <c r="M49" s="511"/>
      <c r="N49" s="511"/>
      <c r="O49" s="511"/>
      <c r="P49" s="511"/>
    </row>
    <row r="50" spans="2:21">
      <c r="B50" s="393" t="s">
        <v>499</v>
      </c>
      <c r="C50" s="326"/>
      <c r="D50" s="326"/>
      <c r="E50" s="326"/>
      <c r="F50" s="326"/>
      <c r="G50" s="326"/>
      <c r="H50" s="326"/>
      <c r="M50" s="511"/>
      <c r="N50" s="511"/>
      <c r="O50" s="511"/>
      <c r="P50" s="511"/>
    </row>
    <row r="51" spans="2:21">
      <c r="B51" s="393"/>
      <c r="C51" s="326"/>
      <c r="D51" s="326"/>
      <c r="E51" s="326"/>
      <c r="F51" s="326"/>
      <c r="G51" s="326"/>
      <c r="H51" s="326"/>
      <c r="M51" s="511"/>
      <c r="N51" s="511"/>
      <c r="O51" s="511"/>
      <c r="P51" s="511"/>
    </row>
    <row r="52" spans="2:21">
      <c r="B52" s="1935" t="s">
        <v>334</v>
      </c>
      <c r="C52" s="1936" t="s">
        <v>401</v>
      </c>
      <c r="D52" s="1939" t="s">
        <v>331</v>
      </c>
      <c r="E52" s="1940"/>
      <c r="F52" s="1938"/>
      <c r="G52" s="326"/>
      <c r="H52" s="326"/>
      <c r="M52" s="511"/>
      <c r="N52" s="511"/>
      <c r="O52" s="511"/>
      <c r="P52" s="511"/>
    </row>
    <row r="53" spans="2:21">
      <c r="B53" s="561" t="s">
        <v>61</v>
      </c>
      <c r="C53" s="562"/>
      <c r="D53" s="563" t="s">
        <v>332</v>
      </c>
      <c r="E53" s="564" t="s">
        <v>15</v>
      </c>
      <c r="F53" s="565" t="s">
        <v>16</v>
      </c>
      <c r="G53" s="326"/>
      <c r="H53" s="326"/>
      <c r="M53" s="511"/>
      <c r="N53" s="511"/>
      <c r="O53" s="511"/>
      <c r="P53" s="511"/>
    </row>
    <row r="54" spans="2:21">
      <c r="B54" s="50" t="s">
        <v>471</v>
      </c>
      <c r="C54" s="552">
        <v>0.28849999999999998</v>
      </c>
      <c r="D54" s="49">
        <v>4.0605434782608691</v>
      </c>
      <c r="E54" s="49">
        <v>0</v>
      </c>
      <c r="F54" s="49">
        <v>4.0605434782608691</v>
      </c>
      <c r="G54" s="326"/>
      <c r="H54" s="326"/>
      <c r="M54" s="511"/>
      <c r="N54" s="511"/>
      <c r="O54" s="511"/>
      <c r="P54" s="511"/>
    </row>
    <row r="55" spans="2:21">
      <c r="B55" s="50" t="s">
        <v>223</v>
      </c>
      <c r="C55" s="551">
        <v>7.5999999999999998E-2</v>
      </c>
      <c r="D55" s="49">
        <v>12.602021739130434</v>
      </c>
      <c r="E55" s="49">
        <v>1.865495445652174</v>
      </c>
      <c r="F55" s="49">
        <v>14.467517184782608</v>
      </c>
      <c r="G55" s="326"/>
      <c r="H55" s="326"/>
      <c r="M55" s="511"/>
      <c r="N55" s="511"/>
      <c r="O55" s="511"/>
      <c r="P55" s="511"/>
    </row>
    <row r="56" spans="2:21">
      <c r="B56" s="50" t="s">
        <v>19</v>
      </c>
      <c r="C56" s="551">
        <v>0.1178</v>
      </c>
      <c r="D56" s="49">
        <v>0</v>
      </c>
      <c r="E56" s="49">
        <v>0</v>
      </c>
      <c r="F56" s="49">
        <v>0</v>
      </c>
      <c r="G56" s="326"/>
      <c r="H56" s="326"/>
      <c r="M56" s="511"/>
      <c r="N56" s="511"/>
      <c r="O56" s="511"/>
      <c r="P56" s="511"/>
    </row>
    <row r="57" spans="2:21">
      <c r="B57" s="50" t="s">
        <v>31</v>
      </c>
      <c r="C57" s="552" t="s">
        <v>181</v>
      </c>
      <c r="D57" s="49">
        <v>3.670965225883152</v>
      </c>
      <c r="E57" s="49">
        <v>39.776164619565215</v>
      </c>
      <c r="F57" s="49">
        <v>43.447129845448366</v>
      </c>
      <c r="G57" s="326"/>
      <c r="H57" s="326"/>
      <c r="M57" s="511"/>
      <c r="N57" s="511"/>
      <c r="O57" s="511"/>
      <c r="P57" s="511"/>
    </row>
    <row r="58" spans="2:21">
      <c r="B58" s="50" t="s">
        <v>288</v>
      </c>
      <c r="C58" s="551">
        <v>0.1482</v>
      </c>
      <c r="D58" s="49">
        <v>1.3773738748301629</v>
      </c>
      <c r="E58" s="49">
        <v>2.9020206521739131E-2</v>
      </c>
      <c r="F58" s="49">
        <v>1.406394081351902</v>
      </c>
      <c r="G58" s="326"/>
      <c r="H58" s="326"/>
      <c r="M58" s="511"/>
      <c r="N58" s="511"/>
      <c r="O58" s="511"/>
      <c r="P58" s="511"/>
    </row>
    <row r="59" spans="2:21">
      <c r="B59" s="50" t="s">
        <v>76</v>
      </c>
      <c r="C59" s="551">
        <v>0.6</v>
      </c>
      <c r="D59" s="49">
        <v>1.2437228579313859</v>
      </c>
      <c r="E59" s="49">
        <v>2.1624466304347827</v>
      </c>
      <c r="F59" s="49">
        <v>3.4061694883661686</v>
      </c>
      <c r="G59" s="326"/>
      <c r="H59" s="326"/>
      <c r="M59" s="511"/>
      <c r="N59" s="511"/>
      <c r="O59" s="511"/>
      <c r="P59" s="511"/>
    </row>
    <row r="60" spans="2:21">
      <c r="B60" s="50" t="s">
        <v>34</v>
      </c>
      <c r="C60" s="551">
        <v>0.36165000000000003</v>
      </c>
      <c r="D60" s="49">
        <v>22.831932574728263</v>
      </c>
      <c r="E60" s="49">
        <v>26.17240591304348</v>
      </c>
      <c r="F60" s="49">
        <v>49.004338487771747</v>
      </c>
      <c r="G60" s="326"/>
      <c r="H60" s="326"/>
      <c r="M60" s="511"/>
      <c r="N60" s="511"/>
      <c r="O60" s="511"/>
      <c r="P60" s="511"/>
    </row>
    <row r="61" spans="2:21">
      <c r="B61" s="50" t="s">
        <v>28</v>
      </c>
      <c r="C61" s="551">
        <v>0.5</v>
      </c>
      <c r="D61" s="49">
        <v>3.1197246942934784</v>
      </c>
      <c r="E61" s="49">
        <v>10.941781880434782</v>
      </c>
      <c r="F61" s="49">
        <v>14.061506574728259</v>
      </c>
      <c r="G61" s="326"/>
      <c r="H61" s="326"/>
      <c r="M61" s="511"/>
      <c r="N61" s="511"/>
      <c r="O61" s="511"/>
      <c r="P61" s="511"/>
    </row>
    <row r="62" spans="2:21">
      <c r="B62" s="1778" t="s">
        <v>338</v>
      </c>
      <c r="C62" s="1781"/>
      <c r="D62" s="1780">
        <f>SUM(D54:D61)</f>
        <v>48.90628444505775</v>
      </c>
      <c r="E62" s="1780">
        <f>SUM(E54:E61)</f>
        <v>80.947314695652153</v>
      </c>
      <c r="F62" s="1780">
        <f>SUM(F54:F61)</f>
        <v>129.85359914070992</v>
      </c>
      <c r="G62" s="326"/>
      <c r="H62" s="326"/>
      <c r="M62" s="511"/>
      <c r="N62" s="511"/>
      <c r="O62" s="511"/>
      <c r="P62" s="511"/>
    </row>
    <row r="63" spans="2:21">
      <c r="B63" s="1782" t="s">
        <v>43</v>
      </c>
      <c r="C63" s="1783"/>
      <c r="D63" s="1780">
        <f>D36+D62</f>
        <v>579.67451862090707</v>
      </c>
      <c r="E63" s="1780">
        <f>E36+E62</f>
        <v>594.23675765217388</v>
      </c>
      <c r="F63" s="1780">
        <f>+F36+F62</f>
        <v>1173.9112762730811</v>
      </c>
      <c r="G63" s="326"/>
      <c r="H63" s="326"/>
      <c r="M63" s="511"/>
      <c r="N63" s="511"/>
      <c r="O63" s="511"/>
      <c r="P63" s="511"/>
    </row>
    <row r="64" spans="2:21">
      <c r="O64"/>
      <c r="P64"/>
      <c r="Q64"/>
      <c r="R64"/>
      <c r="S64"/>
      <c r="T64"/>
      <c r="U64"/>
    </row>
    <row r="66" spans="2:16">
      <c r="I66" s="550"/>
    </row>
    <row r="67" spans="2:16" s="544" customFormat="1" ht="12.95">
      <c r="B67" s="2116" t="s">
        <v>500</v>
      </c>
      <c r="C67" s="2116"/>
      <c r="D67" s="2116"/>
      <c r="E67" s="2116"/>
      <c r="F67" s="2116"/>
      <c r="G67" s="511"/>
      <c r="H67" s="511"/>
      <c r="M67" s="545"/>
      <c r="N67" s="545"/>
      <c r="O67" s="545"/>
      <c r="P67" s="545"/>
    </row>
    <row r="68" spans="2:16" ht="12.95">
      <c r="B68" s="1941" t="s">
        <v>339</v>
      </c>
      <c r="C68" s="1942"/>
      <c r="D68" s="1943" t="s">
        <v>414</v>
      </c>
      <c r="E68" s="1942"/>
      <c r="F68" s="1944"/>
    </row>
    <row r="69" spans="2:16">
      <c r="B69" s="1022" t="s">
        <v>61</v>
      </c>
      <c r="C69" s="1023" t="s">
        <v>401</v>
      </c>
      <c r="D69" s="1023" t="s">
        <v>64</v>
      </c>
      <c r="E69" s="1023" t="s">
        <v>15</v>
      </c>
      <c r="F69" s="1024" t="s">
        <v>16</v>
      </c>
    </row>
    <row r="70" spans="2:16">
      <c r="B70" s="1945" t="s">
        <v>121</v>
      </c>
      <c r="C70" s="1946">
        <v>8.5599999999999996E-2</v>
      </c>
      <c r="D70" s="1947">
        <v>54.595869565217392</v>
      </c>
      <c r="E70" s="1947">
        <v>0</v>
      </c>
      <c r="F70" s="1948">
        <v>54.595869565217392</v>
      </c>
    </row>
    <row r="71" spans="2:16">
      <c r="B71" s="1025" t="s">
        <v>123</v>
      </c>
      <c r="C71" s="1026">
        <v>0.2021</v>
      </c>
      <c r="D71" s="1027">
        <v>47.784239130434784</v>
      </c>
      <c r="E71" s="1027">
        <v>0</v>
      </c>
      <c r="F71" s="1028">
        <v>47.784239130434784</v>
      </c>
    </row>
    <row r="72" spans="2:16">
      <c r="B72" s="1025" t="s">
        <v>352</v>
      </c>
      <c r="C72" s="1026">
        <v>0.17</v>
      </c>
      <c r="D72" s="1027">
        <v>2.0203478260869563</v>
      </c>
      <c r="E72" s="1027">
        <v>0</v>
      </c>
      <c r="F72" s="1028">
        <v>2.0203478260869563</v>
      </c>
    </row>
    <row r="73" spans="2:16">
      <c r="B73" s="1025" t="s">
        <v>441</v>
      </c>
      <c r="C73" s="1026">
        <v>0.23330000000000001</v>
      </c>
      <c r="D73" s="1027">
        <v>40.898043478260874</v>
      </c>
      <c r="E73" s="1027">
        <v>0</v>
      </c>
      <c r="F73" s="1028">
        <v>40.898043478260874</v>
      </c>
    </row>
    <row r="74" spans="2:16">
      <c r="B74" s="1025" t="s">
        <v>442</v>
      </c>
      <c r="C74" s="1026">
        <v>0.23330000000000001</v>
      </c>
      <c r="D74" s="1027">
        <v>49.794239130434782</v>
      </c>
      <c r="E74" s="1027">
        <v>0</v>
      </c>
      <c r="F74" s="1028">
        <v>49.794239130434782</v>
      </c>
    </row>
    <row r="75" spans="2:16">
      <c r="B75" s="1025" t="s">
        <v>501</v>
      </c>
      <c r="C75" s="1026">
        <v>0.2</v>
      </c>
      <c r="D75" s="1027">
        <v>1.9378043478260869</v>
      </c>
      <c r="E75" s="1027">
        <v>0</v>
      </c>
      <c r="F75" s="1028">
        <v>1.9378043478260869</v>
      </c>
    </row>
    <row r="76" spans="2:16">
      <c r="B76" s="1025" t="s">
        <v>443</v>
      </c>
      <c r="C76" s="1026">
        <v>0.23330000000000001</v>
      </c>
      <c r="D76" s="1027">
        <v>23.222108695652171</v>
      </c>
      <c r="E76" s="1027">
        <v>0</v>
      </c>
      <c r="F76" s="1028">
        <v>23.222108695652171</v>
      </c>
    </row>
    <row r="77" spans="2:16">
      <c r="B77" s="1025" t="s">
        <v>502</v>
      </c>
      <c r="C77" s="1026">
        <v>0.05</v>
      </c>
      <c r="D77" s="1027">
        <v>4.2935760869565218</v>
      </c>
      <c r="E77" s="1027">
        <v>0</v>
      </c>
      <c r="F77" s="1028">
        <v>4.2935760869565218</v>
      </c>
    </row>
    <row r="78" spans="2:16">
      <c r="B78" s="1025" t="s">
        <v>150</v>
      </c>
      <c r="C78" s="1026">
        <v>0.45900000000000002</v>
      </c>
      <c r="D78" s="1027">
        <v>16.994684782608697</v>
      </c>
      <c r="E78" s="1027">
        <v>0</v>
      </c>
      <c r="F78" s="1028">
        <v>16.994684782608697</v>
      </c>
    </row>
    <row r="79" spans="2:16">
      <c r="B79" s="1025" t="s">
        <v>152</v>
      </c>
      <c r="C79" s="1026">
        <v>0.31850000000000001</v>
      </c>
      <c r="D79" s="1027">
        <v>0</v>
      </c>
      <c r="E79" s="1027">
        <v>27.589108695652172</v>
      </c>
      <c r="F79" s="1028">
        <v>27.589108695652172</v>
      </c>
    </row>
    <row r="80" spans="2:16">
      <c r="B80" s="1025" t="s">
        <v>464</v>
      </c>
      <c r="C80" s="1026">
        <v>0.3</v>
      </c>
      <c r="D80" s="1027">
        <v>0</v>
      </c>
      <c r="E80" s="1027">
        <v>0.16167391304347825</v>
      </c>
      <c r="F80" s="1028">
        <v>0.16167391304347825</v>
      </c>
    </row>
    <row r="81" spans="2:6">
      <c r="B81" s="1025" t="s">
        <v>235</v>
      </c>
      <c r="C81" s="1026">
        <v>0.3</v>
      </c>
      <c r="D81" s="1027">
        <v>9.5666630434782594</v>
      </c>
      <c r="E81" s="1027">
        <v>0</v>
      </c>
      <c r="F81" s="1028">
        <v>9.5666630434782594</v>
      </c>
    </row>
    <row r="82" spans="2:6">
      <c r="B82" s="1025" t="s">
        <v>444</v>
      </c>
      <c r="C82" s="1026">
        <v>0.1333</v>
      </c>
      <c r="D82" s="1027">
        <v>10.170793478260871</v>
      </c>
      <c r="E82" s="1027">
        <v>0</v>
      </c>
      <c r="F82" s="1028">
        <v>10.170793478260871</v>
      </c>
    </row>
    <row r="83" spans="2:6">
      <c r="B83" s="1025" t="s">
        <v>445</v>
      </c>
      <c r="C83" s="1026">
        <v>0.1333</v>
      </c>
      <c r="D83" s="1027">
        <v>11.770391304347825</v>
      </c>
      <c r="E83" s="1027">
        <v>0</v>
      </c>
      <c r="F83" s="1028">
        <v>11.770391304347825</v>
      </c>
    </row>
    <row r="84" spans="2:6">
      <c r="B84" s="1025" t="s">
        <v>446</v>
      </c>
      <c r="C84" s="1026">
        <v>0.1333</v>
      </c>
      <c r="D84" s="1027">
        <v>7.3346630434782609</v>
      </c>
      <c r="E84" s="1027">
        <v>0</v>
      </c>
      <c r="F84" s="1028">
        <v>7.3346630434782609</v>
      </c>
    </row>
    <row r="85" spans="2:6">
      <c r="B85" s="1025" t="s">
        <v>447</v>
      </c>
      <c r="C85" s="1026">
        <v>0.1333</v>
      </c>
      <c r="D85" s="1027">
        <v>1.8579891304347824</v>
      </c>
      <c r="E85" s="1027">
        <v>0</v>
      </c>
      <c r="F85" s="1028">
        <v>1.8579891304347824</v>
      </c>
    </row>
    <row r="86" spans="2:6">
      <c r="B86" s="1025" t="s">
        <v>503</v>
      </c>
      <c r="C86" s="1026">
        <v>1</v>
      </c>
      <c r="D86" s="1027">
        <v>20.159597826086955</v>
      </c>
      <c r="E86" s="1027">
        <v>0</v>
      </c>
      <c r="F86" s="1028">
        <v>20.159597826086955</v>
      </c>
    </row>
    <row r="87" spans="2:6">
      <c r="B87" s="1025" t="s">
        <v>449</v>
      </c>
      <c r="C87" s="1026">
        <v>0.1333</v>
      </c>
      <c r="D87" s="1027">
        <v>1.7150434782608694</v>
      </c>
      <c r="E87" s="1027">
        <v>0</v>
      </c>
      <c r="F87" s="1028">
        <v>1.7150434782608694</v>
      </c>
    </row>
    <row r="88" spans="2:6">
      <c r="B88" s="1025" t="s">
        <v>450</v>
      </c>
      <c r="C88" s="1026">
        <v>0.1333</v>
      </c>
      <c r="D88" s="1027">
        <v>5.3612065217391303</v>
      </c>
      <c r="E88" s="1027">
        <v>0</v>
      </c>
      <c r="F88" s="1028">
        <v>5.3612065217391303</v>
      </c>
    </row>
    <row r="89" spans="2:6">
      <c r="B89" s="1025" t="s">
        <v>451</v>
      </c>
      <c r="C89" s="1026">
        <v>0.23330000000000001</v>
      </c>
      <c r="D89" s="1027">
        <v>37.998369565217395</v>
      </c>
      <c r="E89" s="1027">
        <v>0</v>
      </c>
      <c r="F89" s="1028">
        <v>37.998369565217395</v>
      </c>
    </row>
    <row r="90" spans="2:6">
      <c r="B90" s="1025" t="s">
        <v>206</v>
      </c>
      <c r="C90" s="1026">
        <v>0.6</v>
      </c>
      <c r="D90" s="1027">
        <v>45.444456521739127</v>
      </c>
      <c r="E90" s="1027">
        <v>0</v>
      </c>
      <c r="F90" s="1028">
        <v>45.444456521739127</v>
      </c>
    </row>
    <row r="91" spans="2:6">
      <c r="B91" s="1025" t="s">
        <v>452</v>
      </c>
      <c r="C91" s="1026">
        <v>9.6799999999999997E-2</v>
      </c>
      <c r="D91" s="1027">
        <v>11.405054347826086</v>
      </c>
      <c r="E91" s="1027">
        <v>0</v>
      </c>
      <c r="F91" s="1028">
        <v>11.405054347826086</v>
      </c>
    </row>
    <row r="92" spans="2:6">
      <c r="B92" s="1025" t="s">
        <v>453</v>
      </c>
      <c r="C92" s="1026">
        <v>0.1333</v>
      </c>
      <c r="D92" s="1027">
        <v>21.044793478260868</v>
      </c>
      <c r="E92" s="1027">
        <v>0</v>
      </c>
      <c r="F92" s="1028">
        <v>21.044793478260868</v>
      </c>
    </row>
    <row r="93" spans="2:6">
      <c r="B93" s="1025" t="s">
        <v>454</v>
      </c>
      <c r="C93" s="1026">
        <v>0.23330000000000001</v>
      </c>
      <c r="D93" s="1027">
        <v>14.695380434782608</v>
      </c>
      <c r="E93" s="1027">
        <v>0</v>
      </c>
      <c r="F93" s="1028">
        <v>14.695380434782608</v>
      </c>
    </row>
    <row r="94" spans="2:6">
      <c r="B94" s="1010" t="s">
        <v>342</v>
      </c>
      <c r="C94" s="546" t="s">
        <v>67</v>
      </c>
      <c r="D94" s="547">
        <v>54.7</v>
      </c>
      <c r="E94" s="547">
        <v>5.6</v>
      </c>
      <c r="F94" s="548">
        <v>60.300000000000004</v>
      </c>
    </row>
    <row r="95" spans="2:6">
      <c r="B95" s="1010" t="s">
        <v>343</v>
      </c>
      <c r="C95" s="546" t="s">
        <v>67</v>
      </c>
      <c r="D95" s="547">
        <v>18.399999999999999</v>
      </c>
      <c r="E95" s="547">
        <v>15.3</v>
      </c>
      <c r="F95" s="548">
        <v>33.700000000000003</v>
      </c>
    </row>
    <row r="96" spans="2:6">
      <c r="B96" s="1010" t="s">
        <v>344</v>
      </c>
      <c r="C96" s="546" t="s">
        <v>67</v>
      </c>
      <c r="D96" s="547">
        <v>10.8</v>
      </c>
      <c r="E96" s="547">
        <v>112.3</v>
      </c>
      <c r="F96" s="548">
        <v>123.1</v>
      </c>
    </row>
    <row r="97" spans="2:9">
      <c r="B97" s="1010" t="s">
        <v>72</v>
      </c>
      <c r="C97" s="546">
        <v>0.23549999999999999</v>
      </c>
      <c r="D97" s="547">
        <v>6.2</v>
      </c>
      <c r="E97" s="547">
        <v>0.8</v>
      </c>
      <c r="F97" s="548">
        <v>7</v>
      </c>
    </row>
    <row r="98" spans="2:9">
      <c r="B98" s="1010" t="s">
        <v>77</v>
      </c>
      <c r="C98" s="546">
        <v>0.25</v>
      </c>
      <c r="D98" s="547">
        <v>8.1999999999999993</v>
      </c>
      <c r="E98" s="547">
        <v>0.1</v>
      </c>
      <c r="F98" s="548">
        <v>8.2999999999999989</v>
      </c>
    </row>
    <row r="99" spans="2:9">
      <c r="B99" s="1010" t="s">
        <v>84</v>
      </c>
      <c r="C99" s="546">
        <v>0.215</v>
      </c>
      <c r="D99" s="547">
        <v>7.7</v>
      </c>
      <c r="E99" s="547">
        <v>0.1</v>
      </c>
      <c r="F99" s="548">
        <v>7.8</v>
      </c>
    </row>
    <row r="100" spans="2:9">
      <c r="B100" s="1010" t="s">
        <v>90</v>
      </c>
      <c r="C100" s="546">
        <v>0.25</v>
      </c>
      <c r="D100" s="547">
        <v>16.899999999999999</v>
      </c>
      <c r="E100" s="547">
        <v>1.1000000000000001</v>
      </c>
      <c r="F100" s="548">
        <v>18</v>
      </c>
    </row>
    <row r="101" spans="2:9">
      <c r="B101" s="1025" t="s">
        <v>455</v>
      </c>
      <c r="C101" s="1026">
        <v>0.1333</v>
      </c>
      <c r="D101" s="1027">
        <v>5.0017391304347827</v>
      </c>
      <c r="E101" s="1027">
        <v>0</v>
      </c>
      <c r="F101" s="1028">
        <v>5.0017391304347827</v>
      </c>
    </row>
    <row r="102" spans="2:9">
      <c r="B102" s="1029" t="s">
        <v>504</v>
      </c>
      <c r="C102" s="1030">
        <v>0.15</v>
      </c>
      <c r="D102" s="1031">
        <v>4.1360543478260867</v>
      </c>
      <c r="E102" s="1031">
        <v>0</v>
      </c>
      <c r="F102" s="1032">
        <v>4.1360543478260867</v>
      </c>
      <c r="I102" s="549"/>
    </row>
    <row r="103" spans="2:9" ht="12.95">
      <c r="B103" s="1577" t="s">
        <v>505</v>
      </c>
      <c r="C103" s="1784"/>
      <c r="D103" s="1785">
        <f>SUM(D70:D102)</f>
        <v>572.10310869565228</v>
      </c>
      <c r="E103" s="1785">
        <f>SUM(E70:E102)</f>
        <v>163.05078260869564</v>
      </c>
      <c r="F103" s="1785">
        <f>SUM(F70:F102)</f>
        <v>735.15389130434778</v>
      </c>
      <c r="I103" s="549"/>
    </row>
    <row r="104" spans="2:9">
      <c r="B104" s="1033" t="s">
        <v>458</v>
      </c>
      <c r="C104" s="1033"/>
      <c r="D104" s="1033"/>
      <c r="E104" s="1033"/>
      <c r="F104" s="1033"/>
    </row>
    <row r="105" spans="2:9">
      <c r="B105" s="1033"/>
      <c r="C105" s="1033"/>
      <c r="D105" s="1033"/>
      <c r="E105" s="1033"/>
      <c r="F105" s="1033"/>
    </row>
  </sheetData>
  <autoFilter ref="B69:F102" xr:uid="{00000000-0009-0000-0000-000016000000}"/>
  <mergeCells count="2">
    <mergeCell ref="B67:F67"/>
    <mergeCell ref="B39:H3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K111"/>
  <sheetViews>
    <sheetView topLeftCell="A85" zoomScale="70" zoomScaleNormal="70" workbookViewId="0">
      <selection activeCell="A71" sqref="A71:IV71"/>
    </sheetView>
  </sheetViews>
  <sheetFormatPr defaultRowHeight="12.6"/>
  <cols>
    <col min="2" max="2" width="60.28515625" customWidth="1"/>
    <col min="3" max="3" width="13.7109375" bestFit="1" customWidth="1"/>
    <col min="4" max="4" width="22.5703125" customWidth="1"/>
    <col min="5" max="5" width="6.7109375" bestFit="1" customWidth="1"/>
    <col min="6" max="6" width="8.28515625" bestFit="1" customWidth="1"/>
  </cols>
  <sheetData>
    <row r="2" spans="2:6" ht="18.600000000000001" thickBot="1">
      <c r="B2" s="2119" t="s">
        <v>506</v>
      </c>
      <c r="C2" s="2119"/>
      <c r="D2" s="2119"/>
      <c r="E2" s="2119"/>
      <c r="F2" s="2119"/>
    </row>
    <row r="3" spans="2:6" ht="12.95">
      <c r="B3" s="438" t="s">
        <v>507</v>
      </c>
      <c r="C3" s="439"/>
      <c r="D3" s="2120" t="s">
        <v>508</v>
      </c>
      <c r="E3" s="2120"/>
      <c r="F3" s="2121"/>
    </row>
    <row r="4" spans="2:6" ht="12.95">
      <c r="B4" s="482" t="s">
        <v>61</v>
      </c>
      <c r="C4" s="478" t="s">
        <v>401</v>
      </c>
      <c r="D4" s="478" t="s">
        <v>332</v>
      </c>
      <c r="E4" s="478" t="s">
        <v>15</v>
      </c>
      <c r="F4" s="483" t="s">
        <v>16</v>
      </c>
    </row>
    <row r="5" spans="2:6">
      <c r="B5" s="278" t="s">
        <v>21</v>
      </c>
      <c r="C5" s="384">
        <v>0.85</v>
      </c>
      <c r="D5" s="480">
        <v>5.1125788118131865</v>
      </c>
      <c r="E5" s="481">
        <v>6.9230177802197801</v>
      </c>
      <c r="F5" s="484">
        <v>12.035596592032967</v>
      </c>
    </row>
    <row r="6" spans="2:6">
      <c r="B6" s="280" t="s">
        <v>33</v>
      </c>
      <c r="C6" s="391" t="s">
        <v>162</v>
      </c>
      <c r="D6" s="480">
        <v>14.468240470467032</v>
      </c>
      <c r="E6" s="481">
        <v>4.3036337032967031</v>
      </c>
      <c r="F6" s="484">
        <v>18.771874173763734</v>
      </c>
    </row>
    <row r="7" spans="2:6">
      <c r="B7" s="280" t="s">
        <v>163</v>
      </c>
      <c r="C7" s="384">
        <v>0.65129999999999999</v>
      </c>
      <c r="D7" s="480">
        <v>1.2476781099759615</v>
      </c>
      <c r="E7" s="481">
        <v>1.0819245164835165</v>
      </c>
      <c r="F7" s="484">
        <v>2.329602626459478</v>
      </c>
    </row>
    <row r="8" spans="2:6">
      <c r="B8" s="280" t="s">
        <v>42</v>
      </c>
      <c r="C8" s="480" t="s">
        <v>164</v>
      </c>
      <c r="D8" s="480">
        <v>44.576934065934068</v>
      </c>
      <c r="E8" s="481">
        <v>0</v>
      </c>
      <c r="F8" s="484">
        <v>44.576934065934068</v>
      </c>
    </row>
    <row r="9" spans="2:6">
      <c r="B9" s="280" t="s">
        <v>45</v>
      </c>
      <c r="C9" s="479">
        <v>0.51</v>
      </c>
      <c r="D9" s="480">
        <v>33.371994591346152</v>
      </c>
      <c r="E9" s="481">
        <v>13.234375307692307</v>
      </c>
      <c r="F9" s="484">
        <v>46.606369899038455</v>
      </c>
    </row>
    <row r="10" spans="2:6">
      <c r="B10" s="280" t="s">
        <v>47</v>
      </c>
      <c r="C10" s="391">
        <v>0.51</v>
      </c>
      <c r="D10" s="480">
        <v>41.624560782967031</v>
      </c>
      <c r="E10" s="481">
        <v>27.793942967032965</v>
      </c>
      <c r="F10" s="484">
        <v>69.418503749999999</v>
      </c>
    </row>
    <row r="11" spans="2:6">
      <c r="B11" s="280" t="s">
        <v>51</v>
      </c>
      <c r="C11" s="391" t="s">
        <v>167</v>
      </c>
      <c r="D11" s="480">
        <v>6.9767696483516373</v>
      </c>
      <c r="E11" s="481">
        <v>1.7758577142857144</v>
      </c>
      <c r="F11" s="484">
        <v>8.7526273626373516</v>
      </c>
    </row>
    <row r="12" spans="2:6">
      <c r="B12" s="280" t="s">
        <v>173</v>
      </c>
      <c r="C12" s="391" t="s">
        <v>174</v>
      </c>
      <c r="D12" s="480">
        <v>0</v>
      </c>
      <c r="E12" s="481">
        <v>0</v>
      </c>
      <c r="F12" s="484">
        <v>0</v>
      </c>
    </row>
    <row r="13" spans="2:6">
      <c r="B13" s="280" t="s">
        <v>419</v>
      </c>
      <c r="C13" s="384">
        <v>0.1988</v>
      </c>
      <c r="D13" s="480">
        <v>0</v>
      </c>
      <c r="E13" s="481">
        <v>0</v>
      </c>
      <c r="F13" s="484">
        <v>0</v>
      </c>
    </row>
    <row r="14" spans="2:6">
      <c r="B14" s="280" t="s">
        <v>56</v>
      </c>
      <c r="C14" s="384">
        <v>0.55300000000000005</v>
      </c>
      <c r="D14" s="480">
        <v>13.188386847527472</v>
      </c>
      <c r="E14" s="481">
        <v>12.087862945054946</v>
      </c>
      <c r="F14" s="484">
        <v>25.276249792582419</v>
      </c>
    </row>
    <row r="15" spans="2:6">
      <c r="B15" s="280" t="s">
        <v>57</v>
      </c>
      <c r="C15" s="391">
        <v>0.39550000000000002</v>
      </c>
      <c r="D15" s="480">
        <v>12.899930803571428</v>
      </c>
      <c r="E15" s="481">
        <v>42.631992615384618</v>
      </c>
      <c r="F15" s="484">
        <v>55.531923418956048</v>
      </c>
    </row>
    <row r="16" spans="2:6">
      <c r="B16" s="280" t="s">
        <v>60</v>
      </c>
      <c r="C16" s="384">
        <v>0.43969999999999998</v>
      </c>
      <c r="D16" s="480">
        <v>5.6124980683379118</v>
      </c>
      <c r="E16" s="481">
        <v>7.7613693846153851</v>
      </c>
      <c r="F16" s="484">
        <v>13.373867452953297</v>
      </c>
    </row>
    <row r="17" spans="2:6">
      <c r="B17" s="280" t="s">
        <v>65</v>
      </c>
      <c r="C17" s="384">
        <v>0.64</v>
      </c>
      <c r="D17" s="480">
        <v>10.981744934752747</v>
      </c>
      <c r="E17" s="481">
        <v>6.6662938571428567</v>
      </c>
      <c r="F17" s="484">
        <v>17.648038791895605</v>
      </c>
    </row>
    <row r="18" spans="2:6">
      <c r="B18" s="280" t="s">
        <v>68</v>
      </c>
      <c r="C18" s="384">
        <v>0.2</v>
      </c>
      <c r="D18" s="480">
        <v>3.1686033653846155</v>
      </c>
      <c r="E18" s="481">
        <v>4.3259131428571429</v>
      </c>
      <c r="F18" s="484">
        <v>7.4945165082417589</v>
      </c>
    </row>
    <row r="19" spans="2:6">
      <c r="B19" s="280" t="s">
        <v>71</v>
      </c>
      <c r="C19" s="391" t="s">
        <v>175</v>
      </c>
      <c r="D19" s="480">
        <v>18.492094222184065</v>
      </c>
      <c r="E19" s="481">
        <v>2.0971084615384616</v>
      </c>
      <c r="F19" s="484">
        <v>20.589202683722526</v>
      </c>
    </row>
    <row r="20" spans="2:6">
      <c r="B20" s="280" t="s">
        <v>52</v>
      </c>
      <c r="C20" s="391">
        <v>0.35</v>
      </c>
      <c r="D20" s="480">
        <v>5.7456538032280227</v>
      </c>
      <c r="E20" s="481">
        <v>0.57075017582417586</v>
      </c>
      <c r="F20" s="484">
        <v>6.3164039790521986</v>
      </c>
    </row>
    <row r="21" spans="2:6">
      <c r="B21" s="280" t="s">
        <v>74</v>
      </c>
      <c r="C21" s="391" t="s">
        <v>176</v>
      </c>
      <c r="D21" s="480">
        <v>58.002288610437418</v>
      </c>
      <c r="E21" s="481">
        <v>24.262643791208792</v>
      </c>
      <c r="F21" s="484">
        <v>82.264932401646206</v>
      </c>
    </row>
    <row r="22" spans="2:6">
      <c r="B22" s="280" t="s">
        <v>178</v>
      </c>
      <c r="C22" s="391" t="s">
        <v>177</v>
      </c>
      <c r="D22" s="480">
        <v>16.649051521720466</v>
      </c>
      <c r="E22" s="481">
        <v>51.809175824175824</v>
      </c>
      <c r="F22" s="484">
        <v>68.45822734589629</v>
      </c>
    </row>
    <row r="23" spans="2:6">
      <c r="B23" s="280" t="s">
        <v>83</v>
      </c>
      <c r="C23" s="391" t="s">
        <v>179</v>
      </c>
      <c r="D23" s="480">
        <v>30.006637362637363</v>
      </c>
      <c r="E23" s="481">
        <v>0</v>
      </c>
      <c r="F23" s="484">
        <v>30.006637362637363</v>
      </c>
    </row>
    <row r="24" spans="2:6">
      <c r="B24" s="280" t="s">
        <v>85</v>
      </c>
      <c r="C24" s="391">
        <v>0.3679</v>
      </c>
      <c r="D24" s="480">
        <v>9.8181098901098913</v>
      </c>
      <c r="E24" s="481">
        <v>40.574615384615385</v>
      </c>
      <c r="F24" s="484">
        <v>50.392725274725279</v>
      </c>
    </row>
    <row r="25" spans="2:6">
      <c r="B25" s="280" t="s">
        <v>88</v>
      </c>
      <c r="C25" s="391" t="s">
        <v>180</v>
      </c>
      <c r="D25" s="480">
        <v>24.719650047629582</v>
      </c>
      <c r="E25" s="481">
        <v>15.921023967032967</v>
      </c>
      <c r="F25" s="484">
        <v>40.640674014662551</v>
      </c>
    </row>
    <row r="26" spans="2:6">
      <c r="B26" s="280" t="s">
        <v>466</v>
      </c>
      <c r="C26" s="384">
        <v>0.41499999999999998</v>
      </c>
      <c r="D26" s="480">
        <v>9.3531428571428563</v>
      </c>
      <c r="E26" s="481">
        <v>0</v>
      </c>
      <c r="F26" s="484">
        <v>9.3531428571428563</v>
      </c>
    </row>
    <row r="27" spans="2:6">
      <c r="B27" s="280" t="s">
        <v>105</v>
      </c>
      <c r="C27" s="384">
        <v>0.30580000000000002</v>
      </c>
      <c r="D27" s="480">
        <v>8.5323980082417581</v>
      </c>
      <c r="E27" s="481">
        <v>127.58176747252747</v>
      </c>
      <c r="F27" s="484">
        <v>136.11416548076923</v>
      </c>
    </row>
    <row r="28" spans="2:6">
      <c r="B28" s="280" t="s">
        <v>106</v>
      </c>
      <c r="C28" s="384">
        <v>0.30580000000000002</v>
      </c>
      <c r="D28" s="480">
        <v>38.392373626373626</v>
      </c>
      <c r="E28" s="481">
        <v>0</v>
      </c>
      <c r="F28" s="484">
        <v>38.392373626373626</v>
      </c>
    </row>
    <row r="29" spans="2:6">
      <c r="B29" s="280" t="s">
        <v>108</v>
      </c>
      <c r="C29" s="384">
        <v>0.58840000000000003</v>
      </c>
      <c r="D29" s="480">
        <v>33.29546806318681</v>
      </c>
      <c r="E29" s="481">
        <v>12.287536428571428</v>
      </c>
      <c r="F29" s="484">
        <v>45.583004491758238</v>
      </c>
    </row>
    <row r="30" spans="2:6">
      <c r="B30" s="280" t="s">
        <v>467</v>
      </c>
      <c r="C30" s="1034">
        <v>0.53774999999999995</v>
      </c>
      <c r="D30" s="480">
        <v>0.82562060278588589</v>
      </c>
      <c r="E30" s="481">
        <v>4.072009560439561</v>
      </c>
      <c r="F30" s="484">
        <v>4.8976301632254469</v>
      </c>
    </row>
    <row r="31" spans="2:6">
      <c r="B31" s="280" t="s">
        <v>225</v>
      </c>
      <c r="C31" s="391">
        <v>0.18</v>
      </c>
      <c r="D31" s="480">
        <v>1.7758995911315247</v>
      </c>
      <c r="E31" s="481">
        <v>1.105088923076923</v>
      </c>
      <c r="F31" s="484">
        <v>2.8809885142084477</v>
      </c>
    </row>
    <row r="32" spans="2:6">
      <c r="B32" s="280" t="s">
        <v>112</v>
      </c>
      <c r="C32" s="391">
        <v>0.41499999999999998</v>
      </c>
      <c r="D32" s="480">
        <v>15.435164835164835</v>
      </c>
      <c r="E32" s="481">
        <v>0</v>
      </c>
      <c r="F32" s="484">
        <v>15.435164835164835</v>
      </c>
    </row>
    <row r="33" spans="2:11">
      <c r="B33" s="280" t="s">
        <v>113</v>
      </c>
      <c r="C33" s="391">
        <v>0.53200000000000003</v>
      </c>
      <c r="D33" s="480">
        <v>35.294174965659337</v>
      </c>
      <c r="E33" s="481">
        <v>20.975522901098902</v>
      </c>
      <c r="F33" s="484">
        <v>56.269697866758236</v>
      </c>
    </row>
    <row r="34" spans="2:11">
      <c r="B34" s="280" t="s">
        <v>460</v>
      </c>
      <c r="C34" s="391">
        <v>0.59599999999999997</v>
      </c>
      <c r="D34" s="480">
        <v>10.870916762131911</v>
      </c>
      <c r="E34" s="481">
        <v>1.0871197692307693</v>
      </c>
      <c r="F34" s="484">
        <v>11.95803653136268</v>
      </c>
    </row>
    <row r="35" spans="2:11">
      <c r="B35" s="280" t="s">
        <v>114</v>
      </c>
      <c r="C35" s="391">
        <v>0.34570000000000001</v>
      </c>
      <c r="D35" s="480">
        <v>34.887236263736263</v>
      </c>
      <c r="E35" s="481">
        <v>55.465398813186809</v>
      </c>
      <c r="F35" s="484">
        <v>90.352635076923065</v>
      </c>
    </row>
    <row r="36" spans="2:11" ht="12.95" thickBot="1">
      <c r="B36" s="278" t="s">
        <v>495</v>
      </c>
      <c r="C36" s="391">
        <v>0.45750000000000002</v>
      </c>
      <c r="D36" s="480">
        <v>0</v>
      </c>
      <c r="E36" s="481">
        <v>0</v>
      </c>
      <c r="F36" s="484">
        <v>0</v>
      </c>
    </row>
    <row r="37" spans="2:11" ht="13.5" thickBot="1">
      <c r="B37" s="516" t="s">
        <v>382</v>
      </c>
      <c r="C37" s="517"/>
      <c r="D37" s="517">
        <v>545.32580153393098</v>
      </c>
      <c r="E37" s="517">
        <v>486.3959454065934</v>
      </c>
      <c r="F37" s="518">
        <v>1031.7217469405241</v>
      </c>
    </row>
    <row r="38" spans="2:11">
      <c r="B38" s="515" t="s">
        <v>420</v>
      </c>
      <c r="C38" s="532"/>
      <c r="D38" s="533"/>
      <c r="E38" s="533"/>
      <c r="F38" s="533"/>
      <c r="G38" s="533"/>
      <c r="H38" s="534"/>
      <c r="I38" s="534"/>
      <c r="J38" s="534"/>
      <c r="K38" s="473"/>
    </row>
    <row r="39" spans="2:11">
      <c r="B39" s="515" t="s">
        <v>509</v>
      </c>
      <c r="C39" s="532"/>
      <c r="D39" s="533"/>
      <c r="E39" s="533"/>
      <c r="F39" s="533"/>
      <c r="G39" s="533"/>
      <c r="H39" s="534"/>
      <c r="I39" s="534"/>
      <c r="J39" s="534"/>
      <c r="K39" s="473"/>
    </row>
    <row r="40" spans="2:11">
      <c r="B40" s="515" t="s">
        <v>487</v>
      </c>
      <c r="C40" s="532"/>
      <c r="D40" s="533"/>
      <c r="E40" s="533"/>
      <c r="F40" s="533"/>
      <c r="G40" s="533"/>
      <c r="H40" s="534"/>
      <c r="I40" s="534"/>
      <c r="J40" s="534"/>
      <c r="K40" s="473"/>
    </row>
    <row r="41" spans="2:11">
      <c r="B41" s="515" t="s">
        <v>400</v>
      </c>
      <c r="C41" s="515"/>
      <c r="D41" s="515"/>
      <c r="E41" s="535"/>
      <c r="F41" s="536"/>
      <c r="G41" s="536"/>
      <c r="H41" s="537"/>
      <c r="I41" s="537"/>
      <c r="J41" s="537"/>
      <c r="K41" s="448"/>
    </row>
    <row r="42" spans="2:11">
      <c r="B42" s="538" t="s">
        <v>370</v>
      </c>
      <c r="C42" s="538"/>
      <c r="D42" s="538"/>
      <c r="E42" s="539"/>
      <c r="F42" s="533"/>
      <c r="G42" s="533"/>
      <c r="H42" s="534"/>
      <c r="I42" s="534"/>
      <c r="J42" s="534"/>
      <c r="K42" s="473"/>
    </row>
    <row r="43" spans="2:11">
      <c r="B43" s="538" t="s">
        <v>371</v>
      </c>
      <c r="C43" s="538"/>
      <c r="D43" s="538"/>
      <c r="E43" s="539"/>
      <c r="F43" s="533"/>
      <c r="G43" s="533"/>
      <c r="H43" s="534"/>
      <c r="I43" s="534"/>
      <c r="J43" s="534"/>
      <c r="K43" s="473"/>
    </row>
    <row r="44" spans="2:11">
      <c r="B44" s="538" t="s">
        <v>488</v>
      </c>
      <c r="C44" s="532"/>
      <c r="D44" s="533"/>
      <c r="E44" s="533"/>
      <c r="F44" s="533"/>
      <c r="G44" s="533"/>
      <c r="H44" s="534"/>
      <c r="I44" s="534"/>
      <c r="J44" s="534"/>
      <c r="K44" s="473"/>
    </row>
    <row r="45" spans="2:11">
      <c r="B45" s="538" t="s">
        <v>497</v>
      </c>
      <c r="C45" s="532"/>
      <c r="D45" s="533"/>
      <c r="E45" s="533"/>
      <c r="F45" s="533"/>
      <c r="G45" s="533"/>
      <c r="H45" s="534"/>
      <c r="I45" s="534"/>
      <c r="J45" s="534"/>
      <c r="K45" s="473"/>
    </row>
    <row r="46" spans="2:11">
      <c r="B46" s="538" t="s">
        <v>510</v>
      </c>
      <c r="C46" s="532"/>
      <c r="D46" s="533"/>
      <c r="E46" s="533"/>
      <c r="F46" s="533"/>
      <c r="G46" s="533"/>
      <c r="H46" s="534"/>
      <c r="I46" s="534"/>
      <c r="J46" s="534"/>
      <c r="K46" s="473"/>
    </row>
    <row r="47" spans="2:11">
      <c r="B47" s="538" t="s">
        <v>302</v>
      </c>
      <c r="C47" s="532"/>
      <c r="D47" s="533"/>
      <c r="E47" s="533"/>
      <c r="F47" s="533"/>
      <c r="G47" s="533"/>
      <c r="H47" s="534"/>
      <c r="I47" s="534"/>
      <c r="J47" s="534"/>
      <c r="K47" s="473"/>
    </row>
    <row r="48" spans="2:11">
      <c r="B48" s="538" t="s">
        <v>490</v>
      </c>
      <c r="C48" s="532"/>
      <c r="D48" s="533"/>
      <c r="E48" s="533"/>
      <c r="F48" s="533"/>
      <c r="G48" s="533"/>
      <c r="H48" s="541"/>
      <c r="I48" s="541"/>
      <c r="J48" s="541"/>
    </row>
    <row r="49" spans="2:10">
      <c r="B49" s="540" t="s">
        <v>437</v>
      </c>
      <c r="C49" s="624"/>
      <c r="D49" s="624"/>
      <c r="E49" s="624"/>
      <c r="F49" s="624"/>
      <c r="G49" s="624"/>
      <c r="H49" s="541"/>
      <c r="I49" s="541"/>
      <c r="J49" s="541"/>
    </row>
    <row r="50" spans="2:10">
      <c r="B50" s="538"/>
      <c r="C50" s="532"/>
      <c r="D50" s="533"/>
      <c r="E50" s="533"/>
      <c r="F50" s="533"/>
      <c r="G50" s="533"/>
      <c r="H50" s="541"/>
      <c r="I50" s="541"/>
      <c r="J50" s="541"/>
    </row>
    <row r="51" spans="2:10">
      <c r="B51" s="540"/>
      <c r="C51" s="624"/>
      <c r="D51" s="624"/>
      <c r="E51" s="624"/>
      <c r="F51" s="624"/>
      <c r="G51" s="624"/>
      <c r="H51" s="541"/>
      <c r="I51" s="541"/>
      <c r="J51" s="541"/>
    </row>
    <row r="53" spans="2:10" ht="12.95" thickBot="1"/>
    <row r="54" spans="2:10" ht="12.95">
      <c r="B54" s="438" t="s">
        <v>511</v>
      </c>
      <c r="C54" s="439" t="s">
        <v>401</v>
      </c>
      <c r="D54" s="2122" t="s">
        <v>512</v>
      </c>
      <c r="E54" s="2122"/>
      <c r="F54" s="2123"/>
    </row>
    <row r="55" spans="2:10" ht="12.95">
      <c r="B55" s="482" t="s">
        <v>61</v>
      </c>
      <c r="C55" s="477"/>
      <c r="D55" s="478" t="s">
        <v>332</v>
      </c>
      <c r="E55" s="488" t="s">
        <v>15</v>
      </c>
      <c r="F55" s="483" t="s">
        <v>16</v>
      </c>
    </row>
    <row r="56" spans="2:10">
      <c r="B56" s="389" t="s">
        <v>471</v>
      </c>
      <c r="C56" s="391">
        <v>0.28849999999999998</v>
      </c>
      <c r="D56" s="19">
        <v>4.0045164835164835</v>
      </c>
      <c r="E56" s="19">
        <v>0</v>
      </c>
      <c r="F56" s="444">
        <v>4.0045164835164835</v>
      </c>
    </row>
    <row r="57" spans="2:10">
      <c r="B57" s="389" t="s">
        <v>223</v>
      </c>
      <c r="C57" s="384">
        <v>7.5999999999999998E-2</v>
      </c>
      <c r="D57" s="19">
        <v>12.356395604395605</v>
      </c>
      <c r="E57" s="19">
        <v>2.1155148681318683</v>
      </c>
      <c r="F57" s="444">
        <v>14.471910472527473</v>
      </c>
    </row>
    <row r="58" spans="2:10">
      <c r="B58" s="389" t="s">
        <v>19</v>
      </c>
      <c r="C58" s="384">
        <v>0.1178</v>
      </c>
      <c r="D58" s="19">
        <v>0</v>
      </c>
      <c r="E58" s="19">
        <v>0</v>
      </c>
      <c r="F58" s="444">
        <v>0</v>
      </c>
    </row>
    <row r="59" spans="2:10">
      <c r="B59" s="389" t="s">
        <v>31</v>
      </c>
      <c r="C59" s="391" t="s">
        <v>181</v>
      </c>
      <c r="D59" s="19">
        <v>1.4467695604261461</v>
      </c>
      <c r="E59" s="19">
        <v>34.158080703296704</v>
      </c>
      <c r="F59" s="444">
        <v>35.604850263722852</v>
      </c>
    </row>
    <row r="60" spans="2:10">
      <c r="B60" s="389" t="s">
        <v>288</v>
      </c>
      <c r="C60" s="391">
        <v>0.1482</v>
      </c>
      <c r="D60" s="19">
        <v>1.8270725017170331</v>
      </c>
      <c r="E60" s="19">
        <v>2.9113989010989012E-2</v>
      </c>
      <c r="F60" s="444">
        <v>1.8561864907280221</v>
      </c>
    </row>
    <row r="61" spans="2:10">
      <c r="B61" s="389" t="s">
        <v>76</v>
      </c>
      <c r="C61" s="384">
        <v>0.6</v>
      </c>
      <c r="D61" s="19">
        <v>1.9403854524381865</v>
      </c>
      <c r="E61" s="19">
        <v>2.6075279890109893</v>
      </c>
      <c r="F61" s="444">
        <v>4.5479134414491753</v>
      </c>
    </row>
    <row r="62" spans="2:10">
      <c r="B62" s="389" t="s">
        <v>34</v>
      </c>
      <c r="C62" s="384">
        <v>0.36165000000000003</v>
      </c>
      <c r="D62" s="19">
        <v>23.590579069368133</v>
      </c>
      <c r="E62" s="19">
        <v>20.202120318681317</v>
      </c>
      <c r="F62" s="444">
        <v>43.792699388049449</v>
      </c>
    </row>
    <row r="63" spans="2:10" ht="12.95" thickBot="1">
      <c r="B63" s="389" t="s">
        <v>28</v>
      </c>
      <c r="C63" s="384">
        <v>0.5</v>
      </c>
      <c r="D63" s="19">
        <v>2.890980554601648</v>
      </c>
      <c r="E63" s="19">
        <v>9.8778437912087913</v>
      </c>
      <c r="F63" s="444">
        <v>12.76882434581044</v>
      </c>
    </row>
    <row r="64" spans="2:10" ht="13.5" thickBot="1">
      <c r="B64" s="519" t="s">
        <v>338</v>
      </c>
      <c r="C64" s="520"/>
      <c r="D64" s="521">
        <f>SUM(D56:D63)</f>
        <v>48.05669922646323</v>
      </c>
      <c r="E64" s="521">
        <f>SUM(E56:E63)</f>
        <v>68.990201659340656</v>
      </c>
      <c r="F64" s="522">
        <f>SUM(F56:F63)</f>
        <v>117.04690088580389</v>
      </c>
    </row>
    <row r="65" spans="2:6" ht="12.95" thickBot="1">
      <c r="B65" s="326"/>
      <c r="C65" s="326"/>
      <c r="D65" s="326"/>
      <c r="E65" s="326"/>
      <c r="F65" s="326"/>
    </row>
    <row r="66" spans="2:6">
      <c r="B66" s="1035" t="s">
        <v>513</v>
      </c>
      <c r="C66" s="1036"/>
      <c r="D66" s="1037" t="s">
        <v>64</v>
      </c>
      <c r="E66" s="1037" t="s">
        <v>15</v>
      </c>
      <c r="F66" s="1038" t="s">
        <v>16</v>
      </c>
    </row>
    <row r="67" spans="2:6" ht="13.5" thickBot="1">
      <c r="B67" s="321" t="s">
        <v>514</v>
      </c>
      <c r="C67" s="489"/>
      <c r="D67" s="323">
        <f>D37+D64</f>
        <v>593.38250076039424</v>
      </c>
      <c r="E67" s="323">
        <f>E37+E64</f>
        <v>555.3861470659341</v>
      </c>
      <c r="F67" s="324">
        <f>F64+F37</f>
        <v>1148.7686478263281</v>
      </c>
    </row>
    <row r="68" spans="2:6">
      <c r="B68" s="326"/>
      <c r="C68" s="326"/>
      <c r="D68" s="326"/>
      <c r="E68" s="326"/>
      <c r="F68" s="326"/>
    </row>
    <row r="69" spans="2:6">
      <c r="B69" s="326"/>
      <c r="C69" s="326"/>
      <c r="D69" s="326"/>
      <c r="E69" s="326"/>
      <c r="F69" s="326"/>
    </row>
    <row r="70" spans="2:6">
      <c r="B70" s="326"/>
      <c r="C70" s="326"/>
      <c r="D70" s="326"/>
      <c r="E70" s="326"/>
      <c r="F70" s="326"/>
    </row>
    <row r="71" spans="2:6" ht="18.600000000000001" thickBot="1">
      <c r="B71" s="2119" t="s">
        <v>515</v>
      </c>
      <c r="C71" s="2119"/>
      <c r="D71" s="2119"/>
      <c r="E71" s="2119"/>
      <c r="F71" s="2119"/>
    </row>
    <row r="72" spans="2:6" ht="12.95">
      <c r="B72" s="352" t="s">
        <v>339</v>
      </c>
      <c r="C72" s="353"/>
      <c r="D72" s="2124" t="s">
        <v>414</v>
      </c>
      <c r="E72" s="2124"/>
      <c r="F72" s="2125"/>
    </row>
    <row r="73" spans="2:6">
      <c r="B73" s="354" t="s">
        <v>61</v>
      </c>
      <c r="C73" s="355" t="s">
        <v>401</v>
      </c>
      <c r="D73" s="355" t="s">
        <v>64</v>
      </c>
      <c r="E73" s="355" t="s">
        <v>15</v>
      </c>
      <c r="F73" s="491" t="s">
        <v>16</v>
      </c>
    </row>
    <row r="74" spans="2:6">
      <c r="B74" s="358" t="s">
        <v>121</v>
      </c>
      <c r="C74" s="625">
        <v>8.5599999999999996E-2</v>
      </c>
      <c r="D74" s="490">
        <v>53.263626373626373</v>
      </c>
      <c r="E74" s="490">
        <v>0</v>
      </c>
      <c r="F74" s="492">
        <v>53.263626373626373</v>
      </c>
    </row>
    <row r="75" spans="2:6">
      <c r="B75" s="358" t="s">
        <v>123</v>
      </c>
      <c r="C75" s="625">
        <v>0.2021</v>
      </c>
      <c r="D75" s="490">
        <v>46.882857142857141</v>
      </c>
      <c r="E75" s="490">
        <v>0</v>
      </c>
      <c r="F75" s="492">
        <v>46.882857142857141</v>
      </c>
    </row>
    <row r="76" spans="2:6">
      <c r="B76" s="358" t="s">
        <v>352</v>
      </c>
      <c r="C76" s="625">
        <v>0.17</v>
      </c>
      <c r="D76" s="490">
        <v>2.7410439560439599</v>
      </c>
      <c r="E76" s="490">
        <v>0</v>
      </c>
      <c r="F76" s="492">
        <v>2.7410439560439599</v>
      </c>
    </row>
    <row r="77" spans="2:6">
      <c r="B77" s="358" t="s">
        <v>441</v>
      </c>
      <c r="C77" s="625">
        <v>0.23330000000000001</v>
      </c>
      <c r="D77" s="490">
        <v>41.298571428571428</v>
      </c>
      <c r="E77" s="490">
        <v>0</v>
      </c>
      <c r="F77" s="492">
        <v>41.298571428571428</v>
      </c>
    </row>
    <row r="78" spans="2:6">
      <c r="B78" s="358" t="s">
        <v>442</v>
      </c>
      <c r="C78" s="625">
        <v>0.23330000000000001</v>
      </c>
      <c r="D78" s="490">
        <v>46.425494505494513</v>
      </c>
      <c r="E78" s="490">
        <v>0</v>
      </c>
      <c r="F78" s="492">
        <v>46.425494505494513</v>
      </c>
    </row>
    <row r="79" spans="2:6">
      <c r="B79" s="358" t="s">
        <v>501</v>
      </c>
      <c r="C79" s="625">
        <v>0.2</v>
      </c>
      <c r="D79" s="490">
        <v>2.2091208791208801</v>
      </c>
      <c r="E79" s="490">
        <v>0</v>
      </c>
      <c r="F79" s="492">
        <v>2.2091208791208801</v>
      </c>
    </row>
    <row r="80" spans="2:6">
      <c r="B80" s="358" t="s">
        <v>443</v>
      </c>
      <c r="C80" s="625">
        <v>0.23330000000000001</v>
      </c>
      <c r="D80" s="490">
        <v>23.61165934065934</v>
      </c>
      <c r="E80" s="490">
        <v>0</v>
      </c>
      <c r="F80" s="492">
        <v>23.61165934065934</v>
      </c>
    </row>
    <row r="81" spans="2:6">
      <c r="B81" s="358" t="s">
        <v>150</v>
      </c>
      <c r="C81" s="625">
        <v>0.45900000000000002</v>
      </c>
      <c r="D81" s="490">
        <v>17.708769230769231</v>
      </c>
      <c r="E81" s="490">
        <v>0</v>
      </c>
      <c r="F81" s="492">
        <v>17.708769230769231</v>
      </c>
    </row>
    <row r="82" spans="2:6">
      <c r="B82" s="358" t="s">
        <v>152</v>
      </c>
      <c r="C82" s="625">
        <v>0.31850000000000001</v>
      </c>
      <c r="D82" s="490">
        <v>0</v>
      </c>
      <c r="E82" s="490">
        <v>31.423901098901101</v>
      </c>
      <c r="F82" s="492">
        <v>31.423901098901101</v>
      </c>
    </row>
    <row r="83" spans="2:6">
      <c r="B83" s="358" t="s">
        <v>235</v>
      </c>
      <c r="C83" s="625">
        <v>0.3</v>
      </c>
      <c r="D83" s="490">
        <v>9.2736923076923095</v>
      </c>
      <c r="E83" s="490">
        <v>0</v>
      </c>
      <c r="F83" s="492">
        <v>9.2736923076923095</v>
      </c>
    </row>
    <row r="84" spans="2:6">
      <c r="B84" s="358" t="s">
        <v>444</v>
      </c>
      <c r="C84" s="625">
        <v>0.1333</v>
      </c>
      <c r="D84" s="490">
        <v>9.9786373626373592</v>
      </c>
      <c r="E84" s="490">
        <v>0</v>
      </c>
      <c r="F84" s="492">
        <v>9.9786373626373592</v>
      </c>
    </row>
    <row r="85" spans="2:6">
      <c r="B85" s="358" t="s">
        <v>445</v>
      </c>
      <c r="C85" s="625">
        <v>0.1333</v>
      </c>
      <c r="D85" s="490">
        <v>12.34186813186813</v>
      </c>
      <c r="E85" s="490">
        <v>0</v>
      </c>
      <c r="F85" s="492">
        <v>12.34186813186813</v>
      </c>
    </row>
    <row r="86" spans="2:6">
      <c r="B86" s="358" t="s">
        <v>446</v>
      </c>
      <c r="C86" s="625">
        <v>0.1333</v>
      </c>
      <c r="D86" s="490">
        <v>7.4104175824175798</v>
      </c>
      <c r="E86" s="490">
        <v>0</v>
      </c>
      <c r="F86" s="492">
        <v>7.4104175824175798</v>
      </c>
    </row>
    <row r="87" spans="2:6">
      <c r="B87" s="358" t="s">
        <v>447</v>
      </c>
      <c r="C87" s="625">
        <v>0.1333</v>
      </c>
      <c r="D87" s="490">
        <v>0.89695604395604001</v>
      </c>
      <c r="E87" s="490">
        <v>0</v>
      </c>
      <c r="F87" s="492">
        <v>0.89695604395604001</v>
      </c>
    </row>
    <row r="88" spans="2:6">
      <c r="B88" s="358" t="s">
        <v>449</v>
      </c>
      <c r="C88" s="625">
        <v>0.1333</v>
      </c>
      <c r="D88" s="490">
        <v>1.6537032967033001</v>
      </c>
      <c r="E88" s="490">
        <v>0</v>
      </c>
      <c r="F88" s="492">
        <v>1.6537032967033001</v>
      </c>
    </row>
    <row r="89" spans="2:6">
      <c r="B89" s="358" t="s">
        <v>450</v>
      </c>
      <c r="C89" s="625">
        <v>0.1333</v>
      </c>
      <c r="D89" s="490">
        <v>5.1250109890109901</v>
      </c>
      <c r="E89" s="490">
        <v>0</v>
      </c>
      <c r="F89" s="492">
        <v>5.1250109890109901</v>
      </c>
    </row>
    <row r="90" spans="2:6">
      <c r="B90" s="358" t="s">
        <v>451</v>
      </c>
      <c r="C90" s="625">
        <v>0.23330000000000001</v>
      </c>
      <c r="D90" s="490">
        <v>38.64032967032967</v>
      </c>
      <c r="E90" s="490">
        <v>0</v>
      </c>
      <c r="F90" s="492">
        <v>38.64032967032967</v>
      </c>
    </row>
    <row r="91" spans="2:6">
      <c r="B91" s="358" t="s">
        <v>206</v>
      </c>
      <c r="C91" s="625">
        <v>0.6</v>
      </c>
      <c r="D91" s="490">
        <v>31.73414285714286</v>
      </c>
      <c r="E91" s="490">
        <v>0</v>
      </c>
      <c r="F91" s="492">
        <v>31.73414285714286</v>
      </c>
    </row>
    <row r="92" spans="2:6">
      <c r="B92" s="358" t="s">
        <v>452</v>
      </c>
      <c r="C92" s="625">
        <v>9.6799999999999997E-2</v>
      </c>
      <c r="D92" s="490">
        <v>11.799219780219779</v>
      </c>
      <c r="E92" s="490">
        <v>0</v>
      </c>
      <c r="F92" s="492">
        <v>11.799219780219779</v>
      </c>
    </row>
    <row r="93" spans="2:6">
      <c r="B93" s="358" t="s">
        <v>453</v>
      </c>
      <c r="C93" s="625">
        <v>0.1333</v>
      </c>
      <c r="D93" s="490">
        <v>20.555252747252752</v>
      </c>
      <c r="E93" s="490">
        <v>0</v>
      </c>
      <c r="F93" s="492">
        <v>20.555252747252752</v>
      </c>
    </row>
    <row r="94" spans="2:6">
      <c r="B94" s="513" t="s">
        <v>454</v>
      </c>
      <c r="C94" s="625">
        <v>0.23330000000000001</v>
      </c>
      <c r="D94" s="490">
        <v>14.220472527472531</v>
      </c>
      <c r="E94" s="490">
        <v>0</v>
      </c>
      <c r="F94" s="492">
        <v>14.220472527472531</v>
      </c>
    </row>
    <row r="95" spans="2:6">
      <c r="B95" s="358" t="s">
        <v>455</v>
      </c>
      <c r="C95" s="625">
        <v>0.1333</v>
      </c>
      <c r="D95" s="490">
        <v>4.8256703296703298</v>
      </c>
      <c r="E95" s="490">
        <v>0</v>
      </c>
      <c r="F95" s="492">
        <v>4.8256703296703298</v>
      </c>
    </row>
    <row r="96" spans="2:6">
      <c r="B96" s="358" t="s">
        <v>516</v>
      </c>
      <c r="C96" s="1011" t="s">
        <v>517</v>
      </c>
      <c r="D96" s="490">
        <v>2.78974725274725</v>
      </c>
      <c r="E96" s="490">
        <v>9.3923406593406593</v>
      </c>
      <c r="F96" s="492">
        <v>12.182087912087908</v>
      </c>
    </row>
    <row r="97" spans="2:8">
      <c r="B97" s="358" t="s">
        <v>518</v>
      </c>
      <c r="C97" s="1011" t="s">
        <v>67</v>
      </c>
      <c r="D97" s="490">
        <v>7.2886923076923154</v>
      </c>
      <c r="E97" s="490">
        <v>105.49517582417582</v>
      </c>
      <c r="F97" s="492">
        <v>112.78386813186813</v>
      </c>
    </row>
    <row r="98" spans="2:8">
      <c r="B98" s="358" t="s">
        <v>519</v>
      </c>
      <c r="C98" s="514" t="s">
        <v>67</v>
      </c>
      <c r="D98" s="490">
        <v>52.333263736263731</v>
      </c>
      <c r="E98" s="490">
        <v>6.2871538461538456</v>
      </c>
      <c r="F98" s="492">
        <v>58.620417582417581</v>
      </c>
    </row>
    <row r="99" spans="2:8">
      <c r="B99" s="530" t="s">
        <v>520</v>
      </c>
      <c r="C99" s="527" t="s">
        <v>67</v>
      </c>
      <c r="D99" s="528">
        <v>20.576263736263737</v>
      </c>
      <c r="E99" s="528">
        <v>15.373659340659341</v>
      </c>
      <c r="F99" s="529">
        <v>35.949923076923078</v>
      </c>
    </row>
    <row r="100" spans="2:8">
      <c r="B100" s="531" t="s">
        <v>90</v>
      </c>
      <c r="C100" s="527">
        <v>0.25</v>
      </c>
      <c r="D100" s="528">
        <v>15.512131868131871</v>
      </c>
      <c r="E100" s="528">
        <v>1.0837912087912087</v>
      </c>
      <c r="F100" s="529">
        <v>16.595923076923079</v>
      </c>
    </row>
    <row r="101" spans="2:8">
      <c r="B101" s="531" t="s">
        <v>72</v>
      </c>
      <c r="C101" s="527">
        <v>0.23549999999999999</v>
      </c>
      <c r="D101" s="528">
        <v>8.9652197802197815</v>
      </c>
      <c r="E101" s="528">
        <v>1.0615934065934067</v>
      </c>
      <c r="F101" s="529">
        <v>10.026813186813188</v>
      </c>
    </row>
    <row r="102" spans="2:8">
      <c r="B102" s="369" t="s">
        <v>84</v>
      </c>
      <c r="C102" s="527">
        <v>0.215</v>
      </c>
      <c r="D102" s="528">
        <v>8.9404835164835159</v>
      </c>
      <c r="E102" s="528">
        <v>0.1654285606971154</v>
      </c>
      <c r="F102" s="529">
        <v>9.1059120771806317</v>
      </c>
    </row>
    <row r="103" spans="2:8">
      <c r="B103" s="369" t="s">
        <v>77</v>
      </c>
      <c r="C103" s="527">
        <v>0.25</v>
      </c>
      <c r="D103" s="528">
        <v>6.0037472527472522</v>
      </c>
      <c r="E103" s="528">
        <v>9.6384615384615388E-2</v>
      </c>
      <c r="F103" s="529">
        <v>6.1001318681318679</v>
      </c>
    </row>
    <row r="104" spans="2:8">
      <c r="B104" s="369" t="s">
        <v>425</v>
      </c>
      <c r="C104" s="527">
        <v>1</v>
      </c>
      <c r="D104" s="528">
        <v>20.96543956043956</v>
      </c>
      <c r="E104" s="528">
        <v>0</v>
      </c>
      <c r="F104" s="529">
        <v>20.96543956043956</v>
      </c>
    </row>
    <row r="105" spans="2:8">
      <c r="B105" s="369" t="s">
        <v>220</v>
      </c>
      <c r="C105" s="527">
        <v>0.15</v>
      </c>
      <c r="D105" s="528">
        <v>2.9226483516483519</v>
      </c>
      <c r="E105" s="528">
        <v>0</v>
      </c>
      <c r="F105" s="529">
        <v>2.9226483516483519</v>
      </c>
    </row>
    <row r="106" spans="2:8" ht="12.95" thickBot="1">
      <c r="B106" s="369" t="s">
        <v>148</v>
      </c>
      <c r="C106" s="527">
        <v>0.05</v>
      </c>
      <c r="D106" s="528">
        <v>4.5669670329670327</v>
      </c>
      <c r="E106" s="490">
        <v>0</v>
      </c>
      <c r="F106" s="529">
        <v>4.5669670329670327</v>
      </c>
    </row>
    <row r="107" spans="2:8" ht="13.5" thickBot="1">
      <c r="B107" s="523" t="s">
        <v>315</v>
      </c>
      <c r="C107" s="524"/>
      <c r="D107" s="525">
        <f>SUM(D74:D106)</f>
        <v>553.46112087912104</v>
      </c>
      <c r="E107" s="525">
        <f>SUM(E74:E106)</f>
        <v>170.37942856069708</v>
      </c>
      <c r="F107" s="526">
        <f>SUM(F74:F106)</f>
        <v>723.84054943981801</v>
      </c>
    </row>
    <row r="108" spans="2:8">
      <c r="B108" s="542" t="s">
        <v>458</v>
      </c>
      <c r="C108" s="501"/>
      <c r="D108" s="326"/>
      <c r="E108" s="326"/>
      <c r="F108" s="326"/>
    </row>
    <row r="109" spans="2:8">
      <c r="B109" s="542" t="s">
        <v>521</v>
      </c>
      <c r="C109" s="501"/>
      <c r="D109" s="326"/>
      <c r="E109" s="326"/>
      <c r="F109" s="326"/>
    </row>
    <row r="110" spans="2:8">
      <c r="B110" s="2104" t="s">
        <v>522</v>
      </c>
      <c r="C110" s="2104"/>
      <c r="D110" s="2104"/>
      <c r="E110" s="2104"/>
      <c r="F110" s="2104"/>
      <c r="G110" s="2104"/>
      <c r="H110" s="2104"/>
    </row>
    <row r="111" spans="2:8">
      <c r="B111" s="326"/>
      <c r="C111" s="326"/>
      <c r="D111" s="326"/>
      <c r="E111" s="326"/>
      <c r="F111" s="326"/>
    </row>
  </sheetData>
  <mergeCells count="6">
    <mergeCell ref="B110:H110"/>
    <mergeCell ref="B2:F2"/>
    <mergeCell ref="D3:F3"/>
    <mergeCell ref="D54:F54"/>
    <mergeCell ref="B71:F71"/>
    <mergeCell ref="D72:F7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K115"/>
  <sheetViews>
    <sheetView topLeftCell="A25" workbookViewId="0">
      <selection activeCell="K91" sqref="K91"/>
    </sheetView>
  </sheetViews>
  <sheetFormatPr defaultRowHeight="12.6"/>
  <cols>
    <col min="2" max="2" width="60.28515625" customWidth="1"/>
    <col min="3" max="3" width="13.7109375" bestFit="1" customWidth="1"/>
    <col min="4" max="4" width="22.5703125" customWidth="1"/>
    <col min="5" max="5" width="6.7109375" bestFit="1" customWidth="1"/>
    <col min="6" max="6" width="8.28515625" bestFit="1" customWidth="1"/>
  </cols>
  <sheetData>
    <row r="2" spans="2:6" ht="18.600000000000001" thickBot="1">
      <c r="B2" s="2126" t="s">
        <v>523</v>
      </c>
      <c r="C2" s="2126"/>
      <c r="D2" s="2126"/>
      <c r="E2" s="2126"/>
      <c r="F2" s="2126"/>
    </row>
    <row r="3" spans="2:6" ht="12.95">
      <c r="B3" s="438" t="s">
        <v>507</v>
      </c>
      <c r="C3" s="439"/>
      <c r="D3" s="2120" t="s">
        <v>508</v>
      </c>
      <c r="E3" s="2120"/>
      <c r="F3" s="2121"/>
    </row>
    <row r="4" spans="2:6" ht="12.95">
      <c r="B4" s="482" t="s">
        <v>61</v>
      </c>
      <c r="C4" s="478" t="s">
        <v>401</v>
      </c>
      <c r="D4" s="478" t="s">
        <v>332</v>
      </c>
      <c r="E4" s="478" t="s">
        <v>15</v>
      </c>
      <c r="F4" s="483" t="s">
        <v>16</v>
      </c>
    </row>
    <row r="5" spans="2:6">
      <c r="B5" s="278" t="s">
        <v>21</v>
      </c>
      <c r="C5" s="384">
        <v>0.85</v>
      </c>
      <c r="D5" s="480">
        <v>4.7837632812499997</v>
      </c>
      <c r="E5" s="481">
        <v>6.1771406999999998</v>
      </c>
      <c r="F5" s="484">
        <v>10.960903981249999</v>
      </c>
    </row>
    <row r="6" spans="2:6">
      <c r="B6" s="280" t="s">
        <v>33</v>
      </c>
      <c r="C6" s="391" t="s">
        <v>162</v>
      </c>
      <c r="D6" s="480">
        <v>15.796419986979167</v>
      </c>
      <c r="E6" s="481">
        <v>5.1205901111111105</v>
      </c>
      <c r="F6" s="484">
        <v>20.917010098090277</v>
      </c>
    </row>
    <row r="7" spans="2:6">
      <c r="B7" s="280" t="s">
        <v>163</v>
      </c>
      <c r="C7" s="384">
        <v>0.65129999999999999</v>
      </c>
      <c r="D7" s="480">
        <v>1.3538256754557292</v>
      </c>
      <c r="E7" s="481">
        <v>0.60309401111111105</v>
      </c>
      <c r="F7" s="484">
        <v>1.9569196865668403</v>
      </c>
    </row>
    <row r="8" spans="2:6">
      <c r="B8" s="280" t="s">
        <v>42</v>
      </c>
      <c r="C8" s="480" t="s">
        <v>164</v>
      </c>
      <c r="D8" s="480">
        <v>43.003</v>
      </c>
      <c r="E8" s="481">
        <v>0</v>
      </c>
      <c r="F8" s="484">
        <v>43.003</v>
      </c>
    </row>
    <row r="9" spans="2:6">
      <c r="B9" s="280" t="s">
        <v>45</v>
      </c>
      <c r="C9" s="479">
        <v>0.51</v>
      </c>
      <c r="D9" s="480">
        <v>16.385068532986111</v>
      </c>
      <c r="E9" s="481">
        <v>7.232529733333334</v>
      </c>
      <c r="F9" s="484">
        <v>23.617598266319444</v>
      </c>
    </row>
    <row r="10" spans="2:6">
      <c r="B10" s="280" t="s">
        <v>47</v>
      </c>
      <c r="C10" s="391">
        <v>0.51</v>
      </c>
      <c r="D10" s="480">
        <v>44.599635937499997</v>
      </c>
      <c r="E10" s="481">
        <v>26.118774700000003</v>
      </c>
      <c r="F10" s="484">
        <v>70.7184106375</v>
      </c>
    </row>
    <row r="11" spans="2:6">
      <c r="B11" s="280" t="s">
        <v>51</v>
      </c>
      <c r="C11" s="391" t="s">
        <v>167</v>
      </c>
      <c r="D11" s="480">
        <v>7.0322125110305018</v>
      </c>
      <c r="E11" s="481">
        <v>1.7279056333333334</v>
      </c>
      <c r="F11" s="484">
        <v>8.760118144363835</v>
      </c>
    </row>
    <row r="12" spans="2:6">
      <c r="B12" s="280" t="s">
        <v>173</v>
      </c>
      <c r="C12" s="391" t="s">
        <v>174</v>
      </c>
      <c r="D12" s="480">
        <v>0</v>
      </c>
      <c r="E12" s="481">
        <v>0</v>
      </c>
      <c r="F12" s="484">
        <v>0</v>
      </c>
    </row>
    <row r="13" spans="2:6">
      <c r="B13" s="280" t="s">
        <v>419</v>
      </c>
      <c r="C13" s="384">
        <v>0.1988</v>
      </c>
      <c r="D13" s="480">
        <v>0</v>
      </c>
      <c r="E13" s="481">
        <v>0</v>
      </c>
      <c r="F13" s="484">
        <v>0</v>
      </c>
    </row>
    <row r="14" spans="2:6">
      <c r="B14" s="280" t="s">
        <v>56</v>
      </c>
      <c r="C14" s="384">
        <v>0.55300000000000005</v>
      </c>
      <c r="D14" s="480">
        <v>14.233168923611112</v>
      </c>
      <c r="E14" s="481">
        <v>12.139196866666667</v>
      </c>
      <c r="F14" s="484">
        <v>26.372365790277779</v>
      </c>
    </row>
    <row r="15" spans="2:6">
      <c r="B15" s="280" t="s">
        <v>57</v>
      </c>
      <c r="C15" s="391">
        <v>0.39550000000000002</v>
      </c>
      <c r="D15" s="480">
        <v>16.461156597222221</v>
      </c>
      <c r="E15" s="481">
        <v>51.096225555555556</v>
      </c>
      <c r="F15" s="484">
        <v>67.557382152777777</v>
      </c>
    </row>
    <row r="16" spans="2:6">
      <c r="B16" s="280" t="s">
        <v>60</v>
      </c>
      <c r="C16" s="384">
        <v>0.43969999999999998</v>
      </c>
      <c r="D16" s="480">
        <v>5.8384103298611105</v>
      </c>
      <c r="E16" s="481">
        <v>8.3223492555555545</v>
      </c>
      <c r="F16" s="484">
        <v>14.160759585416665</v>
      </c>
    </row>
    <row r="17" spans="2:6">
      <c r="B17" s="280" t="s">
        <v>65</v>
      </c>
      <c r="C17" s="384">
        <v>0.64</v>
      </c>
      <c r="D17" s="480">
        <v>11.530892708333333</v>
      </c>
      <c r="E17" s="481">
        <v>6.4871151111111116</v>
      </c>
      <c r="F17" s="484">
        <v>18.018007819444446</v>
      </c>
    </row>
    <row r="18" spans="2:6">
      <c r="B18" s="280" t="s">
        <v>68</v>
      </c>
      <c r="C18" s="384">
        <v>0.2</v>
      </c>
      <c r="D18" s="480">
        <v>3.4363140190972219</v>
      </c>
      <c r="E18" s="481">
        <v>4.1086191333333337</v>
      </c>
      <c r="F18" s="484">
        <v>7.5449331524305556</v>
      </c>
    </row>
    <row r="19" spans="2:6">
      <c r="B19" s="280" t="s">
        <v>71</v>
      </c>
      <c r="C19" s="391" t="s">
        <v>175</v>
      </c>
      <c r="D19" s="480">
        <v>19.561019265407989</v>
      </c>
      <c r="E19" s="481">
        <v>3.0738130666666663</v>
      </c>
      <c r="F19" s="484">
        <v>22.634832332074655</v>
      </c>
    </row>
    <row r="20" spans="2:6">
      <c r="B20" s="280" t="s">
        <v>52</v>
      </c>
      <c r="C20" s="391">
        <v>0.35</v>
      </c>
      <c r="D20" s="480">
        <v>5.4866270399305552</v>
      </c>
      <c r="E20" s="481">
        <v>0.64759547777777782</v>
      </c>
      <c r="F20" s="484">
        <v>6.1342225177083334</v>
      </c>
    </row>
    <row r="21" spans="2:6">
      <c r="B21" s="280" t="s">
        <v>74</v>
      </c>
      <c r="C21" s="391" t="s">
        <v>176</v>
      </c>
      <c r="D21" s="480">
        <v>58.924168698459205</v>
      </c>
      <c r="E21" s="481">
        <v>67.401298788888894</v>
      </c>
      <c r="F21" s="484">
        <v>126.32546748734811</v>
      </c>
    </row>
    <row r="22" spans="2:6">
      <c r="B22" s="280" t="s">
        <v>178</v>
      </c>
      <c r="C22" s="391" t="s">
        <v>177</v>
      </c>
      <c r="D22" s="480">
        <v>17.209326649305552</v>
      </c>
      <c r="E22" s="481">
        <v>51.038124822222215</v>
      </c>
      <c r="F22" s="484">
        <v>68.247451471527768</v>
      </c>
    </row>
    <row r="23" spans="2:6">
      <c r="B23" s="280" t="s">
        <v>83</v>
      </c>
      <c r="C23" s="391" t="s">
        <v>179</v>
      </c>
      <c r="D23" s="480">
        <v>37.198866666666667</v>
      </c>
      <c r="E23" s="481">
        <v>0</v>
      </c>
      <c r="F23" s="484">
        <v>37.198866666666667</v>
      </c>
    </row>
    <row r="24" spans="2:6">
      <c r="B24" s="280" t="s">
        <v>85</v>
      </c>
      <c r="C24" s="391">
        <v>0.3679</v>
      </c>
      <c r="D24" s="480">
        <v>8.6874900173611103</v>
      </c>
      <c r="E24" s="481">
        <v>34.621363277777775</v>
      </c>
      <c r="F24" s="484">
        <v>43.308853295138888</v>
      </c>
    </row>
    <row r="25" spans="2:6">
      <c r="B25" s="280" t="s">
        <v>88</v>
      </c>
      <c r="C25" s="391" t="s">
        <v>180</v>
      </c>
      <c r="D25" s="480">
        <v>26.692224598524305</v>
      </c>
      <c r="E25" s="481">
        <v>16.378648900000002</v>
      </c>
      <c r="F25" s="484">
        <v>43.070873498524307</v>
      </c>
    </row>
    <row r="26" spans="2:6">
      <c r="B26" s="280" t="s">
        <v>466</v>
      </c>
      <c r="C26" s="384">
        <v>0.41499999999999998</v>
      </c>
      <c r="D26" s="480">
        <v>9.126777777777777</v>
      </c>
      <c r="E26" s="481">
        <v>0</v>
      </c>
      <c r="F26" s="484">
        <v>9.126777777777777</v>
      </c>
    </row>
    <row r="27" spans="2:6">
      <c r="B27" s="280" t="s">
        <v>105</v>
      </c>
      <c r="C27" s="384">
        <v>0.30580000000000002</v>
      </c>
      <c r="D27" s="480">
        <v>12.303593055555556</v>
      </c>
      <c r="E27" s="481">
        <v>200.11700681111111</v>
      </c>
      <c r="F27" s="484">
        <v>212.42059986666666</v>
      </c>
    </row>
    <row r="28" spans="2:6">
      <c r="B28" s="280" t="s">
        <v>106</v>
      </c>
      <c r="C28" s="384">
        <v>0.30580000000000002</v>
      </c>
      <c r="D28" s="480">
        <v>36.308466666666668</v>
      </c>
      <c r="E28" s="481">
        <v>0</v>
      </c>
      <c r="F28" s="484">
        <v>36.308466666666668</v>
      </c>
    </row>
    <row r="29" spans="2:6">
      <c r="B29" s="280" t="s">
        <v>108</v>
      </c>
      <c r="C29" s="384">
        <v>0.58840000000000003</v>
      </c>
      <c r="D29" s="480">
        <v>34.991390711805558</v>
      </c>
      <c r="E29" s="481">
        <v>14.121274622222224</v>
      </c>
      <c r="F29" s="484">
        <v>49.112665334027781</v>
      </c>
    </row>
    <row r="30" spans="2:6">
      <c r="B30" s="280" t="s">
        <v>467</v>
      </c>
      <c r="C30" s="1034">
        <v>0.53774999999999995</v>
      </c>
      <c r="D30" s="480">
        <v>1.1867729853312174</v>
      </c>
      <c r="E30" s="481">
        <v>9.8457623666666656</v>
      </c>
      <c r="F30" s="484">
        <v>11.032535351997883</v>
      </c>
    </row>
    <row r="31" spans="2:6">
      <c r="B31" s="280" t="s">
        <v>524</v>
      </c>
      <c r="C31" s="391" t="s">
        <v>181</v>
      </c>
      <c r="D31" s="480">
        <v>0</v>
      </c>
      <c r="E31" s="481">
        <v>0</v>
      </c>
      <c r="F31" s="484">
        <v>0</v>
      </c>
    </row>
    <row r="32" spans="2:6">
      <c r="B32" s="280" t="s">
        <v>225</v>
      </c>
      <c r="C32" s="391">
        <v>0.18</v>
      </c>
      <c r="D32" s="480">
        <v>2.4376545789930555</v>
      </c>
      <c r="E32" s="481">
        <v>1.2039670888888889</v>
      </c>
      <c r="F32" s="484">
        <v>3.6416216678819442</v>
      </c>
    </row>
    <row r="33" spans="2:11">
      <c r="B33" s="280" t="s">
        <v>112</v>
      </c>
      <c r="C33" s="391">
        <v>0.41499999999999998</v>
      </c>
      <c r="D33" s="480">
        <v>15.3835</v>
      </c>
      <c r="E33" s="481">
        <v>-0.12719777777777777</v>
      </c>
      <c r="F33" s="484">
        <v>15.256302222222223</v>
      </c>
    </row>
    <row r="34" spans="2:11">
      <c r="B34" s="280" t="s">
        <v>113</v>
      </c>
      <c r="C34" s="391">
        <v>0.53200000000000003</v>
      </c>
      <c r="D34" s="480">
        <v>28.923480815972223</v>
      </c>
      <c r="E34" s="481">
        <v>15.349428633333334</v>
      </c>
      <c r="F34" s="484">
        <v>44.272909449305558</v>
      </c>
    </row>
    <row r="35" spans="2:11">
      <c r="B35" s="280" t="s">
        <v>460</v>
      </c>
      <c r="C35" s="391">
        <v>0.59599999999999997</v>
      </c>
      <c r="D35" s="480">
        <v>9.9249234429253459</v>
      </c>
      <c r="E35" s="481">
        <v>1.0073580333333334</v>
      </c>
      <c r="F35" s="484">
        <v>10.93228147625868</v>
      </c>
    </row>
    <row r="36" spans="2:11">
      <c r="B36" s="278" t="s">
        <v>114</v>
      </c>
      <c r="C36" s="391">
        <v>0.34570000000000001</v>
      </c>
      <c r="D36" s="480">
        <v>38.473886111111113</v>
      </c>
      <c r="E36" s="481">
        <v>57.366788900000003</v>
      </c>
      <c r="F36" s="484">
        <v>95.840675011111117</v>
      </c>
    </row>
    <row r="37" spans="2:11" ht="12.95" thickBot="1">
      <c r="B37" s="278" t="s">
        <v>495</v>
      </c>
      <c r="C37" s="391">
        <v>0.45750000000000002</v>
      </c>
      <c r="D37" s="480">
        <v>0</v>
      </c>
      <c r="E37" s="481">
        <v>3.298888888888889E-5</v>
      </c>
      <c r="F37" s="484">
        <v>3.298888888888889E-5</v>
      </c>
    </row>
    <row r="38" spans="2:11" ht="13.5" thickBot="1">
      <c r="B38" s="516" t="s">
        <v>382</v>
      </c>
      <c r="C38" s="517"/>
      <c r="D38" s="517">
        <v>547.27403758512037</v>
      </c>
      <c r="E38" s="517">
        <v>601.17880681111114</v>
      </c>
      <c r="F38" s="518">
        <v>1148.4528443962313</v>
      </c>
    </row>
    <row r="39" spans="2:11">
      <c r="B39" s="515" t="s">
        <v>420</v>
      </c>
      <c r="C39" s="532"/>
      <c r="D39" s="533"/>
      <c r="E39" s="533"/>
      <c r="F39" s="533"/>
      <c r="G39" s="533"/>
      <c r="H39" s="534"/>
      <c r="I39" s="534"/>
      <c r="J39" s="534"/>
      <c r="K39" s="473"/>
    </row>
    <row r="40" spans="2:11">
      <c r="B40" s="515" t="s">
        <v>509</v>
      </c>
      <c r="C40" s="532"/>
      <c r="D40" s="533"/>
      <c r="E40" s="533"/>
      <c r="F40" s="533"/>
      <c r="G40" s="533"/>
      <c r="H40" s="534"/>
      <c r="I40" s="534"/>
      <c r="J40" s="534"/>
      <c r="K40" s="473"/>
    </row>
    <row r="41" spans="2:11">
      <c r="B41" s="515" t="s">
        <v>487</v>
      </c>
      <c r="C41" s="532"/>
      <c r="D41" s="533"/>
      <c r="E41" s="533"/>
      <c r="F41" s="533"/>
      <c r="G41" s="533"/>
      <c r="H41" s="534"/>
      <c r="I41" s="534"/>
      <c r="J41" s="534"/>
      <c r="K41" s="473"/>
    </row>
    <row r="42" spans="2:11">
      <c r="B42" s="515" t="s">
        <v>400</v>
      </c>
      <c r="C42" s="515"/>
      <c r="D42" s="515"/>
      <c r="E42" s="535"/>
      <c r="F42" s="536"/>
      <c r="G42" s="536"/>
      <c r="H42" s="537"/>
      <c r="I42" s="537"/>
      <c r="J42" s="537"/>
      <c r="K42" s="448"/>
    </row>
    <row r="43" spans="2:11">
      <c r="B43" s="538" t="s">
        <v>370</v>
      </c>
      <c r="C43" s="538"/>
      <c r="D43" s="538"/>
      <c r="E43" s="539"/>
      <c r="F43" s="533"/>
      <c r="G43" s="533"/>
      <c r="H43" s="534"/>
      <c r="I43" s="534"/>
      <c r="J43" s="534"/>
      <c r="K43" s="473"/>
    </row>
    <row r="44" spans="2:11">
      <c r="B44" s="538" t="s">
        <v>371</v>
      </c>
      <c r="C44" s="538"/>
      <c r="D44" s="538"/>
      <c r="E44" s="539"/>
      <c r="F44" s="533"/>
      <c r="G44" s="533"/>
      <c r="H44" s="534"/>
      <c r="I44" s="534"/>
      <c r="J44" s="534"/>
      <c r="K44" s="473"/>
    </row>
    <row r="45" spans="2:11">
      <c r="B45" s="538" t="s">
        <v>488</v>
      </c>
      <c r="C45" s="532"/>
      <c r="D45" s="533"/>
      <c r="E45" s="533"/>
      <c r="F45" s="533"/>
      <c r="G45" s="533"/>
      <c r="H45" s="534"/>
      <c r="I45" s="534"/>
      <c r="J45" s="534"/>
      <c r="K45" s="473"/>
    </row>
    <row r="46" spans="2:11">
      <c r="B46" s="538" t="s">
        <v>497</v>
      </c>
      <c r="C46" s="532"/>
      <c r="D46" s="533"/>
      <c r="E46" s="533"/>
      <c r="F46" s="533"/>
      <c r="G46" s="533"/>
      <c r="H46" s="534"/>
      <c r="I46" s="534"/>
      <c r="J46" s="534"/>
      <c r="K46" s="473"/>
    </row>
    <row r="47" spans="2:11">
      <c r="B47" s="538" t="s">
        <v>510</v>
      </c>
      <c r="C47" s="532"/>
      <c r="D47" s="533"/>
      <c r="E47" s="533"/>
      <c r="F47" s="533"/>
      <c r="G47" s="533"/>
      <c r="H47" s="534"/>
      <c r="I47" s="534"/>
      <c r="J47" s="534"/>
      <c r="K47" s="473"/>
    </row>
    <row r="48" spans="2:11">
      <c r="B48" s="538" t="s">
        <v>302</v>
      </c>
      <c r="C48" s="532"/>
      <c r="D48" s="533"/>
      <c r="E48" s="533"/>
      <c r="F48" s="533"/>
      <c r="G48" s="533"/>
      <c r="H48" s="534"/>
      <c r="I48" s="534"/>
      <c r="J48" s="534"/>
      <c r="K48" s="473"/>
    </row>
    <row r="49" spans="2:11">
      <c r="B49" s="538" t="s">
        <v>525</v>
      </c>
      <c r="C49" s="532"/>
      <c r="D49" s="533"/>
      <c r="E49" s="533"/>
      <c r="F49" s="533"/>
      <c r="G49" s="533"/>
      <c r="H49" s="534"/>
      <c r="I49" s="534"/>
      <c r="J49" s="534"/>
      <c r="K49" s="473"/>
    </row>
    <row r="50" spans="2:11">
      <c r="B50" s="540" t="s">
        <v>526</v>
      </c>
      <c r="C50" s="532"/>
      <c r="D50" s="533"/>
      <c r="E50" s="533"/>
      <c r="F50" s="533"/>
      <c r="G50" s="533"/>
      <c r="H50" s="534"/>
      <c r="I50" s="534"/>
      <c r="J50" s="534"/>
      <c r="K50" s="473"/>
    </row>
    <row r="51" spans="2:11">
      <c r="B51" s="538" t="s">
        <v>527</v>
      </c>
      <c r="C51" s="532"/>
      <c r="D51" s="533"/>
      <c r="E51" s="533"/>
      <c r="F51" s="533"/>
      <c r="G51" s="533"/>
      <c r="H51" s="541"/>
      <c r="I51" s="541"/>
      <c r="J51" s="541"/>
    </row>
    <row r="52" spans="2:11">
      <c r="B52" s="540" t="s">
        <v>437</v>
      </c>
      <c r="C52" s="624"/>
      <c r="D52" s="624"/>
      <c r="E52" s="624"/>
      <c r="F52" s="624"/>
      <c r="G52" s="624"/>
      <c r="H52" s="541"/>
      <c r="I52" s="541"/>
      <c r="J52" s="541"/>
    </row>
    <row r="54" spans="2:11" ht="12.95" thickBot="1"/>
    <row r="55" spans="2:11" ht="12.95">
      <c r="B55" s="438" t="s">
        <v>511</v>
      </c>
      <c r="C55" s="439" t="s">
        <v>401</v>
      </c>
      <c r="D55" s="2122" t="s">
        <v>512</v>
      </c>
      <c r="E55" s="2122"/>
      <c r="F55" s="2123"/>
    </row>
    <row r="56" spans="2:11" ht="12.95">
      <c r="B56" s="482" t="s">
        <v>61</v>
      </c>
      <c r="C56" s="477"/>
      <c r="D56" s="478" t="s">
        <v>332</v>
      </c>
      <c r="E56" s="488" t="s">
        <v>15</v>
      </c>
      <c r="F56" s="483" t="s">
        <v>16</v>
      </c>
    </row>
    <row r="57" spans="2:11">
      <c r="B57" s="389" t="s">
        <v>471</v>
      </c>
      <c r="C57" s="391">
        <v>0.28849999999999998</v>
      </c>
      <c r="D57" s="19">
        <v>4.1108000000000002</v>
      </c>
      <c r="E57" s="19">
        <v>0</v>
      </c>
      <c r="F57" s="444">
        <v>4.1108000000000002</v>
      </c>
    </row>
    <row r="58" spans="2:11">
      <c r="B58" s="389" t="s">
        <v>223</v>
      </c>
      <c r="C58" s="384">
        <v>7.5999999999999998E-2</v>
      </c>
      <c r="D58" s="19">
        <v>11.696666666666665</v>
      </c>
      <c r="E58" s="19">
        <v>1.684129688888889</v>
      </c>
      <c r="F58" s="444">
        <v>13.380796355555555</v>
      </c>
    </row>
    <row r="59" spans="2:11">
      <c r="B59" s="389" t="s">
        <v>19</v>
      </c>
      <c r="C59" s="384">
        <v>0.1178</v>
      </c>
      <c r="D59" s="19">
        <v>0</v>
      </c>
      <c r="E59" s="19">
        <v>0</v>
      </c>
      <c r="F59" s="444">
        <v>0</v>
      </c>
    </row>
    <row r="60" spans="2:11">
      <c r="B60" s="389" t="s">
        <v>528</v>
      </c>
      <c r="C60" s="391" t="s">
        <v>286</v>
      </c>
      <c r="D60" s="19">
        <v>0</v>
      </c>
      <c r="E60" s="19">
        <v>0</v>
      </c>
      <c r="F60" s="444">
        <v>0</v>
      </c>
    </row>
    <row r="61" spans="2:11">
      <c r="B61" s="389" t="s">
        <v>31</v>
      </c>
      <c r="C61" s="391" t="s">
        <v>289</v>
      </c>
      <c r="D61" s="19">
        <v>2.8544710069444443</v>
      </c>
      <c r="E61" s="19">
        <v>64.238252433333329</v>
      </c>
      <c r="F61" s="444">
        <v>67.09272344027778</v>
      </c>
    </row>
    <row r="62" spans="2:11">
      <c r="B62" s="389" t="s">
        <v>288</v>
      </c>
      <c r="C62" s="384">
        <v>0.1482</v>
      </c>
      <c r="D62" s="19">
        <v>1.7300299913194443</v>
      </c>
      <c r="E62" s="19">
        <v>2.9251300000000001E-2</v>
      </c>
      <c r="F62" s="444">
        <v>1.7592812913194444</v>
      </c>
    </row>
    <row r="63" spans="2:11">
      <c r="B63" s="389" t="s">
        <v>76</v>
      </c>
      <c r="C63" s="384">
        <v>0.6</v>
      </c>
      <c r="D63" s="19">
        <v>1.7709678168402778</v>
      </c>
      <c r="E63" s="19">
        <v>2.6117881666666669</v>
      </c>
      <c r="F63" s="444">
        <v>4.3827559835069447</v>
      </c>
    </row>
    <row r="64" spans="2:11">
      <c r="B64" s="389" t="s">
        <v>34</v>
      </c>
      <c r="C64" s="384">
        <v>0.36165000000000003</v>
      </c>
      <c r="D64" s="19">
        <v>27.051819010416668</v>
      </c>
      <c r="E64" s="19">
        <v>21.062742988888889</v>
      </c>
      <c r="F64" s="444">
        <v>48.114561999305558</v>
      </c>
    </row>
    <row r="65" spans="2:6" ht="12.95" thickBot="1">
      <c r="B65" s="389" t="s">
        <v>28</v>
      </c>
      <c r="C65" s="384">
        <v>0.5</v>
      </c>
      <c r="D65" s="19">
        <v>2.1794185655381941</v>
      </c>
      <c r="E65" s="19">
        <v>7.6785778222222225</v>
      </c>
      <c r="F65" s="444">
        <v>9.8579963877604158</v>
      </c>
    </row>
    <row r="66" spans="2:6" ht="13.5" thickBot="1">
      <c r="B66" s="519" t="s">
        <v>338</v>
      </c>
      <c r="C66" s="520"/>
      <c r="D66" s="521">
        <f>SUM(D57:D65)</f>
        <v>51.394173057725688</v>
      </c>
      <c r="E66" s="521">
        <f>SUM(E57:E65)</f>
        <v>97.304742399999995</v>
      </c>
      <c r="F66" s="522">
        <f>SUM(F57:F65)</f>
        <v>148.69891545772569</v>
      </c>
    </row>
    <row r="67" spans="2:6" ht="12.95" thickBot="1">
      <c r="B67" s="326"/>
      <c r="C67" s="326"/>
      <c r="D67" s="326"/>
      <c r="E67" s="326"/>
      <c r="F67" s="326"/>
    </row>
    <row r="68" spans="2:6">
      <c r="B68" s="1039" t="s">
        <v>513</v>
      </c>
      <c r="C68" s="1036"/>
      <c r="D68" s="1040" t="s">
        <v>64</v>
      </c>
      <c r="E68" s="1040" t="s">
        <v>15</v>
      </c>
      <c r="F68" s="1041" t="s">
        <v>16</v>
      </c>
    </row>
    <row r="69" spans="2:6" ht="13.5" thickBot="1">
      <c r="B69" s="321" t="s">
        <v>514</v>
      </c>
      <c r="C69" s="489"/>
      <c r="D69" s="323">
        <f>D38+D66</f>
        <v>598.66821064284602</v>
      </c>
      <c r="E69" s="323">
        <f>E38+E66</f>
        <v>698.48354921111115</v>
      </c>
      <c r="F69" s="324">
        <f>F66+F38</f>
        <v>1297.1517598539569</v>
      </c>
    </row>
    <row r="70" spans="2:6">
      <c r="B70" s="326"/>
      <c r="C70" s="326"/>
      <c r="D70" s="326"/>
      <c r="E70" s="326"/>
      <c r="F70" s="326"/>
    </row>
    <row r="71" spans="2:6">
      <c r="B71" s="326"/>
      <c r="C71" s="326"/>
      <c r="D71" s="326"/>
      <c r="E71" s="326"/>
      <c r="F71" s="326"/>
    </row>
    <row r="72" spans="2:6">
      <c r="B72" s="326"/>
      <c r="C72" s="326"/>
      <c r="D72" s="326"/>
      <c r="E72" s="326"/>
      <c r="F72" s="326"/>
    </row>
    <row r="73" spans="2:6" ht="18.600000000000001" thickBot="1">
      <c r="B73" s="2126" t="s">
        <v>529</v>
      </c>
      <c r="C73" s="2126"/>
      <c r="D73" s="2126"/>
      <c r="E73" s="2126"/>
      <c r="F73" s="2126"/>
    </row>
    <row r="74" spans="2:6" ht="12.95">
      <c r="B74" s="352" t="s">
        <v>339</v>
      </c>
      <c r="C74" s="353"/>
      <c r="D74" s="2124" t="s">
        <v>414</v>
      </c>
      <c r="E74" s="2124"/>
      <c r="F74" s="2125"/>
    </row>
    <row r="75" spans="2:6">
      <c r="B75" s="354" t="s">
        <v>61</v>
      </c>
      <c r="C75" s="355" t="s">
        <v>401</v>
      </c>
      <c r="D75" s="355" t="s">
        <v>64</v>
      </c>
      <c r="E75" s="355" t="s">
        <v>15</v>
      </c>
      <c r="F75" s="491" t="s">
        <v>16</v>
      </c>
    </row>
    <row r="76" spans="2:6">
      <c r="B76" s="358" t="s">
        <v>121</v>
      </c>
      <c r="C76" s="625">
        <v>8.5599999999999996E-2</v>
      </c>
      <c r="D76" s="490">
        <v>56.594999999999999</v>
      </c>
      <c r="E76" s="490">
        <v>0</v>
      </c>
      <c r="F76" s="492">
        <v>56.594999999999999</v>
      </c>
    </row>
    <row r="77" spans="2:6">
      <c r="B77" s="358" t="s">
        <v>123</v>
      </c>
      <c r="C77" s="625">
        <v>0.2021</v>
      </c>
      <c r="D77" s="490">
        <v>46.32311111111111</v>
      </c>
      <c r="E77" s="490">
        <v>0</v>
      </c>
      <c r="F77" s="492">
        <v>46.32311111111111</v>
      </c>
    </row>
    <row r="78" spans="2:6">
      <c r="B78" s="358" t="s">
        <v>352</v>
      </c>
      <c r="C78" s="625">
        <v>0.17</v>
      </c>
      <c r="D78" s="490">
        <v>2.5670000000000002</v>
      </c>
      <c r="E78" s="490">
        <v>0</v>
      </c>
      <c r="F78" s="492">
        <v>2.5670000000000002</v>
      </c>
    </row>
    <row r="79" spans="2:6">
      <c r="B79" s="358" t="s">
        <v>441</v>
      </c>
      <c r="C79" s="625">
        <v>0.23330000000000001</v>
      </c>
      <c r="D79" s="490">
        <v>40.155111111111111</v>
      </c>
      <c r="E79" s="490">
        <v>0</v>
      </c>
      <c r="F79" s="492">
        <v>40.155111111111111</v>
      </c>
    </row>
    <row r="80" spans="2:6">
      <c r="B80" s="358" t="s">
        <v>442</v>
      </c>
      <c r="C80" s="625">
        <v>0.23330000000000001</v>
      </c>
      <c r="D80" s="490">
        <v>44.291888888888892</v>
      </c>
      <c r="E80" s="490">
        <v>0</v>
      </c>
      <c r="F80" s="492">
        <v>44.291888888888892</v>
      </c>
    </row>
    <row r="81" spans="2:6">
      <c r="B81" s="358" t="s">
        <v>501</v>
      </c>
      <c r="C81" s="625">
        <v>0.2</v>
      </c>
      <c r="D81" s="490">
        <v>1.58628888888889</v>
      </c>
      <c r="E81" s="490">
        <v>0</v>
      </c>
      <c r="F81" s="492">
        <v>1.58628888888889</v>
      </c>
    </row>
    <row r="82" spans="2:6">
      <c r="B82" s="358" t="s">
        <v>443</v>
      </c>
      <c r="C82" s="625">
        <v>0.23330000000000001</v>
      </c>
      <c r="D82" s="490">
        <v>23.009122222222221</v>
      </c>
      <c r="E82" s="490">
        <v>0</v>
      </c>
      <c r="F82" s="492">
        <v>23.009122222222221</v>
      </c>
    </row>
    <row r="83" spans="2:6">
      <c r="B83" s="358" t="s">
        <v>150</v>
      </c>
      <c r="C83" s="625">
        <v>0.45900000000000002</v>
      </c>
      <c r="D83" s="490">
        <v>16.807766666666669</v>
      </c>
      <c r="E83" s="490">
        <v>0</v>
      </c>
      <c r="F83" s="492">
        <v>16.807766666666669</v>
      </c>
    </row>
    <row r="84" spans="2:6">
      <c r="B84" s="358" t="s">
        <v>152</v>
      </c>
      <c r="C84" s="625">
        <v>0.31850000000000001</v>
      </c>
      <c r="D84" s="490">
        <v>0</v>
      </c>
      <c r="E84" s="490">
        <v>37.57033333333333</v>
      </c>
      <c r="F84" s="492">
        <v>37.57033333333333</v>
      </c>
    </row>
    <row r="85" spans="2:6">
      <c r="B85" s="358" t="s">
        <v>464</v>
      </c>
      <c r="C85" s="625">
        <v>0.3</v>
      </c>
      <c r="D85" s="490">
        <v>0</v>
      </c>
      <c r="E85" s="490">
        <v>3.1111111110999998E-4</v>
      </c>
      <c r="F85" s="492">
        <v>3.1111111110999998E-4</v>
      </c>
    </row>
    <row r="86" spans="2:6">
      <c r="B86" s="358" t="s">
        <v>235</v>
      </c>
      <c r="C86" s="625">
        <v>0.3</v>
      </c>
      <c r="D86" s="490">
        <v>9.1218777777777795</v>
      </c>
      <c r="E86" s="490">
        <v>0</v>
      </c>
      <c r="F86" s="492">
        <v>9.1218777777777795</v>
      </c>
    </row>
    <row r="87" spans="2:6">
      <c r="B87" s="358" t="s">
        <v>444</v>
      </c>
      <c r="C87" s="625">
        <v>0.1333</v>
      </c>
      <c r="D87" s="490">
        <v>10.2912</v>
      </c>
      <c r="E87" s="490">
        <v>0</v>
      </c>
      <c r="F87" s="492">
        <v>10.2912</v>
      </c>
    </row>
    <row r="88" spans="2:6">
      <c r="B88" s="358" t="s">
        <v>445</v>
      </c>
      <c r="C88" s="625">
        <v>0.1333</v>
      </c>
      <c r="D88" s="490">
        <v>12.643811111111109</v>
      </c>
      <c r="E88" s="490">
        <v>0</v>
      </c>
      <c r="F88" s="492">
        <v>12.643811111111109</v>
      </c>
    </row>
    <row r="89" spans="2:6">
      <c r="B89" s="358" t="s">
        <v>530</v>
      </c>
      <c r="C89" s="625">
        <v>0.1333</v>
      </c>
      <c r="D89" s="490">
        <v>7.7911444444444404</v>
      </c>
      <c r="E89" s="490">
        <v>0</v>
      </c>
      <c r="F89" s="492">
        <v>7.7911444444444404</v>
      </c>
    </row>
    <row r="90" spans="2:6">
      <c r="B90" s="358" t="s">
        <v>531</v>
      </c>
      <c r="C90" s="625">
        <v>0.125</v>
      </c>
      <c r="D90" s="490">
        <v>0</v>
      </c>
      <c r="E90" s="490">
        <v>0</v>
      </c>
      <c r="F90" s="492">
        <v>0</v>
      </c>
    </row>
    <row r="91" spans="2:6">
      <c r="B91" s="358" t="s">
        <v>449</v>
      </c>
      <c r="C91" s="625">
        <v>0.1333</v>
      </c>
      <c r="D91" s="490">
        <v>1.8395333333333299</v>
      </c>
      <c r="E91" s="490">
        <v>0</v>
      </c>
      <c r="F91" s="492">
        <v>1.8395333333333299</v>
      </c>
    </row>
    <row r="92" spans="2:6">
      <c r="B92" s="358" t="s">
        <v>450</v>
      </c>
      <c r="C92" s="625">
        <v>0.1333</v>
      </c>
      <c r="D92" s="490">
        <v>4.1402111111111104</v>
      </c>
      <c r="E92" s="490">
        <v>0</v>
      </c>
      <c r="F92" s="492">
        <v>4.1402111111111104</v>
      </c>
    </row>
    <row r="93" spans="2:6">
      <c r="B93" s="358" t="s">
        <v>154</v>
      </c>
      <c r="C93" s="625">
        <v>0.1</v>
      </c>
      <c r="D93" s="490">
        <v>0</v>
      </c>
      <c r="E93" s="490">
        <v>0</v>
      </c>
      <c r="F93" s="492">
        <v>0</v>
      </c>
    </row>
    <row r="94" spans="2:6">
      <c r="B94" s="358" t="s">
        <v>451</v>
      </c>
      <c r="C94" s="625">
        <v>0.23330000000000001</v>
      </c>
      <c r="D94" s="490">
        <v>41.50322222222222</v>
      </c>
      <c r="E94" s="490">
        <v>0</v>
      </c>
      <c r="F94" s="492">
        <v>41.50322222222222</v>
      </c>
    </row>
    <row r="95" spans="2:6">
      <c r="B95" s="358" t="s">
        <v>206</v>
      </c>
      <c r="C95" s="625">
        <v>0.6</v>
      </c>
      <c r="D95" s="490">
        <v>47.829777777777778</v>
      </c>
      <c r="E95" s="490">
        <v>0</v>
      </c>
      <c r="F95" s="492">
        <v>47.829777777777778</v>
      </c>
    </row>
    <row r="96" spans="2:6">
      <c r="B96" s="513" t="s">
        <v>452</v>
      </c>
      <c r="C96" s="625">
        <v>9.6799999999999997E-2</v>
      </c>
      <c r="D96" s="490">
        <v>12.39041111111111</v>
      </c>
      <c r="E96" s="490">
        <v>0</v>
      </c>
      <c r="F96" s="492">
        <v>12.39041111111111</v>
      </c>
    </row>
    <row r="97" spans="2:6">
      <c r="B97" s="358" t="s">
        <v>453</v>
      </c>
      <c r="C97" s="625">
        <v>0.1333</v>
      </c>
      <c r="D97" s="490">
        <v>19.736355555555559</v>
      </c>
      <c r="E97" s="490">
        <v>0</v>
      </c>
      <c r="F97" s="492">
        <v>19.736355555555559</v>
      </c>
    </row>
    <row r="98" spans="2:6">
      <c r="B98" s="358" t="s">
        <v>454</v>
      </c>
      <c r="C98" s="625">
        <v>0.23330000000000001</v>
      </c>
      <c r="D98" s="490">
        <v>9.5634777777777806</v>
      </c>
      <c r="E98" s="490">
        <v>0</v>
      </c>
      <c r="F98" s="492">
        <v>9.5634777777777806</v>
      </c>
    </row>
    <row r="99" spans="2:6">
      <c r="B99" s="358" t="s">
        <v>455</v>
      </c>
      <c r="C99" s="625">
        <v>0.1333</v>
      </c>
      <c r="D99" s="490">
        <v>5.0852444444444398</v>
      </c>
      <c r="E99" s="490">
        <v>0</v>
      </c>
      <c r="F99" s="492">
        <v>5.0852444444444398</v>
      </c>
    </row>
    <row r="100" spans="2:6">
      <c r="B100" s="358" t="s">
        <v>532</v>
      </c>
      <c r="C100" s="514">
        <v>0.155</v>
      </c>
      <c r="D100" s="490">
        <v>8.3915666666666695</v>
      </c>
      <c r="E100" s="490">
        <v>27.965788888888891</v>
      </c>
      <c r="F100" s="492">
        <v>36.357355555555557</v>
      </c>
    </row>
    <row r="101" spans="2:6">
      <c r="B101" s="530" t="s">
        <v>518</v>
      </c>
      <c r="C101" s="527" t="s">
        <v>67</v>
      </c>
      <c r="D101" s="528">
        <v>13</v>
      </c>
      <c r="E101" s="528">
        <v>89</v>
      </c>
      <c r="F101" s="529">
        <v>102</v>
      </c>
    </row>
    <row r="102" spans="2:6">
      <c r="B102" s="531" t="s">
        <v>519</v>
      </c>
      <c r="C102" s="527" t="s">
        <v>67</v>
      </c>
      <c r="D102" s="528">
        <v>55.4</v>
      </c>
      <c r="E102" s="528">
        <v>6.5</v>
      </c>
      <c r="F102" s="529">
        <v>61.9</v>
      </c>
    </row>
    <row r="103" spans="2:6">
      <c r="B103" s="531" t="s">
        <v>520</v>
      </c>
      <c r="C103" s="527" t="s">
        <v>67</v>
      </c>
      <c r="D103" s="528">
        <v>23.8</v>
      </c>
      <c r="E103" s="528">
        <v>13.7</v>
      </c>
      <c r="F103" s="529">
        <v>37.5</v>
      </c>
    </row>
    <row r="104" spans="2:6">
      <c r="B104" s="369" t="s">
        <v>90</v>
      </c>
      <c r="C104" s="527">
        <v>0.25</v>
      </c>
      <c r="D104" s="528">
        <v>16.3</v>
      </c>
      <c r="E104" s="528">
        <v>1.2</v>
      </c>
      <c r="F104" s="529">
        <v>17.5</v>
      </c>
    </row>
    <row r="105" spans="2:6">
      <c r="B105" s="369" t="s">
        <v>72</v>
      </c>
      <c r="C105" s="527">
        <v>0.23549999999999999</v>
      </c>
      <c r="D105" s="528">
        <v>8.4</v>
      </c>
      <c r="E105" s="528">
        <v>1</v>
      </c>
      <c r="F105" s="529">
        <v>9.4</v>
      </c>
    </row>
    <row r="106" spans="2:6">
      <c r="B106" s="369" t="s">
        <v>84</v>
      </c>
      <c r="C106" s="527">
        <v>0.215</v>
      </c>
      <c r="D106" s="528">
        <v>5.4</v>
      </c>
      <c r="E106" s="528">
        <v>0.1</v>
      </c>
      <c r="F106" s="529">
        <v>5.5</v>
      </c>
    </row>
    <row r="107" spans="2:6">
      <c r="B107" s="369" t="s">
        <v>77</v>
      </c>
      <c r="C107" s="527">
        <v>0.25</v>
      </c>
      <c r="D107" s="528">
        <v>3.1</v>
      </c>
      <c r="E107" s="528">
        <v>0.1</v>
      </c>
      <c r="F107" s="529">
        <v>3.2</v>
      </c>
    </row>
    <row r="108" spans="2:6">
      <c r="B108" s="369" t="s">
        <v>425</v>
      </c>
      <c r="C108" s="527">
        <v>1</v>
      </c>
      <c r="D108" s="528">
        <v>19.7</v>
      </c>
      <c r="E108" s="490">
        <v>0</v>
      </c>
      <c r="F108" s="529">
        <v>19.7</v>
      </c>
    </row>
    <row r="109" spans="2:6">
      <c r="B109" s="369" t="s">
        <v>220</v>
      </c>
      <c r="C109" s="527">
        <v>0.15</v>
      </c>
      <c r="D109" s="528">
        <v>9.3000000000000007</v>
      </c>
      <c r="E109" s="490">
        <v>0</v>
      </c>
      <c r="F109" s="529">
        <v>9.3000000000000007</v>
      </c>
    </row>
    <row r="110" spans="2:6" ht="12.95" thickBot="1">
      <c r="B110" s="369" t="s">
        <v>148</v>
      </c>
      <c r="C110" s="527">
        <v>0.05</v>
      </c>
      <c r="D110" s="528">
        <v>5.6</v>
      </c>
      <c r="E110" s="490">
        <v>0</v>
      </c>
      <c r="F110" s="529">
        <v>5.6</v>
      </c>
    </row>
    <row r="111" spans="2:6" ht="13.5" thickBot="1">
      <c r="B111" s="523" t="s">
        <v>315</v>
      </c>
      <c r="C111" s="524"/>
      <c r="D111" s="525">
        <f>SUM(D76:D110)</f>
        <v>581.66312222222223</v>
      </c>
      <c r="E111" s="525">
        <f>SUM(E76:E110)</f>
        <v>177.13643333333329</v>
      </c>
      <c r="F111" s="526">
        <f>SUM(F76:F110)</f>
        <v>758.79955555555568</v>
      </c>
    </row>
    <row r="112" spans="2:6">
      <c r="B112" s="501" t="s">
        <v>533</v>
      </c>
      <c r="C112" s="501"/>
      <c r="D112" s="326"/>
      <c r="E112" s="326"/>
      <c r="F112" s="326"/>
    </row>
    <row r="113" spans="2:6">
      <c r="B113" s="511" t="s">
        <v>534</v>
      </c>
      <c r="C113" s="501"/>
      <c r="D113" s="326"/>
      <c r="E113" s="326"/>
      <c r="F113" s="326"/>
    </row>
    <row r="114" spans="2:6">
      <c r="B114" s="511" t="s">
        <v>522</v>
      </c>
      <c r="C114" s="326"/>
      <c r="D114" s="326"/>
      <c r="E114" s="326"/>
      <c r="F114" s="326"/>
    </row>
    <row r="115" spans="2:6">
      <c r="B115" s="326"/>
      <c r="C115" s="326"/>
      <c r="D115" s="326"/>
      <c r="E115" s="326"/>
      <c r="F115" s="326"/>
    </row>
  </sheetData>
  <mergeCells count="5">
    <mergeCell ref="B2:F2"/>
    <mergeCell ref="D3:F3"/>
    <mergeCell ref="D55:F55"/>
    <mergeCell ref="B73:F73"/>
    <mergeCell ref="D74:F7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F114"/>
  <sheetViews>
    <sheetView topLeftCell="A73" workbookViewId="0">
      <selection activeCell="B73" sqref="B73"/>
    </sheetView>
  </sheetViews>
  <sheetFormatPr defaultRowHeight="12.6"/>
  <cols>
    <col min="2" max="2" width="60.28515625" customWidth="1"/>
    <col min="3" max="3" width="13.7109375" bestFit="1" customWidth="1"/>
    <col min="4" max="4" width="22.5703125" customWidth="1"/>
    <col min="5" max="5" width="6.7109375" bestFit="1" customWidth="1"/>
    <col min="6" max="6" width="8.28515625" bestFit="1" customWidth="1"/>
  </cols>
  <sheetData>
    <row r="2" spans="2:6" ht="18.600000000000001" thickBot="1">
      <c r="B2" s="2119" t="s">
        <v>535</v>
      </c>
      <c r="C2" s="2119"/>
      <c r="D2" s="2119"/>
      <c r="E2" s="2119"/>
      <c r="F2" s="2119"/>
    </row>
    <row r="3" spans="2:6" ht="12.95">
      <c r="B3" s="438" t="s">
        <v>507</v>
      </c>
      <c r="C3" s="439"/>
      <c r="D3" s="2120" t="s">
        <v>508</v>
      </c>
      <c r="E3" s="2120"/>
      <c r="F3" s="2121"/>
    </row>
    <row r="4" spans="2:6" ht="12.95">
      <c r="B4" s="482" t="s">
        <v>61</v>
      </c>
      <c r="C4" s="478" t="s">
        <v>401</v>
      </c>
      <c r="D4" s="478" t="s">
        <v>332</v>
      </c>
      <c r="E4" s="478" t="s">
        <v>15</v>
      </c>
      <c r="F4" s="483" t="s">
        <v>16</v>
      </c>
    </row>
    <row r="5" spans="2:6">
      <c r="B5" s="278" t="s">
        <v>21</v>
      </c>
      <c r="C5" s="384">
        <v>0.85</v>
      </c>
      <c r="D5" s="480">
        <v>5.3356814707880433</v>
      </c>
      <c r="E5" s="481">
        <v>8.0075249782608697</v>
      </c>
      <c r="F5" s="484">
        <v>13.343206449048914</v>
      </c>
    </row>
    <row r="6" spans="2:6">
      <c r="B6" s="280" t="s">
        <v>33</v>
      </c>
      <c r="C6" s="384" t="s">
        <v>162</v>
      </c>
      <c r="D6" s="480">
        <v>18.621554390285326</v>
      </c>
      <c r="E6" s="481">
        <v>5.3225295652173905</v>
      </c>
      <c r="F6" s="484">
        <v>23.944083955502716</v>
      </c>
    </row>
    <row r="7" spans="2:6">
      <c r="B7" s="280" t="s">
        <v>163</v>
      </c>
      <c r="C7" s="384">
        <v>0.65129999999999999</v>
      </c>
      <c r="D7" s="480">
        <v>0.64526303498641302</v>
      </c>
      <c r="E7" s="481">
        <v>0</v>
      </c>
      <c r="F7" s="484">
        <v>0.64526303498641302</v>
      </c>
    </row>
    <row r="8" spans="2:6">
      <c r="B8" s="280" t="s">
        <v>42</v>
      </c>
      <c r="C8" s="480" t="s">
        <v>164</v>
      </c>
      <c r="D8" s="480">
        <v>45.623260869565215</v>
      </c>
      <c r="E8" s="481">
        <v>0</v>
      </c>
      <c r="F8" s="484">
        <v>45.623260869565215</v>
      </c>
    </row>
    <row r="9" spans="2:6">
      <c r="B9" s="280" t="s">
        <v>45</v>
      </c>
      <c r="C9" s="479">
        <v>0.51</v>
      </c>
      <c r="D9" s="480">
        <v>28.427515540081522</v>
      </c>
      <c r="E9" s="481">
        <v>14.046263119565218</v>
      </c>
      <c r="F9" s="484">
        <v>42.47377865964674</v>
      </c>
    </row>
    <row r="10" spans="2:6">
      <c r="B10" s="280" t="s">
        <v>47</v>
      </c>
      <c r="C10" s="391">
        <v>0.51</v>
      </c>
      <c r="D10" s="480">
        <v>48.946824388586954</v>
      </c>
      <c r="E10" s="481">
        <v>30.236816804347825</v>
      </c>
      <c r="F10" s="484">
        <v>79.183641192934772</v>
      </c>
    </row>
    <row r="11" spans="2:6">
      <c r="B11" s="280" t="s">
        <v>51</v>
      </c>
      <c r="C11" s="391" t="s">
        <v>167</v>
      </c>
      <c r="D11" s="480">
        <v>7.4517563237729281</v>
      </c>
      <c r="E11" s="481">
        <v>6.9503999456521743</v>
      </c>
      <c r="F11" s="484">
        <v>14.402156269425102</v>
      </c>
    </row>
    <row r="12" spans="2:6">
      <c r="B12" s="280" t="s">
        <v>173</v>
      </c>
      <c r="C12" s="391" t="s">
        <v>174</v>
      </c>
      <c r="D12" s="480">
        <v>0</v>
      </c>
      <c r="E12" s="481">
        <v>0</v>
      </c>
      <c r="F12" s="484">
        <v>0</v>
      </c>
    </row>
    <row r="13" spans="2:6">
      <c r="B13" s="280" t="s">
        <v>419</v>
      </c>
      <c r="C13" s="384">
        <v>0.1988</v>
      </c>
      <c r="D13" s="480">
        <v>4.6040217505018827E-4</v>
      </c>
      <c r="E13" s="481">
        <v>-1.4565217391304348E-5</v>
      </c>
      <c r="F13" s="484">
        <v>4.4583695765888391E-4</v>
      </c>
    </row>
    <row r="14" spans="2:6">
      <c r="B14" s="280" t="s">
        <v>56</v>
      </c>
      <c r="C14" s="384">
        <v>0.55300000000000005</v>
      </c>
      <c r="D14" s="480">
        <v>16.667902004076087</v>
      </c>
      <c r="E14" s="481">
        <v>13.999093880434783</v>
      </c>
      <c r="F14" s="484">
        <v>30.666995884510868</v>
      </c>
    </row>
    <row r="15" spans="2:6">
      <c r="B15" s="280" t="s">
        <v>57</v>
      </c>
      <c r="C15" s="391">
        <v>0.39550000000000002</v>
      </c>
      <c r="D15" s="480">
        <v>17.093941236413045</v>
      </c>
      <c r="E15" s="481">
        <v>50.927860815217393</v>
      </c>
      <c r="F15" s="484">
        <v>68.021802051630431</v>
      </c>
    </row>
    <row r="16" spans="2:6">
      <c r="B16" s="280" t="s">
        <v>60</v>
      </c>
      <c r="C16" s="384">
        <v>0.43969999999999998</v>
      </c>
      <c r="D16" s="480">
        <v>6.2214196246603262</v>
      </c>
      <c r="E16" s="481">
        <v>8.5825780978260866</v>
      </c>
      <c r="F16" s="484">
        <v>14.803997722486413</v>
      </c>
    </row>
    <row r="17" spans="2:6">
      <c r="B17" s="280" t="s">
        <v>65</v>
      </c>
      <c r="C17" s="384">
        <v>0.64</v>
      </c>
      <c r="D17" s="480">
        <v>15.336048913043479</v>
      </c>
      <c r="E17" s="481">
        <v>9.693907054347827</v>
      </c>
      <c r="F17" s="484">
        <v>25.029955967391306</v>
      </c>
    </row>
    <row r="18" spans="2:6">
      <c r="B18" s="280" t="s">
        <v>68</v>
      </c>
      <c r="C18" s="384">
        <v>0.2</v>
      </c>
      <c r="D18" s="480">
        <v>4.6334509595788038</v>
      </c>
      <c r="E18" s="481">
        <v>4.8160437934782614</v>
      </c>
      <c r="F18" s="484">
        <v>9.4494947530570652</v>
      </c>
    </row>
    <row r="19" spans="2:6">
      <c r="B19" s="280" t="s">
        <v>71</v>
      </c>
      <c r="C19" s="391" t="s">
        <v>175</v>
      </c>
      <c r="D19" s="480">
        <v>24.215785219938859</v>
      </c>
      <c r="E19" s="481">
        <v>3.01899597826087</v>
      </c>
      <c r="F19" s="484">
        <v>27.234781198199727</v>
      </c>
    </row>
    <row r="20" spans="2:6">
      <c r="B20" s="280" t="s">
        <v>52</v>
      </c>
      <c r="C20" s="391">
        <v>0.35</v>
      </c>
      <c r="D20" s="480">
        <v>5.7270626804517661</v>
      </c>
      <c r="E20" s="481">
        <v>0.68098274999999997</v>
      </c>
      <c r="F20" s="484">
        <v>6.4080454304517662</v>
      </c>
    </row>
    <row r="21" spans="2:6">
      <c r="B21" s="280" t="s">
        <v>74</v>
      </c>
      <c r="C21" s="391" t="s">
        <v>176</v>
      </c>
      <c r="D21" s="480">
        <v>56.122309340767231</v>
      </c>
      <c r="E21" s="481">
        <v>53.847816923913051</v>
      </c>
      <c r="F21" s="484">
        <v>109.97012626468029</v>
      </c>
    </row>
    <row r="22" spans="2:6">
      <c r="B22" s="280" t="s">
        <v>178</v>
      </c>
      <c r="C22" s="391" t="s">
        <v>177</v>
      </c>
      <c r="D22" s="480">
        <v>18.890465565557065</v>
      </c>
      <c r="E22" s="481">
        <v>57.159849315217386</v>
      </c>
      <c r="F22" s="484">
        <v>76.050314880774451</v>
      </c>
    </row>
    <row r="23" spans="2:6">
      <c r="B23" s="280" t="s">
        <v>83</v>
      </c>
      <c r="C23" s="391" t="s">
        <v>179</v>
      </c>
      <c r="D23" s="480">
        <v>30.796076086956521</v>
      </c>
      <c r="E23" s="481">
        <v>-3.3227608695652174E-2</v>
      </c>
      <c r="F23" s="484">
        <v>30.762848478260871</v>
      </c>
    </row>
    <row r="24" spans="2:6">
      <c r="B24" s="280" t="s">
        <v>85</v>
      </c>
      <c r="C24" s="391">
        <v>0.3679</v>
      </c>
      <c r="D24" s="480">
        <v>8.2747391304347815</v>
      </c>
      <c r="E24" s="481">
        <v>38.827095163043481</v>
      </c>
      <c r="F24" s="484">
        <v>47.101834293478262</v>
      </c>
    </row>
    <row r="25" spans="2:6">
      <c r="B25" s="280" t="s">
        <v>88</v>
      </c>
      <c r="C25" s="391" t="s">
        <v>180</v>
      </c>
      <c r="D25" s="480">
        <v>26.051486530469809</v>
      </c>
      <c r="E25" s="481">
        <v>16.308349923913042</v>
      </c>
      <c r="F25" s="484">
        <v>42.359836454382851</v>
      </c>
    </row>
    <row r="26" spans="2:6">
      <c r="B26" s="280" t="s">
        <v>466</v>
      </c>
      <c r="C26" s="384">
        <v>0.41499999999999998</v>
      </c>
      <c r="D26" s="480">
        <v>6.0564237065522573</v>
      </c>
      <c r="E26" s="481">
        <v>-2.7010869565217389E-5</v>
      </c>
      <c r="F26" s="484">
        <v>6.0563966956826922</v>
      </c>
    </row>
    <row r="27" spans="2:6">
      <c r="B27" s="280" t="s">
        <v>105</v>
      </c>
      <c r="C27" s="384">
        <v>0.30580000000000002</v>
      </c>
      <c r="D27" s="480">
        <v>13.11064945652174</v>
      </c>
      <c r="E27" s="481">
        <v>202.84080989130436</v>
      </c>
      <c r="F27" s="484">
        <v>215.9514593478261</v>
      </c>
    </row>
    <row r="28" spans="2:6">
      <c r="B28" s="280" t="s">
        <v>106</v>
      </c>
      <c r="C28" s="384">
        <v>0.30580000000000002</v>
      </c>
      <c r="D28" s="480">
        <v>39.999369565217393</v>
      </c>
      <c r="E28" s="481">
        <v>0</v>
      </c>
      <c r="F28" s="484">
        <v>39.999369565217393</v>
      </c>
    </row>
    <row r="29" spans="2:6">
      <c r="B29" s="280" t="s">
        <v>108</v>
      </c>
      <c r="C29" s="384">
        <v>0.58840000000000003</v>
      </c>
      <c r="D29" s="480">
        <v>39.823237941576089</v>
      </c>
      <c r="E29" s="481">
        <v>14.50164552173913</v>
      </c>
      <c r="F29" s="484">
        <v>54.324883463315217</v>
      </c>
    </row>
    <row r="30" spans="2:6">
      <c r="B30" s="280" t="s">
        <v>524</v>
      </c>
      <c r="C30" s="1034" t="s">
        <v>181</v>
      </c>
      <c r="D30" s="480">
        <v>5.7136654238493545</v>
      </c>
      <c r="E30" s="481">
        <v>4.8143999891304343</v>
      </c>
      <c r="F30" s="484">
        <v>10.528065412979789</v>
      </c>
    </row>
    <row r="31" spans="2:6">
      <c r="B31" s="280" t="s">
        <v>225</v>
      </c>
      <c r="C31" s="384">
        <v>0.18</v>
      </c>
      <c r="D31" s="480">
        <v>2.6932704441236415</v>
      </c>
      <c r="E31" s="481">
        <v>1.1657163260869565</v>
      </c>
      <c r="F31" s="484">
        <v>3.8589867702105982</v>
      </c>
    </row>
    <row r="32" spans="2:6">
      <c r="B32" s="280" t="s">
        <v>112</v>
      </c>
      <c r="C32" s="391">
        <v>0.41499999999999998</v>
      </c>
      <c r="D32" s="480">
        <v>16.455113477623978</v>
      </c>
      <c r="E32" s="481">
        <v>6.4799847826086956E-2</v>
      </c>
      <c r="F32" s="484">
        <v>16.519913325450066</v>
      </c>
    </row>
    <row r="33" spans="2:6">
      <c r="B33" s="280" t="s">
        <v>113</v>
      </c>
      <c r="C33" s="391">
        <v>0.53200000000000003</v>
      </c>
      <c r="D33" s="480">
        <v>26.42455409307065</v>
      </c>
      <c r="E33" s="481">
        <v>8.274127173913044</v>
      </c>
      <c r="F33" s="484">
        <v>34.698681266983698</v>
      </c>
    </row>
    <row r="34" spans="2:6">
      <c r="B34" s="280" t="s">
        <v>460</v>
      </c>
      <c r="C34" s="391">
        <v>0.59599999999999997</v>
      </c>
      <c r="D34" s="480">
        <v>5.5943460518069896</v>
      </c>
      <c r="E34" s="481">
        <v>0.44854173913043477</v>
      </c>
      <c r="F34" s="484">
        <v>6.0428877909374243</v>
      </c>
    </row>
    <row r="35" spans="2:6">
      <c r="B35" s="280" t="s">
        <v>114</v>
      </c>
      <c r="C35" s="391">
        <v>0.34570000000000001</v>
      </c>
      <c r="D35" s="480">
        <v>37.209328804347834</v>
      </c>
      <c r="E35" s="481">
        <v>55.46838359782609</v>
      </c>
      <c r="F35" s="484">
        <v>92.677712402173924</v>
      </c>
    </row>
    <row r="36" spans="2:6" ht="12.95" thickBot="1">
      <c r="B36" s="278" t="s">
        <v>495</v>
      </c>
      <c r="C36" s="391">
        <v>0.45750000000000002</v>
      </c>
      <c r="D36" s="480">
        <v>1.5461908542798912</v>
      </c>
      <c r="E36" s="481">
        <v>4.2304894347826085</v>
      </c>
      <c r="F36" s="484">
        <v>5.7766802890625</v>
      </c>
    </row>
    <row r="37" spans="2:6" ht="13.5" thickBot="1">
      <c r="B37" s="516" t="s">
        <v>382</v>
      </c>
      <c r="C37" s="517"/>
      <c r="D37" s="517">
        <v>579.70915353155897</v>
      </c>
      <c r="E37" s="517">
        <v>614.20175244565201</v>
      </c>
      <c r="F37" s="518">
        <v>1193.9109059772111</v>
      </c>
    </row>
    <row r="38" spans="2:6">
      <c r="B38" s="515" t="s">
        <v>420</v>
      </c>
      <c r="C38" s="498"/>
      <c r="D38" s="473"/>
    </row>
    <row r="39" spans="2:6">
      <c r="B39" s="515" t="s">
        <v>536</v>
      </c>
      <c r="C39" s="498"/>
      <c r="D39" s="473"/>
    </row>
    <row r="40" spans="2:6">
      <c r="B40" s="515" t="s">
        <v>537</v>
      </c>
      <c r="C40" s="498"/>
      <c r="D40" s="473"/>
    </row>
    <row r="41" spans="2:6">
      <c r="B41" s="515" t="s">
        <v>400</v>
      </c>
      <c r="C41" s="456"/>
      <c r="D41" s="456"/>
    </row>
    <row r="42" spans="2:6">
      <c r="B42" s="501" t="s">
        <v>370</v>
      </c>
      <c r="C42" s="458"/>
      <c r="D42" s="458"/>
    </row>
    <row r="43" spans="2:6">
      <c r="B43" s="501" t="s">
        <v>371</v>
      </c>
      <c r="C43" s="458"/>
      <c r="D43" s="458"/>
    </row>
    <row r="44" spans="2:6">
      <c r="B44" s="501" t="s">
        <v>488</v>
      </c>
      <c r="C44" s="498"/>
      <c r="D44" s="473"/>
    </row>
    <row r="45" spans="2:6">
      <c r="B45" s="501" t="s">
        <v>538</v>
      </c>
      <c r="C45" s="498"/>
      <c r="D45" s="473"/>
    </row>
    <row r="46" spans="2:6">
      <c r="B46" s="501" t="s">
        <v>539</v>
      </c>
      <c r="C46" s="498"/>
      <c r="D46" s="473"/>
    </row>
    <row r="47" spans="2:6">
      <c r="B47" s="501" t="s">
        <v>302</v>
      </c>
      <c r="C47" s="498"/>
      <c r="D47" s="473"/>
    </row>
    <row r="48" spans="2:6">
      <c r="B48" s="501" t="s">
        <v>525</v>
      </c>
      <c r="C48" s="498"/>
      <c r="D48" s="473"/>
    </row>
    <row r="49" spans="2:6">
      <c r="B49" s="399" t="s">
        <v>540</v>
      </c>
      <c r="C49" s="498"/>
      <c r="D49" s="473"/>
    </row>
    <row r="50" spans="2:6">
      <c r="B50" s="501" t="s">
        <v>527</v>
      </c>
      <c r="C50" s="498"/>
      <c r="D50" s="473"/>
    </row>
    <row r="51" spans="2:6">
      <c r="B51" s="399" t="s">
        <v>437</v>
      </c>
    </row>
    <row r="53" spans="2:6" ht="12.95" thickBot="1"/>
    <row r="54" spans="2:6" ht="12.95">
      <c r="B54" s="438" t="s">
        <v>511</v>
      </c>
      <c r="C54" s="439" t="s">
        <v>401</v>
      </c>
      <c r="D54" s="2122" t="s">
        <v>512</v>
      </c>
      <c r="E54" s="2122"/>
      <c r="F54" s="2123"/>
    </row>
    <row r="55" spans="2:6" ht="12.95">
      <c r="B55" s="482" t="s">
        <v>61</v>
      </c>
      <c r="C55" s="477"/>
      <c r="D55" s="478" t="s">
        <v>332</v>
      </c>
      <c r="E55" s="488" t="s">
        <v>15</v>
      </c>
      <c r="F55" s="483" t="s">
        <v>16</v>
      </c>
    </row>
    <row r="56" spans="2:6">
      <c r="B56" s="389" t="s">
        <v>471</v>
      </c>
      <c r="C56" s="391">
        <v>0.28849999999999998</v>
      </c>
      <c r="D56" s="19">
        <v>4.2020652173913042</v>
      </c>
      <c r="E56" s="19">
        <v>0</v>
      </c>
      <c r="F56" s="444">
        <v>4.2020652173913042</v>
      </c>
    </row>
    <row r="57" spans="2:6">
      <c r="B57" s="389" t="s">
        <v>223</v>
      </c>
      <c r="C57" s="384">
        <v>7.5999999999999998E-2</v>
      </c>
      <c r="D57" s="19">
        <v>10.653532608695652</v>
      </c>
      <c r="E57" s="19">
        <v>1.7181437934782609</v>
      </c>
      <c r="F57" s="444">
        <v>12.371676402173913</v>
      </c>
    </row>
    <row r="58" spans="2:6">
      <c r="B58" s="389" t="s">
        <v>19</v>
      </c>
      <c r="C58" s="384">
        <v>0.1178</v>
      </c>
      <c r="D58" s="19">
        <v>0</v>
      </c>
      <c r="E58" s="19">
        <v>0</v>
      </c>
      <c r="F58" s="444">
        <v>0</v>
      </c>
    </row>
    <row r="59" spans="2:6">
      <c r="B59" s="389" t="s">
        <v>528</v>
      </c>
      <c r="C59" s="391" t="s">
        <v>286</v>
      </c>
      <c r="D59" s="19">
        <v>1.6778456606657608</v>
      </c>
      <c r="E59" s="19">
        <v>1.8578139239130436</v>
      </c>
      <c r="F59" s="444">
        <v>3.5356595845788044</v>
      </c>
    </row>
    <row r="60" spans="2:6">
      <c r="B60" s="389" t="s">
        <v>31</v>
      </c>
      <c r="C60" s="391" t="s">
        <v>289</v>
      </c>
      <c r="D60" s="19">
        <v>2.7170716711956522</v>
      </c>
      <c r="E60" s="19">
        <v>66.098766706521744</v>
      </c>
      <c r="F60" s="444">
        <v>68.815838377717398</v>
      </c>
    </row>
    <row r="61" spans="2:6">
      <c r="B61" s="389" t="s">
        <v>288</v>
      </c>
      <c r="C61" s="384">
        <v>0.1482</v>
      </c>
      <c r="D61" s="19">
        <v>1.827108695652174</v>
      </c>
      <c r="E61" s="19">
        <v>-9.5469999999999999E-3</v>
      </c>
      <c r="F61" s="444">
        <v>1.8175616956521741</v>
      </c>
    </row>
    <row r="62" spans="2:6">
      <c r="B62" s="389" t="s">
        <v>76</v>
      </c>
      <c r="C62" s="384">
        <v>0.6</v>
      </c>
      <c r="D62" s="19">
        <v>1.3032567828634511</v>
      </c>
      <c r="E62" s="19">
        <v>2.2659976630434779</v>
      </c>
      <c r="F62" s="444">
        <v>3.5692544459069291</v>
      </c>
    </row>
    <row r="63" spans="2:6">
      <c r="B63" s="389" t="s">
        <v>34</v>
      </c>
      <c r="C63" s="384">
        <v>0.36165000000000003</v>
      </c>
      <c r="D63" s="19">
        <v>14.056160495923912</v>
      </c>
      <c r="E63" s="19">
        <v>14.941342576086956</v>
      </c>
      <c r="F63" s="444">
        <v>28.997503072010868</v>
      </c>
    </row>
    <row r="64" spans="2:6" ht="12.95" thickBot="1">
      <c r="B64" s="389" t="s">
        <v>28</v>
      </c>
      <c r="C64" s="384">
        <v>0.5</v>
      </c>
      <c r="D64" s="19">
        <v>2.8122653065557066</v>
      </c>
      <c r="E64" s="19">
        <v>10.784749423913043</v>
      </c>
      <c r="F64" s="444">
        <v>13.59701473046875</v>
      </c>
    </row>
    <row r="65" spans="2:6" ht="13.5" thickBot="1">
      <c r="B65" s="519" t="s">
        <v>338</v>
      </c>
      <c r="C65" s="520"/>
      <c r="D65" s="521">
        <f>SUM(D56:D64)</f>
        <v>39.249306438943613</v>
      </c>
      <c r="E65" s="521">
        <f>SUM(E56:E64)</f>
        <v>97.657267086956523</v>
      </c>
      <c r="F65" s="522">
        <f>SUM(F56:F64)</f>
        <v>136.90657352590014</v>
      </c>
    </row>
    <row r="66" spans="2:6" ht="12.95" thickBot="1">
      <c r="B66" s="326"/>
      <c r="C66" s="326"/>
      <c r="D66" s="326"/>
      <c r="E66" s="326"/>
      <c r="F66" s="326"/>
    </row>
    <row r="67" spans="2:6">
      <c r="B67" s="1035" t="s">
        <v>513</v>
      </c>
      <c r="C67" s="1036"/>
      <c r="D67" s="1037" t="s">
        <v>64</v>
      </c>
      <c r="E67" s="1037" t="s">
        <v>15</v>
      </c>
      <c r="F67" s="1038" t="s">
        <v>16</v>
      </c>
    </row>
    <row r="68" spans="2:6" ht="13.5" thickBot="1">
      <c r="B68" s="321" t="s">
        <v>514</v>
      </c>
      <c r="C68" s="489"/>
      <c r="D68" s="323">
        <f>D37+D65</f>
        <v>618.95845997050253</v>
      </c>
      <c r="E68" s="323">
        <f>E37+E65</f>
        <v>711.8590195326085</v>
      </c>
      <c r="F68" s="324">
        <f>F65+F37</f>
        <v>1330.8174795031111</v>
      </c>
    </row>
    <row r="69" spans="2:6">
      <c r="B69" s="326"/>
      <c r="C69" s="326"/>
      <c r="D69" s="326"/>
      <c r="E69" s="326"/>
      <c r="F69" s="326"/>
    </row>
    <row r="70" spans="2:6">
      <c r="B70" s="326"/>
      <c r="C70" s="326"/>
      <c r="D70" s="326"/>
      <c r="E70" s="326"/>
      <c r="F70" s="326"/>
    </row>
    <row r="71" spans="2:6">
      <c r="B71" s="326"/>
      <c r="C71" s="326"/>
      <c r="D71" s="326"/>
      <c r="E71" s="326"/>
      <c r="F71" s="326"/>
    </row>
    <row r="72" spans="2:6" ht="18.600000000000001" thickBot="1">
      <c r="B72" s="2119" t="s">
        <v>541</v>
      </c>
      <c r="C72" s="2119"/>
      <c r="D72" s="2119"/>
      <c r="E72" s="2119"/>
      <c r="F72" s="2119"/>
    </row>
    <row r="73" spans="2:6" ht="12.95">
      <c r="B73" s="352" t="s">
        <v>339</v>
      </c>
      <c r="C73" s="353"/>
      <c r="D73" s="2124" t="s">
        <v>414</v>
      </c>
      <c r="E73" s="2124"/>
      <c r="F73" s="2125"/>
    </row>
    <row r="74" spans="2:6">
      <c r="B74" s="354" t="s">
        <v>61</v>
      </c>
      <c r="C74" s="355" t="s">
        <v>401</v>
      </c>
      <c r="D74" s="355" t="s">
        <v>64</v>
      </c>
      <c r="E74" s="355" t="s">
        <v>15</v>
      </c>
      <c r="F74" s="491" t="s">
        <v>16</v>
      </c>
    </row>
    <row r="75" spans="2:6">
      <c r="B75" s="358" t="s">
        <v>121</v>
      </c>
      <c r="C75" s="625">
        <v>8.5599999999999996E-2</v>
      </c>
      <c r="D75" s="490">
        <v>50.128478260869571</v>
      </c>
      <c r="E75" s="490"/>
      <c r="F75" s="492">
        <v>50.128478260869571</v>
      </c>
    </row>
    <row r="76" spans="2:6">
      <c r="B76" s="358" t="s">
        <v>123</v>
      </c>
      <c r="C76" s="625">
        <v>0.2021</v>
      </c>
      <c r="D76" s="490">
        <v>48.096521739130431</v>
      </c>
      <c r="E76" s="490"/>
      <c r="F76" s="492">
        <v>48.096521739130431</v>
      </c>
    </row>
    <row r="77" spans="2:6">
      <c r="B77" s="358" t="s">
        <v>352</v>
      </c>
      <c r="C77" s="625">
        <v>0.17</v>
      </c>
      <c r="D77" s="490">
        <v>2.2504565217391299</v>
      </c>
      <c r="E77" s="490"/>
      <c r="F77" s="492">
        <v>2.2504565217391299</v>
      </c>
    </row>
    <row r="78" spans="2:6">
      <c r="B78" s="358" t="s">
        <v>441</v>
      </c>
      <c r="C78" s="625">
        <v>0.23330000000000001</v>
      </c>
      <c r="D78" s="490">
        <v>38.372717391304349</v>
      </c>
      <c r="E78" s="490"/>
      <c r="F78" s="492">
        <v>38.372717391304349</v>
      </c>
    </row>
    <row r="79" spans="2:6">
      <c r="B79" s="358" t="s">
        <v>442</v>
      </c>
      <c r="C79" s="625">
        <v>0.23330000000000001</v>
      </c>
      <c r="D79" s="490">
        <v>43.052826086956522</v>
      </c>
      <c r="E79" s="490"/>
      <c r="F79" s="492">
        <v>43.052826086956522</v>
      </c>
    </row>
    <row r="80" spans="2:6">
      <c r="B80" s="358" t="s">
        <v>501</v>
      </c>
      <c r="C80" s="625">
        <v>0.2</v>
      </c>
      <c r="D80" s="490">
        <v>1.0614347826087001</v>
      </c>
      <c r="E80" s="490"/>
      <c r="F80" s="492">
        <v>1.0614347826087001</v>
      </c>
    </row>
    <row r="81" spans="2:6">
      <c r="B81" s="358" t="s">
        <v>443</v>
      </c>
      <c r="C81" s="625">
        <v>0.23330000000000001</v>
      </c>
      <c r="D81" s="490">
        <v>16.084173913043479</v>
      </c>
      <c r="E81" s="490"/>
      <c r="F81" s="492">
        <v>16.084173913043479</v>
      </c>
    </row>
    <row r="82" spans="2:6">
      <c r="B82" s="358" t="s">
        <v>150</v>
      </c>
      <c r="C82" s="625">
        <v>0.45900000000000002</v>
      </c>
      <c r="D82" s="490">
        <v>16.579619565217389</v>
      </c>
      <c r="E82" s="490"/>
      <c r="F82" s="492">
        <v>16.579619565217389</v>
      </c>
    </row>
    <row r="83" spans="2:6">
      <c r="B83" s="358" t="s">
        <v>152</v>
      </c>
      <c r="C83" s="625">
        <v>0.31850000000000001</v>
      </c>
      <c r="D83" s="490">
        <v>0</v>
      </c>
      <c r="E83" s="490">
        <v>40.186847826086961</v>
      </c>
      <c r="F83" s="492">
        <v>40.186847826086961</v>
      </c>
    </row>
    <row r="84" spans="2:6">
      <c r="B84" s="358" t="s">
        <v>464</v>
      </c>
      <c r="C84" s="625">
        <v>0.3</v>
      </c>
      <c r="D84" s="490">
        <v>0</v>
      </c>
      <c r="E84" s="490">
        <v>9.2065217391300008E-3</v>
      </c>
      <c r="F84" s="492">
        <v>9.2065217391300008E-3</v>
      </c>
    </row>
    <row r="85" spans="2:6">
      <c r="B85" s="358" t="s">
        <v>235</v>
      </c>
      <c r="C85" s="625">
        <v>0.3</v>
      </c>
      <c r="D85" s="490">
        <v>9.6207934782608699</v>
      </c>
      <c r="E85" s="490"/>
      <c r="F85" s="492">
        <v>9.6207934782608699</v>
      </c>
    </row>
    <row r="86" spans="2:6">
      <c r="B86" s="358" t="s">
        <v>444</v>
      </c>
      <c r="C86" s="625">
        <v>0.1333</v>
      </c>
      <c r="D86" s="490">
        <v>10.858934782608699</v>
      </c>
      <c r="E86" s="490"/>
      <c r="F86" s="492">
        <v>10.858934782608699</v>
      </c>
    </row>
    <row r="87" spans="2:6">
      <c r="B87" s="358" t="s">
        <v>445</v>
      </c>
      <c r="C87" s="625">
        <v>0.1333</v>
      </c>
      <c r="D87" s="490">
        <v>11.15153260869565</v>
      </c>
      <c r="E87" s="490"/>
      <c r="F87" s="492">
        <v>11.15153260869565</v>
      </c>
    </row>
    <row r="88" spans="2:6">
      <c r="B88" s="358" t="s">
        <v>530</v>
      </c>
      <c r="C88" s="625">
        <v>0.1333</v>
      </c>
      <c r="D88" s="490">
        <v>8.6328913043478295</v>
      </c>
      <c r="E88" s="490"/>
      <c r="F88" s="492">
        <v>8.6328913043478295</v>
      </c>
    </row>
    <row r="89" spans="2:6">
      <c r="B89" s="358" t="s">
        <v>531</v>
      </c>
      <c r="C89" s="625">
        <v>0.125</v>
      </c>
      <c r="D89" s="490">
        <v>3.47155434782609</v>
      </c>
      <c r="E89" s="490"/>
      <c r="F89" s="492">
        <v>3.47155434782609</v>
      </c>
    </row>
    <row r="90" spans="2:6">
      <c r="B90" s="358" t="s">
        <v>449</v>
      </c>
      <c r="C90" s="625">
        <v>0.1333</v>
      </c>
      <c r="D90" s="490">
        <v>1.98383695652174</v>
      </c>
      <c r="E90" s="490"/>
      <c r="F90" s="492">
        <v>1.98383695652174</v>
      </c>
    </row>
    <row r="91" spans="2:6">
      <c r="B91" s="358" t="s">
        <v>450</v>
      </c>
      <c r="C91" s="625">
        <v>0.1333</v>
      </c>
      <c r="D91" s="490">
        <v>4.3070108695652198</v>
      </c>
      <c r="E91" s="490"/>
      <c r="F91" s="492">
        <v>4.3070108695652198</v>
      </c>
    </row>
    <row r="92" spans="2:6">
      <c r="B92" s="358" t="s">
        <v>154</v>
      </c>
      <c r="C92" s="625">
        <v>0.1</v>
      </c>
      <c r="D92" s="490">
        <v>2.0625326086956499</v>
      </c>
      <c r="E92" s="490"/>
      <c r="F92" s="492">
        <v>2.0625326086956499</v>
      </c>
    </row>
    <row r="93" spans="2:6">
      <c r="B93" s="358" t="s">
        <v>451</v>
      </c>
      <c r="C93" s="625">
        <v>0.23330000000000001</v>
      </c>
      <c r="D93" s="490">
        <v>43.7345652173913</v>
      </c>
      <c r="E93" s="490"/>
      <c r="F93" s="492">
        <v>43.7345652173913</v>
      </c>
    </row>
    <row r="94" spans="2:6">
      <c r="B94" s="358" t="s">
        <v>206</v>
      </c>
      <c r="C94" s="625">
        <v>0.6</v>
      </c>
      <c r="D94" s="490">
        <v>46.516521739130432</v>
      </c>
      <c r="E94" s="490"/>
      <c r="F94" s="492">
        <v>46.516521739130432</v>
      </c>
    </row>
    <row r="95" spans="2:6">
      <c r="B95" s="513" t="s">
        <v>452</v>
      </c>
      <c r="C95" s="625">
        <v>9.6799999999999997E-2</v>
      </c>
      <c r="D95" s="490">
        <v>11.99714130434783</v>
      </c>
      <c r="E95" s="490"/>
      <c r="F95" s="492">
        <v>11.99714130434783</v>
      </c>
    </row>
    <row r="96" spans="2:6">
      <c r="B96" s="358" t="s">
        <v>453</v>
      </c>
      <c r="C96" s="625">
        <v>0.1333</v>
      </c>
      <c r="D96" s="490">
        <v>23.200543478260869</v>
      </c>
      <c r="E96" s="490"/>
      <c r="F96" s="492">
        <v>23.200543478260869</v>
      </c>
    </row>
    <row r="97" spans="2:6">
      <c r="B97" s="358" t="s">
        <v>454</v>
      </c>
      <c r="C97" s="625">
        <v>0.23330000000000001</v>
      </c>
      <c r="D97" s="490">
        <v>7.19095652173913</v>
      </c>
      <c r="E97" s="490"/>
      <c r="F97" s="492">
        <v>7.19095652173913</v>
      </c>
    </row>
    <row r="98" spans="2:6">
      <c r="B98" s="358" t="s">
        <v>455</v>
      </c>
      <c r="C98" s="625">
        <v>0.1333</v>
      </c>
      <c r="D98" s="490">
        <v>6.0762065217391301</v>
      </c>
      <c r="E98" s="490"/>
      <c r="F98" s="492">
        <v>6.0762065217391301</v>
      </c>
    </row>
    <row r="99" spans="2:6">
      <c r="B99" s="358" t="s">
        <v>532</v>
      </c>
      <c r="C99" s="514">
        <v>0.155</v>
      </c>
      <c r="D99" s="490">
        <v>8.2658586956521702</v>
      </c>
      <c r="E99" s="490">
        <v>27.413369565217391</v>
      </c>
      <c r="F99" s="492">
        <v>35.679228260869564</v>
      </c>
    </row>
    <row r="100" spans="2:6">
      <c r="B100" s="530" t="s">
        <v>518</v>
      </c>
      <c r="C100" s="527" t="s">
        <v>67</v>
      </c>
      <c r="D100" s="528">
        <v>10.9</v>
      </c>
      <c r="E100" s="528">
        <v>122.6</v>
      </c>
      <c r="F100" s="529">
        <v>133.5</v>
      </c>
    </row>
    <row r="101" spans="2:6">
      <c r="B101" s="531" t="s">
        <v>519</v>
      </c>
      <c r="C101" s="527" t="s">
        <v>67</v>
      </c>
      <c r="D101" s="528">
        <v>54.199999999999996</v>
      </c>
      <c r="E101" s="528">
        <v>5.6</v>
      </c>
      <c r="F101" s="529">
        <v>59.8</v>
      </c>
    </row>
    <row r="102" spans="2:6">
      <c r="B102" s="531" t="s">
        <v>520</v>
      </c>
      <c r="C102" s="527" t="s">
        <v>67</v>
      </c>
      <c r="D102" s="528">
        <v>20.2</v>
      </c>
      <c r="E102" s="528">
        <v>15.2</v>
      </c>
      <c r="F102" s="529">
        <v>35.4</v>
      </c>
    </row>
    <row r="103" spans="2:6">
      <c r="B103" s="369" t="s">
        <v>90</v>
      </c>
      <c r="C103" s="527">
        <v>0.25</v>
      </c>
      <c r="D103" s="528">
        <v>16.5</v>
      </c>
      <c r="E103" s="528">
        <v>1.1000000000000001</v>
      </c>
      <c r="F103" s="529">
        <v>17.600000000000001</v>
      </c>
    </row>
    <row r="104" spans="2:6">
      <c r="B104" s="369" t="s">
        <v>72</v>
      </c>
      <c r="C104" s="527">
        <v>0.23549999999999999</v>
      </c>
      <c r="D104" s="528">
        <v>6.9</v>
      </c>
      <c r="E104" s="528">
        <v>0.8</v>
      </c>
      <c r="F104" s="529">
        <v>7.7</v>
      </c>
    </row>
    <row r="105" spans="2:6">
      <c r="B105" s="369" t="s">
        <v>84</v>
      </c>
      <c r="C105" s="527">
        <v>0.215</v>
      </c>
      <c r="D105" s="528">
        <v>0.8</v>
      </c>
      <c r="E105" s="528" t="s">
        <v>542</v>
      </c>
      <c r="F105" s="529">
        <v>0.8</v>
      </c>
    </row>
    <row r="106" spans="2:6">
      <c r="B106" s="369" t="s">
        <v>77</v>
      </c>
      <c r="C106" s="527">
        <v>0.25</v>
      </c>
      <c r="D106" s="528">
        <v>0.6</v>
      </c>
      <c r="E106" s="528" t="s">
        <v>542</v>
      </c>
      <c r="F106" s="529">
        <v>0.6</v>
      </c>
    </row>
    <row r="107" spans="2:6">
      <c r="B107" s="369" t="s">
        <v>425</v>
      </c>
      <c r="C107" s="527">
        <v>1</v>
      </c>
      <c r="D107" s="528">
        <v>19.8</v>
      </c>
      <c r="E107" s="528" t="s">
        <v>542</v>
      </c>
      <c r="F107" s="529">
        <v>19.8</v>
      </c>
    </row>
    <row r="108" spans="2:6">
      <c r="B108" s="369" t="s">
        <v>220</v>
      </c>
      <c r="C108" s="527">
        <v>0.15</v>
      </c>
      <c r="D108" s="528">
        <v>9.5</v>
      </c>
      <c r="E108" s="528" t="s">
        <v>542</v>
      </c>
      <c r="F108" s="529">
        <v>9.5</v>
      </c>
    </row>
    <row r="109" spans="2:6" ht="12.95" thickBot="1">
      <c r="B109" s="369" t="s">
        <v>148</v>
      </c>
      <c r="C109" s="527">
        <v>0.05</v>
      </c>
      <c r="D109" s="528">
        <v>5.3</v>
      </c>
      <c r="E109" s="528" t="s">
        <v>542</v>
      </c>
      <c r="F109" s="529">
        <v>5.3</v>
      </c>
    </row>
    <row r="110" spans="2:6" ht="13.5" thickBot="1">
      <c r="B110" s="523" t="s">
        <v>315</v>
      </c>
      <c r="C110" s="524"/>
      <c r="D110" s="525">
        <f>SUM(D75:D109)</f>
        <v>559.39710869565192</v>
      </c>
      <c r="E110" s="525">
        <f>SUM(E75:E109)</f>
        <v>212.90942391304347</v>
      </c>
      <c r="F110" s="526">
        <f>SUM(F75:F109)</f>
        <v>772.30653260869553</v>
      </c>
    </row>
    <row r="111" spans="2:6">
      <c r="B111" s="501" t="s">
        <v>533</v>
      </c>
      <c r="C111" s="501"/>
      <c r="D111" s="326"/>
      <c r="E111" s="326"/>
      <c r="F111" s="326"/>
    </row>
    <row r="112" spans="2:6">
      <c r="B112" s="511" t="s">
        <v>534</v>
      </c>
      <c r="C112" s="501"/>
      <c r="D112" s="326"/>
      <c r="E112" s="326"/>
      <c r="F112" s="326"/>
    </row>
    <row r="113" spans="2:6">
      <c r="B113" s="511" t="s">
        <v>522</v>
      </c>
      <c r="C113" s="326"/>
      <c r="D113" s="326"/>
      <c r="E113" s="326"/>
      <c r="F113" s="326"/>
    </row>
    <row r="114" spans="2:6">
      <c r="B114" s="326"/>
      <c r="C114" s="326"/>
      <c r="D114" s="326"/>
      <c r="E114" s="326"/>
      <c r="F114" s="326"/>
    </row>
  </sheetData>
  <mergeCells count="5">
    <mergeCell ref="B2:F2"/>
    <mergeCell ref="D3:F3"/>
    <mergeCell ref="D54:F54"/>
    <mergeCell ref="B72:F72"/>
    <mergeCell ref="D73:F7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112"/>
  <sheetViews>
    <sheetView topLeftCell="A91" workbookViewId="0">
      <selection activeCell="B52" sqref="B52:F110"/>
    </sheetView>
  </sheetViews>
  <sheetFormatPr defaultColWidth="9.140625" defaultRowHeight="12.6"/>
  <cols>
    <col min="1" max="1" width="9.140625" style="326"/>
    <col min="2" max="2" width="52.28515625" style="326" customWidth="1"/>
    <col min="3" max="3" width="13.7109375" style="326" bestFit="1" customWidth="1"/>
    <col min="4" max="4" width="18.140625" style="326" bestFit="1" customWidth="1"/>
    <col min="5" max="6" width="15.7109375" style="326" bestFit="1" customWidth="1"/>
    <col min="7" max="16384" width="9.140625" style="326"/>
  </cols>
  <sheetData>
    <row r="2" spans="2:9" ht="18.600000000000001" thickBot="1">
      <c r="B2" s="2119" t="s">
        <v>543</v>
      </c>
      <c r="C2" s="2119"/>
      <c r="D2" s="2119"/>
      <c r="E2" s="2119"/>
      <c r="F2" s="2119"/>
    </row>
    <row r="3" spans="2:9" ht="12.95">
      <c r="B3" s="438" t="s">
        <v>507</v>
      </c>
      <c r="C3" s="439"/>
      <c r="D3" s="2120" t="s">
        <v>508</v>
      </c>
      <c r="E3" s="2120"/>
      <c r="F3" s="2121"/>
    </row>
    <row r="4" spans="2:9" ht="12.95">
      <c r="B4" s="482" t="s">
        <v>61</v>
      </c>
      <c r="C4" s="478" t="s">
        <v>401</v>
      </c>
      <c r="D4" s="478" t="s">
        <v>332</v>
      </c>
      <c r="E4" s="478" t="s">
        <v>15</v>
      </c>
      <c r="F4" s="483" t="s">
        <v>16</v>
      </c>
    </row>
    <row r="5" spans="2:9">
      <c r="B5" s="278" t="s">
        <v>21</v>
      </c>
      <c r="C5" s="384">
        <v>0.85</v>
      </c>
      <c r="D5" s="480">
        <v>3.8754173955502718</v>
      </c>
      <c r="E5" s="481">
        <v>6.1437493695652172</v>
      </c>
      <c r="F5" s="484">
        <v>10.019166765115489</v>
      </c>
    </row>
    <row r="6" spans="2:9">
      <c r="B6" s="280" t="s">
        <v>33</v>
      </c>
      <c r="C6" s="384" t="s">
        <v>162</v>
      </c>
      <c r="D6" s="480">
        <v>15.26481740404212</v>
      </c>
      <c r="E6" s="481">
        <v>4.1769383586956517</v>
      </c>
      <c r="F6" s="484">
        <v>19.44175576273777</v>
      </c>
    </row>
    <row r="7" spans="2:9">
      <c r="B7" s="280" t="s">
        <v>163</v>
      </c>
      <c r="C7" s="384">
        <v>0.65129999999999999</v>
      </c>
      <c r="D7" s="480">
        <v>0.6488706479279891</v>
      </c>
      <c r="E7" s="481">
        <v>0</v>
      </c>
      <c r="F7" s="484">
        <v>0.6488706479279891</v>
      </c>
      <c r="I7"/>
    </row>
    <row r="8" spans="2:9">
      <c r="B8" s="280" t="s">
        <v>42</v>
      </c>
      <c r="C8" s="480" t="s">
        <v>164</v>
      </c>
      <c r="D8" s="480">
        <v>38.539423913043478</v>
      </c>
      <c r="E8" s="481">
        <v>0</v>
      </c>
      <c r="F8" s="484">
        <v>38.539423913043478</v>
      </c>
    </row>
    <row r="9" spans="2:9">
      <c r="B9" s="280" t="s">
        <v>45</v>
      </c>
      <c r="C9" s="479">
        <v>0.51</v>
      </c>
      <c r="D9" s="480">
        <v>9.1937622282608693</v>
      </c>
      <c r="E9" s="481">
        <v>5.0514598260869565</v>
      </c>
      <c r="F9" s="484">
        <v>14.245222054347826</v>
      </c>
    </row>
    <row r="10" spans="2:9">
      <c r="B10" s="280" t="s">
        <v>47</v>
      </c>
      <c r="C10" s="391">
        <v>0.51</v>
      </c>
      <c r="D10" s="480">
        <v>50.310321841032604</v>
      </c>
      <c r="E10" s="481">
        <v>28.545125195652172</v>
      </c>
      <c r="F10" s="484">
        <v>78.85544703668478</v>
      </c>
    </row>
    <row r="11" spans="2:9">
      <c r="B11" s="280" t="s">
        <v>51</v>
      </c>
      <c r="C11" s="391">
        <v>0.13039999999999999</v>
      </c>
      <c r="D11" s="480">
        <v>7.1754541304469432</v>
      </c>
      <c r="E11" s="481">
        <v>1.8055821739130435</v>
      </c>
      <c r="F11" s="484">
        <v>8.9810363043599875</v>
      </c>
    </row>
    <row r="12" spans="2:9">
      <c r="B12" s="280" t="s">
        <v>173</v>
      </c>
      <c r="C12" s="391" t="s">
        <v>167</v>
      </c>
      <c r="D12" s="480">
        <v>0</v>
      </c>
      <c r="E12" s="481">
        <v>0</v>
      </c>
      <c r="F12" s="484">
        <v>0</v>
      </c>
    </row>
    <row r="13" spans="2:9">
      <c r="B13" s="280" t="s">
        <v>419</v>
      </c>
      <c r="C13" s="384">
        <v>0.1988</v>
      </c>
      <c r="D13" s="480">
        <v>0.14567341199128525</v>
      </c>
      <c r="E13" s="481">
        <v>0.61412052173913045</v>
      </c>
      <c r="F13" s="484">
        <v>0.7597939337304157</v>
      </c>
    </row>
    <row r="14" spans="2:9">
      <c r="B14" s="280" t="s">
        <v>56</v>
      </c>
      <c r="C14" s="384">
        <v>0.55300000000000005</v>
      </c>
      <c r="D14" s="480">
        <v>14.717510699728258</v>
      </c>
      <c r="E14" s="481">
        <v>11.667810119565218</v>
      </c>
      <c r="F14" s="484">
        <v>26.385320819293476</v>
      </c>
    </row>
    <row r="15" spans="2:9">
      <c r="B15" s="280" t="s">
        <v>57</v>
      </c>
      <c r="C15" s="391">
        <v>0.39550000000000002</v>
      </c>
      <c r="D15" s="480">
        <v>15.735861922554347</v>
      </c>
      <c r="E15" s="481">
        <v>45.400708673913044</v>
      </c>
      <c r="F15" s="484">
        <v>61.136570596467394</v>
      </c>
    </row>
    <row r="16" spans="2:9">
      <c r="B16" s="280" t="s">
        <v>60</v>
      </c>
      <c r="C16" s="384">
        <v>0.43969999999999998</v>
      </c>
      <c r="D16" s="480">
        <v>6.2513500764266299</v>
      </c>
      <c r="E16" s="481">
        <v>9.1004301847826081</v>
      </c>
      <c r="F16" s="484">
        <v>15.351780261209239</v>
      </c>
    </row>
    <row r="17" spans="2:6">
      <c r="B17" s="280" t="s">
        <v>65</v>
      </c>
      <c r="C17" s="384">
        <v>0.64</v>
      </c>
      <c r="D17" s="480">
        <v>14.543379161005435</v>
      </c>
      <c r="E17" s="481">
        <v>9.3029380326086955</v>
      </c>
      <c r="F17" s="484">
        <v>23.84631719361413</v>
      </c>
    </row>
    <row r="18" spans="2:6">
      <c r="B18" s="280" t="s">
        <v>68</v>
      </c>
      <c r="C18" s="384">
        <v>0.2</v>
      </c>
      <c r="D18" s="480">
        <v>4.2392455417798915</v>
      </c>
      <c r="E18" s="481">
        <v>3.5362799782608696</v>
      </c>
      <c r="F18" s="484">
        <v>7.7755255200407607</v>
      </c>
    </row>
    <row r="19" spans="2:6">
      <c r="B19" s="280" t="s">
        <v>71</v>
      </c>
      <c r="C19" s="391" t="s">
        <v>174</v>
      </c>
      <c r="D19" s="480">
        <v>20.912264448414678</v>
      </c>
      <c r="E19" s="481">
        <v>2.3662435760869567</v>
      </c>
      <c r="F19" s="484">
        <v>23.278508024501633</v>
      </c>
    </row>
    <row r="20" spans="2:6">
      <c r="B20" s="280" t="s">
        <v>52</v>
      </c>
      <c r="C20" s="391">
        <v>0.35</v>
      </c>
      <c r="D20" s="480">
        <v>4.8402481264860731</v>
      </c>
      <c r="E20" s="481">
        <v>0.73989344565217396</v>
      </c>
      <c r="F20" s="484">
        <v>5.5801415721382472</v>
      </c>
    </row>
    <row r="21" spans="2:6">
      <c r="B21" s="280" t="s">
        <v>74</v>
      </c>
      <c r="C21" s="391" t="s">
        <v>175</v>
      </c>
      <c r="D21" s="480">
        <v>60.213316891877554</v>
      </c>
      <c r="E21" s="481">
        <v>15.575224706521739</v>
      </c>
      <c r="F21" s="484">
        <v>75.788541598399291</v>
      </c>
    </row>
    <row r="22" spans="2:6">
      <c r="B22" s="280" t="s">
        <v>178</v>
      </c>
      <c r="C22" s="391" t="s">
        <v>176</v>
      </c>
      <c r="D22" s="480">
        <v>14.855529705545177</v>
      </c>
      <c r="E22" s="481">
        <v>43.808376576086957</v>
      </c>
      <c r="F22" s="484">
        <v>58.663906281632137</v>
      </c>
    </row>
    <row r="23" spans="2:6">
      <c r="B23" s="280" t="s">
        <v>83</v>
      </c>
      <c r="C23" s="391" t="s">
        <v>177</v>
      </c>
      <c r="D23" s="480">
        <v>35.74687753228519</v>
      </c>
      <c r="E23" s="481">
        <v>5.4366043478260871E-2</v>
      </c>
      <c r="F23" s="484">
        <v>35.801243575763451</v>
      </c>
    </row>
    <row r="24" spans="2:6">
      <c r="B24" s="280" t="s">
        <v>85</v>
      </c>
      <c r="C24" s="391">
        <v>0.3679</v>
      </c>
      <c r="D24" s="480">
        <v>9.6586413043478263</v>
      </c>
      <c r="E24" s="481">
        <v>35.071129891304352</v>
      </c>
      <c r="F24" s="484">
        <v>44.729771195652177</v>
      </c>
    </row>
    <row r="25" spans="2:6">
      <c r="B25" s="280" t="s">
        <v>88</v>
      </c>
      <c r="C25" s="391" t="s">
        <v>179</v>
      </c>
      <c r="D25" s="480">
        <v>23.633221807065219</v>
      </c>
      <c r="E25" s="481">
        <v>13.457538673913042</v>
      </c>
      <c r="F25" s="484">
        <v>37.090760480978261</v>
      </c>
    </row>
    <row r="26" spans="2:6">
      <c r="B26" s="280" t="s">
        <v>466</v>
      </c>
      <c r="C26" s="384">
        <v>0.41499999999999998</v>
      </c>
      <c r="D26" s="480">
        <v>4.9733424939283211</v>
      </c>
      <c r="E26" s="481">
        <v>0.23295061956521737</v>
      </c>
      <c r="F26" s="484">
        <v>5.2062931134935386</v>
      </c>
    </row>
    <row r="27" spans="2:6">
      <c r="B27" s="280" t="s">
        <v>105</v>
      </c>
      <c r="C27" s="384">
        <v>0.30580000000000002</v>
      </c>
      <c r="D27" s="480">
        <v>7.1743119904891302</v>
      </c>
      <c r="E27" s="481">
        <v>70.540930304347825</v>
      </c>
      <c r="F27" s="484">
        <v>77.715242294836955</v>
      </c>
    </row>
    <row r="28" spans="2:6">
      <c r="B28" s="280" t="s">
        <v>106</v>
      </c>
      <c r="C28" s="384">
        <v>0.30580000000000002</v>
      </c>
      <c r="D28" s="480">
        <v>37.042250000000003</v>
      </c>
      <c r="E28" s="481">
        <v>0</v>
      </c>
      <c r="F28" s="484">
        <v>37.042250000000003</v>
      </c>
    </row>
    <row r="29" spans="2:6">
      <c r="B29" s="280" t="s">
        <v>108</v>
      </c>
      <c r="C29" s="384">
        <v>0.58840000000000003</v>
      </c>
      <c r="D29" s="480">
        <v>38.778149796195649</v>
      </c>
      <c r="E29" s="481">
        <v>12.824048173913043</v>
      </c>
      <c r="F29" s="484">
        <v>51.602197970108691</v>
      </c>
    </row>
    <row r="30" spans="2:6">
      <c r="B30" s="280" t="s">
        <v>524</v>
      </c>
      <c r="C30" s="1034">
        <v>0.245</v>
      </c>
      <c r="D30" s="480">
        <v>7.8716652513586958</v>
      </c>
      <c r="E30" s="481">
        <v>5.4406119347826092</v>
      </c>
      <c r="F30" s="484">
        <v>13.312277186141305</v>
      </c>
    </row>
    <row r="31" spans="2:6">
      <c r="B31" s="280" t="s">
        <v>225</v>
      </c>
      <c r="C31" s="384">
        <v>0.18</v>
      </c>
      <c r="D31" s="480">
        <v>2.4185488918138587</v>
      </c>
      <c r="E31" s="481">
        <v>0.63192478260869567</v>
      </c>
      <c r="F31" s="484">
        <v>3.0504736744225545</v>
      </c>
    </row>
    <row r="32" spans="2:6">
      <c r="B32" s="280" t="s">
        <v>112</v>
      </c>
      <c r="C32" s="391">
        <v>0.41499999999999998</v>
      </c>
      <c r="D32" s="480">
        <v>19.237630434782609</v>
      </c>
      <c r="E32" s="481">
        <v>0.19201825</v>
      </c>
      <c r="F32" s="484">
        <v>19.42964868478261</v>
      </c>
    </row>
    <row r="33" spans="2:11">
      <c r="B33" s="280" t="s">
        <v>113</v>
      </c>
      <c r="C33" s="391">
        <v>0.53200000000000003</v>
      </c>
      <c r="D33" s="480">
        <v>26.237337338654889</v>
      </c>
      <c r="E33" s="481">
        <v>9.4859008586956524</v>
      </c>
      <c r="F33" s="484">
        <v>35.72323819735054</v>
      </c>
    </row>
    <row r="34" spans="2:11">
      <c r="B34" s="280" t="s">
        <v>460</v>
      </c>
      <c r="C34" s="391">
        <v>0.59599999999999997</v>
      </c>
      <c r="D34" s="480">
        <v>7.6830313274549402</v>
      </c>
      <c r="E34" s="481">
        <v>0.56214577173913038</v>
      </c>
      <c r="F34" s="484">
        <v>8.2451770991940698</v>
      </c>
    </row>
    <row r="35" spans="2:11">
      <c r="B35" s="280" t="s">
        <v>114</v>
      </c>
      <c r="C35" s="391">
        <v>0.34570000000000001</v>
      </c>
      <c r="D35" s="480">
        <v>34.320056046195653</v>
      </c>
      <c r="E35" s="481">
        <v>52.498833586956522</v>
      </c>
      <c r="F35" s="484">
        <v>86.818889633152168</v>
      </c>
    </row>
    <row r="36" spans="2:11" ht="12.95" thickBot="1">
      <c r="B36" s="278" t="s">
        <v>495</v>
      </c>
      <c r="C36" s="391">
        <v>0.45750000000000002</v>
      </c>
      <c r="D36" s="480">
        <v>1.3798827700407608</v>
      </c>
      <c r="E36" s="481">
        <v>3.9360179565217392</v>
      </c>
      <c r="F36" s="484">
        <v>5.3159007265625</v>
      </c>
    </row>
    <row r="37" spans="2:11" ht="13.5" thickBot="1">
      <c r="B37" s="516" t="s">
        <v>382</v>
      </c>
      <c r="C37" s="517"/>
      <c r="D37" s="517">
        <v>537.61739453072641</v>
      </c>
      <c r="E37" s="517">
        <v>392.76329758695653</v>
      </c>
      <c r="F37" s="518">
        <v>930.38069211768266</v>
      </c>
    </row>
    <row r="38" spans="2:11">
      <c r="B38" s="499" t="s">
        <v>420</v>
      </c>
      <c r="C38" s="498"/>
      <c r="D38" s="500"/>
      <c r="E38" s="500"/>
      <c r="F38" s="500"/>
      <c r="G38" s="500"/>
      <c r="H38" s="500"/>
      <c r="I38" s="500"/>
      <c r="J38" s="500"/>
      <c r="K38" s="500"/>
    </row>
    <row r="39" spans="2:11">
      <c r="B39" s="499" t="s">
        <v>536</v>
      </c>
      <c r="C39" s="498"/>
      <c r="D39" s="500"/>
      <c r="E39" s="500"/>
      <c r="F39" s="500"/>
      <c r="G39" s="500"/>
      <c r="H39" s="500"/>
      <c r="I39" s="500"/>
      <c r="J39" s="500"/>
      <c r="K39" s="500"/>
    </row>
    <row r="40" spans="2:11">
      <c r="B40" s="499" t="s">
        <v>395</v>
      </c>
      <c r="C40" s="501"/>
      <c r="D40" s="501"/>
      <c r="E40" s="502"/>
      <c r="F40" s="500"/>
      <c r="G40" s="500"/>
      <c r="H40" s="500"/>
      <c r="I40" s="500"/>
      <c r="J40" s="500"/>
      <c r="K40" s="500"/>
    </row>
    <row r="41" spans="2:11">
      <c r="B41" s="501" t="s">
        <v>385</v>
      </c>
      <c r="C41" s="501"/>
      <c r="D41" s="501"/>
      <c r="E41" s="502"/>
      <c r="F41" s="500"/>
      <c r="G41" s="500"/>
      <c r="H41" s="500"/>
      <c r="I41" s="500"/>
      <c r="J41" s="500"/>
      <c r="K41" s="500"/>
    </row>
    <row r="42" spans="2:11">
      <c r="B42" s="501" t="s">
        <v>386</v>
      </c>
      <c r="C42" s="501"/>
      <c r="D42" s="501"/>
      <c r="E42" s="502"/>
      <c r="F42" s="500"/>
      <c r="G42" s="500"/>
      <c r="H42" s="500"/>
      <c r="I42" s="500"/>
      <c r="J42" s="500"/>
      <c r="K42" s="500"/>
    </row>
    <row r="43" spans="2:11">
      <c r="B43" s="501" t="s">
        <v>544</v>
      </c>
      <c r="C43" s="498"/>
      <c r="D43" s="500"/>
      <c r="E43" s="500"/>
      <c r="F43" s="500"/>
      <c r="G43" s="500"/>
      <c r="H43" s="500"/>
      <c r="I43" s="500"/>
      <c r="J43" s="500"/>
      <c r="K43" s="500"/>
    </row>
    <row r="44" spans="2:11">
      <c r="B44" s="501" t="s">
        <v>545</v>
      </c>
      <c r="C44" s="498"/>
      <c r="D44" s="500"/>
      <c r="E44" s="500"/>
      <c r="F44" s="500"/>
      <c r="G44" s="500"/>
      <c r="H44" s="500"/>
      <c r="I44" s="500"/>
      <c r="J44" s="500"/>
      <c r="K44" s="500"/>
    </row>
    <row r="45" spans="2:11">
      <c r="B45" s="501" t="s">
        <v>539</v>
      </c>
      <c r="C45" s="498"/>
      <c r="D45" s="500"/>
      <c r="E45" s="500"/>
      <c r="F45" s="500"/>
      <c r="G45" s="500"/>
      <c r="H45" s="500"/>
      <c r="I45" s="500"/>
      <c r="J45" s="500"/>
      <c r="K45" s="500"/>
    </row>
    <row r="46" spans="2:11">
      <c r="B46" s="501" t="s">
        <v>373</v>
      </c>
      <c r="C46" s="498"/>
      <c r="D46" s="500"/>
      <c r="E46" s="500"/>
      <c r="F46" s="500"/>
      <c r="G46" s="500"/>
      <c r="H46" s="500"/>
      <c r="I46" s="500"/>
      <c r="J46" s="500"/>
      <c r="K46" s="500"/>
    </row>
    <row r="47" spans="2:11">
      <c r="B47" s="501" t="s">
        <v>435</v>
      </c>
      <c r="C47" s="498"/>
      <c r="D47" s="500"/>
      <c r="E47" s="500"/>
      <c r="F47" s="500"/>
      <c r="G47" s="500"/>
      <c r="H47" s="500"/>
      <c r="I47" s="500"/>
      <c r="J47" s="500"/>
      <c r="K47" s="500"/>
    </row>
    <row r="48" spans="2:11">
      <c r="B48" s="393" t="s">
        <v>437</v>
      </c>
      <c r="C48" s="498"/>
      <c r="D48" s="500"/>
      <c r="E48" s="500"/>
      <c r="F48" s="500"/>
      <c r="G48" s="500"/>
      <c r="H48" s="500"/>
      <c r="I48" s="500"/>
      <c r="J48" s="500"/>
      <c r="K48" s="500"/>
    </row>
    <row r="49" spans="2:6">
      <c r="B49" s="393"/>
      <c r="C49" s="498"/>
      <c r="D49" s="500"/>
      <c r="E49" s="500"/>
      <c r="F49" s="500"/>
    </row>
    <row r="50" spans="2:6">
      <c r="B50" s="393"/>
      <c r="C50" s="498"/>
      <c r="D50" s="500"/>
      <c r="E50" s="500"/>
      <c r="F50" s="500"/>
    </row>
    <row r="51" spans="2:6" ht="12.95" thickBot="1">
      <c r="B51" s="393"/>
      <c r="C51" s="498"/>
      <c r="D51" s="500"/>
      <c r="E51" s="500"/>
      <c r="F51" s="500"/>
    </row>
    <row r="52" spans="2:6" ht="12.95">
      <c r="B52" s="438" t="s">
        <v>511</v>
      </c>
      <c r="C52" s="439" t="s">
        <v>401</v>
      </c>
      <c r="D52" s="2122" t="s">
        <v>512</v>
      </c>
      <c r="E52" s="2122"/>
      <c r="F52" s="2123"/>
    </row>
    <row r="53" spans="2:6" ht="12.95">
      <c r="B53" s="482" t="s">
        <v>61</v>
      </c>
      <c r="C53" s="477"/>
      <c r="D53" s="478" t="s">
        <v>332</v>
      </c>
      <c r="E53" s="488" t="s">
        <v>15</v>
      </c>
      <c r="F53" s="483" t="s">
        <v>16</v>
      </c>
    </row>
    <row r="54" spans="2:6">
      <c r="B54" s="389" t="s">
        <v>471</v>
      </c>
      <c r="C54" s="391">
        <v>0.28849999999999998</v>
      </c>
      <c r="D54" s="19">
        <v>4.6266326426630426</v>
      </c>
      <c r="E54" s="19">
        <v>0</v>
      </c>
      <c r="F54" s="444">
        <v>4.6266326426630426</v>
      </c>
    </row>
    <row r="55" spans="2:6">
      <c r="B55" s="389" t="s">
        <v>223</v>
      </c>
      <c r="C55" s="384">
        <v>7.5999999999999998E-2</v>
      </c>
      <c r="D55" s="19">
        <v>13.234866306470787</v>
      </c>
      <c r="E55" s="19">
        <v>1.6811153804347825</v>
      </c>
      <c r="F55" s="444">
        <v>14.915981686905569</v>
      </c>
    </row>
    <row r="56" spans="2:6">
      <c r="B56" s="389" t="s">
        <v>19</v>
      </c>
      <c r="C56" s="384">
        <v>0.1178</v>
      </c>
      <c r="D56" s="19">
        <v>0</v>
      </c>
      <c r="E56" s="19">
        <v>0</v>
      </c>
      <c r="F56" s="444">
        <v>0</v>
      </c>
    </row>
    <row r="57" spans="2:6">
      <c r="B57" s="389" t="s">
        <v>528</v>
      </c>
      <c r="C57" s="391">
        <v>0.05</v>
      </c>
      <c r="D57" s="19">
        <v>2.4551836786684782</v>
      </c>
      <c r="E57" s="19">
        <v>2.5880319130434781</v>
      </c>
      <c r="F57" s="444">
        <v>5.0432155917119559</v>
      </c>
    </row>
    <row r="58" spans="2:6">
      <c r="B58" s="389" t="s">
        <v>31</v>
      </c>
      <c r="C58" s="391" t="s">
        <v>180</v>
      </c>
      <c r="D58" s="19">
        <v>3.1053456182065213</v>
      </c>
      <c r="E58" s="19">
        <v>67.032159163043488</v>
      </c>
      <c r="F58" s="444">
        <v>70.137504781250016</v>
      </c>
    </row>
    <row r="59" spans="2:6">
      <c r="B59" s="389" t="s">
        <v>288</v>
      </c>
      <c r="C59" s="384">
        <v>0.1482</v>
      </c>
      <c r="D59" s="19">
        <v>1.7394586871603259</v>
      </c>
      <c r="E59" s="19">
        <v>6.9585782608695648E-2</v>
      </c>
      <c r="F59" s="444">
        <v>1.8090444697690216</v>
      </c>
    </row>
    <row r="60" spans="2:6">
      <c r="B60" s="389" t="s">
        <v>76</v>
      </c>
      <c r="C60" s="384">
        <v>0.6</v>
      </c>
      <c r="D60" s="19">
        <v>0.92824513841711953</v>
      </c>
      <c r="E60" s="19">
        <v>1.4066378369565218</v>
      </c>
      <c r="F60" s="444">
        <v>2.3348829753736413</v>
      </c>
    </row>
    <row r="61" spans="2:6">
      <c r="B61" s="389" t="s">
        <v>34</v>
      </c>
      <c r="C61" s="384">
        <v>0.36165000000000003</v>
      </c>
      <c r="D61" s="19">
        <v>26.816535835597826</v>
      </c>
      <c r="E61" s="19">
        <v>17.365386673913044</v>
      </c>
      <c r="F61" s="444">
        <v>44.181922509510869</v>
      </c>
    </row>
    <row r="62" spans="2:6" ht="12.95" thickBot="1">
      <c r="B62" s="389" t="s">
        <v>28</v>
      </c>
      <c r="C62" s="384">
        <v>0.5</v>
      </c>
      <c r="D62" s="19">
        <v>2.6273744268002717</v>
      </c>
      <c r="E62" s="19">
        <v>9.7243881956521747</v>
      </c>
      <c r="F62" s="444">
        <v>12.351762622452446</v>
      </c>
    </row>
    <row r="63" spans="2:6" ht="13.5" thickBot="1">
      <c r="B63" s="519" t="s">
        <v>338</v>
      </c>
      <c r="C63" s="520"/>
      <c r="D63" s="521">
        <f>SUM(D54:D62)</f>
        <v>55.533642333984375</v>
      </c>
      <c r="E63" s="521">
        <f>SUM(E54:E62)</f>
        <v>99.867304945652194</v>
      </c>
      <c r="F63" s="522">
        <f>SUM(F54:F62)</f>
        <v>155.40094727963657</v>
      </c>
    </row>
    <row r="64" spans="2:6" ht="12.95" thickBot="1"/>
    <row r="65" spans="2:6">
      <c r="B65" s="1035" t="s">
        <v>513</v>
      </c>
      <c r="C65" s="1036"/>
      <c r="D65" s="1037" t="s">
        <v>64</v>
      </c>
      <c r="E65" s="1037" t="s">
        <v>15</v>
      </c>
      <c r="F65" s="1038" t="s">
        <v>16</v>
      </c>
    </row>
    <row r="66" spans="2:6" ht="13.5" thickBot="1">
      <c r="B66" s="321" t="s">
        <v>514</v>
      </c>
      <c r="C66" s="489"/>
      <c r="D66" s="323">
        <f>D37+D63</f>
        <v>593.15103686471082</v>
      </c>
      <c r="E66" s="323">
        <f>E37+E63</f>
        <v>492.63060253260869</v>
      </c>
      <c r="F66" s="324">
        <f>F63+F37</f>
        <v>1085.7816393973192</v>
      </c>
    </row>
    <row r="70" spans="2:6" ht="18.600000000000001" thickBot="1">
      <c r="B70" s="2119" t="s">
        <v>546</v>
      </c>
      <c r="C70" s="2119"/>
      <c r="D70" s="2119"/>
      <c r="E70" s="2119"/>
      <c r="F70" s="2119"/>
    </row>
    <row r="71" spans="2:6" ht="12.95">
      <c r="B71" s="352" t="s">
        <v>339</v>
      </c>
      <c r="C71" s="353"/>
      <c r="D71" s="2124" t="s">
        <v>414</v>
      </c>
      <c r="E71" s="2124"/>
      <c r="F71" s="2125"/>
    </row>
    <row r="72" spans="2:6">
      <c r="B72" s="354" t="s">
        <v>61</v>
      </c>
      <c r="C72" s="355" t="s">
        <v>401</v>
      </c>
      <c r="D72" s="355" t="s">
        <v>64</v>
      </c>
      <c r="E72" s="355" t="s">
        <v>15</v>
      </c>
      <c r="F72" s="491" t="s">
        <v>16</v>
      </c>
    </row>
    <row r="73" spans="2:6">
      <c r="B73" s="358" t="s">
        <v>121</v>
      </c>
      <c r="C73" s="625">
        <v>8.5599999999999996E-2</v>
      </c>
      <c r="D73" s="490">
        <v>56.122065217391302</v>
      </c>
      <c r="E73" s="490">
        <v>0</v>
      </c>
      <c r="F73" s="492">
        <v>56.122065217391302</v>
      </c>
    </row>
    <row r="74" spans="2:6">
      <c r="B74" s="358" t="s">
        <v>123</v>
      </c>
      <c r="C74" s="625">
        <v>0.2021</v>
      </c>
      <c r="D74" s="490">
        <v>48.470652173913038</v>
      </c>
      <c r="E74" s="490">
        <v>0</v>
      </c>
      <c r="F74" s="492">
        <v>48.470652173913038</v>
      </c>
    </row>
    <row r="75" spans="2:6">
      <c r="B75" s="358" t="s">
        <v>352</v>
      </c>
      <c r="C75" s="625">
        <v>0.17</v>
      </c>
      <c r="D75" s="490">
        <v>2.6513043478260898</v>
      </c>
      <c r="E75" s="490">
        <v>0</v>
      </c>
      <c r="F75" s="492">
        <v>2.6513043478260898</v>
      </c>
    </row>
    <row r="76" spans="2:6">
      <c r="B76" s="358" t="s">
        <v>441</v>
      </c>
      <c r="C76" s="625">
        <v>0.23330000000000001</v>
      </c>
      <c r="D76" s="490">
        <v>25.371576086956519</v>
      </c>
      <c r="E76" s="490">
        <v>0</v>
      </c>
      <c r="F76" s="492">
        <v>25.371576086956519</v>
      </c>
    </row>
    <row r="77" spans="2:6">
      <c r="B77" s="358" t="s">
        <v>442</v>
      </c>
      <c r="C77" s="625">
        <v>0.23330000000000001</v>
      </c>
      <c r="D77" s="490">
        <v>47.015869565217393</v>
      </c>
      <c r="E77" s="490">
        <v>0</v>
      </c>
      <c r="F77" s="492">
        <v>47.015869565217393</v>
      </c>
    </row>
    <row r="78" spans="2:6">
      <c r="B78" s="358" t="s">
        <v>501</v>
      </c>
      <c r="C78" s="625">
        <v>0.2</v>
      </c>
      <c r="D78" s="490">
        <v>1.49094565217391</v>
      </c>
      <c r="E78" s="490">
        <v>0</v>
      </c>
      <c r="F78" s="492">
        <v>1.49094565217391</v>
      </c>
    </row>
    <row r="79" spans="2:6">
      <c r="B79" s="358" t="s">
        <v>443</v>
      </c>
      <c r="C79" s="625">
        <v>0.23330000000000001</v>
      </c>
      <c r="D79" s="490">
        <v>22.480673913043479</v>
      </c>
      <c r="E79" s="490">
        <v>0</v>
      </c>
      <c r="F79" s="492">
        <v>22.480673913043479</v>
      </c>
    </row>
    <row r="80" spans="2:6">
      <c r="B80" s="358" t="s">
        <v>150</v>
      </c>
      <c r="C80" s="625">
        <v>0.45900000000000002</v>
      </c>
      <c r="D80" s="490">
        <v>15.96092391304348</v>
      </c>
      <c r="E80" s="490">
        <v>0</v>
      </c>
      <c r="F80" s="492">
        <v>15.96092391304348</v>
      </c>
    </row>
    <row r="81" spans="2:6">
      <c r="B81" s="358" t="s">
        <v>152</v>
      </c>
      <c r="C81" s="625">
        <v>0.31850000000000001</v>
      </c>
      <c r="D81" s="490">
        <v>0</v>
      </c>
      <c r="E81" s="490">
        <v>26.230358695652171</v>
      </c>
      <c r="F81" s="492">
        <v>26.230358695652171</v>
      </c>
    </row>
    <row r="82" spans="2:6">
      <c r="B82" s="358" t="s">
        <v>464</v>
      </c>
      <c r="C82" s="625">
        <v>0.3</v>
      </c>
      <c r="D82" s="490">
        <v>0</v>
      </c>
      <c r="E82" s="490">
        <v>7.6086956519999996E-5</v>
      </c>
      <c r="F82" s="492">
        <v>7.6086956519999996E-5</v>
      </c>
    </row>
    <row r="83" spans="2:6">
      <c r="B83" s="358" t="s">
        <v>235</v>
      </c>
      <c r="C83" s="625">
        <v>0.3</v>
      </c>
      <c r="D83" s="490">
        <v>7.81704347826087</v>
      </c>
      <c r="E83" s="490">
        <v>0</v>
      </c>
      <c r="F83" s="492">
        <v>7.81704347826087</v>
      </c>
    </row>
    <row r="84" spans="2:6">
      <c r="B84" s="358" t="s">
        <v>444</v>
      </c>
      <c r="C84" s="625">
        <v>0.1333</v>
      </c>
      <c r="D84" s="490">
        <v>10.388706521739129</v>
      </c>
      <c r="E84" s="490">
        <v>0</v>
      </c>
      <c r="F84" s="492">
        <v>10.388706521739129</v>
      </c>
    </row>
    <row r="85" spans="2:6">
      <c r="B85" s="358" t="s">
        <v>445</v>
      </c>
      <c r="C85" s="625">
        <v>0.1333</v>
      </c>
      <c r="D85" s="490">
        <v>10.21107608695652</v>
      </c>
      <c r="E85" s="490">
        <v>0</v>
      </c>
      <c r="F85" s="492">
        <v>10.21107608695652</v>
      </c>
    </row>
    <row r="86" spans="2:6">
      <c r="B86" s="358" t="s">
        <v>530</v>
      </c>
      <c r="C86" s="625">
        <v>0.1333</v>
      </c>
      <c r="D86" s="490">
        <v>8.6696956521739104</v>
      </c>
      <c r="E86" s="490">
        <v>0</v>
      </c>
      <c r="F86" s="492">
        <v>8.6696956521739104</v>
      </c>
    </row>
    <row r="87" spans="2:6">
      <c r="B87" s="358" t="s">
        <v>531</v>
      </c>
      <c r="C87" s="625">
        <v>0.125</v>
      </c>
      <c r="D87" s="490">
        <v>0.28709782608696</v>
      </c>
      <c r="E87" s="490">
        <v>0</v>
      </c>
      <c r="F87" s="492">
        <v>0.28709782608696</v>
      </c>
    </row>
    <row r="88" spans="2:6">
      <c r="B88" s="358" t="s">
        <v>449</v>
      </c>
      <c r="C88" s="625">
        <v>0.1333</v>
      </c>
      <c r="D88" s="490">
        <v>1.87259782608696</v>
      </c>
      <c r="E88" s="490">
        <v>0</v>
      </c>
      <c r="F88" s="492">
        <v>1.87259782608696</v>
      </c>
    </row>
    <row r="89" spans="2:6">
      <c r="B89" s="358" t="s">
        <v>450</v>
      </c>
      <c r="C89" s="625">
        <v>0.1333</v>
      </c>
      <c r="D89" s="490">
        <v>4.0282608695652202</v>
      </c>
      <c r="E89" s="490">
        <v>0</v>
      </c>
      <c r="F89" s="492">
        <v>4.0282608695652202</v>
      </c>
    </row>
    <row r="90" spans="2:6">
      <c r="B90" s="358" t="s">
        <v>154</v>
      </c>
      <c r="C90" s="625">
        <v>0.1</v>
      </c>
      <c r="D90" s="490">
        <v>2.82603260869565</v>
      </c>
      <c r="E90" s="490">
        <v>0</v>
      </c>
      <c r="F90" s="492">
        <v>2.82603260869565</v>
      </c>
    </row>
    <row r="91" spans="2:6">
      <c r="B91" s="358" t="s">
        <v>451</v>
      </c>
      <c r="C91" s="625">
        <v>0.23330000000000001</v>
      </c>
      <c r="D91" s="490">
        <v>47.213804347826091</v>
      </c>
      <c r="E91" s="490">
        <v>0</v>
      </c>
      <c r="F91" s="492">
        <v>47.213804347826091</v>
      </c>
    </row>
    <row r="92" spans="2:6">
      <c r="B92" s="358" t="s">
        <v>206</v>
      </c>
      <c r="C92" s="625">
        <v>0.6</v>
      </c>
      <c r="D92" s="490">
        <v>45.41423913043478</v>
      </c>
      <c r="E92" s="490">
        <v>0</v>
      </c>
      <c r="F92" s="492">
        <v>45.41423913043478</v>
      </c>
    </row>
    <row r="93" spans="2:6" ht="14.45">
      <c r="B93" s="513" t="s">
        <v>547</v>
      </c>
      <c r="C93" s="625">
        <v>9.6799999999999997E-2</v>
      </c>
      <c r="D93" s="490">
        <v>11.81084782608696</v>
      </c>
      <c r="E93" s="490">
        <v>0</v>
      </c>
      <c r="F93" s="492">
        <v>11.81084782608696</v>
      </c>
    </row>
    <row r="94" spans="2:6">
      <c r="B94" s="358" t="s">
        <v>453</v>
      </c>
      <c r="C94" s="625">
        <v>0.1333</v>
      </c>
      <c r="D94" s="490">
        <v>23.24517391304348</v>
      </c>
      <c r="E94" s="490">
        <v>0</v>
      </c>
      <c r="F94" s="492">
        <v>23.24517391304348</v>
      </c>
    </row>
    <row r="95" spans="2:6">
      <c r="B95" s="358" t="s">
        <v>454</v>
      </c>
      <c r="C95" s="625">
        <v>0.23330000000000001</v>
      </c>
      <c r="D95" s="490">
        <v>12.516999999999999</v>
      </c>
      <c r="E95" s="490">
        <v>0</v>
      </c>
      <c r="F95" s="492">
        <v>12.516999999999999</v>
      </c>
    </row>
    <row r="96" spans="2:6">
      <c r="B96" s="358" t="s">
        <v>455</v>
      </c>
      <c r="C96" s="625">
        <v>0.1333</v>
      </c>
      <c r="D96" s="490">
        <v>6.5441847826087001</v>
      </c>
      <c r="E96" s="490">
        <v>0</v>
      </c>
      <c r="F96" s="492">
        <v>6.5441847826087001</v>
      </c>
    </row>
    <row r="97" spans="1:6">
      <c r="B97" s="358" t="s">
        <v>516</v>
      </c>
      <c r="C97" s="514">
        <v>0.155</v>
      </c>
      <c r="D97" s="490">
        <v>8.0293152173913001</v>
      </c>
      <c r="E97" s="490">
        <v>26.370141304347829</v>
      </c>
      <c r="F97" s="492">
        <v>34.399456521739125</v>
      </c>
    </row>
    <row r="98" spans="1:6" ht="14.45">
      <c r="B98" s="530" t="s">
        <v>548</v>
      </c>
      <c r="C98" s="527" t="s">
        <v>67</v>
      </c>
      <c r="D98" s="528">
        <v>17.5</v>
      </c>
      <c r="E98" s="528">
        <v>113</v>
      </c>
      <c r="F98" s="529">
        <v>130.5</v>
      </c>
    </row>
    <row r="99" spans="1:6" ht="14.45">
      <c r="B99" s="531" t="s">
        <v>549</v>
      </c>
      <c r="C99" s="527" t="s">
        <v>67</v>
      </c>
      <c r="D99" s="528">
        <v>49.9</v>
      </c>
      <c r="E99" s="528">
        <v>4.9000000000000004</v>
      </c>
      <c r="F99" s="529">
        <v>54.8</v>
      </c>
    </row>
    <row r="100" spans="1:6" ht="14.45">
      <c r="B100" s="531" t="s">
        <v>550</v>
      </c>
      <c r="C100" s="527" t="s">
        <v>67</v>
      </c>
      <c r="D100" s="528">
        <v>20.9</v>
      </c>
      <c r="E100" s="528">
        <v>13</v>
      </c>
      <c r="F100" s="529">
        <v>33.9</v>
      </c>
    </row>
    <row r="101" spans="1:6">
      <c r="B101" s="369" t="s">
        <v>90</v>
      </c>
      <c r="C101" s="527">
        <v>0.25</v>
      </c>
      <c r="D101" s="528">
        <v>15.7</v>
      </c>
      <c r="E101" s="528">
        <v>1.2</v>
      </c>
      <c r="F101" s="529">
        <v>16.899999999999999</v>
      </c>
    </row>
    <row r="102" spans="1:6">
      <c r="B102" s="369" t="s">
        <v>425</v>
      </c>
      <c r="C102" s="527">
        <v>1</v>
      </c>
      <c r="D102" s="528">
        <v>15.5</v>
      </c>
      <c r="E102" s="528" t="s">
        <v>542</v>
      </c>
      <c r="F102" s="529">
        <v>15.5</v>
      </c>
    </row>
    <row r="103" spans="1:6">
      <c r="B103" s="369" t="s">
        <v>72</v>
      </c>
      <c r="C103" s="527">
        <v>0.23549999999999999</v>
      </c>
      <c r="D103" s="528">
        <v>7</v>
      </c>
      <c r="E103" s="528">
        <v>0.9</v>
      </c>
      <c r="F103" s="529">
        <v>7.9</v>
      </c>
    </row>
    <row r="104" spans="1:6">
      <c r="A104" s="511"/>
      <c r="B104" s="369" t="s">
        <v>148</v>
      </c>
      <c r="C104" s="527">
        <v>0.05</v>
      </c>
      <c r="D104" s="528">
        <v>5.6</v>
      </c>
      <c r="E104" s="528" t="s">
        <v>542</v>
      </c>
      <c r="F104" s="529">
        <v>5.6</v>
      </c>
    </row>
    <row r="105" spans="1:6" ht="14.25" customHeight="1" thickBot="1">
      <c r="A105" s="511"/>
      <c r="B105" s="369" t="s">
        <v>220</v>
      </c>
      <c r="C105" s="527">
        <v>0.15</v>
      </c>
      <c r="D105" s="528">
        <v>4.7</v>
      </c>
      <c r="E105" s="528" t="s">
        <v>542</v>
      </c>
      <c r="F105" s="529">
        <v>4.7</v>
      </c>
    </row>
    <row r="106" spans="1:6" ht="13.5" thickBot="1">
      <c r="B106" s="523" t="s">
        <v>315</v>
      </c>
      <c r="C106" s="524"/>
      <c r="D106" s="525">
        <f>SUM(D73:D105)</f>
        <v>557.23908695652176</v>
      </c>
      <c r="E106" s="525">
        <f>SUM(E73:E105)</f>
        <v>185.60057608695652</v>
      </c>
      <c r="F106" s="526">
        <f>SUM(F73:F105)</f>
        <v>742.83966304347814</v>
      </c>
    </row>
    <row r="107" spans="1:6">
      <c r="B107" s="501" t="s">
        <v>551</v>
      </c>
      <c r="C107" s="501"/>
    </row>
    <row r="108" spans="1:6">
      <c r="B108" s="501" t="s">
        <v>552</v>
      </c>
      <c r="C108" s="501"/>
    </row>
    <row r="109" spans="1:6">
      <c r="B109" s="501"/>
    </row>
    <row r="111" spans="1:6">
      <c r="B111" s="501"/>
    </row>
    <row r="112" spans="1:6">
      <c r="B112" s="501"/>
    </row>
  </sheetData>
  <mergeCells count="5">
    <mergeCell ref="B2:F2"/>
    <mergeCell ref="D3:F3"/>
    <mergeCell ref="D52:F52"/>
    <mergeCell ref="B70:F70"/>
    <mergeCell ref="D71:F7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8BC4E-45DB-4248-B34F-8EB3D9BAD6CC}">
  <dimension ref="A1:AA141"/>
  <sheetViews>
    <sheetView workbookViewId="0">
      <selection activeCell="J69" sqref="J69"/>
    </sheetView>
  </sheetViews>
  <sheetFormatPr defaultRowHeight="12.6"/>
  <cols>
    <col min="1" max="1" width="40" customWidth="1"/>
    <col min="2" max="2" width="11.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5.28515625" bestFit="1" customWidth="1"/>
    <col min="12" max="12" width="16.5703125" customWidth="1"/>
    <col min="13" max="13" width="28.42578125" customWidth="1"/>
    <col min="14" max="14" width="17.5703125" customWidth="1"/>
    <col min="15" max="15" width="27.28515625" customWidth="1"/>
  </cols>
  <sheetData>
    <row r="1" spans="1:27" ht="12.95">
      <c r="A1" s="2074" t="s">
        <v>199</v>
      </c>
      <c r="B1" s="2074"/>
      <c r="C1" s="2074"/>
      <c r="D1" s="2074"/>
      <c r="E1" s="2074"/>
      <c r="F1" s="2074"/>
      <c r="G1" s="2074"/>
      <c r="H1" s="2074"/>
      <c r="I1" s="2074"/>
      <c r="J1" s="2074"/>
      <c r="K1" s="326"/>
      <c r="L1" s="326"/>
      <c r="M1" s="2074" t="s">
        <v>1</v>
      </c>
      <c r="N1" s="2074"/>
      <c r="O1" s="2074"/>
      <c r="P1" s="326"/>
      <c r="Q1" s="326"/>
      <c r="R1" s="326"/>
      <c r="S1" s="326"/>
      <c r="T1" s="326"/>
      <c r="U1" s="326"/>
      <c r="V1" s="326"/>
      <c r="W1" s="326"/>
      <c r="X1" s="326"/>
      <c r="Y1" s="326"/>
      <c r="Z1" s="326"/>
      <c r="AA1" s="326"/>
    </row>
    <row r="2" spans="1:27" ht="21">
      <c r="A2" s="1894" t="s">
        <v>2</v>
      </c>
      <c r="B2" s="1895" t="s">
        <v>3</v>
      </c>
      <c r="C2" s="2079" t="s">
        <v>4</v>
      </c>
      <c r="D2" s="2079"/>
      <c r="E2" s="2080"/>
      <c r="F2" s="1371"/>
      <c r="G2" s="1894" t="s">
        <v>5</v>
      </c>
      <c r="H2" s="1895" t="s">
        <v>3</v>
      </c>
      <c r="I2" s="2083" t="s">
        <v>6</v>
      </c>
      <c r="J2" s="2083"/>
      <c r="K2" s="1896"/>
      <c r="L2" s="326"/>
      <c r="M2" s="1897" t="s">
        <v>7</v>
      </c>
      <c r="N2" s="1897" t="s">
        <v>8</v>
      </c>
      <c r="O2" s="1612" t="s">
        <v>9</v>
      </c>
      <c r="P2" s="326"/>
      <c r="Q2" s="326"/>
      <c r="R2" s="326"/>
      <c r="S2" s="326"/>
      <c r="T2" s="326"/>
      <c r="U2" s="326"/>
      <c r="V2" s="326"/>
      <c r="W2" s="326"/>
      <c r="X2" s="326"/>
      <c r="Y2" s="326"/>
      <c r="Z2" s="326"/>
      <c r="AA2" s="326"/>
    </row>
    <row r="3" spans="1:27">
      <c r="A3" s="1399" t="s">
        <v>11</v>
      </c>
      <c r="B3" s="1455"/>
      <c r="C3" s="1330" t="s">
        <v>12</v>
      </c>
      <c r="D3" s="1330" t="s">
        <v>13</v>
      </c>
      <c r="E3" s="1400" t="s">
        <v>14</v>
      </c>
      <c r="F3" s="1371"/>
      <c r="G3" s="1399" t="s">
        <v>11</v>
      </c>
      <c r="H3" s="1455"/>
      <c r="I3" s="1330" t="s">
        <v>12</v>
      </c>
      <c r="J3" s="1373" t="s">
        <v>15</v>
      </c>
      <c r="K3" s="1549" t="s">
        <v>16</v>
      </c>
      <c r="L3" s="326"/>
      <c r="M3" s="1175" t="s">
        <v>10</v>
      </c>
      <c r="N3" s="1507">
        <v>0.4</v>
      </c>
      <c r="O3" s="1511">
        <v>66</v>
      </c>
      <c r="P3" s="326"/>
      <c r="Q3" s="326"/>
      <c r="R3" s="326"/>
      <c r="S3" s="326"/>
      <c r="T3" s="326"/>
      <c r="U3" s="326"/>
      <c r="V3" s="326"/>
      <c r="W3" s="326"/>
      <c r="X3" s="326"/>
      <c r="Y3" s="326"/>
      <c r="Z3" s="326"/>
      <c r="AA3" s="326"/>
    </row>
    <row r="4" spans="1:27" ht="12.75" customHeight="1">
      <c r="A4" s="1586" t="s">
        <v>18</v>
      </c>
      <c r="B4" s="1587">
        <v>0.51</v>
      </c>
      <c r="C4" s="1588">
        <v>0.50170146373626368</v>
      </c>
      <c r="D4" s="1588">
        <v>38.947779538461539</v>
      </c>
      <c r="E4" s="1589">
        <v>39.4494810021978</v>
      </c>
      <c r="F4" s="1371"/>
      <c r="G4" s="817" t="s">
        <v>19</v>
      </c>
      <c r="H4" s="1591">
        <v>0.1178</v>
      </c>
      <c r="I4" s="819">
        <v>5.8545384615384617E-2</v>
      </c>
      <c r="J4" s="820">
        <v>0</v>
      </c>
      <c r="K4" s="819">
        <v>5.8545384615384617E-2</v>
      </c>
      <c r="L4" s="1375"/>
      <c r="M4" s="1175" t="s">
        <v>17</v>
      </c>
      <c r="N4" s="1507">
        <v>0.35</v>
      </c>
      <c r="O4" s="1511">
        <v>99</v>
      </c>
      <c r="P4" s="326"/>
      <c r="Q4" s="326"/>
      <c r="R4" s="326"/>
      <c r="S4" s="326"/>
      <c r="T4" s="326"/>
      <c r="U4" s="326"/>
      <c r="V4" s="326"/>
      <c r="W4" s="326"/>
      <c r="X4" s="326"/>
      <c r="Y4" s="326"/>
      <c r="Z4" s="326"/>
      <c r="AA4" s="326"/>
    </row>
    <row r="5" spans="1:27">
      <c r="A5" s="1590" t="s">
        <v>21</v>
      </c>
      <c r="B5" s="1591">
        <v>0.53</v>
      </c>
      <c r="C5" s="1588">
        <v>1.2455868868262638</v>
      </c>
      <c r="D5" s="1588">
        <v>3.083481164835165</v>
      </c>
      <c r="E5" s="1589">
        <v>4.3290680516614284</v>
      </c>
      <c r="F5" s="1371"/>
      <c r="G5" s="817" t="s">
        <v>31</v>
      </c>
      <c r="H5" s="1591">
        <v>0.2535</v>
      </c>
      <c r="I5" s="819">
        <v>0.65153340659340664</v>
      </c>
      <c r="J5" s="820">
        <v>16.605323659340659</v>
      </c>
      <c r="K5" s="819">
        <v>17.256857065934064</v>
      </c>
      <c r="L5" s="1375"/>
      <c r="M5" s="1175" t="s">
        <v>20</v>
      </c>
      <c r="N5" s="1507">
        <v>0.75</v>
      </c>
      <c r="O5" s="1511">
        <v>17</v>
      </c>
      <c r="P5" s="326"/>
      <c r="Q5" s="326"/>
      <c r="R5" s="326"/>
      <c r="S5" s="326"/>
      <c r="T5" s="326"/>
      <c r="U5" s="326"/>
      <c r="V5" s="326"/>
      <c r="W5" s="326"/>
      <c r="X5" s="326"/>
      <c r="Y5" s="326"/>
      <c r="Z5" s="326"/>
      <c r="AA5" s="326"/>
    </row>
    <row r="6" spans="1:27">
      <c r="A6" s="1586" t="s">
        <v>33</v>
      </c>
      <c r="B6" s="1591" t="s">
        <v>162</v>
      </c>
      <c r="C6" s="1588">
        <v>10.286092420197802</v>
      </c>
      <c r="D6" s="1588">
        <v>10.194708</v>
      </c>
      <c r="E6" s="1589">
        <v>20.480800420197802</v>
      </c>
      <c r="F6" s="1371"/>
      <c r="G6" s="817" t="s">
        <v>34</v>
      </c>
      <c r="H6" s="1591">
        <v>0.36170000000000002</v>
      </c>
      <c r="I6" s="819">
        <v>14.964498771648353</v>
      </c>
      <c r="J6" s="820">
        <v>41.347694274725278</v>
      </c>
      <c r="K6" s="819">
        <v>56.312193046373629</v>
      </c>
      <c r="L6" s="1375"/>
      <c r="M6" s="1175" t="s">
        <v>23</v>
      </c>
      <c r="N6" s="1509">
        <v>0.25</v>
      </c>
      <c r="O6" s="1511">
        <v>68</v>
      </c>
      <c r="P6" s="326"/>
      <c r="Q6" s="326"/>
      <c r="R6" s="326"/>
      <c r="S6" s="326"/>
      <c r="T6" s="326"/>
      <c r="U6" s="326"/>
      <c r="V6" s="326"/>
      <c r="W6" s="326"/>
      <c r="X6" s="326"/>
      <c r="Y6" s="326"/>
      <c r="Z6" s="326"/>
      <c r="AA6" s="326"/>
    </row>
    <row r="7" spans="1:27">
      <c r="A7" s="1586" t="s">
        <v>163</v>
      </c>
      <c r="B7" s="1591" t="s">
        <v>164</v>
      </c>
      <c r="C7" s="1588">
        <v>0.10213187059143955</v>
      </c>
      <c r="D7" s="1588">
        <v>0.39441003296703292</v>
      </c>
      <c r="E7" s="1589">
        <v>0.4965419035584725</v>
      </c>
      <c r="F7" s="1371"/>
      <c r="G7" s="1604" t="s">
        <v>28</v>
      </c>
      <c r="H7" s="1591">
        <v>0.33</v>
      </c>
      <c r="I7" s="819">
        <v>0.202523714577</v>
      </c>
      <c r="J7" s="820">
        <v>1.2680099450549449</v>
      </c>
      <c r="K7" s="819">
        <v>1.4705336596319449</v>
      </c>
      <c r="L7" s="1375"/>
      <c r="M7" s="1175" t="s">
        <v>26</v>
      </c>
      <c r="N7" s="1507">
        <v>0.44</v>
      </c>
      <c r="O7" s="1511">
        <v>31</v>
      </c>
      <c r="P7" s="326"/>
      <c r="Q7" s="326"/>
      <c r="R7" s="326"/>
      <c r="S7" s="326"/>
      <c r="T7" s="326"/>
      <c r="U7" s="326"/>
      <c r="V7" s="326"/>
      <c r="W7" s="326"/>
      <c r="X7" s="326"/>
      <c r="Y7" s="326"/>
      <c r="Z7" s="326"/>
      <c r="AA7" s="326"/>
    </row>
    <row r="8" spans="1:27">
      <c r="A8" s="1586" t="s">
        <v>166</v>
      </c>
      <c r="B8" s="1587">
        <v>0.58699999999999997</v>
      </c>
      <c r="C8" s="1588">
        <v>5.3432469973134618</v>
      </c>
      <c r="D8" s="1588">
        <v>26.251451714285714</v>
      </c>
      <c r="E8" s="1589">
        <v>31.594698711599175</v>
      </c>
      <c r="F8" s="1371"/>
      <c r="G8" s="817" t="s">
        <v>22</v>
      </c>
      <c r="H8" s="1591">
        <v>0.35</v>
      </c>
      <c r="I8" s="819">
        <v>9.5704769230769227</v>
      </c>
      <c r="J8" s="820">
        <v>0</v>
      </c>
      <c r="K8" s="819">
        <v>9.5704769230769227</v>
      </c>
      <c r="L8" s="1375"/>
      <c r="M8" s="1511" t="s">
        <v>165</v>
      </c>
      <c r="N8" s="1510">
        <v>0.5</v>
      </c>
      <c r="O8" s="1511">
        <v>27</v>
      </c>
      <c r="P8" s="326"/>
      <c r="Q8" s="326"/>
      <c r="R8" s="326"/>
      <c r="S8" s="326"/>
      <c r="T8" s="326"/>
      <c r="U8" s="326"/>
      <c r="V8" s="326"/>
      <c r="W8" s="326"/>
      <c r="X8" s="326"/>
      <c r="Y8" s="326"/>
      <c r="Z8" s="326"/>
      <c r="AA8" s="326"/>
    </row>
    <row r="9" spans="1:27">
      <c r="A9" s="1592" t="s">
        <v>42</v>
      </c>
      <c r="B9" s="1591" t="s">
        <v>167</v>
      </c>
      <c r="C9" s="1588">
        <v>16.678923127076704</v>
      </c>
      <c r="D9" s="1588">
        <v>0</v>
      </c>
      <c r="E9" s="1589">
        <v>16.678923127076704</v>
      </c>
      <c r="F9" s="1371"/>
      <c r="G9" s="817" t="s">
        <v>25</v>
      </c>
      <c r="H9" s="1591">
        <v>0.41470000000000001</v>
      </c>
      <c r="I9" s="819">
        <v>11.866688784703296</v>
      </c>
      <c r="J9" s="820">
        <v>2.9277661318681316</v>
      </c>
      <c r="K9" s="819">
        <v>14.794454916571429</v>
      </c>
      <c r="L9" s="1375"/>
      <c r="M9" s="1175" t="s">
        <v>200</v>
      </c>
      <c r="N9" s="1507">
        <v>0.41</v>
      </c>
      <c r="O9" s="1511">
        <v>11</v>
      </c>
      <c r="P9" s="326"/>
      <c r="Q9" s="326"/>
      <c r="R9" s="326"/>
      <c r="S9" s="326"/>
      <c r="T9" s="326"/>
      <c r="U9" s="326"/>
      <c r="V9" s="326"/>
      <c r="W9" s="326"/>
      <c r="X9" s="326"/>
      <c r="Y9" s="326"/>
      <c r="Z9" s="326"/>
      <c r="AA9" s="326"/>
    </row>
    <row r="10" spans="1:27">
      <c r="A10" s="1586" t="s">
        <v>45</v>
      </c>
      <c r="B10" s="1591">
        <v>0.36</v>
      </c>
      <c r="C10" s="1588">
        <v>8.1948988309120878</v>
      </c>
      <c r="D10" s="1588">
        <v>6.4679673296703291</v>
      </c>
      <c r="E10" s="1589">
        <v>14.662866160582418</v>
      </c>
      <c r="F10" s="1371"/>
      <c r="G10" s="794" t="s">
        <v>168</v>
      </c>
      <c r="H10" s="1591">
        <v>0.3</v>
      </c>
      <c r="I10" s="819">
        <v>0.8254900544065934</v>
      </c>
      <c r="J10" s="819">
        <v>4.0033062307692306</v>
      </c>
      <c r="K10" s="819">
        <v>4.8287962851758239</v>
      </c>
      <c r="L10" s="1375"/>
      <c r="M10" s="1175" t="s">
        <v>32</v>
      </c>
      <c r="N10" s="1507">
        <v>1</v>
      </c>
      <c r="O10" s="1511">
        <v>12</v>
      </c>
      <c r="P10" s="326"/>
      <c r="Q10" s="326"/>
      <c r="R10" s="326"/>
      <c r="S10" s="326"/>
      <c r="T10" s="326"/>
      <c r="U10" s="326"/>
      <c r="V10" s="326"/>
      <c r="W10" s="326"/>
      <c r="X10" s="326"/>
      <c r="Y10" s="326"/>
      <c r="Z10" s="326"/>
    </row>
    <row r="11" spans="1:27">
      <c r="A11" s="1586" t="s">
        <v>47</v>
      </c>
      <c r="B11" s="1591">
        <v>0.51</v>
      </c>
      <c r="C11" s="1593">
        <v>30.045337246404909</v>
      </c>
      <c r="D11" s="1594">
        <v>41.010678769230765</v>
      </c>
      <c r="E11" s="1589">
        <v>71.056016015635677</v>
      </c>
      <c r="F11" s="1371"/>
      <c r="G11" s="1657" t="s">
        <v>169</v>
      </c>
      <c r="H11" s="1620"/>
      <c r="I11" s="1621">
        <f>SUM(I4:I10)</f>
        <v>38.139757039620953</v>
      </c>
      <c r="J11" s="1621">
        <f>SUM(J4:J10)</f>
        <v>66.152100241758248</v>
      </c>
      <c r="K11" s="1621">
        <f>SUM(I11:J11)</f>
        <v>104.29185728137921</v>
      </c>
      <c r="L11" s="1375"/>
      <c r="M11" s="1175" t="s">
        <v>38</v>
      </c>
      <c r="N11" s="1507">
        <v>1</v>
      </c>
      <c r="O11" s="1511">
        <v>12</v>
      </c>
      <c r="P11" s="326"/>
      <c r="Q11" s="326"/>
      <c r="R11" s="326"/>
      <c r="S11" s="326"/>
      <c r="T11" s="326"/>
      <c r="U11" s="326"/>
      <c r="V11" s="326"/>
      <c r="W11" s="326"/>
      <c r="X11" s="326"/>
      <c r="Y11" s="326"/>
      <c r="Z11" s="326"/>
    </row>
    <row r="12" spans="1:27">
      <c r="A12" s="1592" t="s">
        <v>51</v>
      </c>
      <c r="B12" s="1591">
        <v>0.13039999999999999</v>
      </c>
      <c r="C12" s="1588">
        <v>6.2738674307191102</v>
      </c>
      <c r="D12" s="1588">
        <v>4.7009944175824172</v>
      </c>
      <c r="E12" s="1589">
        <v>10.974861848301527</v>
      </c>
      <c r="F12" s="1371"/>
      <c r="G12" s="1563" t="s">
        <v>171</v>
      </c>
      <c r="H12" s="1627"/>
      <c r="I12" s="1628">
        <v>645</v>
      </c>
      <c r="J12" s="1628">
        <v>658</v>
      </c>
      <c r="K12" s="1629">
        <v>1304</v>
      </c>
      <c r="L12" s="1375"/>
      <c r="M12" s="1571" t="s">
        <v>16</v>
      </c>
      <c r="N12" s="1571"/>
      <c r="O12" s="1613">
        <v>345</v>
      </c>
      <c r="P12" s="326"/>
      <c r="Q12" s="326"/>
      <c r="R12" s="326"/>
      <c r="S12" s="326"/>
      <c r="T12" s="326"/>
      <c r="U12" s="326"/>
      <c r="V12" s="326"/>
      <c r="W12" s="326"/>
      <c r="X12" s="326"/>
      <c r="Y12" s="326"/>
      <c r="Z12" s="326"/>
    </row>
    <row r="13" spans="1:27">
      <c r="A13" s="1586" t="s">
        <v>173</v>
      </c>
      <c r="B13" s="1591" t="s">
        <v>174</v>
      </c>
      <c r="C13" s="1588">
        <v>0</v>
      </c>
      <c r="D13" s="1588">
        <v>0</v>
      </c>
      <c r="E13" s="1589">
        <v>0</v>
      </c>
      <c r="F13" s="1371"/>
      <c r="G13" s="326"/>
      <c r="H13" s="326"/>
      <c r="I13" s="326"/>
      <c r="J13" s="326"/>
      <c r="K13" s="326"/>
      <c r="L13" s="1504"/>
      <c r="M13" s="1512" t="s">
        <v>53</v>
      </c>
      <c r="N13" s="1512"/>
      <c r="O13" s="1512"/>
      <c r="P13" s="326"/>
      <c r="Q13" s="326"/>
      <c r="R13" s="326"/>
      <c r="S13" s="326"/>
      <c r="T13" s="326"/>
      <c r="U13" s="326"/>
      <c r="V13" s="326"/>
      <c r="W13" s="326"/>
      <c r="X13" s="326"/>
      <c r="Y13" s="326"/>
      <c r="Z13" s="326"/>
    </row>
    <row r="14" spans="1:27">
      <c r="A14" s="1586" t="s">
        <v>52</v>
      </c>
      <c r="B14" s="1591" t="s">
        <v>175</v>
      </c>
      <c r="C14" s="1588">
        <v>5.9090648261103302</v>
      </c>
      <c r="D14" s="1588">
        <v>1.4417703626373626</v>
      </c>
      <c r="E14" s="1589">
        <v>7.350835188747693</v>
      </c>
      <c r="F14" s="1371"/>
      <c r="G14" s="326"/>
      <c r="H14" s="326"/>
      <c r="I14" s="326"/>
      <c r="J14" s="326"/>
      <c r="K14" s="326"/>
      <c r="L14" s="1505"/>
      <c r="M14" s="2054"/>
      <c r="N14" s="1512"/>
      <c r="O14" s="1512"/>
      <c r="P14" s="326"/>
      <c r="Q14" s="326"/>
      <c r="R14" s="326"/>
      <c r="S14" s="326"/>
      <c r="T14" s="326"/>
      <c r="U14" s="326"/>
      <c r="V14" s="326"/>
      <c r="W14" s="326"/>
      <c r="X14" s="326"/>
      <c r="Y14" s="326"/>
      <c r="Z14" s="326"/>
    </row>
    <row r="15" spans="1:27" ht="12.95">
      <c r="A15" s="1586" t="s">
        <v>54</v>
      </c>
      <c r="B15" s="1591">
        <v>0.42630000000000001</v>
      </c>
      <c r="C15" s="1588">
        <v>314.77049200739515</v>
      </c>
      <c r="D15" s="1588">
        <v>13.031769923076924</v>
      </c>
      <c r="E15" s="1589">
        <v>327.80226193047207</v>
      </c>
      <c r="F15" s="1371"/>
      <c r="G15" s="1532"/>
      <c r="H15" s="326"/>
      <c r="I15" s="1532"/>
      <c r="J15" s="326"/>
      <c r="K15" s="1532"/>
      <c r="L15" s="326"/>
      <c r="M15" s="326"/>
      <c r="N15" s="326"/>
      <c r="O15" s="326"/>
      <c r="P15" s="326"/>
      <c r="Q15" s="326"/>
      <c r="R15" s="326"/>
      <c r="S15" s="326"/>
      <c r="T15" s="326"/>
      <c r="U15" s="326"/>
      <c r="V15" s="326"/>
      <c r="W15" s="326"/>
      <c r="X15" s="326"/>
      <c r="Y15" s="326"/>
      <c r="Z15" s="326"/>
    </row>
    <row r="16" spans="1:27" ht="18">
      <c r="A16" s="1586" t="s">
        <v>56</v>
      </c>
      <c r="B16" s="1591">
        <v>0.54820000000000002</v>
      </c>
      <c r="C16" s="1588">
        <v>3.0096127415417468</v>
      </c>
      <c r="D16" s="1588">
        <v>3.4378201648351649</v>
      </c>
      <c r="E16" s="1589">
        <v>6.4474329063769122</v>
      </c>
      <c r="F16" s="1371"/>
      <c r="G16" s="326"/>
      <c r="H16" s="326"/>
      <c r="I16" s="326"/>
      <c r="J16" s="326"/>
      <c r="K16" s="326"/>
      <c r="L16" s="326"/>
      <c r="M16" s="1611"/>
      <c r="N16" s="326"/>
      <c r="O16" s="326"/>
      <c r="P16" s="326"/>
      <c r="Q16" s="326"/>
      <c r="R16" s="326"/>
      <c r="S16" s="326"/>
      <c r="T16" s="326"/>
      <c r="U16" s="326"/>
      <c r="V16" s="326"/>
      <c r="W16" s="326"/>
      <c r="X16" s="326"/>
      <c r="Y16" s="326"/>
      <c r="Z16" s="326"/>
    </row>
    <row r="17" spans="1:26">
      <c r="A17" s="1586" t="s">
        <v>57</v>
      </c>
      <c r="B17" s="1591">
        <v>0.39550000000000002</v>
      </c>
      <c r="C17" s="1593">
        <v>4.1522395282812532</v>
      </c>
      <c r="D17" s="1594">
        <v>20.087281791208792</v>
      </c>
      <c r="E17" s="1595">
        <v>24.239521319490045</v>
      </c>
      <c r="F17" s="1371"/>
      <c r="H17" s="326"/>
      <c r="I17" s="326"/>
      <c r="J17" s="326"/>
      <c r="K17" s="326"/>
      <c r="L17" s="326"/>
      <c r="M17" s="326"/>
      <c r="N17" s="326"/>
      <c r="O17" s="326"/>
      <c r="P17" s="326"/>
      <c r="Q17" s="326"/>
      <c r="R17" s="326"/>
      <c r="S17" s="326"/>
      <c r="T17" s="326"/>
      <c r="U17" s="326"/>
      <c r="V17" s="326"/>
      <c r="W17" s="326"/>
      <c r="X17" s="326"/>
      <c r="Y17" s="326"/>
      <c r="Z17" s="326"/>
    </row>
    <row r="18" spans="1:26">
      <c r="A18" s="1586" t="s">
        <v>59</v>
      </c>
      <c r="B18" s="1591">
        <v>0.51</v>
      </c>
      <c r="C18" s="1593">
        <v>12.671959532945056</v>
      </c>
      <c r="D18" s="1594">
        <v>15.690338714285714</v>
      </c>
      <c r="E18" s="1589">
        <v>28.362298247230768</v>
      </c>
      <c r="F18" s="1371"/>
      <c r="G18" s="326"/>
      <c r="H18" s="326"/>
      <c r="I18" s="326"/>
      <c r="J18" s="326"/>
      <c r="K18" s="326"/>
      <c r="L18" s="326"/>
      <c r="M18" s="326"/>
      <c r="N18" s="326"/>
      <c r="O18" s="326"/>
      <c r="P18" s="326"/>
      <c r="Q18" s="326"/>
      <c r="R18" s="326"/>
      <c r="S18" s="326"/>
      <c r="T18" s="326"/>
      <c r="U18" s="326"/>
      <c r="V18" s="326"/>
      <c r="W18" s="326"/>
      <c r="X18" s="326"/>
      <c r="Y18" s="326"/>
      <c r="Z18" s="326"/>
    </row>
    <row r="19" spans="1:26" ht="12.95">
      <c r="A19" s="1586" t="s">
        <v>60</v>
      </c>
      <c r="B19" s="1587">
        <v>0.43969999999999998</v>
      </c>
      <c r="C19" s="1588">
        <v>3.4468216165329784</v>
      </c>
      <c r="D19" s="1588">
        <v>8.4934876373626373</v>
      </c>
      <c r="E19" s="1589">
        <v>11.940309253895617</v>
      </c>
      <c r="F19" s="1371"/>
      <c r="G19" s="2074" t="s">
        <v>58</v>
      </c>
      <c r="H19" s="2074"/>
      <c r="I19" s="2074"/>
      <c r="J19" s="2074"/>
      <c r="K19" s="2074"/>
      <c r="L19" s="2074"/>
      <c r="M19" s="326"/>
      <c r="N19" s="326"/>
      <c r="O19" s="326"/>
      <c r="P19" s="326"/>
      <c r="Q19" s="326"/>
      <c r="R19" s="326"/>
      <c r="S19" s="326"/>
      <c r="T19" s="326"/>
      <c r="U19" s="326"/>
      <c r="V19" s="326"/>
      <c r="W19" s="326"/>
      <c r="X19" s="326"/>
      <c r="Y19" s="326"/>
      <c r="Z19" s="326"/>
    </row>
    <row r="20" spans="1:26">
      <c r="A20" s="1586" t="s">
        <v>65</v>
      </c>
      <c r="B20" s="1587">
        <v>0.64</v>
      </c>
      <c r="C20" s="1588">
        <v>2.1741968162851868</v>
      </c>
      <c r="D20" s="1588">
        <v>0.36356552747252746</v>
      </c>
      <c r="E20" s="1589">
        <v>2.5377623437577141</v>
      </c>
      <c r="F20" s="1371"/>
      <c r="G20" s="326"/>
      <c r="H20" s="326"/>
      <c r="I20" s="326"/>
      <c r="J20" s="326"/>
      <c r="K20" s="326"/>
      <c r="L20" s="326"/>
      <c r="M20" s="326"/>
      <c r="N20" s="326"/>
      <c r="O20" s="326"/>
      <c r="P20" s="1408"/>
      <c r="Q20" s="326"/>
      <c r="R20" s="326"/>
      <c r="S20" s="326"/>
      <c r="T20" s="326"/>
      <c r="U20" s="326"/>
      <c r="V20" s="326"/>
      <c r="W20" s="326"/>
      <c r="X20" s="326"/>
      <c r="Y20" s="326"/>
      <c r="Z20" s="326"/>
    </row>
    <row r="21" spans="1:26" ht="19.5" customHeight="1">
      <c r="A21" s="1586" t="s">
        <v>68</v>
      </c>
      <c r="B21" s="1587">
        <v>0.27500000000000002</v>
      </c>
      <c r="C21" s="1588">
        <v>3.9163324614936701</v>
      </c>
      <c r="D21" s="1588">
        <v>3.9509945824175823</v>
      </c>
      <c r="E21" s="1589">
        <v>7.8673270439112528</v>
      </c>
      <c r="F21" s="1371"/>
      <c r="G21" s="1900" t="s">
        <v>61</v>
      </c>
      <c r="H21" s="1895" t="s">
        <v>62</v>
      </c>
      <c r="I21" s="1895" t="s">
        <v>63</v>
      </c>
      <c r="J21" s="1895" t="s">
        <v>64</v>
      </c>
      <c r="K21" s="1895" t="s">
        <v>15</v>
      </c>
      <c r="L21" s="1896" t="s">
        <v>16</v>
      </c>
      <c r="M21" s="326"/>
      <c r="N21" s="326"/>
      <c r="O21" s="1512"/>
      <c r="P21" s="1408"/>
      <c r="Q21" s="326"/>
      <c r="R21" s="326"/>
      <c r="S21" s="326"/>
      <c r="T21" s="326"/>
      <c r="U21" s="326"/>
      <c r="V21" s="326"/>
      <c r="W21" s="326"/>
      <c r="X21" s="326"/>
      <c r="Y21" s="326"/>
      <c r="Z21" s="326"/>
    </row>
    <row r="22" spans="1:26" ht="12.95">
      <c r="A22" s="1586" t="s">
        <v>71</v>
      </c>
      <c r="B22" s="1591" t="s">
        <v>176</v>
      </c>
      <c r="C22" s="1588">
        <v>2.4876924778249232</v>
      </c>
      <c r="D22" s="1588">
        <v>2.8273406923076925</v>
      </c>
      <c r="E22" s="1589">
        <v>5.3150331701326152</v>
      </c>
      <c r="F22" s="1371"/>
      <c r="G22" s="1539" t="s">
        <v>66</v>
      </c>
      <c r="H22" s="154" t="s">
        <v>67</v>
      </c>
      <c r="I22" s="1449" t="s">
        <v>67</v>
      </c>
      <c r="J22" s="1605">
        <v>0</v>
      </c>
      <c r="K22" s="1605">
        <v>0.2</v>
      </c>
      <c r="L22" s="1606">
        <v>0.2</v>
      </c>
      <c r="M22" s="1532"/>
      <c r="N22" s="326"/>
      <c r="O22" s="1512"/>
      <c r="P22" s="1408"/>
      <c r="Q22" s="326"/>
      <c r="R22" s="326"/>
      <c r="S22" s="326"/>
      <c r="T22" s="326"/>
      <c r="U22" s="326"/>
      <c r="V22" s="326"/>
      <c r="W22" s="326"/>
      <c r="X22" s="326"/>
      <c r="Y22" s="326"/>
      <c r="Z22" s="326"/>
    </row>
    <row r="23" spans="1:26">
      <c r="A23" s="1586" t="s">
        <v>74</v>
      </c>
      <c r="B23" s="1591" t="s">
        <v>177</v>
      </c>
      <c r="C23" s="1593">
        <v>40.386846187072678</v>
      </c>
      <c r="D23" s="1593">
        <v>39.450377978021976</v>
      </c>
      <c r="E23" s="1589">
        <v>79.837224165094653</v>
      </c>
      <c r="F23" s="1371"/>
      <c r="G23" s="1539" t="s">
        <v>69</v>
      </c>
      <c r="H23" s="154" t="s">
        <v>70</v>
      </c>
      <c r="I23" s="1449">
        <v>0.27500000000000002</v>
      </c>
      <c r="J23" s="1605">
        <v>8.6999999999999993</v>
      </c>
      <c r="K23" s="1605">
        <v>0.1</v>
      </c>
      <c r="L23" s="1606">
        <v>8.8000000000000007</v>
      </c>
      <c r="M23" s="326"/>
      <c r="N23" s="1408"/>
      <c r="O23" s="1512"/>
      <c r="P23" s="1408"/>
      <c r="Q23" s="326"/>
      <c r="R23" s="326"/>
      <c r="S23" s="326"/>
      <c r="T23" s="326"/>
      <c r="U23" s="326"/>
      <c r="V23" s="326"/>
      <c r="W23" s="326"/>
      <c r="X23" s="326"/>
      <c r="Y23" s="326"/>
      <c r="Z23" s="326"/>
    </row>
    <row r="24" spans="1:26">
      <c r="A24" s="1586" t="s">
        <v>178</v>
      </c>
      <c r="B24" s="1591" t="s">
        <v>179</v>
      </c>
      <c r="C24" s="1593">
        <v>6.9480477866819665</v>
      </c>
      <c r="D24" s="1593">
        <v>24.104198428571429</v>
      </c>
      <c r="E24" s="1589">
        <v>31.052246215253398</v>
      </c>
      <c r="F24" s="1371"/>
      <c r="G24" s="1539" t="s">
        <v>72</v>
      </c>
      <c r="H24" s="154" t="s">
        <v>73</v>
      </c>
      <c r="I24" s="1418">
        <v>0.46</v>
      </c>
      <c r="J24" s="1605">
        <v>33</v>
      </c>
      <c r="K24" s="1605">
        <v>4.9000000000000004</v>
      </c>
      <c r="L24" s="1606">
        <v>37.9</v>
      </c>
      <c r="M24" s="1408"/>
      <c r="N24" s="1408"/>
      <c r="O24" s="1512"/>
      <c r="P24" s="1408"/>
      <c r="Q24" s="326"/>
      <c r="R24" s="326"/>
      <c r="S24" s="326"/>
      <c r="T24" s="326"/>
      <c r="U24" s="326"/>
      <c r="V24" s="326"/>
      <c r="W24" s="326"/>
      <c r="X24" s="326"/>
      <c r="Y24" s="326"/>
      <c r="Z24" s="326"/>
    </row>
    <row r="25" spans="1:26">
      <c r="A25" s="1586" t="s">
        <v>83</v>
      </c>
      <c r="B25" s="1591">
        <v>0.33279999999999998</v>
      </c>
      <c r="C25" s="1588">
        <v>29.1079672352767</v>
      </c>
      <c r="D25" s="1588">
        <v>0</v>
      </c>
      <c r="E25" s="1589">
        <v>29.1079672352767</v>
      </c>
      <c r="F25" s="1371"/>
      <c r="G25" s="1539" t="s">
        <v>75</v>
      </c>
      <c r="H25" s="154" t="s">
        <v>73</v>
      </c>
      <c r="I25" s="1450">
        <v>0.12</v>
      </c>
      <c r="J25" s="1605">
        <v>0.2</v>
      </c>
      <c r="K25" s="1605">
        <v>0</v>
      </c>
      <c r="L25" s="1606">
        <v>0.2</v>
      </c>
      <c r="M25" s="1608"/>
      <c r="N25" s="1557"/>
      <c r="O25" s="1512"/>
      <c r="P25" s="1408"/>
      <c r="Q25" s="326"/>
      <c r="R25" s="326"/>
      <c r="S25" s="326"/>
      <c r="T25" s="326"/>
      <c r="U25" s="326"/>
      <c r="V25" s="326"/>
      <c r="W25" s="326"/>
      <c r="X25" s="326"/>
      <c r="Y25" s="326"/>
      <c r="Z25" s="326"/>
    </row>
    <row r="26" spans="1:26">
      <c r="A26" s="1586" t="s">
        <v>85</v>
      </c>
      <c r="B26" s="1591">
        <v>0.3679</v>
      </c>
      <c r="C26" s="1593">
        <v>4.0220377948459785</v>
      </c>
      <c r="D26" s="1594">
        <v>24.991683232202856</v>
      </c>
      <c r="E26" s="1595">
        <v>29.013721027048835</v>
      </c>
      <c r="F26" s="1371"/>
      <c r="G26" s="1539" t="s">
        <v>77</v>
      </c>
      <c r="H26" s="154" t="s">
        <v>70</v>
      </c>
      <c r="I26" s="1418">
        <v>0.25</v>
      </c>
      <c r="J26" s="1605">
        <v>11.4</v>
      </c>
      <c r="K26" s="1605">
        <v>0.2</v>
      </c>
      <c r="L26" s="1606">
        <v>11.6</v>
      </c>
      <c r="M26" s="1608"/>
      <c r="N26" s="326"/>
      <c r="O26" s="1512"/>
      <c r="P26" s="1408"/>
      <c r="Q26" s="326"/>
      <c r="R26" s="326"/>
      <c r="S26" s="326"/>
      <c r="T26" s="326"/>
      <c r="U26" s="326"/>
      <c r="V26" s="326"/>
      <c r="W26" s="326"/>
      <c r="X26" s="326"/>
      <c r="Y26" s="326"/>
      <c r="Z26" s="326"/>
    </row>
    <row r="27" spans="1:26">
      <c r="A27" s="1586" t="s">
        <v>88</v>
      </c>
      <c r="B27" s="1591" t="s">
        <v>180</v>
      </c>
      <c r="C27" s="1593">
        <v>12.779370162235251</v>
      </c>
      <c r="D27" s="1593">
        <v>7.8561651428571428</v>
      </c>
      <c r="E27" s="1589">
        <v>20.635535305092393</v>
      </c>
      <c r="F27" s="1371"/>
      <c r="G27" s="1539" t="s">
        <v>79</v>
      </c>
      <c r="H27" s="154" t="s">
        <v>80</v>
      </c>
      <c r="I27" s="1450">
        <v>0.5</v>
      </c>
      <c r="J27" s="1605">
        <v>14.4</v>
      </c>
      <c r="K27" s="1605">
        <v>0.1</v>
      </c>
      <c r="L27" s="1606">
        <v>14.5</v>
      </c>
      <c r="M27" s="1608"/>
      <c r="N27" s="326"/>
      <c r="O27" s="1408"/>
      <c r="P27" s="1408"/>
      <c r="Q27" s="326"/>
      <c r="R27" s="326"/>
      <c r="S27" s="326"/>
      <c r="T27" s="326"/>
      <c r="U27" s="326"/>
      <c r="V27" s="326"/>
      <c r="W27" s="326"/>
      <c r="X27" s="326"/>
      <c r="Y27" s="326"/>
      <c r="Z27" s="326"/>
    </row>
    <row r="28" spans="1:26">
      <c r="A28" s="1586" t="s">
        <v>103</v>
      </c>
      <c r="B28" s="1591">
        <v>0.41499999999999998</v>
      </c>
      <c r="C28" s="1588">
        <v>6.359415905552857</v>
      </c>
      <c r="D28" s="1588">
        <v>0.43706362637362639</v>
      </c>
      <c r="E28" s="1589">
        <v>6.796479531926483</v>
      </c>
      <c r="F28" s="1371"/>
      <c r="G28" s="1539" t="s">
        <v>82</v>
      </c>
      <c r="H28" s="154" t="s">
        <v>67</v>
      </c>
      <c r="I28" s="1450" t="s">
        <v>67</v>
      </c>
      <c r="J28" s="1605">
        <v>30.2</v>
      </c>
      <c r="K28" s="1605">
        <v>195.4</v>
      </c>
      <c r="L28" s="1606">
        <v>225.7</v>
      </c>
      <c r="M28" s="1608"/>
      <c r="N28" s="326"/>
      <c r="O28" s="1408"/>
      <c r="P28" s="1408"/>
      <c r="Q28" s="326"/>
      <c r="R28" s="326"/>
      <c r="S28" s="326"/>
      <c r="T28" s="326"/>
      <c r="U28" s="326"/>
      <c r="V28" s="326"/>
      <c r="W28" s="326"/>
      <c r="X28" s="326"/>
      <c r="Y28" s="326"/>
      <c r="Z28" s="326"/>
    </row>
    <row r="29" spans="1:26">
      <c r="A29" s="1586" t="s">
        <v>104</v>
      </c>
      <c r="B29" s="1591">
        <v>0.59099999999999997</v>
      </c>
      <c r="C29" s="1588">
        <v>6.6614357764814072</v>
      </c>
      <c r="D29" s="1588">
        <v>-0.72440237362637361</v>
      </c>
      <c r="E29" s="1589">
        <v>5.9370334028550333</v>
      </c>
      <c r="F29" s="1371"/>
      <c r="G29" s="1539" t="s">
        <v>84</v>
      </c>
      <c r="H29" s="154" t="s">
        <v>70</v>
      </c>
      <c r="I29" s="1450">
        <v>0.215</v>
      </c>
      <c r="J29" s="1605">
        <v>13.7</v>
      </c>
      <c r="K29" s="1605">
        <v>0.2</v>
      </c>
      <c r="L29" s="1606">
        <v>14</v>
      </c>
      <c r="M29" s="1608"/>
      <c r="N29" s="326"/>
      <c r="O29" s="1408"/>
      <c r="P29" s="1408"/>
      <c r="Q29" s="326"/>
      <c r="R29" s="326"/>
      <c r="S29" s="326"/>
      <c r="T29" s="326"/>
      <c r="U29" s="326"/>
      <c r="V29" s="326"/>
      <c r="W29" s="326"/>
      <c r="X29" s="326"/>
      <c r="Y29" s="326"/>
      <c r="Z29" s="326"/>
    </row>
    <row r="30" spans="1:26">
      <c r="A30" s="1586" t="s">
        <v>105</v>
      </c>
      <c r="B30" s="1587">
        <v>0.30580000000000002</v>
      </c>
      <c r="C30" s="1593">
        <v>6.0395258567508128</v>
      </c>
      <c r="D30" s="1594">
        <v>176.54513212087912</v>
      </c>
      <c r="E30" s="1589">
        <v>182.58465797762992</v>
      </c>
      <c r="F30" s="1371"/>
      <c r="G30" s="1539" t="s">
        <v>86</v>
      </c>
      <c r="H30" s="154" t="s">
        <v>87</v>
      </c>
      <c r="I30" s="1450">
        <v>0.25</v>
      </c>
      <c r="J30" s="1605">
        <v>7.3</v>
      </c>
      <c r="K30" s="1605">
        <v>0.26658388888888901</v>
      </c>
      <c r="L30" s="1606">
        <v>7.6</v>
      </c>
      <c r="M30" s="1608"/>
      <c r="O30" s="326"/>
      <c r="P30" s="1408"/>
      <c r="Q30" s="326"/>
      <c r="R30" s="326"/>
      <c r="S30" s="326"/>
      <c r="T30" s="326"/>
      <c r="U30" s="326"/>
      <c r="V30" s="326"/>
      <c r="W30" s="326"/>
      <c r="X30" s="326"/>
      <c r="Y30" s="326"/>
      <c r="Z30" s="326"/>
    </row>
    <row r="31" spans="1:26">
      <c r="A31" s="1586" t="s">
        <v>106</v>
      </c>
      <c r="B31" s="1587">
        <v>0.30580000000000002</v>
      </c>
      <c r="C31" s="1588">
        <v>14.169273609228462</v>
      </c>
      <c r="D31" s="1588">
        <v>0</v>
      </c>
      <c r="E31" s="1589">
        <v>14.169273609228462</v>
      </c>
      <c r="F31" s="1371"/>
      <c r="G31" s="1539" t="s">
        <v>90</v>
      </c>
      <c r="H31" s="154" t="s">
        <v>70</v>
      </c>
      <c r="I31" s="1450">
        <v>0.25</v>
      </c>
      <c r="J31" s="1605">
        <v>18.100000000000001</v>
      </c>
      <c r="K31" s="1605">
        <v>3.3</v>
      </c>
      <c r="L31" s="1606">
        <v>21.4</v>
      </c>
      <c r="M31" s="1608"/>
      <c r="N31" s="326"/>
      <c r="O31" s="1408"/>
      <c r="P31" s="1408"/>
      <c r="Q31" s="326"/>
      <c r="R31" s="326"/>
      <c r="S31" s="326"/>
      <c r="T31" s="326"/>
      <c r="U31" s="326"/>
      <c r="V31" s="326"/>
      <c r="W31" s="326"/>
      <c r="X31" s="326"/>
      <c r="Y31" s="326"/>
      <c r="Z31" s="326"/>
    </row>
    <row r="32" spans="1:26">
      <c r="A32" s="1586" t="s">
        <v>108</v>
      </c>
      <c r="B32" s="1587">
        <v>0.58840000000000003</v>
      </c>
      <c r="C32" s="1588">
        <v>12.590334524901099</v>
      </c>
      <c r="D32" s="1588">
        <v>31.172657934065931</v>
      </c>
      <c r="E32" s="1589">
        <v>43.762992458967034</v>
      </c>
      <c r="F32" s="1371"/>
      <c r="G32" s="1539" t="s">
        <v>93</v>
      </c>
      <c r="H32" s="154" t="s">
        <v>94</v>
      </c>
      <c r="I32" s="1418">
        <v>1</v>
      </c>
      <c r="J32" s="1605">
        <v>1</v>
      </c>
      <c r="K32" s="1605">
        <v>0.1</v>
      </c>
      <c r="L32" s="1606">
        <v>1.1000000000000001</v>
      </c>
      <c r="M32" s="1608"/>
      <c r="N32" s="326"/>
      <c r="O32" s="1408"/>
      <c r="P32" s="1408"/>
      <c r="Q32" s="326"/>
      <c r="R32" s="326"/>
      <c r="S32" s="326"/>
      <c r="T32" s="326"/>
      <c r="U32" s="326"/>
      <c r="V32" s="326"/>
      <c r="W32" s="326"/>
      <c r="X32" s="326"/>
      <c r="Y32" s="326"/>
      <c r="Z32" s="326"/>
    </row>
    <row r="33" spans="1:26">
      <c r="A33" s="1586" t="s">
        <v>111</v>
      </c>
      <c r="B33" s="1591">
        <v>0.66774999999999995</v>
      </c>
      <c r="C33" s="1593">
        <v>0.69300046496383516</v>
      </c>
      <c r="D33" s="1594">
        <v>5.0788481208791207</v>
      </c>
      <c r="E33" s="1595">
        <v>5.7718485858429558</v>
      </c>
      <c r="F33" s="1371"/>
      <c r="G33" s="1638" t="s">
        <v>97</v>
      </c>
      <c r="H33" s="1639" t="s">
        <v>98</v>
      </c>
      <c r="I33" s="1640">
        <v>0.36890000000000001</v>
      </c>
      <c r="J33" s="1641">
        <v>18.899999999999999</v>
      </c>
      <c r="K33" s="1641">
        <v>0.8</v>
      </c>
      <c r="L33" s="1642">
        <v>19.7</v>
      </c>
      <c r="M33" s="1608"/>
      <c r="N33" s="326"/>
      <c r="O33" s="1408"/>
      <c r="P33" s="1408"/>
      <c r="Q33" s="326"/>
      <c r="R33" s="326"/>
      <c r="S33" s="326"/>
      <c r="T33" s="326"/>
      <c r="U33" s="326"/>
      <c r="V33" s="326"/>
      <c r="W33" s="326"/>
      <c r="X33" s="326"/>
      <c r="Y33" s="326"/>
      <c r="Z33" s="326"/>
    </row>
    <row r="34" spans="1:26">
      <c r="A34" s="1586" t="s">
        <v>112</v>
      </c>
      <c r="B34" s="1591">
        <v>0.41499999999999998</v>
      </c>
      <c r="C34" s="1588">
        <v>6.4656091858461533</v>
      </c>
      <c r="D34" s="1588">
        <v>0</v>
      </c>
      <c r="E34" s="1589">
        <v>6.4656091858461533</v>
      </c>
      <c r="F34" s="1371"/>
      <c r="G34" s="1607" t="s">
        <v>100</v>
      </c>
      <c r="H34" s="1644"/>
      <c r="I34" s="1645"/>
      <c r="J34" s="1646">
        <f>SUM(J22:J33)</f>
        <v>156.9</v>
      </c>
      <c r="K34" s="1646">
        <f t="shared" ref="K34:L34" si="0">SUM(K22:K33)</f>
        <v>205.56658388888891</v>
      </c>
      <c r="L34" s="1643">
        <f t="shared" si="0"/>
        <v>362.7</v>
      </c>
      <c r="M34" s="1608"/>
      <c r="N34" s="326"/>
      <c r="O34" s="1408"/>
      <c r="P34" s="1408"/>
      <c r="Q34" s="326"/>
      <c r="R34" s="326"/>
      <c r="S34" s="326"/>
      <c r="T34" s="326"/>
      <c r="U34" s="326"/>
      <c r="V34" s="326"/>
      <c r="W34" s="326"/>
      <c r="X34" s="326"/>
      <c r="Y34" s="326"/>
      <c r="Z34" s="326"/>
    </row>
    <row r="35" spans="1:26">
      <c r="A35" s="1586" t="s">
        <v>113</v>
      </c>
      <c r="B35" s="1587">
        <v>0.53200000000000003</v>
      </c>
      <c r="C35" s="1588">
        <v>16.477373276182373</v>
      </c>
      <c r="D35" s="1588">
        <v>50.610359956043958</v>
      </c>
      <c r="E35" s="1589">
        <v>67.087733232226327</v>
      </c>
      <c r="F35" s="1371"/>
      <c r="G35" s="1408"/>
      <c r="H35" s="326"/>
      <c r="I35" s="1408"/>
      <c r="J35" s="1408"/>
      <c r="K35" s="326"/>
      <c r="L35" s="1408"/>
      <c r="M35" s="1608"/>
      <c r="N35" s="326"/>
      <c r="O35" s="1408"/>
      <c r="P35" s="1408"/>
      <c r="Q35" s="326"/>
      <c r="R35" s="326"/>
      <c r="S35" s="326"/>
      <c r="T35" s="326"/>
      <c r="U35" s="326"/>
      <c r="V35" s="326"/>
      <c r="W35" s="326"/>
      <c r="X35" s="326"/>
      <c r="Y35" s="326"/>
      <c r="Z35" s="326"/>
    </row>
    <row r="36" spans="1:26">
      <c r="A36" s="1586" t="s">
        <v>114</v>
      </c>
      <c r="B36" s="1591" t="s">
        <v>181</v>
      </c>
      <c r="C36" s="1593">
        <v>13.267675321568186</v>
      </c>
      <c r="D36" s="1594">
        <v>32.301465197802194</v>
      </c>
      <c r="E36" s="1589">
        <v>45.569140519370379</v>
      </c>
      <c r="F36" s="1371"/>
      <c r="G36" s="1408"/>
      <c r="H36" s="326"/>
      <c r="I36" s="1408"/>
      <c r="J36" s="1408"/>
      <c r="K36" s="326"/>
      <c r="L36" s="1408"/>
      <c r="M36" s="1608"/>
      <c r="N36" s="326"/>
      <c r="O36" s="1408"/>
      <c r="P36" s="1408"/>
      <c r="Q36" s="326"/>
      <c r="R36" s="326"/>
      <c r="S36" s="326"/>
      <c r="T36" s="326"/>
      <c r="U36" s="326"/>
      <c r="V36" s="326"/>
      <c r="W36" s="326"/>
      <c r="X36" s="326"/>
      <c r="Y36" s="326"/>
      <c r="Z36" s="326"/>
    </row>
    <row r="37" spans="1:26">
      <c r="A37" s="1647" t="s">
        <v>115</v>
      </c>
      <c r="B37" s="1648"/>
      <c r="C37" s="1618">
        <f>SUM(C4:C36)</f>
        <v>607.17811136977593</v>
      </c>
      <c r="D37" s="1618">
        <f>SUM(D4:D36)</f>
        <v>592.1993897267082</v>
      </c>
      <c r="E37" s="1618">
        <f>SUM(E4:E36)</f>
        <v>1199.3775010964846</v>
      </c>
      <c r="F37" s="1597"/>
      <c r="G37" s="1408"/>
      <c r="H37" s="326"/>
      <c r="I37" s="1408"/>
      <c r="J37" s="326"/>
      <c r="K37" s="1408"/>
      <c r="L37" s="326"/>
      <c r="M37" s="1408"/>
      <c r="N37" s="326"/>
      <c r="O37" s="1408"/>
      <c r="P37" s="1408"/>
      <c r="Q37" s="326"/>
      <c r="R37" s="326"/>
      <c r="S37" s="326"/>
      <c r="T37" s="326"/>
      <c r="U37" s="326"/>
      <c r="V37" s="326"/>
      <c r="W37" s="326"/>
      <c r="X37" s="326"/>
      <c r="Y37" s="326"/>
      <c r="Z37" s="326"/>
    </row>
    <row r="38" spans="1:26">
      <c r="A38" s="1850"/>
      <c r="B38" s="941"/>
      <c r="C38" s="1851"/>
      <c r="D38" s="1851"/>
      <c r="E38" s="1851"/>
      <c r="F38" s="1597"/>
      <c r="G38" s="1408"/>
      <c r="H38" s="326"/>
      <c r="I38" s="1408"/>
      <c r="J38" s="326"/>
      <c r="K38" s="1408"/>
      <c r="L38" s="326"/>
      <c r="M38" s="326"/>
      <c r="N38" s="326"/>
      <c r="O38" s="1408"/>
      <c r="P38" s="1408"/>
      <c r="Q38" s="326"/>
      <c r="R38" s="326"/>
      <c r="S38" s="326"/>
      <c r="T38" s="326"/>
      <c r="U38" s="326"/>
      <c r="V38" s="326"/>
      <c r="W38" s="326"/>
      <c r="X38" s="326"/>
      <c r="Y38" s="326"/>
      <c r="Z38" s="326"/>
    </row>
    <row r="39" spans="1:26">
      <c r="A39" s="1596" t="s">
        <v>182</v>
      </c>
      <c r="B39" s="1597"/>
      <c r="C39" s="1597"/>
      <c r="D39" s="1597"/>
      <c r="E39" s="1597"/>
      <c r="F39" s="1597"/>
      <c r="G39" s="1597"/>
      <c r="H39" s="1603"/>
      <c r="I39" s="326"/>
      <c r="J39" s="326"/>
      <c r="K39" s="326"/>
      <c r="L39" s="326"/>
      <c r="M39" s="326"/>
      <c r="N39" s="326"/>
      <c r="O39" s="1408"/>
      <c r="P39" s="1408"/>
      <c r="Q39" s="326"/>
      <c r="R39" s="326"/>
      <c r="S39" s="326"/>
      <c r="T39" s="326"/>
      <c r="U39" s="326"/>
      <c r="V39" s="326"/>
      <c r="W39" s="326"/>
      <c r="X39" s="326"/>
      <c r="Y39" s="326"/>
      <c r="Z39" s="326"/>
    </row>
    <row r="40" spans="1:26">
      <c r="A40" s="1596" t="s">
        <v>183</v>
      </c>
      <c r="B40" s="1598"/>
      <c r="C40" s="1599"/>
      <c r="D40" s="1599"/>
      <c r="E40" s="1599"/>
      <c r="F40" s="1599"/>
      <c r="G40" s="1600"/>
      <c r="H40" s="1603"/>
      <c r="I40" s="326"/>
      <c r="J40" s="326"/>
      <c r="K40" s="326"/>
      <c r="L40" s="326"/>
      <c r="M40" s="326"/>
      <c r="N40" s="326"/>
      <c r="O40" s="1408"/>
      <c r="P40" s="1408"/>
      <c r="Q40" s="326"/>
      <c r="R40" s="326"/>
      <c r="S40" s="326"/>
      <c r="T40" s="326"/>
      <c r="U40" s="326"/>
      <c r="V40" s="326"/>
      <c r="W40" s="326"/>
      <c r="X40" s="326"/>
      <c r="Y40" s="326"/>
      <c r="Z40" s="326"/>
    </row>
    <row r="41" spans="1:26">
      <c r="A41" s="1596" t="s">
        <v>184</v>
      </c>
      <c r="B41" s="1598"/>
      <c r="C41" s="1599"/>
      <c r="D41" s="1599"/>
      <c r="E41" s="1599"/>
      <c r="F41" s="1599"/>
      <c r="G41" s="1600"/>
      <c r="H41" s="1601"/>
      <c r="I41" s="326"/>
      <c r="J41" s="326"/>
      <c r="K41" s="326"/>
      <c r="L41" s="326"/>
      <c r="M41" s="326"/>
      <c r="N41" s="326"/>
      <c r="O41" s="1408"/>
      <c r="P41" s="1408"/>
      <c r="Q41" s="326"/>
      <c r="R41" s="326"/>
      <c r="S41" s="326"/>
      <c r="T41" s="326"/>
      <c r="U41" s="326"/>
      <c r="V41" s="326"/>
      <c r="W41" s="326"/>
      <c r="X41" s="326"/>
      <c r="Y41" s="326"/>
      <c r="Z41" s="326"/>
    </row>
    <row r="42" spans="1:26" ht="20.25" customHeight="1">
      <c r="A42" s="1596" t="s">
        <v>201</v>
      </c>
      <c r="B42" s="1598"/>
      <c r="C42" s="1599"/>
      <c r="D42" s="1599"/>
      <c r="E42" s="1599"/>
      <c r="F42" s="1599"/>
      <c r="G42" s="1600"/>
      <c r="H42" s="1600"/>
      <c r="I42" s="326"/>
      <c r="J42" s="326"/>
      <c r="K42" s="326"/>
      <c r="L42" s="326"/>
      <c r="M42" s="326"/>
      <c r="N42" s="326"/>
      <c r="O42" s="1408"/>
      <c r="P42" s="1408"/>
      <c r="Q42" s="326"/>
      <c r="R42" s="326"/>
      <c r="S42" s="326"/>
      <c r="T42" s="326"/>
      <c r="U42" s="326"/>
      <c r="V42" s="326"/>
      <c r="W42" s="326"/>
      <c r="X42" s="326"/>
      <c r="Y42" s="326"/>
      <c r="Z42" s="326"/>
    </row>
    <row r="43" spans="1:26" ht="29.25" customHeight="1">
      <c r="A43" s="2073" t="s">
        <v>202</v>
      </c>
      <c r="B43" s="2073"/>
      <c r="C43" s="2073"/>
      <c r="D43" s="2073"/>
      <c r="E43" s="2073"/>
      <c r="F43" s="2073"/>
      <c r="G43" s="1601"/>
      <c r="H43" s="1600"/>
      <c r="I43" s="326"/>
      <c r="J43" s="326"/>
      <c r="K43" s="326"/>
      <c r="L43" s="326"/>
      <c r="M43" s="326"/>
      <c r="N43" s="326"/>
      <c r="O43" s="1408"/>
      <c r="P43" s="1408"/>
      <c r="Q43" s="326"/>
      <c r="R43" s="326"/>
      <c r="S43" s="326"/>
      <c r="T43" s="326"/>
      <c r="U43" s="326"/>
      <c r="V43" s="326"/>
      <c r="W43" s="326"/>
      <c r="X43" s="326"/>
      <c r="Y43" s="326"/>
      <c r="Z43" s="326"/>
    </row>
    <row r="44" spans="1:26">
      <c r="A44" s="2073" t="s">
        <v>187</v>
      </c>
      <c r="B44" s="2073"/>
      <c r="C44" s="2073"/>
      <c r="D44" s="2073"/>
      <c r="E44" s="2073"/>
      <c r="F44" s="2073"/>
      <c r="G44" s="1603"/>
      <c r="H44" s="1600"/>
      <c r="I44" s="326"/>
      <c r="J44" s="326"/>
      <c r="K44" s="326"/>
      <c r="L44" s="326"/>
      <c r="M44" s="326"/>
      <c r="N44" s="326"/>
      <c r="O44" s="1408"/>
      <c r="P44" s="1408"/>
      <c r="Q44" s="326"/>
      <c r="R44" s="326"/>
      <c r="S44" s="326"/>
      <c r="T44" s="326"/>
      <c r="U44" s="326"/>
      <c r="V44" s="326"/>
      <c r="W44" s="326"/>
    </row>
    <row r="45" spans="1:26">
      <c r="A45" s="1596" t="s">
        <v>188</v>
      </c>
      <c r="B45" s="1596"/>
      <c r="C45" s="1596"/>
      <c r="D45" s="1596"/>
      <c r="E45" s="1596"/>
      <c r="F45" s="1601"/>
      <c r="G45" s="1601"/>
      <c r="H45" s="326"/>
      <c r="I45" s="326"/>
      <c r="J45" s="326"/>
      <c r="K45" s="326"/>
      <c r="L45" s="326"/>
      <c r="M45" s="326"/>
      <c r="N45" s="326"/>
      <c r="O45" s="1408"/>
      <c r="P45" s="1408"/>
      <c r="Q45" s="326"/>
      <c r="R45" s="326"/>
      <c r="S45" s="326"/>
      <c r="T45" s="326"/>
      <c r="U45" s="326"/>
      <c r="V45" s="326"/>
      <c r="W45" s="326"/>
    </row>
    <row r="46" spans="1:26">
      <c r="A46" s="1596" t="s">
        <v>189</v>
      </c>
      <c r="B46" s="1596"/>
      <c r="C46" s="1596"/>
      <c r="D46" s="1602"/>
      <c r="E46" s="1599"/>
      <c r="F46" s="1599"/>
      <c r="G46" s="1600"/>
      <c r="H46" s="326"/>
      <c r="I46" s="326"/>
      <c r="J46" s="326"/>
      <c r="K46" s="326"/>
      <c r="L46" s="326"/>
      <c r="M46" s="326"/>
      <c r="N46" s="326"/>
      <c r="O46" s="1408"/>
      <c r="P46" s="1408"/>
      <c r="Q46" s="326"/>
      <c r="R46" s="326"/>
      <c r="S46" s="326"/>
      <c r="T46" s="326"/>
      <c r="U46" s="326"/>
      <c r="V46" s="326"/>
      <c r="W46" s="326"/>
    </row>
    <row r="47" spans="1:26">
      <c r="A47" s="2082" t="s">
        <v>198</v>
      </c>
      <c r="B47" s="2082"/>
      <c r="C47" s="2082"/>
      <c r="D47" s="2082"/>
      <c r="E47" s="2082"/>
      <c r="F47" s="1599"/>
      <c r="G47" s="1600"/>
      <c r="H47" s="326"/>
      <c r="I47" s="326"/>
      <c r="J47" s="326"/>
      <c r="K47" s="326"/>
      <c r="L47" s="326"/>
      <c r="M47" s="326"/>
      <c r="N47" s="1408"/>
      <c r="O47" s="1408"/>
      <c r="P47" s="1408"/>
      <c r="Q47" s="326"/>
      <c r="R47" s="326"/>
      <c r="S47" s="326"/>
      <c r="T47" s="326"/>
      <c r="U47" s="326"/>
      <c r="V47" s="326"/>
      <c r="W47" s="326"/>
    </row>
    <row r="48" spans="1:26">
      <c r="A48" s="2073" t="s">
        <v>191</v>
      </c>
      <c r="B48" s="2073"/>
      <c r="C48" s="2073"/>
      <c r="D48" s="2073"/>
      <c r="E48" s="2073"/>
      <c r="F48" s="1371"/>
      <c r="G48" s="1371"/>
      <c r="H48" s="326"/>
      <c r="I48" s="326"/>
      <c r="J48" s="326"/>
      <c r="K48" s="326"/>
      <c r="L48" s="326"/>
      <c r="M48" s="326"/>
      <c r="N48" s="1408"/>
      <c r="O48" s="1408"/>
      <c r="P48" s="1408"/>
      <c r="Q48" s="326"/>
      <c r="R48" s="326"/>
      <c r="S48" s="326"/>
      <c r="T48" s="326"/>
      <c r="U48" s="326"/>
      <c r="V48" s="326"/>
      <c r="W48" s="326"/>
    </row>
    <row r="49" spans="1:21">
      <c r="A49" s="2073"/>
      <c r="B49" s="2073"/>
      <c r="C49" s="2073"/>
      <c r="D49" s="2073"/>
      <c r="E49" s="2073"/>
      <c r="F49" s="326"/>
      <c r="G49" s="326"/>
      <c r="H49" s="326"/>
      <c r="I49" s="326"/>
      <c r="J49" s="326"/>
      <c r="K49" s="326"/>
      <c r="L49" s="326"/>
      <c r="M49" s="326"/>
      <c r="N49" s="1408"/>
      <c r="O49" s="1408"/>
      <c r="P49" s="326"/>
      <c r="Q49" s="326"/>
      <c r="R49" s="326"/>
      <c r="S49" s="326"/>
      <c r="T49" s="326"/>
      <c r="U49" s="326"/>
    </row>
    <row r="50" spans="1:21" ht="12.95">
      <c r="A50" s="2074" t="s">
        <v>117</v>
      </c>
      <c r="B50" s="2074"/>
      <c r="C50" s="2074"/>
      <c r="D50" s="2074"/>
      <c r="E50" s="2074"/>
      <c r="F50" s="2074"/>
      <c r="G50" s="326"/>
      <c r="H50" s="326"/>
      <c r="I50" s="326"/>
      <c r="J50" s="326"/>
      <c r="K50" s="326"/>
      <c r="L50" s="326"/>
      <c r="M50" s="326"/>
      <c r="N50" s="1408"/>
      <c r="O50" s="1408"/>
      <c r="P50" s="326"/>
      <c r="Q50" s="326"/>
      <c r="R50" s="326"/>
      <c r="S50" s="326"/>
      <c r="T50" s="326"/>
      <c r="U50" s="326"/>
    </row>
    <row r="51" spans="1:21" ht="30" customHeight="1">
      <c r="A51" s="1560" t="s">
        <v>118</v>
      </c>
      <c r="B51" s="1414"/>
      <c r="C51" s="1414"/>
      <c r="D51" s="1414" t="s">
        <v>119</v>
      </c>
      <c r="E51" s="1414"/>
      <c r="F51" s="1534"/>
      <c r="G51" s="326"/>
      <c r="H51" s="326"/>
      <c r="I51" s="326"/>
      <c r="J51" s="1402"/>
      <c r="K51" s="1402"/>
      <c r="L51" s="1402"/>
      <c r="M51" s="326"/>
      <c r="N51" s="1408"/>
      <c r="O51" s="1408"/>
      <c r="P51" s="326"/>
      <c r="Q51" s="326"/>
      <c r="R51" s="326"/>
      <c r="S51" s="326"/>
      <c r="T51" s="326"/>
      <c r="U51" s="326"/>
    </row>
    <row r="52" spans="1:21" ht="22.5" customHeight="1">
      <c r="A52" s="1561" t="s">
        <v>61</v>
      </c>
      <c r="B52" s="1455" t="s">
        <v>120</v>
      </c>
      <c r="C52" s="1455" t="s">
        <v>63</v>
      </c>
      <c r="D52" s="1455" t="s">
        <v>64</v>
      </c>
      <c r="E52" s="1455" t="s">
        <v>15</v>
      </c>
      <c r="F52" s="1549" t="s">
        <v>16</v>
      </c>
      <c r="G52" s="326"/>
      <c r="H52" s="326"/>
      <c r="I52" s="326"/>
      <c r="J52" s="556"/>
      <c r="K52" s="556"/>
      <c r="L52" s="1403"/>
      <c r="M52" s="326"/>
      <c r="N52" s="1408"/>
      <c r="O52" s="1408"/>
      <c r="P52" s="326"/>
      <c r="Q52" s="326"/>
      <c r="R52" s="326"/>
      <c r="S52" s="326"/>
      <c r="T52" s="326"/>
      <c r="U52" s="326"/>
    </row>
    <row r="53" spans="1:21" ht="12.95">
      <c r="A53" s="1634" t="s">
        <v>121</v>
      </c>
      <c r="B53" s="326" t="s">
        <v>122</v>
      </c>
      <c r="C53" s="652">
        <v>7.2700000000000001E-2</v>
      </c>
      <c r="D53" s="1359">
        <v>26.5</v>
      </c>
      <c r="E53" s="1852">
        <v>0</v>
      </c>
      <c r="F53" s="1853">
        <v>26.5</v>
      </c>
      <c r="G53" s="326"/>
      <c r="H53" s="326"/>
      <c r="I53" s="326"/>
      <c r="J53" s="1359"/>
      <c r="K53" s="326"/>
      <c r="L53" s="326"/>
      <c r="M53" s="1447"/>
      <c r="N53" s="1408"/>
      <c r="O53" s="1408"/>
      <c r="P53" s="326"/>
      <c r="Q53" s="326"/>
      <c r="R53" s="326"/>
      <c r="S53" s="326"/>
      <c r="T53" s="326"/>
      <c r="U53" s="326"/>
    </row>
    <row r="54" spans="1:21" ht="14.45">
      <c r="A54" s="1634" t="s">
        <v>123</v>
      </c>
      <c r="B54" s="326" t="s">
        <v>124</v>
      </c>
      <c r="C54" s="652">
        <v>0.2021</v>
      </c>
      <c r="D54" s="1359">
        <v>19.600000000000001</v>
      </c>
      <c r="E54" s="1852">
        <v>0</v>
      </c>
      <c r="F54" s="1853">
        <v>19.600000000000001</v>
      </c>
      <c r="G54" s="326"/>
      <c r="H54" s="326"/>
      <c r="I54" s="326"/>
      <c r="J54" s="1359"/>
      <c r="K54" s="326"/>
      <c r="L54" s="326"/>
      <c r="M54" s="2075"/>
      <c r="N54" s="2075"/>
      <c r="O54" s="2075"/>
      <c r="P54" s="326"/>
      <c r="Q54" s="326"/>
      <c r="R54" s="326"/>
      <c r="S54" s="326"/>
      <c r="T54" s="326"/>
      <c r="U54" s="326"/>
    </row>
    <row r="55" spans="1:21" ht="12.95">
      <c r="A55" s="1365" t="s">
        <v>125</v>
      </c>
      <c r="B55" s="1862" t="s">
        <v>126</v>
      </c>
      <c r="C55" s="793">
        <v>0.12</v>
      </c>
      <c r="D55" s="1356">
        <v>16.7</v>
      </c>
      <c r="E55" s="1863">
        <v>0</v>
      </c>
      <c r="F55" s="1854">
        <v>16.7</v>
      </c>
      <c r="G55" s="326"/>
      <c r="H55" s="326"/>
      <c r="I55" s="326"/>
      <c r="J55" s="1359"/>
      <c r="K55" s="326"/>
      <c r="L55" s="326"/>
      <c r="M55" s="1408"/>
      <c r="N55" s="1408"/>
      <c r="O55" s="1408"/>
      <c r="P55" s="326"/>
      <c r="Q55" s="326"/>
      <c r="R55" s="326"/>
      <c r="S55" s="326"/>
      <c r="T55" s="326"/>
      <c r="U55" s="326"/>
    </row>
    <row r="56" spans="1:21">
      <c r="A56" s="872" t="s">
        <v>127</v>
      </c>
      <c r="B56" s="794" t="s">
        <v>126</v>
      </c>
      <c r="C56" s="744">
        <v>0.12</v>
      </c>
      <c r="D56" s="1359">
        <v>6.8</v>
      </c>
      <c r="E56" s="1901">
        <v>0</v>
      </c>
      <c r="F56" s="1360">
        <v>6.8</v>
      </c>
      <c r="G56" s="326"/>
      <c r="H56" s="325"/>
      <c r="I56" s="1360"/>
      <c r="J56" s="1857"/>
      <c r="K56" s="326"/>
      <c r="L56" s="326"/>
      <c r="M56" s="1408"/>
      <c r="N56" s="1408"/>
      <c r="O56" s="1408"/>
      <c r="P56" s="326"/>
      <c r="Q56" s="326"/>
      <c r="R56" s="326"/>
      <c r="S56" s="326"/>
      <c r="T56" s="326"/>
      <c r="U56" s="326"/>
    </row>
    <row r="57" spans="1:21">
      <c r="A57" s="872" t="s">
        <v>128</v>
      </c>
      <c r="B57" s="794" t="s">
        <v>126</v>
      </c>
      <c r="C57" s="744">
        <v>0.12</v>
      </c>
      <c r="D57" s="1857">
        <v>6</v>
      </c>
      <c r="E57" s="1855">
        <v>0</v>
      </c>
      <c r="F57" s="1858">
        <v>6</v>
      </c>
      <c r="G57" s="326"/>
      <c r="H57" s="745"/>
      <c r="I57" s="1360"/>
      <c r="J57" s="1359"/>
      <c r="K57" s="326"/>
      <c r="L57" s="326"/>
      <c r="M57" s="1408"/>
      <c r="N57" s="1408"/>
      <c r="O57" s="1408"/>
      <c r="P57" s="326"/>
      <c r="Q57" s="326"/>
      <c r="R57" s="326"/>
      <c r="S57" s="326"/>
      <c r="T57" s="326"/>
      <c r="U57" s="326"/>
    </row>
    <row r="58" spans="1:21">
      <c r="A58" s="872" t="s">
        <v>130</v>
      </c>
      <c r="B58" s="794" t="s">
        <v>126</v>
      </c>
      <c r="C58" s="744">
        <v>0.12</v>
      </c>
      <c r="D58" s="1359">
        <v>1.2</v>
      </c>
      <c r="E58" s="1855">
        <v>0</v>
      </c>
      <c r="F58" s="1360">
        <v>1.2</v>
      </c>
      <c r="G58" s="326"/>
      <c r="H58" s="745"/>
      <c r="I58" s="1360"/>
      <c r="J58" s="745"/>
      <c r="K58" s="326"/>
      <c r="L58" s="326"/>
      <c r="M58" s="1408"/>
      <c r="N58" s="1408"/>
      <c r="O58" s="1408"/>
      <c r="P58" s="326"/>
      <c r="Q58" s="326"/>
      <c r="R58" s="326"/>
      <c r="S58" s="326"/>
      <c r="T58" s="326"/>
      <c r="U58" s="326"/>
    </row>
    <row r="59" spans="1:21">
      <c r="A59" s="872" t="s">
        <v>131</v>
      </c>
      <c r="B59" s="794" t="s">
        <v>126</v>
      </c>
      <c r="C59" s="744">
        <v>0.12</v>
      </c>
      <c r="D59" s="745">
        <v>2.7</v>
      </c>
      <c r="E59" s="745">
        <v>0</v>
      </c>
      <c r="F59" s="795">
        <v>2.7</v>
      </c>
      <c r="G59" s="326"/>
      <c r="H59" s="745"/>
      <c r="I59" s="1360"/>
      <c r="J59" s="1359"/>
      <c r="K59" s="326"/>
      <c r="L59" s="326"/>
      <c r="M59" s="1408"/>
      <c r="N59" s="1408"/>
      <c r="O59" s="1408"/>
      <c r="P59" s="326"/>
      <c r="Q59" s="326"/>
      <c r="R59" s="326"/>
      <c r="S59" s="326"/>
      <c r="T59" s="326"/>
      <c r="U59" s="326"/>
    </row>
    <row r="60" spans="1:21">
      <c r="A60" s="1859" t="s">
        <v>132</v>
      </c>
      <c r="B60" s="1860" t="s">
        <v>126</v>
      </c>
      <c r="C60" s="901">
        <v>0.22159999999999999</v>
      </c>
      <c r="D60" s="870">
        <v>78</v>
      </c>
      <c r="E60" s="870">
        <v>0</v>
      </c>
      <c r="F60" s="1861">
        <v>78</v>
      </c>
      <c r="G60" s="326"/>
      <c r="H60" s="745"/>
      <c r="I60" s="1360"/>
      <c r="J60" s="1359"/>
      <c r="K60" s="326"/>
      <c r="L60" s="326"/>
      <c r="M60" s="1408"/>
      <c r="N60" s="1408"/>
      <c r="O60" s="1408"/>
      <c r="P60" s="326"/>
      <c r="Q60" s="326"/>
      <c r="R60" s="326"/>
      <c r="S60" s="326"/>
      <c r="T60" s="326"/>
      <c r="U60" s="326"/>
    </row>
    <row r="61" spans="1:21">
      <c r="A61" s="872" t="s">
        <v>133</v>
      </c>
      <c r="B61" s="794" t="s">
        <v>126</v>
      </c>
      <c r="C61" s="744">
        <v>0.22159999999999999</v>
      </c>
      <c r="D61" s="1359">
        <v>21.5</v>
      </c>
      <c r="E61" s="1856">
        <v>0</v>
      </c>
      <c r="F61" s="1360">
        <v>21.5</v>
      </c>
      <c r="G61" s="326"/>
      <c r="H61" s="745"/>
      <c r="I61" s="326"/>
      <c r="J61" s="1359"/>
      <c r="K61" s="326"/>
      <c r="L61" s="326"/>
      <c r="M61" s="326"/>
      <c r="N61" s="326"/>
      <c r="O61" s="326"/>
      <c r="P61" s="326"/>
      <c r="Q61" s="326"/>
      <c r="R61" s="326"/>
      <c r="S61" s="326"/>
      <c r="T61" s="326"/>
      <c r="U61" s="326"/>
    </row>
    <row r="62" spans="1:21">
      <c r="A62" s="872" t="s">
        <v>134</v>
      </c>
      <c r="B62" s="794" t="s">
        <v>126</v>
      </c>
      <c r="C62" s="744">
        <v>0.22159999999999999</v>
      </c>
      <c r="D62" s="1359">
        <v>24.7</v>
      </c>
      <c r="E62" s="1856">
        <v>0</v>
      </c>
      <c r="F62" s="1360">
        <v>24.7</v>
      </c>
      <c r="G62" s="326"/>
      <c r="H62" s="747"/>
      <c r="I62" s="326"/>
      <c r="J62" s="1857"/>
      <c r="K62" s="326"/>
      <c r="L62" s="326"/>
      <c r="M62" s="326"/>
      <c r="N62" s="326"/>
      <c r="O62" s="326"/>
      <c r="P62" s="326"/>
      <c r="Q62" s="326"/>
      <c r="R62" s="326"/>
      <c r="S62" s="326"/>
      <c r="T62" s="326"/>
      <c r="U62" s="326"/>
    </row>
    <row r="63" spans="1:21">
      <c r="A63" s="1634" t="s">
        <v>135</v>
      </c>
      <c r="B63" s="326" t="s">
        <v>126</v>
      </c>
      <c r="C63" s="652">
        <v>0.22159999999999999</v>
      </c>
      <c r="D63" s="1359">
        <v>8.9</v>
      </c>
      <c r="E63" s="1856">
        <v>0</v>
      </c>
      <c r="F63" s="1360">
        <v>8.9</v>
      </c>
      <c r="G63" s="326"/>
      <c r="H63" s="745"/>
      <c r="I63" s="326"/>
      <c r="J63" s="1359"/>
      <c r="K63" s="326"/>
      <c r="L63" s="326"/>
      <c r="M63" s="326"/>
      <c r="N63" s="326"/>
      <c r="O63" s="326"/>
      <c r="P63" s="326"/>
      <c r="Q63" s="326"/>
      <c r="R63" s="326"/>
      <c r="S63" s="326"/>
      <c r="T63" s="326"/>
      <c r="U63" s="326"/>
    </row>
    <row r="64" spans="1:21" ht="12.95">
      <c r="A64" s="1634" t="s">
        <v>136</v>
      </c>
      <c r="B64" s="326" t="s">
        <v>126</v>
      </c>
      <c r="C64" s="652">
        <v>0.22159999999999999</v>
      </c>
      <c r="D64" s="1857">
        <v>16</v>
      </c>
      <c r="E64" s="1856">
        <v>0</v>
      </c>
      <c r="F64" s="1360">
        <v>16</v>
      </c>
      <c r="G64" s="326"/>
      <c r="H64" s="745"/>
      <c r="I64" s="326"/>
      <c r="J64" s="851"/>
      <c r="K64" s="326"/>
      <c r="L64" s="326"/>
      <c r="M64" s="326"/>
      <c r="N64" s="326"/>
      <c r="O64" s="326"/>
      <c r="P64" s="326"/>
      <c r="Q64" s="326"/>
      <c r="R64" s="326"/>
      <c r="S64" s="326"/>
      <c r="T64" s="326"/>
      <c r="U64" s="326"/>
    </row>
    <row r="65" spans="1:22" ht="12.95">
      <c r="A65" s="1635" t="s">
        <v>137</v>
      </c>
      <c r="B65" s="326" t="s">
        <v>126</v>
      </c>
      <c r="C65" s="653">
        <v>0.22159999999999999</v>
      </c>
      <c r="D65" s="1359">
        <v>6.8</v>
      </c>
      <c r="E65" s="1856">
        <v>0</v>
      </c>
      <c r="F65" s="1360">
        <v>6.8</v>
      </c>
      <c r="G65" s="326"/>
      <c r="H65" s="745"/>
      <c r="I65" s="326"/>
      <c r="J65" s="1362"/>
      <c r="K65" s="326"/>
      <c r="L65" s="326"/>
      <c r="M65" s="326"/>
      <c r="N65" s="326"/>
      <c r="O65" s="326"/>
      <c r="P65" s="326"/>
      <c r="Q65" s="326"/>
      <c r="R65" s="326"/>
      <c r="S65" s="326"/>
      <c r="T65" s="326"/>
      <c r="U65" s="326"/>
    </row>
    <row r="66" spans="1:22" ht="12.95">
      <c r="A66" s="869" t="s">
        <v>138</v>
      </c>
      <c r="B66" s="326" t="s">
        <v>126</v>
      </c>
      <c r="C66" s="873">
        <v>0.1333</v>
      </c>
      <c r="D66" s="851">
        <v>8.6999999999999993</v>
      </c>
      <c r="E66" s="851">
        <v>0</v>
      </c>
      <c r="F66" s="871">
        <v>8.6999999999999993</v>
      </c>
      <c r="G66" s="326"/>
      <c r="H66" s="745"/>
      <c r="I66" s="326"/>
      <c r="J66" s="1362"/>
      <c r="K66" s="326"/>
      <c r="L66" s="326"/>
      <c r="M66" s="326"/>
      <c r="N66" s="326"/>
      <c r="O66" s="326"/>
      <c r="P66" s="326"/>
      <c r="Q66" s="326"/>
      <c r="R66" s="326"/>
      <c r="S66" s="326"/>
      <c r="T66" s="326"/>
      <c r="U66" s="326"/>
    </row>
    <row r="67" spans="1:22" ht="13.5" customHeight="1">
      <c r="A67" s="872" t="s">
        <v>203</v>
      </c>
      <c r="B67" s="326" t="s">
        <v>140</v>
      </c>
      <c r="C67" s="796">
        <v>0.5</v>
      </c>
      <c r="D67" s="1362">
        <v>0.8</v>
      </c>
      <c r="E67" s="1362">
        <v>0.1</v>
      </c>
      <c r="F67" s="1354">
        <v>0.9</v>
      </c>
      <c r="G67" s="326"/>
      <c r="H67" s="745"/>
      <c r="I67" s="326"/>
      <c r="J67" s="1362"/>
      <c r="K67" s="326"/>
      <c r="L67" s="326"/>
      <c r="M67" s="326"/>
      <c r="N67" s="326"/>
      <c r="O67" s="326"/>
      <c r="P67" s="326"/>
      <c r="Q67" s="326"/>
      <c r="R67" s="326"/>
      <c r="S67" s="326"/>
      <c r="T67" s="326"/>
      <c r="U67" s="326"/>
    </row>
    <row r="68" spans="1:22" ht="12.95">
      <c r="A68" s="872" t="s">
        <v>141</v>
      </c>
      <c r="B68" s="326" t="s">
        <v>140</v>
      </c>
      <c r="C68" s="796">
        <v>0.3</v>
      </c>
      <c r="D68" s="1362">
        <v>9.6999999999999993</v>
      </c>
      <c r="E68" s="1362">
        <v>1.9</v>
      </c>
      <c r="F68" s="1354">
        <v>11.7</v>
      </c>
      <c r="G68" s="326"/>
      <c r="H68" s="745"/>
      <c r="I68" s="326"/>
      <c r="J68" s="1863"/>
      <c r="K68" s="326"/>
      <c r="L68" s="326"/>
      <c r="M68" s="326"/>
      <c r="N68" s="326"/>
      <c r="O68" s="326"/>
      <c r="P68" s="326"/>
      <c r="Q68" s="326"/>
      <c r="R68" s="326"/>
      <c r="S68" s="326"/>
      <c r="T68" s="326"/>
      <c r="U68" s="326"/>
    </row>
    <row r="69" spans="1:22" ht="13.5" customHeight="1">
      <c r="A69" s="872" t="s">
        <v>204</v>
      </c>
      <c r="B69" s="326" t="s">
        <v>143</v>
      </c>
      <c r="C69" s="790">
        <v>1</v>
      </c>
      <c r="D69" s="1362">
        <v>0.4</v>
      </c>
      <c r="E69" s="1863">
        <v>0</v>
      </c>
      <c r="F69" s="1354">
        <v>0.4</v>
      </c>
      <c r="G69" s="326"/>
      <c r="H69" s="326"/>
      <c r="I69" s="326"/>
      <c r="J69" s="1362"/>
      <c r="K69" s="326"/>
      <c r="L69" s="326"/>
      <c r="M69" s="326"/>
      <c r="N69" s="326"/>
      <c r="O69" s="326"/>
      <c r="P69" s="326"/>
      <c r="Q69" s="326"/>
      <c r="R69" s="326"/>
      <c r="S69" s="326"/>
      <c r="T69" s="326"/>
      <c r="U69" s="326"/>
    </row>
    <row r="70" spans="1:22" ht="14.1">
      <c r="A70" s="872" t="s">
        <v>205</v>
      </c>
      <c r="B70" s="326" t="s">
        <v>194</v>
      </c>
      <c r="C70" s="796">
        <v>0.36499999999999999</v>
      </c>
      <c r="D70" s="1863">
        <v>0</v>
      </c>
      <c r="E70" s="1863">
        <v>0</v>
      </c>
      <c r="F70" s="1354">
        <v>0</v>
      </c>
      <c r="G70" s="326"/>
      <c r="H70" s="325"/>
      <c r="I70" s="326"/>
      <c r="J70" s="1362"/>
      <c r="K70" s="326"/>
      <c r="L70" s="326"/>
      <c r="M70" s="326"/>
      <c r="N70" s="326"/>
      <c r="O70" s="326"/>
      <c r="P70" s="326"/>
      <c r="Q70" s="326"/>
      <c r="R70" s="326"/>
      <c r="S70" s="326"/>
      <c r="T70" s="326"/>
      <c r="U70" s="326"/>
    </row>
    <row r="71" spans="1:22" ht="12.95">
      <c r="A71" s="872" t="s">
        <v>146</v>
      </c>
      <c r="B71" s="326" t="s">
        <v>147</v>
      </c>
      <c r="C71" s="790">
        <v>0.09</v>
      </c>
      <c r="D71" s="1362">
        <v>11.9</v>
      </c>
      <c r="E71" s="1863">
        <v>0</v>
      </c>
      <c r="F71" s="1354">
        <v>11.9</v>
      </c>
      <c r="G71" s="326"/>
      <c r="H71" s="326"/>
      <c r="I71" s="326"/>
      <c r="J71" s="1362"/>
      <c r="K71" s="326"/>
      <c r="L71" s="326"/>
      <c r="M71" s="326"/>
      <c r="N71" s="326"/>
      <c r="O71" s="326"/>
      <c r="P71" s="326"/>
      <c r="Q71" s="326"/>
      <c r="R71" s="326"/>
      <c r="S71" s="326"/>
      <c r="T71" s="326"/>
      <c r="U71" s="326"/>
    </row>
    <row r="72" spans="1:22" ht="12.95">
      <c r="A72" s="872" t="s">
        <v>148</v>
      </c>
      <c r="B72" s="326" t="s">
        <v>147</v>
      </c>
      <c r="C72" s="790">
        <v>0.05</v>
      </c>
      <c r="D72" s="1362">
        <v>2.8</v>
      </c>
      <c r="E72" s="1863">
        <v>0</v>
      </c>
      <c r="F72" s="1354">
        <v>2.8</v>
      </c>
      <c r="G72" s="326"/>
      <c r="H72" s="326"/>
      <c r="I72" s="326"/>
      <c r="J72" s="1362"/>
      <c r="K72" s="326"/>
      <c r="L72" s="326"/>
      <c r="M72" s="326"/>
      <c r="N72" s="326"/>
      <c r="O72" s="326"/>
      <c r="P72" s="326"/>
      <c r="Q72" s="326"/>
      <c r="R72" s="326"/>
      <c r="S72" s="326"/>
      <c r="T72" s="326"/>
      <c r="U72" s="326"/>
    </row>
    <row r="73" spans="1:22" ht="12.95">
      <c r="A73" s="872" t="s">
        <v>149</v>
      </c>
      <c r="B73" s="326" t="s">
        <v>147</v>
      </c>
      <c r="C73" s="790">
        <v>9.2600000000000002E-2</v>
      </c>
      <c r="D73" s="1362">
        <v>1.7</v>
      </c>
      <c r="E73" s="1863">
        <v>0</v>
      </c>
      <c r="F73" s="1354">
        <v>1.7</v>
      </c>
      <c r="G73" s="326"/>
      <c r="H73" s="326"/>
      <c r="I73" s="326"/>
      <c r="J73" s="1863"/>
      <c r="K73" s="326"/>
      <c r="L73" s="326"/>
      <c r="M73" s="326"/>
      <c r="N73" s="326"/>
      <c r="O73" s="326"/>
      <c r="P73" s="326"/>
      <c r="Q73" s="326"/>
      <c r="R73" s="326"/>
      <c r="S73" s="326"/>
      <c r="T73" s="326"/>
      <c r="U73" s="326"/>
    </row>
    <row r="74" spans="1:22" ht="12.95">
      <c r="A74" s="872" t="s">
        <v>150</v>
      </c>
      <c r="B74" s="326" t="s">
        <v>151</v>
      </c>
      <c r="C74" s="790">
        <v>0.45900000000000002</v>
      </c>
      <c r="D74" s="1362">
        <v>14.4</v>
      </c>
      <c r="E74" s="1863">
        <v>0</v>
      </c>
      <c r="F74" s="1354">
        <v>14.4</v>
      </c>
      <c r="G74" s="326"/>
      <c r="H74" s="326"/>
      <c r="I74" s="326"/>
      <c r="J74" s="1863"/>
      <c r="K74" s="326"/>
      <c r="L74" s="326"/>
      <c r="M74" s="326"/>
      <c r="N74" s="326"/>
      <c r="O74" s="326"/>
      <c r="P74" s="326"/>
      <c r="Q74" s="326"/>
      <c r="R74" s="326"/>
      <c r="S74" s="326"/>
      <c r="T74" s="326"/>
      <c r="U74" s="326"/>
    </row>
    <row r="75" spans="1:22" ht="12.95">
      <c r="A75" s="872" t="s">
        <v>152</v>
      </c>
      <c r="B75" s="326" t="s">
        <v>151</v>
      </c>
      <c r="C75" s="796">
        <v>0.31850000000000001</v>
      </c>
      <c r="D75" s="1863">
        <v>0</v>
      </c>
      <c r="E75" s="1362">
        <v>29.4</v>
      </c>
      <c r="F75" s="1354">
        <v>29.4</v>
      </c>
      <c r="G75" s="326"/>
      <c r="H75" s="326"/>
      <c r="I75" s="326"/>
      <c r="J75" s="1863"/>
      <c r="K75" s="326"/>
      <c r="L75" s="326"/>
      <c r="M75" s="326"/>
      <c r="N75" s="326"/>
      <c r="O75" s="326"/>
      <c r="P75" s="326"/>
      <c r="Q75" s="326"/>
      <c r="R75" s="326"/>
      <c r="S75" s="326"/>
      <c r="T75" s="326"/>
      <c r="U75" s="326"/>
    </row>
    <row r="76" spans="1:22" ht="12.95">
      <c r="A76" s="872" t="s">
        <v>153</v>
      </c>
      <c r="B76" s="326" t="s">
        <v>143</v>
      </c>
      <c r="C76" s="796">
        <v>0.65110000000000001</v>
      </c>
      <c r="D76" s="1863">
        <v>7.9</v>
      </c>
      <c r="E76" s="1864">
        <v>0</v>
      </c>
      <c r="F76" s="1354">
        <v>7.9</v>
      </c>
      <c r="G76" s="326"/>
      <c r="H76" s="326"/>
      <c r="I76" s="326"/>
      <c r="J76" s="1863"/>
      <c r="K76" s="326"/>
      <c r="L76" s="326"/>
      <c r="M76" s="326"/>
      <c r="N76" s="326"/>
      <c r="O76" s="326"/>
      <c r="P76" s="326"/>
      <c r="Q76" s="326"/>
      <c r="R76" s="326"/>
      <c r="S76" s="326"/>
      <c r="T76" s="326"/>
      <c r="U76" s="326"/>
    </row>
    <row r="77" spans="1:22" ht="12.95">
      <c r="A77" s="872" t="s">
        <v>154</v>
      </c>
      <c r="B77" s="326" t="s">
        <v>155</v>
      </c>
      <c r="C77" s="796">
        <v>0.1</v>
      </c>
      <c r="D77" s="1863">
        <v>7.5</v>
      </c>
      <c r="E77" s="1864">
        <v>0</v>
      </c>
      <c r="F77" s="1354">
        <v>7.5</v>
      </c>
      <c r="G77" s="326"/>
      <c r="H77" s="326"/>
      <c r="I77" s="326"/>
      <c r="J77" s="1863"/>
      <c r="K77" s="326"/>
      <c r="L77" s="326"/>
      <c r="M77" s="326"/>
      <c r="N77" s="326"/>
      <c r="O77" s="326"/>
      <c r="P77" s="326"/>
      <c r="Q77" s="326"/>
      <c r="R77" s="326"/>
      <c r="S77" s="326"/>
      <c r="T77" s="326"/>
      <c r="U77" s="326"/>
    </row>
    <row r="78" spans="1:22" ht="13.5" customHeight="1">
      <c r="A78" s="872" t="s">
        <v>206</v>
      </c>
      <c r="B78" s="326" t="s">
        <v>157</v>
      </c>
      <c r="C78" s="796">
        <v>0.6</v>
      </c>
      <c r="D78" s="1863">
        <v>54.3</v>
      </c>
      <c r="E78" s="1864">
        <v>0</v>
      </c>
      <c r="F78" s="1354">
        <v>54.3</v>
      </c>
      <c r="G78" s="326"/>
      <c r="H78" s="326"/>
      <c r="I78" s="326"/>
      <c r="J78" s="1863"/>
      <c r="K78" s="326"/>
      <c r="L78" s="326"/>
      <c r="M78" s="326"/>
      <c r="N78" s="326"/>
      <c r="O78" s="326"/>
      <c r="P78" s="326"/>
      <c r="Q78" s="326"/>
      <c r="R78" s="326"/>
      <c r="S78" s="326"/>
      <c r="T78" s="326"/>
      <c r="U78" s="326"/>
    </row>
    <row r="79" spans="1:22" ht="12.95">
      <c r="A79" s="872" t="s">
        <v>158</v>
      </c>
      <c r="B79" s="326" t="s">
        <v>157</v>
      </c>
      <c r="C79" s="796">
        <v>0.25</v>
      </c>
      <c r="D79" s="1863">
        <v>26.3</v>
      </c>
      <c r="E79" s="1362">
        <v>2.9</v>
      </c>
      <c r="F79" s="1354">
        <v>29.2</v>
      </c>
      <c r="G79" s="326"/>
      <c r="H79" s="326"/>
      <c r="I79" s="326"/>
      <c r="J79" s="1863"/>
      <c r="K79" s="326"/>
      <c r="L79" s="326"/>
      <c r="M79" s="326"/>
      <c r="N79" s="326"/>
      <c r="O79" s="326"/>
      <c r="P79" s="326"/>
      <c r="Q79" s="326"/>
      <c r="R79" s="326"/>
      <c r="S79" s="326"/>
      <c r="T79" s="326"/>
      <c r="U79" s="326"/>
    </row>
    <row r="80" spans="1:22" ht="12.95">
      <c r="A80" s="872" t="s">
        <v>207</v>
      </c>
      <c r="B80" s="326" t="s">
        <v>143</v>
      </c>
      <c r="C80" s="796">
        <v>0.1453131</v>
      </c>
      <c r="D80" s="1863">
        <v>1.8</v>
      </c>
      <c r="E80" s="1362">
        <v>1.9</v>
      </c>
      <c r="F80" s="1354">
        <v>3.6</v>
      </c>
      <c r="G80" s="326"/>
      <c r="H80" s="326"/>
      <c r="I80" s="326"/>
      <c r="J80" s="326"/>
      <c r="K80" s="326"/>
      <c r="L80" s="326"/>
      <c r="M80" s="326"/>
      <c r="N80" s="326"/>
      <c r="O80" s="326"/>
      <c r="P80" s="326"/>
      <c r="Q80" s="326"/>
      <c r="R80" s="326"/>
      <c r="S80" s="326"/>
      <c r="T80" s="326"/>
      <c r="U80" s="326"/>
      <c r="V80" s="326"/>
    </row>
    <row r="81" spans="1:22" ht="12.95">
      <c r="A81" s="872" t="s">
        <v>160</v>
      </c>
      <c r="B81" s="326" t="s">
        <v>143</v>
      </c>
      <c r="C81" s="796">
        <v>0.38</v>
      </c>
      <c r="D81" s="1863">
        <v>1</v>
      </c>
      <c r="E81" s="1362">
        <v>1.4</v>
      </c>
      <c r="F81" s="1354">
        <v>2.2999999999999998</v>
      </c>
      <c r="G81" s="1408"/>
      <c r="H81" s="1408"/>
      <c r="I81" s="1408"/>
      <c r="J81" s="1408"/>
      <c r="K81" s="1408"/>
      <c r="L81" s="1408"/>
      <c r="M81" s="326"/>
      <c r="N81" s="326"/>
      <c r="O81" s="326"/>
      <c r="P81" s="326"/>
      <c r="Q81" s="326"/>
      <c r="R81" s="326"/>
      <c r="S81" s="326"/>
      <c r="T81" s="326"/>
      <c r="U81" s="326"/>
      <c r="V81" s="326"/>
    </row>
    <row r="82" spans="1:22">
      <c r="A82" s="1607" t="s">
        <v>161</v>
      </c>
      <c r="B82" s="1865"/>
      <c r="C82" s="1865"/>
      <c r="D82" s="1865">
        <v>290</v>
      </c>
      <c r="E82" s="1865">
        <v>38</v>
      </c>
      <c r="F82" s="1865">
        <v>328</v>
      </c>
      <c r="G82" s="1408"/>
      <c r="H82" s="1408"/>
      <c r="I82" s="1408"/>
      <c r="J82" s="1408"/>
      <c r="K82" s="1408"/>
      <c r="L82" s="1408"/>
      <c r="M82" s="1408"/>
      <c r="N82" s="1408"/>
      <c r="O82" s="1408"/>
      <c r="P82" s="326"/>
      <c r="Q82" s="326"/>
      <c r="R82" s="326"/>
      <c r="S82" s="326"/>
      <c r="T82" s="326"/>
      <c r="U82" s="326"/>
      <c r="V82" s="326"/>
    </row>
    <row r="83" spans="1:22">
      <c r="A83" s="1408"/>
      <c r="B83" s="1408"/>
      <c r="C83" s="1408"/>
      <c r="D83" s="1408"/>
      <c r="E83" s="1408"/>
      <c r="F83" s="1408"/>
      <c r="G83" s="1408"/>
      <c r="H83" s="1408"/>
      <c r="I83" s="1408"/>
      <c r="J83" s="1408"/>
      <c r="K83" s="1408"/>
      <c r="L83" s="1408"/>
      <c r="M83" s="1408"/>
      <c r="N83" s="1408"/>
      <c r="O83" s="1408"/>
      <c r="U83" s="326"/>
      <c r="V83" s="326"/>
    </row>
    <row r="84" spans="1:22">
      <c r="A84" s="1408"/>
      <c r="B84" s="1408"/>
      <c r="C84" s="1408"/>
      <c r="D84" s="1408"/>
      <c r="E84" s="1408"/>
      <c r="F84" s="1408"/>
      <c r="G84" s="1408"/>
      <c r="H84" s="1408"/>
      <c r="I84" s="1408"/>
      <c r="J84" s="1408"/>
      <c r="K84" s="1408"/>
      <c r="L84" s="1408"/>
      <c r="M84" s="1408"/>
      <c r="N84" s="1408"/>
      <c r="O84" s="1408"/>
    </row>
    <row r="85" spans="1:22">
      <c r="A85" s="1408"/>
      <c r="B85" s="1408"/>
      <c r="C85" s="1408"/>
      <c r="D85" s="1408"/>
      <c r="E85" s="1408"/>
      <c r="F85" s="1408"/>
      <c r="G85" s="1408"/>
      <c r="H85" s="1408"/>
      <c r="I85" s="1408"/>
      <c r="J85" s="1408"/>
      <c r="K85" s="1408"/>
      <c r="L85" s="1408"/>
      <c r="M85" s="1408"/>
      <c r="N85" s="1408"/>
      <c r="O85" s="1408"/>
    </row>
    <row r="86" spans="1:22">
      <c r="A86" s="1408"/>
      <c r="B86" s="1408"/>
      <c r="C86" s="1408"/>
      <c r="D86" s="1408"/>
      <c r="E86" s="1408"/>
      <c r="F86" s="1408"/>
      <c r="G86" s="1408"/>
      <c r="H86" s="1408"/>
      <c r="I86" s="1408"/>
      <c r="J86" s="1408"/>
      <c r="K86" s="1408"/>
      <c r="L86" s="1408"/>
      <c r="M86" s="1408"/>
      <c r="N86" s="1408"/>
      <c r="O86" s="1408"/>
    </row>
    <row r="87" spans="1:22">
      <c r="A87" s="1408"/>
      <c r="B87" s="1408"/>
      <c r="C87" s="1408"/>
      <c r="D87" s="1408"/>
      <c r="E87" s="1408"/>
      <c r="F87" s="1408"/>
      <c r="G87" s="1408"/>
      <c r="H87" s="1408"/>
      <c r="I87" s="1408"/>
      <c r="J87" s="1408"/>
      <c r="K87" s="1408"/>
      <c r="L87" s="1408"/>
      <c r="M87" s="1408"/>
      <c r="N87" s="1408"/>
      <c r="O87" s="1408"/>
    </row>
    <row r="88" spans="1:22">
      <c r="A88" s="1408"/>
      <c r="B88" s="1408"/>
      <c r="C88" s="1408"/>
      <c r="D88" s="1408"/>
      <c r="E88" s="1408"/>
      <c r="F88" s="1408"/>
      <c r="G88" s="1408"/>
      <c r="H88" s="1408"/>
      <c r="I88" s="1408"/>
      <c r="J88" s="1408"/>
      <c r="K88" s="1408"/>
      <c r="L88" s="1408"/>
      <c r="M88" s="1408"/>
      <c r="N88" s="1408"/>
      <c r="O88" s="1408"/>
    </row>
    <row r="89" spans="1:22">
      <c r="A89" s="1408"/>
      <c r="B89" s="1408"/>
      <c r="C89" s="1408"/>
      <c r="D89" s="1408"/>
      <c r="E89" s="1408"/>
      <c r="F89" s="1408"/>
      <c r="G89" s="1408"/>
      <c r="H89" s="1408"/>
      <c r="I89" s="1408"/>
      <c r="J89" s="1408"/>
      <c r="K89" s="1408"/>
      <c r="L89" s="1408"/>
      <c r="M89" s="1408"/>
      <c r="N89" s="1408"/>
      <c r="O89" s="1408"/>
    </row>
    <row r="90" spans="1:22">
      <c r="A90" s="1408"/>
      <c r="B90" s="1408"/>
      <c r="C90" s="1408"/>
      <c r="D90" s="1408"/>
      <c r="E90" s="1408"/>
      <c r="F90" s="1408"/>
      <c r="G90" s="1408"/>
      <c r="H90" s="1408"/>
      <c r="I90" s="1408"/>
      <c r="J90" s="1408"/>
      <c r="K90" s="1408"/>
      <c r="L90" s="1408"/>
      <c r="M90" s="1408"/>
      <c r="N90" s="1408"/>
      <c r="O90" s="1408"/>
    </row>
    <row r="91" spans="1:22">
      <c r="A91" s="1408"/>
      <c r="B91" s="1408"/>
      <c r="C91" s="1408"/>
      <c r="D91" s="1408"/>
      <c r="E91" s="1408"/>
      <c r="F91" s="1408"/>
      <c r="G91" s="1408"/>
      <c r="H91" s="1408"/>
      <c r="I91" s="1408"/>
      <c r="J91" s="1408"/>
      <c r="K91" s="1408"/>
      <c r="L91" s="1408"/>
      <c r="M91" s="1408"/>
      <c r="N91" s="1408"/>
      <c r="O91" s="1408"/>
    </row>
    <row r="92" spans="1:22">
      <c r="A92" s="1408"/>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G139" s="1408"/>
      <c r="H139" s="1408"/>
      <c r="I139" s="1408"/>
      <c r="J139" s="1408"/>
      <c r="K139" s="1408"/>
      <c r="L139" s="1408"/>
      <c r="M139" s="1408"/>
      <c r="N139" s="1408"/>
      <c r="O139" s="1408"/>
    </row>
    <row r="140" spans="1:15">
      <c r="M140" s="1408"/>
      <c r="N140" s="1408"/>
      <c r="O140" s="1408"/>
    </row>
    <row r="141" spans="1:15">
      <c r="M141" s="1408"/>
      <c r="N141" s="1408"/>
      <c r="O141" s="1408"/>
    </row>
  </sheetData>
  <mergeCells count="11">
    <mergeCell ref="A44:F44"/>
    <mergeCell ref="A47:E47"/>
    <mergeCell ref="A48:E49"/>
    <mergeCell ref="A50:F50"/>
    <mergeCell ref="M54:O54"/>
    <mergeCell ref="A43:F43"/>
    <mergeCell ref="A1:J1"/>
    <mergeCell ref="M1:O1"/>
    <mergeCell ref="C2:E2"/>
    <mergeCell ref="I2:J2"/>
    <mergeCell ref="G19:L1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F109"/>
  <sheetViews>
    <sheetView topLeftCell="A55" zoomScaleNormal="100" workbookViewId="0">
      <selection activeCell="B76" sqref="B76"/>
    </sheetView>
  </sheetViews>
  <sheetFormatPr defaultColWidth="9.140625" defaultRowHeight="12.6"/>
  <cols>
    <col min="1" max="1" width="9.140625" style="326"/>
    <col min="2" max="2" width="52.28515625" style="326" customWidth="1"/>
    <col min="3" max="3" width="13.7109375" style="326" bestFit="1" customWidth="1"/>
    <col min="4" max="4" width="18.140625" style="326" bestFit="1" customWidth="1"/>
    <col min="5" max="6" width="15.7109375" style="326" bestFit="1" customWidth="1"/>
    <col min="7" max="16384" width="9.140625" style="326"/>
  </cols>
  <sheetData>
    <row r="2" spans="2:6" ht="18.600000000000001" thickBot="1">
      <c r="B2" s="2119" t="s">
        <v>553</v>
      </c>
      <c r="C2" s="2119"/>
      <c r="D2" s="2119"/>
      <c r="E2" s="2119"/>
      <c r="F2" s="2119"/>
    </row>
    <row r="3" spans="2:6" ht="12.95">
      <c r="B3" s="438" t="s">
        <v>507</v>
      </c>
      <c r="C3" s="439"/>
      <c r="D3" s="2120" t="s">
        <v>508</v>
      </c>
      <c r="E3" s="2120"/>
      <c r="F3" s="2121"/>
    </row>
    <row r="4" spans="2:6" ht="12.95">
      <c r="B4" s="482" t="s">
        <v>61</v>
      </c>
      <c r="C4" s="478" t="s">
        <v>401</v>
      </c>
      <c r="D4" s="478" t="s">
        <v>332</v>
      </c>
      <c r="E4" s="478" t="s">
        <v>15</v>
      </c>
      <c r="F4" s="483" t="s">
        <v>16</v>
      </c>
    </row>
    <row r="5" spans="2:6">
      <c r="B5" s="383" t="s">
        <v>21</v>
      </c>
      <c r="C5" s="384">
        <v>0.85</v>
      </c>
      <c r="D5" s="480">
        <v>5.7980957245879097</v>
      </c>
      <c r="E5" s="481">
        <v>8.6487115604395601</v>
      </c>
      <c r="F5" s="484">
        <v>14.44680728502747</v>
      </c>
    </row>
    <row r="6" spans="2:6">
      <c r="B6" s="389" t="s">
        <v>33</v>
      </c>
      <c r="C6" s="384">
        <v>0.45</v>
      </c>
      <c r="D6" s="480">
        <v>17.49760658482143</v>
      </c>
      <c r="E6" s="481">
        <v>5.3445708351648404</v>
      </c>
      <c r="F6" s="484">
        <v>22.842177419986271</v>
      </c>
    </row>
    <row r="7" spans="2:6">
      <c r="B7" s="389" t="s">
        <v>163</v>
      </c>
      <c r="C7" s="384">
        <v>0.65129999999999999</v>
      </c>
      <c r="D7" s="480">
        <v>0.66293516054257995</v>
      </c>
      <c r="E7" s="481">
        <v>0</v>
      </c>
      <c r="F7" s="484">
        <v>0.66293516054257995</v>
      </c>
    </row>
    <row r="8" spans="2:6">
      <c r="B8" s="389" t="s">
        <v>42</v>
      </c>
      <c r="C8" s="480" t="s">
        <v>162</v>
      </c>
      <c r="D8" s="480">
        <v>28.45807692307692</v>
      </c>
      <c r="E8" s="481">
        <v>0</v>
      </c>
      <c r="F8" s="484">
        <v>28.45807692307692</v>
      </c>
    </row>
    <row r="9" spans="2:6">
      <c r="B9" s="389" t="s">
        <v>45</v>
      </c>
      <c r="C9" s="479">
        <v>0.51</v>
      </c>
      <c r="D9" s="480">
        <v>7.9840864955357098</v>
      </c>
      <c r="E9" s="481">
        <v>5.0613604725274701</v>
      </c>
      <c r="F9" s="484">
        <v>13.04544696806318</v>
      </c>
    </row>
    <row r="10" spans="2:6">
      <c r="B10" s="389" t="s">
        <v>47</v>
      </c>
      <c r="C10" s="391">
        <v>0.51</v>
      </c>
      <c r="D10" s="480">
        <v>39.635236607142851</v>
      </c>
      <c r="E10" s="481">
        <v>29.093794890109891</v>
      </c>
      <c r="F10" s="484">
        <v>68.729031497252748</v>
      </c>
    </row>
    <row r="11" spans="2:6">
      <c r="B11" s="389" t="s">
        <v>51</v>
      </c>
      <c r="C11" s="391">
        <v>0.13039999999999999</v>
      </c>
      <c r="D11" s="480">
        <v>5.0090036483597</v>
      </c>
      <c r="E11" s="481">
        <v>1.3330029999999999</v>
      </c>
      <c r="F11" s="484">
        <v>6.3420066483596997</v>
      </c>
    </row>
    <row r="12" spans="2:6">
      <c r="B12" s="389" t="s">
        <v>173</v>
      </c>
      <c r="C12" s="391" t="s">
        <v>164</v>
      </c>
      <c r="D12" s="480">
        <v>0</v>
      </c>
      <c r="E12" s="481">
        <v>0</v>
      </c>
      <c r="F12" s="484">
        <v>0</v>
      </c>
    </row>
    <row r="13" spans="2:6">
      <c r="B13" s="389" t="s">
        <v>419</v>
      </c>
      <c r="C13" s="384">
        <v>0.1988</v>
      </c>
      <c r="D13" s="480">
        <v>0.13157732954524001</v>
      </c>
      <c r="E13" s="481">
        <v>0.71315763736264004</v>
      </c>
      <c r="F13" s="484">
        <v>0.84473496690788008</v>
      </c>
    </row>
    <row r="14" spans="2:6">
      <c r="B14" s="389" t="s">
        <v>56</v>
      </c>
      <c r="C14" s="384">
        <v>0.55300000000000005</v>
      </c>
      <c r="D14" s="480">
        <v>10.530596067994511</v>
      </c>
      <c r="E14" s="481">
        <v>11.63205691208791</v>
      </c>
      <c r="F14" s="484">
        <v>22.16265298008242</v>
      </c>
    </row>
    <row r="15" spans="2:6">
      <c r="B15" s="389" t="s">
        <v>57</v>
      </c>
      <c r="C15" s="391">
        <v>0.39550000000000002</v>
      </c>
      <c r="D15" s="480">
        <v>16.101373626373629</v>
      </c>
      <c r="E15" s="481">
        <v>45.904914274725272</v>
      </c>
      <c r="F15" s="484">
        <v>62.006287901098901</v>
      </c>
    </row>
    <row r="16" spans="2:6">
      <c r="B16" s="389" t="s">
        <v>60</v>
      </c>
      <c r="C16" s="384">
        <v>0.43969999999999998</v>
      </c>
      <c r="D16" s="480">
        <v>6.74429017857143</v>
      </c>
      <c r="E16" s="481">
        <v>9.5481698901098895</v>
      </c>
      <c r="F16" s="484">
        <v>16.292460068681319</v>
      </c>
    </row>
    <row r="17" spans="2:6">
      <c r="B17" s="389" t="s">
        <v>65</v>
      </c>
      <c r="C17" s="384">
        <v>0.64</v>
      </c>
      <c r="D17" s="480">
        <v>13.794291638049451</v>
      </c>
      <c r="E17" s="481">
        <v>8.3110997472527508</v>
      </c>
      <c r="F17" s="484">
        <v>22.105391385302202</v>
      </c>
    </row>
    <row r="18" spans="2:6">
      <c r="B18" s="389" t="s">
        <v>68</v>
      </c>
      <c r="C18" s="384">
        <v>0.2</v>
      </c>
      <c r="D18" s="480">
        <v>0</v>
      </c>
      <c r="E18" s="481">
        <v>0</v>
      </c>
      <c r="F18" s="484">
        <v>0</v>
      </c>
    </row>
    <row r="19" spans="2:6">
      <c r="B19" s="389" t="s">
        <v>71</v>
      </c>
      <c r="C19" s="391" t="s">
        <v>167</v>
      </c>
      <c r="D19" s="480">
        <v>23.494463089156941</v>
      </c>
      <c r="E19" s="481">
        <v>2.71471037362637</v>
      </c>
      <c r="F19" s="484">
        <v>26.209173462783312</v>
      </c>
    </row>
    <row r="20" spans="2:6">
      <c r="B20" s="389" t="s">
        <v>52</v>
      </c>
      <c r="C20" s="391">
        <v>0.35</v>
      </c>
      <c r="D20" s="480">
        <v>0</v>
      </c>
      <c r="E20" s="481">
        <v>0</v>
      </c>
      <c r="F20" s="484">
        <v>0</v>
      </c>
    </row>
    <row r="21" spans="2:6">
      <c r="B21" s="389" t="s">
        <v>74</v>
      </c>
      <c r="C21" s="391" t="s">
        <v>174</v>
      </c>
      <c r="D21" s="480">
        <v>42.209730675665888</v>
      </c>
      <c r="E21" s="481">
        <v>9.6326548131868197</v>
      </c>
      <c r="F21" s="484">
        <v>51.842385488852706</v>
      </c>
    </row>
    <row r="22" spans="2:6">
      <c r="B22" s="389" t="s">
        <v>178</v>
      </c>
      <c r="C22" s="391" t="s">
        <v>175</v>
      </c>
      <c r="D22" s="480">
        <v>17.39799176897322</v>
      </c>
      <c r="E22" s="481">
        <v>48.516599362637372</v>
      </c>
      <c r="F22" s="484">
        <v>65.914591131610592</v>
      </c>
    </row>
    <row r="23" spans="2:6">
      <c r="B23" s="389" t="s">
        <v>83</v>
      </c>
      <c r="C23" s="391" t="s">
        <v>176</v>
      </c>
      <c r="D23" s="480">
        <v>26.201132263477028</v>
      </c>
      <c r="E23" s="481">
        <v>1.9698901098999999E-4</v>
      </c>
      <c r="F23" s="484">
        <v>26.201329252488019</v>
      </c>
    </row>
    <row r="24" spans="2:6">
      <c r="B24" s="389" t="s">
        <v>85</v>
      </c>
      <c r="C24" s="391">
        <v>0.3679</v>
      </c>
      <c r="D24" s="480">
        <v>4.24392307692308</v>
      </c>
      <c r="E24" s="481">
        <v>20.160661472527469</v>
      </c>
      <c r="F24" s="484">
        <v>24.404584549450547</v>
      </c>
    </row>
    <row r="25" spans="2:6">
      <c r="B25" s="389" t="s">
        <v>88</v>
      </c>
      <c r="C25" s="391" t="s">
        <v>177</v>
      </c>
      <c r="D25" s="480">
        <v>24.733878185901009</v>
      </c>
      <c r="E25" s="481">
        <v>12.67683953846154</v>
      </c>
      <c r="F25" s="484">
        <v>37.410717724362549</v>
      </c>
    </row>
    <row r="26" spans="2:6">
      <c r="B26" s="389" t="s">
        <v>466</v>
      </c>
      <c r="C26" s="384">
        <v>0.41499999999999998</v>
      </c>
      <c r="D26" s="480">
        <v>4.27092100554247</v>
      </c>
      <c r="E26" s="481">
        <v>6.5540142857139994E-2</v>
      </c>
      <c r="F26" s="484">
        <v>4.3364611483996098</v>
      </c>
    </row>
    <row r="27" spans="2:6">
      <c r="B27" s="389" t="s">
        <v>105</v>
      </c>
      <c r="C27" s="384">
        <v>0.30580000000000002</v>
      </c>
      <c r="D27" s="480">
        <v>9.0806890453296703</v>
      </c>
      <c r="E27" s="481">
        <v>111.11608568131868</v>
      </c>
      <c r="F27" s="484">
        <v>120.19677472664836</v>
      </c>
    </row>
    <row r="28" spans="2:6">
      <c r="B28" s="389" t="s">
        <v>106</v>
      </c>
      <c r="C28" s="384">
        <v>0.30580000000000002</v>
      </c>
      <c r="D28" s="480">
        <v>39.560208791208787</v>
      </c>
      <c r="E28" s="481">
        <v>0</v>
      </c>
      <c r="F28" s="484">
        <v>39.560208791208787</v>
      </c>
    </row>
    <row r="29" spans="2:6">
      <c r="B29" s="389" t="s">
        <v>108</v>
      </c>
      <c r="C29" s="384">
        <v>0.58840000000000003</v>
      </c>
      <c r="D29" s="480">
        <v>40.580323832417584</v>
      </c>
      <c r="E29" s="481">
        <v>13.01759827472527</v>
      </c>
      <c r="F29" s="484">
        <v>53.59792210714285</v>
      </c>
    </row>
    <row r="30" spans="2:6">
      <c r="B30" s="389" t="s">
        <v>524</v>
      </c>
      <c r="C30" s="1034">
        <v>0.245</v>
      </c>
      <c r="D30" s="480">
        <v>9.212745020604391</v>
      </c>
      <c r="E30" s="481">
        <v>6.6252749120879102</v>
      </c>
      <c r="F30" s="484">
        <v>15.838019932692301</v>
      </c>
    </row>
    <row r="31" spans="2:6">
      <c r="B31" s="389" t="s">
        <v>225</v>
      </c>
      <c r="C31" s="384">
        <v>0.18</v>
      </c>
      <c r="D31" s="480">
        <v>1.3442067028087599</v>
      </c>
      <c r="E31" s="481">
        <v>0.35542840659341002</v>
      </c>
      <c r="F31" s="484">
        <v>1.6996351094021698</v>
      </c>
    </row>
    <row r="32" spans="2:6">
      <c r="B32" s="389" t="s">
        <v>112</v>
      </c>
      <c r="C32" s="391">
        <v>0.41499999999999998</v>
      </c>
      <c r="D32" s="480">
        <v>11.698245428571989</v>
      </c>
      <c r="E32" s="481">
        <v>-2.125086813187E-2</v>
      </c>
      <c r="F32" s="484">
        <v>11.676994560440118</v>
      </c>
    </row>
    <row r="33" spans="2:6">
      <c r="B33" s="389" t="s">
        <v>113</v>
      </c>
      <c r="C33" s="391">
        <v>0.53200000000000003</v>
      </c>
      <c r="D33" s="480">
        <v>20.850043097527482</v>
      </c>
      <c r="E33" s="481">
        <v>13.08079874725275</v>
      </c>
      <c r="F33" s="484">
        <v>33.930841844780232</v>
      </c>
    </row>
    <row r="34" spans="2:6">
      <c r="B34" s="389" t="s">
        <v>460</v>
      </c>
      <c r="C34" s="391">
        <v>0.59599999999999997</v>
      </c>
      <c r="D34" s="480">
        <v>9.9773856714269602</v>
      </c>
      <c r="E34" s="481">
        <v>0.80504382417581999</v>
      </c>
      <c r="F34" s="484">
        <v>10.782429495602781</v>
      </c>
    </row>
    <row r="35" spans="2:6">
      <c r="B35" s="389" t="s">
        <v>114</v>
      </c>
      <c r="C35" s="391">
        <v>0.34570000000000001</v>
      </c>
      <c r="D35" s="480">
        <v>40.275605769230772</v>
      </c>
      <c r="E35" s="481">
        <v>58.34279394505495</v>
      </c>
      <c r="F35" s="484">
        <v>98.618399714285715</v>
      </c>
    </row>
    <row r="36" spans="2:6" ht="12.95" thickBot="1">
      <c r="B36" s="383" t="s">
        <v>495</v>
      </c>
      <c r="C36" s="391">
        <v>0.45750000000000002</v>
      </c>
      <c r="D36" s="480">
        <v>1.39673089800824</v>
      </c>
      <c r="E36" s="481">
        <v>3.99829324175824</v>
      </c>
      <c r="F36" s="484">
        <v>5.3950241397664804</v>
      </c>
    </row>
    <row r="37" spans="2:6" ht="13.5" thickBot="1">
      <c r="B37" s="516" t="s">
        <v>382</v>
      </c>
      <c r="C37" s="517"/>
      <c r="D37" s="517">
        <f>SUM(D5:D36)</f>
        <v>478.87539430737559</v>
      </c>
      <c r="E37" s="517">
        <f>SUM(E5:E36)</f>
        <v>426.67810807692308</v>
      </c>
      <c r="F37" s="518">
        <f>SUM(F5:F36)</f>
        <v>905.55350238429855</v>
      </c>
    </row>
    <row r="38" spans="2:6">
      <c r="B38" s="501" t="s">
        <v>554</v>
      </c>
      <c r="C38" s="498"/>
      <c r="D38" s="500"/>
      <c r="E38" s="500"/>
      <c r="F38" s="500"/>
    </row>
    <row r="39" spans="2:6">
      <c r="B39" s="515" t="s">
        <v>555</v>
      </c>
      <c r="C39" s="501"/>
      <c r="D39" s="501"/>
      <c r="E39" s="502"/>
      <c r="F39" s="500"/>
    </row>
    <row r="40" spans="2:6">
      <c r="B40" s="501" t="s">
        <v>556</v>
      </c>
      <c r="C40" s="501"/>
      <c r="D40" s="501"/>
      <c r="E40" s="502"/>
      <c r="F40" s="500"/>
    </row>
    <row r="41" spans="2:6">
      <c r="B41" s="501" t="s">
        <v>557</v>
      </c>
      <c r="C41" s="501"/>
      <c r="D41" s="501"/>
      <c r="E41" s="502"/>
      <c r="F41" s="500"/>
    </row>
    <row r="42" spans="2:6">
      <c r="B42" s="501" t="s">
        <v>558</v>
      </c>
      <c r="C42" s="498"/>
      <c r="D42" s="500"/>
      <c r="E42" s="500"/>
      <c r="F42" s="500"/>
    </row>
    <row r="43" spans="2:6">
      <c r="B43" s="501" t="s">
        <v>559</v>
      </c>
      <c r="C43" s="498"/>
      <c r="D43" s="500"/>
      <c r="E43" s="500"/>
      <c r="F43" s="500"/>
    </row>
    <row r="44" spans="2:6">
      <c r="B44" s="501" t="s">
        <v>388</v>
      </c>
      <c r="C44" s="498"/>
      <c r="D44" s="500"/>
      <c r="E44" s="500"/>
      <c r="F44" s="500"/>
    </row>
    <row r="45" spans="2:6">
      <c r="B45" s="501" t="s">
        <v>560</v>
      </c>
      <c r="C45" s="498"/>
      <c r="D45" s="500"/>
      <c r="E45" s="500"/>
      <c r="F45" s="500"/>
    </row>
    <row r="46" spans="2:6">
      <c r="B46" s="399"/>
      <c r="C46" s="498"/>
      <c r="D46" s="500"/>
      <c r="E46" s="500"/>
      <c r="F46" s="500"/>
    </row>
    <row r="47" spans="2:6" ht="12.95" thickBot="1">
      <c r="B47" s="393"/>
      <c r="C47" s="498"/>
      <c r="D47" s="500"/>
      <c r="E47" s="500"/>
      <c r="F47" s="500"/>
    </row>
    <row r="48" spans="2:6" ht="12.95">
      <c r="B48" s="438" t="s">
        <v>511</v>
      </c>
      <c r="C48" s="439" t="s">
        <v>401</v>
      </c>
      <c r="D48" s="2122" t="s">
        <v>512</v>
      </c>
      <c r="E48" s="2122"/>
      <c r="F48" s="2123"/>
    </row>
    <row r="49" spans="2:6" ht="12.95">
      <c r="B49" s="482" t="s">
        <v>61</v>
      </c>
      <c r="C49" s="477"/>
      <c r="D49" s="478" t="s">
        <v>332</v>
      </c>
      <c r="E49" s="488" t="s">
        <v>15</v>
      </c>
      <c r="F49" s="483" t="s">
        <v>16</v>
      </c>
    </row>
    <row r="50" spans="2:6">
      <c r="B50" s="389" t="s">
        <v>471</v>
      </c>
      <c r="C50" s="391">
        <v>0.28849999999999998</v>
      </c>
      <c r="D50" s="19">
        <v>7.0863406593406602</v>
      </c>
      <c r="E50" s="19">
        <v>0</v>
      </c>
      <c r="F50" s="444">
        <v>7.0863406593406602</v>
      </c>
    </row>
    <row r="51" spans="2:6">
      <c r="B51" s="389" t="s">
        <v>223</v>
      </c>
      <c r="C51" s="384">
        <v>7.5999999999999998E-2</v>
      </c>
      <c r="D51" s="19">
        <v>12.75314285714286</v>
      </c>
      <c r="E51" s="19">
        <v>1.96927797802198</v>
      </c>
      <c r="F51" s="444">
        <v>14.72242083516484</v>
      </c>
    </row>
    <row r="52" spans="2:6">
      <c r="B52" s="389" t="s">
        <v>19</v>
      </c>
      <c r="C52" s="384">
        <v>0.1178</v>
      </c>
      <c r="D52" s="19"/>
      <c r="E52" s="19"/>
      <c r="F52" s="444">
        <v>0</v>
      </c>
    </row>
    <row r="53" spans="2:6">
      <c r="B53" s="389" t="s">
        <v>528</v>
      </c>
      <c r="C53" s="391">
        <v>0.05</v>
      </c>
      <c r="D53" s="19">
        <v>2.8462109375</v>
      </c>
      <c r="E53" s="19">
        <v>2.9080308901098899</v>
      </c>
      <c r="F53" s="444">
        <v>5.7542418276098903</v>
      </c>
    </row>
    <row r="54" spans="2:6">
      <c r="B54" s="389" t="s">
        <v>31</v>
      </c>
      <c r="C54" s="391" t="s">
        <v>179</v>
      </c>
      <c r="D54" s="19">
        <v>2.9701252575549502</v>
      </c>
      <c r="E54" s="19">
        <v>62.972118714285713</v>
      </c>
      <c r="F54" s="444">
        <v>65.942243971840668</v>
      </c>
    </row>
    <row r="55" spans="2:6">
      <c r="B55" s="389" t="s">
        <v>288</v>
      </c>
      <c r="C55" s="384">
        <v>0.1482</v>
      </c>
      <c r="D55" s="19">
        <v>1.80288126717033</v>
      </c>
      <c r="E55" s="19">
        <v>4.5006329670329998E-2</v>
      </c>
      <c r="F55" s="444">
        <v>1.8478875968406601</v>
      </c>
    </row>
    <row r="56" spans="2:6">
      <c r="B56" s="389" t="s">
        <v>76</v>
      </c>
      <c r="C56" s="384">
        <v>0.6</v>
      </c>
      <c r="D56" s="19">
        <v>1.1630693574004101</v>
      </c>
      <c r="E56" s="19">
        <v>2.0324446373626399</v>
      </c>
      <c r="F56" s="444">
        <v>3.1955139947630498</v>
      </c>
    </row>
    <row r="57" spans="2:6">
      <c r="B57" s="389" t="s">
        <v>34</v>
      </c>
      <c r="C57" s="384">
        <v>0.36165000000000003</v>
      </c>
      <c r="D57" s="19">
        <v>31.601734203296711</v>
      </c>
      <c r="E57" s="19">
        <v>26.673798054945049</v>
      </c>
      <c r="F57" s="444">
        <v>58.275532258241761</v>
      </c>
    </row>
    <row r="58" spans="2:6" ht="12.95" thickBot="1">
      <c r="B58" s="389" t="s">
        <v>28</v>
      </c>
      <c r="C58" s="384">
        <v>0.5</v>
      </c>
      <c r="D58" s="19">
        <v>2.37527365212912</v>
      </c>
      <c r="E58" s="19">
        <v>8.7227624285714302</v>
      </c>
      <c r="F58" s="444">
        <v>11.098036080700551</v>
      </c>
    </row>
    <row r="59" spans="2:6" ht="13.5" thickBot="1">
      <c r="B59" s="519" t="s">
        <v>338</v>
      </c>
      <c r="C59" s="520"/>
      <c r="D59" s="521">
        <f>SUM(D50:D58)</f>
        <v>62.59877819153504</v>
      </c>
      <c r="E59" s="521">
        <f>SUM(E50:E58)</f>
        <v>105.32343903296703</v>
      </c>
      <c r="F59" s="522">
        <f>SUM(F50:F58)</f>
        <v>167.92221722450208</v>
      </c>
    </row>
    <row r="60" spans="2:6" ht="12.95" thickBot="1"/>
    <row r="61" spans="2:6">
      <c r="B61" s="1035" t="s">
        <v>513</v>
      </c>
      <c r="C61" s="1036"/>
      <c r="D61" s="1037" t="s">
        <v>64</v>
      </c>
      <c r="E61" s="1037" t="s">
        <v>15</v>
      </c>
      <c r="F61" s="1038" t="s">
        <v>16</v>
      </c>
    </row>
    <row r="62" spans="2:6" ht="13.5" thickBot="1">
      <c r="B62" s="321" t="s">
        <v>514</v>
      </c>
      <c r="C62" s="489"/>
      <c r="D62" s="323">
        <f>D37+D59</f>
        <v>541.47417249891066</v>
      </c>
      <c r="E62" s="323">
        <f>E37+E59</f>
        <v>532.00154710989011</v>
      </c>
      <c r="F62" s="324">
        <f>F59+F37</f>
        <v>1073.4757196088005</v>
      </c>
    </row>
    <row r="66" spans="2:6" ht="18.600000000000001" thickBot="1">
      <c r="B66" s="2119" t="s">
        <v>561</v>
      </c>
      <c r="C66" s="2119"/>
      <c r="D66" s="2119"/>
      <c r="E66" s="2119"/>
      <c r="F66" s="2119"/>
    </row>
    <row r="67" spans="2:6" ht="12.95">
      <c r="B67" s="352" t="s">
        <v>339</v>
      </c>
      <c r="C67" s="353"/>
      <c r="D67" s="2124" t="s">
        <v>414</v>
      </c>
      <c r="E67" s="2124"/>
      <c r="F67" s="2125"/>
    </row>
    <row r="68" spans="2:6">
      <c r="B68" s="354" t="s">
        <v>61</v>
      </c>
      <c r="C68" s="355" t="s">
        <v>401</v>
      </c>
      <c r="D68" s="355" t="s">
        <v>64</v>
      </c>
      <c r="E68" s="355" t="s">
        <v>15</v>
      </c>
      <c r="F68" s="491" t="s">
        <v>16</v>
      </c>
    </row>
    <row r="69" spans="2:6">
      <c r="B69" s="358" t="s">
        <v>121</v>
      </c>
      <c r="C69" s="625">
        <v>8.5599999999999996E-2</v>
      </c>
      <c r="D69" s="490">
        <v>57.046703296703299</v>
      </c>
      <c r="E69" s="490">
        <v>0</v>
      </c>
      <c r="F69" s="492">
        <v>57.046703296703299</v>
      </c>
    </row>
    <row r="70" spans="2:6">
      <c r="B70" s="358" t="s">
        <v>123</v>
      </c>
      <c r="C70" s="625">
        <v>0.2021</v>
      </c>
      <c r="D70" s="490">
        <v>47.725934065934069</v>
      </c>
      <c r="E70" s="490">
        <v>0</v>
      </c>
      <c r="F70" s="492">
        <v>47.725934065934069</v>
      </c>
    </row>
    <row r="71" spans="2:6">
      <c r="B71" s="358" t="s">
        <v>352</v>
      </c>
      <c r="C71" s="625">
        <v>0.17</v>
      </c>
      <c r="D71" s="490">
        <v>2.7478241758241801</v>
      </c>
      <c r="E71" s="490">
        <v>0</v>
      </c>
      <c r="F71" s="492">
        <v>2.7478241758241801</v>
      </c>
    </row>
    <row r="72" spans="2:6" ht="14.45">
      <c r="B72" s="512" t="s">
        <v>562</v>
      </c>
      <c r="C72" s="1042" t="s">
        <v>67</v>
      </c>
      <c r="D72" s="508">
        <v>46.5</v>
      </c>
      <c r="E72" s="508">
        <v>3.7</v>
      </c>
      <c r="F72" s="509">
        <v>50.2</v>
      </c>
    </row>
    <row r="73" spans="2:6">
      <c r="B73" s="1043" t="s">
        <v>72</v>
      </c>
      <c r="C73" s="1044">
        <v>0.05</v>
      </c>
      <c r="D73" s="1045">
        <v>6.7</v>
      </c>
      <c r="E73" s="1045">
        <v>0.8</v>
      </c>
      <c r="F73" s="1046">
        <v>7.5</v>
      </c>
    </row>
    <row r="74" spans="2:6">
      <c r="B74" s="1043" t="s">
        <v>441</v>
      </c>
      <c r="C74" s="625">
        <v>0.23330000000000001</v>
      </c>
      <c r="D74" s="490">
        <v>0.89405494505494998</v>
      </c>
      <c r="E74" s="490">
        <v>0</v>
      </c>
      <c r="F74" s="510">
        <f>D74+E74</f>
        <v>0.89405494505494998</v>
      </c>
    </row>
    <row r="75" spans="2:6">
      <c r="B75" s="358" t="s">
        <v>442</v>
      </c>
      <c r="C75" s="625">
        <v>0.23330000000000001</v>
      </c>
      <c r="D75" s="490">
        <v>38.6</v>
      </c>
      <c r="E75" s="490">
        <v>0</v>
      </c>
      <c r="F75" s="492">
        <v>38.6</v>
      </c>
    </row>
    <row r="76" spans="2:6" ht="14.45">
      <c r="B76" s="1043" t="s">
        <v>563</v>
      </c>
      <c r="C76" s="1044" t="s">
        <v>67</v>
      </c>
      <c r="D76" s="1045">
        <v>23.3</v>
      </c>
      <c r="E76" s="1045">
        <v>14.4</v>
      </c>
      <c r="F76" s="1046">
        <v>37.700000000000003</v>
      </c>
    </row>
    <row r="77" spans="2:6">
      <c r="B77" s="358" t="s">
        <v>501</v>
      </c>
      <c r="C77" s="625">
        <v>0.2</v>
      </c>
      <c r="D77" s="490">
        <v>1.66059340659341</v>
      </c>
      <c r="E77" s="490">
        <v>0</v>
      </c>
      <c r="F77" s="492">
        <v>1.66059340659341</v>
      </c>
    </row>
    <row r="78" spans="2:6">
      <c r="B78" s="358" t="s">
        <v>443</v>
      </c>
      <c r="C78" s="625">
        <v>0.23330000000000001</v>
      </c>
      <c r="D78" s="490">
        <v>25.22498901098901</v>
      </c>
      <c r="E78" s="490">
        <v>0</v>
      </c>
      <c r="F78" s="492">
        <v>25.22498901098901</v>
      </c>
    </row>
    <row r="79" spans="2:6">
      <c r="B79" s="1043" t="s">
        <v>148</v>
      </c>
      <c r="C79" s="1044">
        <v>0.15</v>
      </c>
      <c r="D79" s="1045">
        <v>6.3</v>
      </c>
      <c r="E79" s="1045" t="s">
        <v>542</v>
      </c>
      <c r="F79" s="1046">
        <v>6.3</v>
      </c>
    </row>
    <row r="80" spans="2:6">
      <c r="B80" s="358" t="s">
        <v>150</v>
      </c>
      <c r="C80" s="625">
        <v>0.45900000000000002</v>
      </c>
      <c r="D80" s="490">
        <v>18.85784615384615</v>
      </c>
      <c r="E80" s="490">
        <v>0</v>
      </c>
      <c r="F80" s="510">
        <f t="shared" ref="F80:F86" si="0">D80+E80</f>
        <v>18.85784615384615</v>
      </c>
    </row>
    <row r="81" spans="2:6">
      <c r="B81" s="358" t="s">
        <v>152</v>
      </c>
      <c r="C81" s="625">
        <v>0.31850000000000001</v>
      </c>
      <c r="D81" s="490">
        <v>0</v>
      </c>
      <c r="E81" s="490">
        <v>38.450879120879122</v>
      </c>
      <c r="F81" s="510">
        <f t="shared" si="0"/>
        <v>38.450879120879122</v>
      </c>
    </row>
    <row r="82" spans="2:6">
      <c r="B82" s="358" t="s">
        <v>464</v>
      </c>
      <c r="C82" s="625">
        <v>0.3</v>
      </c>
      <c r="D82" s="490">
        <v>0</v>
      </c>
      <c r="E82" s="490">
        <v>9.3956043956000008E-3</v>
      </c>
      <c r="F82" s="510">
        <f t="shared" si="0"/>
        <v>9.3956043956000008E-3</v>
      </c>
    </row>
    <row r="83" spans="2:6">
      <c r="B83" s="358" t="s">
        <v>235</v>
      </c>
      <c r="C83" s="625">
        <v>0.3</v>
      </c>
      <c r="D83" s="490">
        <v>9.9547252747252699</v>
      </c>
      <c r="E83" s="490">
        <v>0</v>
      </c>
      <c r="F83" s="510">
        <f t="shared" si="0"/>
        <v>9.9547252747252699</v>
      </c>
    </row>
    <row r="84" spans="2:6">
      <c r="B84" s="358" t="s">
        <v>444</v>
      </c>
      <c r="C84" s="625">
        <v>0.1333</v>
      </c>
      <c r="D84" s="490">
        <v>11.77531868131868</v>
      </c>
      <c r="E84" s="490">
        <v>0</v>
      </c>
      <c r="F84" s="510">
        <f t="shared" si="0"/>
        <v>11.77531868131868</v>
      </c>
    </row>
    <row r="85" spans="2:6">
      <c r="B85" s="358" t="s">
        <v>445</v>
      </c>
      <c r="C85" s="625">
        <v>0.1333</v>
      </c>
      <c r="D85" s="490">
        <v>11.113659340659339</v>
      </c>
      <c r="E85" s="490">
        <v>0</v>
      </c>
      <c r="F85" s="510">
        <f t="shared" si="0"/>
        <v>11.113659340659339</v>
      </c>
    </row>
    <row r="86" spans="2:6">
      <c r="B86" s="358" t="s">
        <v>530</v>
      </c>
      <c r="C86" s="625">
        <v>0.1333</v>
      </c>
      <c r="D86" s="490">
        <v>7.8794945054945096</v>
      </c>
      <c r="E86" s="490">
        <v>0</v>
      </c>
      <c r="F86" s="510">
        <f t="shared" si="0"/>
        <v>7.8794945054945096</v>
      </c>
    </row>
    <row r="87" spans="2:6" ht="14.45">
      <c r="B87" s="1043" t="s">
        <v>564</v>
      </c>
      <c r="C87" s="1044">
        <v>0.6</v>
      </c>
      <c r="D87" s="1045">
        <v>11.1</v>
      </c>
      <c r="E87" s="1045" t="s">
        <v>542</v>
      </c>
      <c r="F87" s="1046">
        <v>11.1</v>
      </c>
    </row>
    <row r="88" spans="2:6">
      <c r="B88" s="358" t="s">
        <v>531</v>
      </c>
      <c r="C88" s="625">
        <v>0.125</v>
      </c>
      <c r="D88" s="490">
        <v>0</v>
      </c>
      <c r="E88" s="490">
        <v>0</v>
      </c>
      <c r="F88" s="510">
        <f>D88+E88</f>
        <v>0</v>
      </c>
    </row>
    <row r="89" spans="2:6" ht="14.45">
      <c r="B89" s="1047" t="s">
        <v>565</v>
      </c>
      <c r="C89" s="1044" t="s">
        <v>67</v>
      </c>
      <c r="D89" s="1045">
        <v>5.9</v>
      </c>
      <c r="E89" s="1045">
        <v>115.9</v>
      </c>
      <c r="F89" s="1046">
        <v>121.80000000000001</v>
      </c>
    </row>
    <row r="90" spans="2:6">
      <c r="B90" s="358" t="s">
        <v>449</v>
      </c>
      <c r="C90" s="625">
        <v>0.1333</v>
      </c>
      <c r="D90" s="490">
        <v>2.00865934065934</v>
      </c>
      <c r="E90" s="490">
        <v>0</v>
      </c>
      <c r="F90" s="510">
        <f>D90+E90</f>
        <v>2.00865934065934</v>
      </c>
    </row>
    <row r="91" spans="2:6">
      <c r="B91" s="358" t="s">
        <v>450</v>
      </c>
      <c r="C91" s="625">
        <v>0.1333</v>
      </c>
      <c r="D91" s="490">
        <v>4.9338901098901102</v>
      </c>
      <c r="E91" s="490">
        <v>0</v>
      </c>
      <c r="F91" s="510">
        <f>D91+E91</f>
        <v>4.9338901098901102</v>
      </c>
    </row>
    <row r="92" spans="2:6">
      <c r="B92" s="358" t="s">
        <v>154</v>
      </c>
      <c r="C92" s="625">
        <v>0.1</v>
      </c>
      <c r="D92" s="490">
        <v>0.11331868131868</v>
      </c>
      <c r="E92" s="490">
        <v>0</v>
      </c>
      <c r="F92" s="510">
        <f>D92+E92</f>
        <v>0.11331868131868</v>
      </c>
    </row>
    <row r="93" spans="2:6">
      <c r="B93" s="358" t="s">
        <v>451</v>
      </c>
      <c r="C93" s="625">
        <v>0.23330000000000001</v>
      </c>
      <c r="D93" s="490">
        <v>49.197032967032968</v>
      </c>
      <c r="E93" s="490">
        <v>0</v>
      </c>
      <c r="F93" s="510">
        <f t="shared" ref="F93:F99" si="1">D93+E93</f>
        <v>49.197032967032968</v>
      </c>
    </row>
    <row r="94" spans="2:6">
      <c r="B94" s="358" t="s">
        <v>206</v>
      </c>
      <c r="C94" s="625">
        <v>0.6</v>
      </c>
      <c r="D94" s="490">
        <v>45.635494505494513</v>
      </c>
      <c r="E94" s="490">
        <v>0</v>
      </c>
      <c r="F94" s="510">
        <f t="shared" si="1"/>
        <v>45.635494505494513</v>
      </c>
    </row>
    <row r="95" spans="2:6" ht="14.45">
      <c r="B95" s="513" t="s">
        <v>566</v>
      </c>
      <c r="C95" s="625">
        <v>9.6799999999999997E-2</v>
      </c>
      <c r="D95" s="490">
        <v>11.89213186813187</v>
      </c>
      <c r="E95" s="490">
        <v>0</v>
      </c>
      <c r="F95" s="510">
        <f t="shared" si="1"/>
        <v>11.89213186813187</v>
      </c>
    </row>
    <row r="96" spans="2:6">
      <c r="B96" s="358" t="s">
        <v>453</v>
      </c>
      <c r="C96" s="625">
        <v>0.1333</v>
      </c>
      <c r="D96" s="490">
        <v>21.295505494505491</v>
      </c>
      <c r="E96" s="490">
        <v>0</v>
      </c>
      <c r="F96" s="510">
        <f t="shared" si="1"/>
        <v>21.295505494505491</v>
      </c>
    </row>
    <row r="97" spans="1:6">
      <c r="B97" s="358" t="s">
        <v>454</v>
      </c>
      <c r="C97" s="625">
        <v>0.23330000000000001</v>
      </c>
      <c r="D97" s="490">
        <v>14.385868131868129</v>
      </c>
      <c r="E97" s="490">
        <v>0</v>
      </c>
      <c r="F97" s="510">
        <f t="shared" si="1"/>
        <v>14.385868131868129</v>
      </c>
    </row>
    <row r="98" spans="1:6">
      <c r="B98" s="358" t="s">
        <v>455</v>
      </c>
      <c r="C98" s="625">
        <v>0.1333</v>
      </c>
      <c r="D98" s="490">
        <v>6.8062857142857096</v>
      </c>
      <c r="E98" s="490">
        <v>0</v>
      </c>
      <c r="F98" s="510">
        <f t="shared" si="1"/>
        <v>6.8062857142857096</v>
      </c>
    </row>
    <row r="99" spans="1:6" ht="14.45">
      <c r="B99" s="513" t="s">
        <v>567</v>
      </c>
      <c r="C99" s="514" t="s">
        <v>568</v>
      </c>
      <c r="D99" s="490">
        <v>8.8368351648351595</v>
      </c>
      <c r="E99" s="490">
        <v>29.429307692307692</v>
      </c>
      <c r="F99" s="510">
        <f t="shared" si="1"/>
        <v>38.266142857142853</v>
      </c>
    </row>
    <row r="100" spans="1:6">
      <c r="A100" s="511"/>
      <c r="B100" s="358" t="s">
        <v>569</v>
      </c>
      <c r="C100" s="625">
        <v>0.18329999999999999</v>
      </c>
      <c r="D100" s="1048"/>
      <c r="E100" s="1048"/>
      <c r="F100" s="492">
        <v>0</v>
      </c>
    </row>
    <row r="101" spans="1:6" ht="14.25" customHeight="1">
      <c r="A101" s="511"/>
      <c r="B101" s="1043" t="s">
        <v>90</v>
      </c>
      <c r="C101" s="1044">
        <v>0.25</v>
      </c>
      <c r="D101" s="1045">
        <v>15.9</v>
      </c>
      <c r="E101" s="1045">
        <v>1.1000000000000001</v>
      </c>
      <c r="F101" s="1046">
        <v>17</v>
      </c>
    </row>
    <row r="102" spans="1:6" ht="14.25" customHeight="1">
      <c r="A102" s="511"/>
      <c r="B102" s="1043" t="s">
        <v>220</v>
      </c>
      <c r="C102" s="1044">
        <v>0.23549999999999999</v>
      </c>
      <c r="D102" s="1045">
        <v>7.2</v>
      </c>
      <c r="E102" s="1045">
        <v>0</v>
      </c>
      <c r="F102" s="1046">
        <v>7.2</v>
      </c>
    </row>
    <row r="103" spans="1:6" ht="15" thickBot="1">
      <c r="A103" s="511"/>
      <c r="B103" s="1043" t="s">
        <v>570</v>
      </c>
      <c r="C103" s="1044">
        <v>0.35</v>
      </c>
      <c r="D103" s="1048"/>
      <c r="E103" s="1048"/>
      <c r="F103" s="1046">
        <v>0</v>
      </c>
    </row>
    <row r="104" spans="1:6" ht="13.5" thickBot="1">
      <c r="B104" s="523" t="s">
        <v>315</v>
      </c>
      <c r="C104" s="524"/>
      <c r="D104" s="525">
        <f>SUM(D69:D103)</f>
        <v>521.48616483516491</v>
      </c>
      <c r="E104" s="525">
        <f>SUM(E69:E103)</f>
        <v>203.78958241758241</v>
      </c>
      <c r="F104" s="526">
        <f>SUM(F69:F103)</f>
        <v>725.27574725274746</v>
      </c>
    </row>
    <row r="105" spans="1:6">
      <c r="B105" s="501" t="s">
        <v>571</v>
      </c>
      <c r="C105" s="501"/>
    </row>
    <row r="106" spans="1:6">
      <c r="B106" s="501" t="s">
        <v>572</v>
      </c>
      <c r="C106" s="501"/>
    </row>
    <row r="107" spans="1:6">
      <c r="B107" s="501" t="s">
        <v>573</v>
      </c>
    </row>
    <row r="108" spans="1:6">
      <c r="B108" s="501" t="s">
        <v>574</v>
      </c>
    </row>
    <row r="109" spans="1:6">
      <c r="B109" s="501" t="s">
        <v>575</v>
      </c>
    </row>
  </sheetData>
  <mergeCells count="5">
    <mergeCell ref="B2:F2"/>
    <mergeCell ref="D3:F3"/>
    <mergeCell ref="D48:F48"/>
    <mergeCell ref="B66:F66"/>
    <mergeCell ref="D67:F67"/>
  </mergeCells>
  <pageMargins left="0.7" right="0.7" top="0.75" bottom="0.75" header="0.3" footer="0.3"/>
  <pageSetup paperSize="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P119"/>
  <sheetViews>
    <sheetView workbookViewId="0">
      <selection activeCell="K98" sqref="K98"/>
    </sheetView>
  </sheetViews>
  <sheetFormatPr defaultColWidth="9.140625" defaultRowHeight="12.6"/>
  <cols>
    <col min="1" max="1" width="9.140625" style="326"/>
    <col min="2" max="2" width="52.28515625" style="326" customWidth="1"/>
    <col min="3" max="3" width="13.7109375" style="326" bestFit="1" customWidth="1"/>
    <col min="4" max="4" width="18.140625" style="326" bestFit="1" customWidth="1"/>
    <col min="5" max="6" width="15.7109375" style="326" bestFit="1" customWidth="1"/>
    <col min="7" max="16384" width="9.140625" style="326"/>
  </cols>
  <sheetData>
    <row r="2" spans="2:6" ht="18.600000000000001" thickBot="1">
      <c r="B2" s="2119" t="s">
        <v>576</v>
      </c>
      <c r="C2" s="2119"/>
      <c r="D2" s="2119"/>
      <c r="E2" s="2119"/>
      <c r="F2" s="2119"/>
    </row>
    <row r="3" spans="2:6" ht="12.75" customHeight="1">
      <c r="B3" s="438" t="s">
        <v>507</v>
      </c>
      <c r="C3" s="439"/>
      <c r="D3" s="2120" t="s">
        <v>508</v>
      </c>
      <c r="E3" s="2120"/>
      <c r="F3" s="2121"/>
    </row>
    <row r="4" spans="2:6" ht="12.95">
      <c r="B4" s="482" t="s">
        <v>61</v>
      </c>
      <c r="C4" s="478" t="s">
        <v>401</v>
      </c>
      <c r="D4" s="478" t="s">
        <v>332</v>
      </c>
      <c r="E4" s="478" t="s">
        <v>15</v>
      </c>
      <c r="F4" s="483" t="s">
        <v>16</v>
      </c>
    </row>
    <row r="5" spans="2:6">
      <c r="B5" s="383" t="s">
        <v>21</v>
      </c>
      <c r="C5" s="384">
        <v>0.85</v>
      </c>
      <c r="D5" s="480">
        <v>5.9565285590277774</v>
      </c>
      <c r="E5" s="481">
        <v>8.5927575333333337</v>
      </c>
      <c r="F5" s="484">
        <v>14.549286092361111</v>
      </c>
    </row>
    <row r="6" spans="2:6">
      <c r="B6" s="389" t="s">
        <v>33</v>
      </c>
      <c r="C6" s="384">
        <v>0.45</v>
      </c>
      <c r="D6" s="480">
        <v>18.350498893229165</v>
      </c>
      <c r="E6" s="481">
        <v>4.9785318555555556</v>
      </c>
      <c r="F6" s="484">
        <v>23.329030748784721</v>
      </c>
    </row>
    <row r="7" spans="2:6">
      <c r="B7" s="389" t="s">
        <v>163</v>
      </c>
      <c r="C7" s="384">
        <v>0.65129999999999999</v>
      </c>
      <c r="D7" s="480">
        <v>0.79263222656249999</v>
      </c>
      <c r="E7" s="481">
        <v>5.4653322222222224E-2</v>
      </c>
      <c r="F7" s="484">
        <v>0.84728554878472218</v>
      </c>
    </row>
    <row r="8" spans="2:6">
      <c r="B8" s="389" t="s">
        <v>42</v>
      </c>
      <c r="C8" s="479" t="s">
        <v>162</v>
      </c>
      <c r="D8" s="480">
        <v>31.08</v>
      </c>
      <c r="E8" s="481">
        <v>0</v>
      </c>
      <c r="F8" s="484">
        <v>31.08</v>
      </c>
    </row>
    <row r="9" spans="2:6">
      <c r="B9" s="389" t="s">
        <v>47</v>
      </c>
      <c r="C9" s="391">
        <v>0.51</v>
      </c>
      <c r="D9" s="480">
        <v>47.812517708333331</v>
      </c>
      <c r="E9" s="481">
        <v>26.19529367777778</v>
      </c>
      <c r="F9" s="484">
        <v>74.007811386111115</v>
      </c>
    </row>
    <row r="10" spans="2:6">
      <c r="B10" s="389" t="s">
        <v>51</v>
      </c>
      <c r="C10" s="391">
        <v>0.13039999999999999</v>
      </c>
      <c r="D10" s="480">
        <v>6.9319988333668974</v>
      </c>
      <c r="E10" s="481">
        <v>1.6641930999999999</v>
      </c>
      <c r="F10" s="484">
        <v>8.5961919333668977</v>
      </c>
    </row>
    <row r="11" spans="2:6">
      <c r="B11" s="389" t="s">
        <v>173</v>
      </c>
      <c r="C11" s="391" t="s">
        <v>164</v>
      </c>
      <c r="D11" s="480">
        <v>0</v>
      </c>
      <c r="E11" s="481">
        <v>0</v>
      </c>
      <c r="F11" s="484">
        <v>0</v>
      </c>
    </row>
    <row r="12" spans="2:6">
      <c r="B12" s="389" t="s">
        <v>419</v>
      </c>
      <c r="C12" s="384">
        <v>0.1988</v>
      </c>
      <c r="D12" s="480">
        <v>0.36703459201388888</v>
      </c>
      <c r="E12" s="481">
        <v>1.8104233666666667</v>
      </c>
      <c r="F12" s="484">
        <v>2.1774579586805558</v>
      </c>
    </row>
    <row r="13" spans="2:6">
      <c r="B13" s="389" t="s">
        <v>56</v>
      </c>
      <c r="C13" s="384">
        <v>0.55300000000000005</v>
      </c>
      <c r="D13" s="480">
        <v>11.067802430555556</v>
      </c>
      <c r="E13" s="481">
        <v>10.797450055555554</v>
      </c>
      <c r="F13" s="484">
        <v>21.86525248611111</v>
      </c>
    </row>
    <row r="14" spans="2:6">
      <c r="B14" s="389" t="s">
        <v>57</v>
      </c>
      <c r="C14" s="391">
        <v>0.39550000000000002</v>
      </c>
      <c r="D14" s="480">
        <v>18.853899999999999</v>
      </c>
      <c r="E14" s="481">
        <v>52.141763400000002</v>
      </c>
      <c r="F14" s="484">
        <v>70.995663399999998</v>
      </c>
    </row>
    <row r="15" spans="2:6">
      <c r="B15" s="389" t="s">
        <v>60</v>
      </c>
      <c r="C15" s="384">
        <v>0.43969999999999998</v>
      </c>
      <c r="D15" s="480">
        <v>6.7069399739583329</v>
      </c>
      <c r="E15" s="481">
        <v>9.4759288222222224</v>
      </c>
      <c r="F15" s="484">
        <v>16.182868796180557</v>
      </c>
    </row>
    <row r="16" spans="2:6">
      <c r="B16" s="389" t="s">
        <v>65</v>
      </c>
      <c r="C16" s="384">
        <v>0.64</v>
      </c>
      <c r="D16" s="480">
        <v>15.733772048611112</v>
      </c>
      <c r="E16" s="481">
        <v>8.0650488333333339</v>
      </c>
      <c r="F16" s="484">
        <v>23.798820881944444</v>
      </c>
    </row>
    <row r="17" spans="2:6">
      <c r="B17" s="389" t="s">
        <v>68</v>
      </c>
      <c r="C17" s="384">
        <v>0.2</v>
      </c>
      <c r="D17" s="480">
        <v>0</v>
      </c>
      <c r="E17" s="481">
        <v>0</v>
      </c>
      <c r="F17" s="484">
        <v>0</v>
      </c>
    </row>
    <row r="18" spans="2:6">
      <c r="B18" s="389" t="s">
        <v>71</v>
      </c>
      <c r="C18" s="391" t="s">
        <v>167</v>
      </c>
      <c r="D18" s="480">
        <v>22.320032769097221</v>
      </c>
      <c r="E18" s="481">
        <v>2.5955338333333335</v>
      </c>
      <c r="F18" s="484">
        <v>24.915566602430555</v>
      </c>
    </row>
    <row r="19" spans="2:6">
      <c r="B19" s="389" t="s">
        <v>52</v>
      </c>
      <c r="C19" s="391">
        <v>0.35</v>
      </c>
      <c r="D19" s="480">
        <v>0</v>
      </c>
      <c r="E19" s="481">
        <v>0</v>
      </c>
      <c r="F19" s="484">
        <v>0</v>
      </c>
    </row>
    <row r="20" spans="2:6">
      <c r="B20" s="389" t="s">
        <v>74</v>
      </c>
      <c r="C20" s="391" t="s">
        <v>174</v>
      </c>
      <c r="D20" s="480">
        <v>62.964110685221364</v>
      </c>
      <c r="E20" s="481">
        <v>26.248083077777778</v>
      </c>
      <c r="F20" s="484">
        <v>89.212193762999135</v>
      </c>
    </row>
    <row r="21" spans="2:6">
      <c r="B21" s="389" t="s">
        <v>178</v>
      </c>
      <c r="C21" s="391" t="s">
        <v>175</v>
      </c>
      <c r="D21" s="480">
        <v>18.786392317708334</v>
      </c>
      <c r="E21" s="481">
        <v>51.812237777777781</v>
      </c>
      <c r="F21" s="484">
        <v>70.598630095486115</v>
      </c>
    </row>
    <row r="22" spans="2:6">
      <c r="B22" s="389" t="s">
        <v>83</v>
      </c>
      <c r="C22" s="391" t="s">
        <v>176</v>
      </c>
      <c r="D22" s="480">
        <v>31.617868788703284</v>
      </c>
      <c r="E22" s="481">
        <v>-5.2613611111111111E-2</v>
      </c>
      <c r="F22" s="484">
        <v>31.565255177592171</v>
      </c>
    </row>
    <row r="23" spans="2:6">
      <c r="B23" s="389" t="s">
        <v>85</v>
      </c>
      <c r="C23" s="391">
        <v>0.3679</v>
      </c>
      <c r="D23" s="480">
        <v>9.9870333333333345</v>
      </c>
      <c r="E23" s="481">
        <v>40.606040033333329</v>
      </c>
      <c r="F23" s="484">
        <v>50.593073366666665</v>
      </c>
    </row>
    <row r="24" spans="2:6">
      <c r="B24" s="389" t="s">
        <v>88</v>
      </c>
      <c r="C24" s="391" t="s">
        <v>177</v>
      </c>
      <c r="D24" s="480">
        <v>25.004349359809027</v>
      </c>
      <c r="E24" s="481">
        <v>12.0452203</v>
      </c>
      <c r="F24" s="484">
        <v>37.049569659809023</v>
      </c>
    </row>
    <row r="25" spans="2:6">
      <c r="B25" s="389" t="s">
        <v>466</v>
      </c>
      <c r="C25" s="384">
        <v>0.41499999999999998</v>
      </c>
      <c r="D25" s="480">
        <v>6.4560531629774314</v>
      </c>
      <c r="E25" s="481">
        <v>0.24678836666666665</v>
      </c>
      <c r="F25" s="484">
        <v>6.7028415296440977</v>
      </c>
    </row>
    <row r="26" spans="2:6">
      <c r="B26" s="389" t="s">
        <v>105</v>
      </c>
      <c r="C26" s="384">
        <v>0.30580000000000002</v>
      </c>
      <c r="D26" s="480"/>
      <c r="E26" s="481">
        <v>185.85721967777778</v>
      </c>
      <c r="F26" s="484">
        <v>185.85721967777778</v>
      </c>
    </row>
    <row r="27" spans="2:6">
      <c r="B27" s="389" t="s">
        <v>106</v>
      </c>
      <c r="C27" s="384">
        <v>0.30580000000000002</v>
      </c>
      <c r="D27" s="480">
        <v>52.635024305555554</v>
      </c>
      <c r="E27" s="481"/>
      <c r="F27" s="484">
        <v>52.635024305555554</v>
      </c>
    </row>
    <row r="28" spans="2:6">
      <c r="B28" s="389" t="s">
        <v>108</v>
      </c>
      <c r="C28" s="384">
        <v>0.58840000000000003</v>
      </c>
      <c r="D28" s="480">
        <v>41.384304383680551</v>
      </c>
      <c r="E28" s="481">
        <v>7.6404110000000003</v>
      </c>
      <c r="F28" s="484">
        <v>49.024715383680551</v>
      </c>
    </row>
    <row r="29" spans="2:6">
      <c r="B29" s="389" t="s">
        <v>524</v>
      </c>
      <c r="C29" s="1034">
        <v>0.24</v>
      </c>
      <c r="D29" s="480">
        <v>9.2578799479166669</v>
      </c>
      <c r="E29" s="481">
        <v>6.8109129222222222</v>
      </c>
      <c r="F29" s="484">
        <v>16.068792870138889</v>
      </c>
    </row>
    <row r="30" spans="2:6">
      <c r="B30" s="389" t="s">
        <v>225</v>
      </c>
      <c r="C30" s="384">
        <v>0.18</v>
      </c>
      <c r="D30" s="480">
        <v>2.1639859809027779</v>
      </c>
      <c r="E30" s="481">
        <v>0.71738932222222218</v>
      </c>
      <c r="F30" s="484">
        <v>2.881375303125</v>
      </c>
    </row>
    <row r="31" spans="2:6">
      <c r="B31" s="389" t="s">
        <v>112</v>
      </c>
      <c r="C31" s="391">
        <v>0.41499999999999998</v>
      </c>
      <c r="D31" s="480">
        <v>18.263109954155816</v>
      </c>
      <c r="E31" s="481">
        <v>0.42744938888888889</v>
      </c>
      <c r="F31" s="484">
        <v>18.690559343044704</v>
      </c>
    </row>
    <row r="32" spans="2:6">
      <c r="B32" s="389" t="s">
        <v>113</v>
      </c>
      <c r="C32" s="391">
        <v>0.53200000000000003</v>
      </c>
      <c r="D32" s="480">
        <v>20.892621875000003</v>
      </c>
      <c r="E32" s="481">
        <v>13.907015488888888</v>
      </c>
      <c r="F32" s="484">
        <v>34.799637363888891</v>
      </c>
    </row>
    <row r="33" spans="2:6">
      <c r="B33" s="389" t="s">
        <v>460</v>
      </c>
      <c r="C33" s="391">
        <v>0.59599999999999997</v>
      </c>
      <c r="D33" s="480">
        <v>7.6368912445068364</v>
      </c>
      <c r="E33" s="481">
        <v>0.64868084444444452</v>
      </c>
      <c r="F33" s="484">
        <v>8.2855720889512803</v>
      </c>
    </row>
    <row r="34" spans="2:6">
      <c r="B34" s="389" t="s">
        <v>114</v>
      </c>
      <c r="C34" s="391">
        <v>0.34570000000000001</v>
      </c>
      <c r="D34" s="480">
        <v>43.362754861111114</v>
      </c>
      <c r="E34" s="481">
        <v>61.243283688888894</v>
      </c>
      <c r="F34" s="484">
        <v>104.60603855000001</v>
      </c>
    </row>
    <row r="35" spans="2:6">
      <c r="B35" s="383" t="s">
        <v>495</v>
      </c>
      <c r="C35" s="391">
        <v>0.45750000000000002</v>
      </c>
      <c r="D35" s="480">
        <v>1.4653297743055556</v>
      </c>
      <c r="E35" s="481">
        <v>3.933188088888889</v>
      </c>
      <c r="F35" s="484">
        <v>5.3985178631944448</v>
      </c>
    </row>
    <row r="36" spans="2:6" ht="13.5" thickBot="1">
      <c r="B36" s="485" t="s">
        <v>382</v>
      </c>
      <c r="C36" s="486"/>
      <c r="D36" s="486">
        <f>SUM(D5:D35)</f>
        <v>537.85136800964335</v>
      </c>
      <c r="E36" s="486">
        <f>SUM(E5:E35)</f>
        <v>538.46288416666675</v>
      </c>
      <c r="F36" s="487">
        <f>SUM(F5:F35)</f>
        <v>1076.31425217631</v>
      </c>
    </row>
    <row r="37" spans="2:6">
      <c r="B37" s="497"/>
      <c r="C37" s="498"/>
      <c r="D37" s="294"/>
      <c r="E37" s="294"/>
      <c r="F37" s="294"/>
    </row>
    <row r="38" spans="2:6">
      <c r="B38" s="499" t="s">
        <v>577</v>
      </c>
      <c r="C38" s="498"/>
      <c r="D38" s="500"/>
      <c r="E38" s="500"/>
      <c r="F38" s="500"/>
    </row>
    <row r="39" spans="2:6">
      <c r="B39" s="499" t="s">
        <v>555</v>
      </c>
      <c r="C39" s="501"/>
      <c r="D39" s="501"/>
      <c r="E39" s="502"/>
      <c r="F39" s="500"/>
    </row>
    <row r="40" spans="2:6">
      <c r="B40" s="501" t="s">
        <v>556</v>
      </c>
      <c r="C40" s="501"/>
      <c r="D40" s="501"/>
      <c r="E40" s="502"/>
      <c r="F40" s="500"/>
    </row>
    <row r="41" spans="2:6">
      <c r="B41" s="501" t="s">
        <v>557</v>
      </c>
      <c r="C41" s="501"/>
      <c r="D41" s="501"/>
      <c r="E41" s="502"/>
      <c r="F41" s="500"/>
    </row>
    <row r="42" spans="2:6">
      <c r="B42" s="501" t="s">
        <v>578</v>
      </c>
      <c r="C42" s="498"/>
      <c r="D42" s="500"/>
      <c r="E42" s="500"/>
      <c r="F42" s="500"/>
    </row>
    <row r="43" spans="2:6">
      <c r="B43" s="501" t="s">
        <v>579</v>
      </c>
      <c r="C43" s="498"/>
      <c r="D43" s="500"/>
      <c r="E43" s="500"/>
      <c r="F43" s="500"/>
    </row>
    <row r="44" spans="2:6">
      <c r="B44" s="501" t="s">
        <v>580</v>
      </c>
      <c r="C44" s="498"/>
      <c r="D44" s="500"/>
      <c r="E44" s="500"/>
      <c r="F44" s="500"/>
    </row>
    <row r="45" spans="2:6">
      <c r="B45" s="501" t="s">
        <v>388</v>
      </c>
      <c r="C45" s="498"/>
      <c r="D45" s="500"/>
      <c r="E45" s="500"/>
      <c r="F45" s="500"/>
    </row>
    <row r="46" spans="2:6">
      <c r="B46" s="501" t="s">
        <v>581</v>
      </c>
      <c r="C46" s="498"/>
      <c r="D46" s="500"/>
      <c r="E46" s="500"/>
      <c r="F46" s="500"/>
    </row>
    <row r="47" spans="2:6">
      <c r="B47" s="393" t="s">
        <v>437</v>
      </c>
      <c r="C47" s="498"/>
      <c r="D47" s="500"/>
      <c r="E47" s="500"/>
      <c r="F47" s="500"/>
    </row>
    <row r="48" spans="2:6" ht="12.95" thickBot="1">
      <c r="B48" s="393"/>
      <c r="C48" s="498"/>
      <c r="D48" s="500"/>
      <c r="E48" s="500"/>
      <c r="F48" s="500"/>
    </row>
    <row r="49" spans="2:6" ht="12.95">
      <c r="B49" s="438" t="s">
        <v>511</v>
      </c>
      <c r="C49" s="439" t="s">
        <v>401</v>
      </c>
      <c r="D49" s="2122" t="s">
        <v>512</v>
      </c>
      <c r="E49" s="2122"/>
      <c r="F49" s="2123"/>
    </row>
    <row r="50" spans="2:6" ht="12.95">
      <c r="B50" s="482" t="s">
        <v>61</v>
      </c>
      <c r="C50" s="477"/>
      <c r="D50" s="478" t="s">
        <v>332</v>
      </c>
      <c r="E50" s="488" t="s">
        <v>15</v>
      </c>
      <c r="F50" s="483" t="s">
        <v>16</v>
      </c>
    </row>
    <row r="51" spans="2:6">
      <c r="B51" s="389" t="s">
        <v>471</v>
      </c>
      <c r="C51" s="391">
        <v>0.28849999999999998</v>
      </c>
      <c r="D51" s="19">
        <v>5.4908888888888887</v>
      </c>
      <c r="E51" s="19">
        <v>0</v>
      </c>
      <c r="F51" s="444">
        <v>5.4908888888888887</v>
      </c>
    </row>
    <row r="52" spans="2:6">
      <c r="B52" s="389" t="s">
        <v>223</v>
      </c>
      <c r="C52" s="384">
        <v>7.5999999999999998E-2</v>
      </c>
      <c r="D52" s="19">
        <v>12.795877777777777</v>
      </c>
      <c r="E52" s="19">
        <v>1.8939771444444446</v>
      </c>
      <c r="F52" s="444">
        <v>14.689854922222223</v>
      </c>
    </row>
    <row r="53" spans="2:6">
      <c r="B53" s="389" t="s">
        <v>19</v>
      </c>
      <c r="C53" s="384">
        <v>0.1178</v>
      </c>
      <c r="D53" s="19"/>
      <c r="E53" s="19">
        <v>0</v>
      </c>
      <c r="F53" s="444">
        <v>0</v>
      </c>
    </row>
    <row r="54" spans="2:6">
      <c r="B54" s="389" t="s">
        <v>528</v>
      </c>
      <c r="C54" s="391">
        <v>0.05</v>
      </c>
      <c r="D54" s="19">
        <v>3.1308688802083333</v>
      </c>
      <c r="E54" s="19">
        <v>3.2780240555555555</v>
      </c>
      <c r="F54" s="444">
        <v>6.4088929357638893</v>
      </c>
    </row>
    <row r="55" spans="2:6">
      <c r="B55" s="389" t="s">
        <v>31</v>
      </c>
      <c r="C55" s="391" t="s">
        <v>179</v>
      </c>
      <c r="D55" s="19">
        <v>3.12522109375</v>
      </c>
      <c r="E55" s="19">
        <v>66.091481344444446</v>
      </c>
      <c r="F55" s="444">
        <v>69.216702438194446</v>
      </c>
    </row>
    <row r="56" spans="2:6">
      <c r="B56" s="389" t="s">
        <v>288</v>
      </c>
      <c r="C56" s="384">
        <v>0.1482</v>
      </c>
      <c r="D56" s="19">
        <v>1.7961455295138891</v>
      </c>
      <c r="E56" s="19">
        <v>4.1010588888888887E-2</v>
      </c>
      <c r="F56" s="444">
        <v>1.837156118402778</v>
      </c>
    </row>
    <row r="57" spans="2:6">
      <c r="B57" s="389" t="s">
        <v>76</v>
      </c>
      <c r="C57" s="384">
        <v>0.6</v>
      </c>
      <c r="D57" s="19">
        <v>1.9584050564236111</v>
      </c>
      <c r="E57" s="19">
        <v>2.3473448333333335</v>
      </c>
      <c r="F57" s="444">
        <v>4.3057498897569442</v>
      </c>
    </row>
    <row r="58" spans="2:6">
      <c r="B58" s="389" t="s">
        <v>34</v>
      </c>
      <c r="C58" s="384">
        <v>0.36165000000000003</v>
      </c>
      <c r="D58" s="19">
        <v>30.499494444444444</v>
      </c>
      <c r="E58" s="19">
        <v>23.448413066666667</v>
      </c>
      <c r="F58" s="444">
        <v>53.947907511111111</v>
      </c>
    </row>
    <row r="59" spans="2:6">
      <c r="B59" s="389" t="s">
        <v>28</v>
      </c>
      <c r="C59" s="384">
        <v>0.5</v>
      </c>
      <c r="D59" s="19">
        <v>2.5548653211805554</v>
      </c>
      <c r="E59" s="19">
        <v>9.2329656888888891</v>
      </c>
      <c r="F59" s="444">
        <v>11.787831010069445</v>
      </c>
    </row>
    <row r="60" spans="2:6" ht="13.5" thickBot="1">
      <c r="B60" s="321" t="s">
        <v>338</v>
      </c>
      <c r="C60" s="489"/>
      <c r="D60" s="323">
        <f>SUM(D51:D59)</f>
        <v>61.3517669921875</v>
      </c>
      <c r="E60" s="323">
        <f>SUM(E51:E59)</f>
        <v>106.33321672222223</v>
      </c>
      <c r="F60" s="324">
        <f>SUM(F51:F59)</f>
        <v>167.68498371440973</v>
      </c>
    </row>
    <row r="61" spans="2:6" ht="12.95" thickBot="1"/>
    <row r="62" spans="2:6">
      <c r="B62" s="1035" t="s">
        <v>513</v>
      </c>
      <c r="C62" s="1036"/>
      <c r="D62" s="1037" t="s">
        <v>64</v>
      </c>
      <c r="E62" s="1037" t="s">
        <v>15</v>
      </c>
      <c r="F62" s="1038" t="s">
        <v>16</v>
      </c>
    </row>
    <row r="63" spans="2:6" ht="13.5" thickBot="1">
      <c r="B63" s="321" t="s">
        <v>514</v>
      </c>
      <c r="C63" s="489"/>
      <c r="D63" s="323">
        <f>D36+D60</f>
        <v>599.2031350018309</v>
      </c>
      <c r="E63" s="323">
        <f>E36+E60</f>
        <v>644.79610088888899</v>
      </c>
      <c r="F63" s="324">
        <v>1244</v>
      </c>
    </row>
    <row r="67" spans="2:6" ht="18.600000000000001" thickBot="1">
      <c r="B67" s="2119" t="s">
        <v>582</v>
      </c>
      <c r="C67" s="2119"/>
      <c r="D67" s="2119"/>
      <c r="E67" s="2119"/>
      <c r="F67" s="2119"/>
    </row>
    <row r="68" spans="2:6" ht="12.95">
      <c r="B68" s="352" t="s">
        <v>339</v>
      </c>
      <c r="C68" s="353"/>
      <c r="D68" s="2124" t="s">
        <v>414</v>
      </c>
      <c r="E68" s="2124"/>
      <c r="F68" s="2125"/>
    </row>
    <row r="69" spans="2:6">
      <c r="B69" s="354" t="s">
        <v>61</v>
      </c>
      <c r="C69" s="355" t="s">
        <v>401</v>
      </c>
      <c r="D69" s="355" t="s">
        <v>64</v>
      </c>
      <c r="E69" s="355" t="s">
        <v>15</v>
      </c>
      <c r="F69" s="491" t="s">
        <v>16</v>
      </c>
    </row>
    <row r="70" spans="2:6">
      <c r="B70" s="358" t="s">
        <v>121</v>
      </c>
      <c r="C70" s="625">
        <v>8.5599999999999996E-2</v>
      </c>
      <c r="D70" s="490">
        <v>55.325222222222223</v>
      </c>
      <c r="E70" s="490">
        <v>0</v>
      </c>
      <c r="F70" s="492">
        <f>D70+E70</f>
        <v>55.325222222222223</v>
      </c>
    </row>
    <row r="71" spans="2:6">
      <c r="B71" s="358" t="s">
        <v>123</v>
      </c>
      <c r="C71" s="625">
        <v>0.2021</v>
      </c>
      <c r="D71" s="490">
        <v>49.064555555555557</v>
      </c>
      <c r="E71" s="490">
        <v>0</v>
      </c>
      <c r="F71" s="492">
        <f t="shared" ref="F71:F93" si="0">D71+E71</f>
        <v>49.064555555555557</v>
      </c>
    </row>
    <row r="72" spans="2:6">
      <c r="B72" s="358" t="s">
        <v>352</v>
      </c>
      <c r="C72" s="625">
        <v>0.17</v>
      </c>
      <c r="D72" s="490">
        <v>2.6729444444444401</v>
      </c>
      <c r="E72" s="490">
        <v>0</v>
      </c>
      <c r="F72" s="492">
        <f t="shared" si="0"/>
        <v>2.6729444444444401</v>
      </c>
    </row>
    <row r="73" spans="2:6">
      <c r="B73" s="358" t="s">
        <v>442</v>
      </c>
      <c r="C73" s="625">
        <v>0.23330000000000001</v>
      </c>
      <c r="D73" s="490">
        <v>36.975555555555559</v>
      </c>
      <c r="E73" s="490">
        <v>0</v>
      </c>
      <c r="F73" s="492">
        <f t="shared" si="0"/>
        <v>36.975555555555559</v>
      </c>
    </row>
    <row r="74" spans="2:6">
      <c r="B74" s="358" t="s">
        <v>501</v>
      </c>
      <c r="C74" s="625">
        <v>0.2</v>
      </c>
      <c r="D74" s="490">
        <v>1.6416555555555601</v>
      </c>
      <c r="E74" s="490">
        <v>0</v>
      </c>
      <c r="F74" s="492">
        <f t="shared" si="0"/>
        <v>1.6416555555555601</v>
      </c>
    </row>
    <row r="75" spans="2:6">
      <c r="B75" s="358" t="s">
        <v>443</v>
      </c>
      <c r="C75" s="625">
        <v>0.23330000000000001</v>
      </c>
      <c r="D75" s="490">
        <v>23.116688888888891</v>
      </c>
      <c r="E75" s="490">
        <v>0</v>
      </c>
      <c r="F75" s="492">
        <f t="shared" si="0"/>
        <v>23.116688888888891</v>
      </c>
    </row>
    <row r="76" spans="2:6">
      <c r="B76" s="358" t="s">
        <v>150</v>
      </c>
      <c r="C76" s="625">
        <v>0.45900000000000002</v>
      </c>
      <c r="D76" s="490">
        <v>19.56281111111111</v>
      </c>
      <c r="E76" s="490">
        <v>0</v>
      </c>
      <c r="F76" s="492">
        <f t="shared" si="0"/>
        <v>19.56281111111111</v>
      </c>
    </row>
    <row r="77" spans="2:6">
      <c r="B77" s="358" t="s">
        <v>152</v>
      </c>
      <c r="C77" s="625">
        <v>0.31850000000000001</v>
      </c>
      <c r="D77" s="490">
        <v>0</v>
      </c>
      <c r="E77" s="490">
        <v>40.322333333333333</v>
      </c>
      <c r="F77" s="492">
        <f t="shared" si="0"/>
        <v>40.322333333333333</v>
      </c>
    </row>
    <row r="78" spans="2:6">
      <c r="B78" s="358" t="s">
        <v>464</v>
      </c>
      <c r="C78" s="625">
        <v>0.3</v>
      </c>
      <c r="D78" s="490">
        <v>0</v>
      </c>
      <c r="E78" s="490">
        <v>5.8022222222219998E-2</v>
      </c>
      <c r="F78" s="492">
        <f t="shared" si="0"/>
        <v>5.8022222222219998E-2</v>
      </c>
    </row>
    <row r="79" spans="2:6">
      <c r="B79" s="358" t="s">
        <v>235</v>
      </c>
      <c r="C79" s="625">
        <v>0.3</v>
      </c>
      <c r="D79" s="490">
        <v>9.5959555555555607</v>
      </c>
      <c r="E79" s="490">
        <v>0</v>
      </c>
      <c r="F79" s="492">
        <f t="shared" si="0"/>
        <v>9.5959555555555607</v>
      </c>
    </row>
    <row r="80" spans="2:6">
      <c r="B80" s="358" t="s">
        <v>444</v>
      </c>
      <c r="C80" s="625">
        <v>0.1333</v>
      </c>
      <c r="D80" s="490">
        <v>12.61793333333333</v>
      </c>
      <c r="E80" s="490">
        <v>0</v>
      </c>
      <c r="F80" s="492">
        <f t="shared" si="0"/>
        <v>12.61793333333333</v>
      </c>
    </row>
    <row r="81" spans="2:6">
      <c r="B81" s="358" t="s">
        <v>445</v>
      </c>
      <c r="C81" s="625">
        <v>0.1333</v>
      </c>
      <c r="D81" s="490">
        <v>12.445388888888891</v>
      </c>
      <c r="E81" s="490">
        <v>0</v>
      </c>
      <c r="F81" s="492">
        <f t="shared" si="0"/>
        <v>12.445388888888891</v>
      </c>
    </row>
    <row r="82" spans="2:6">
      <c r="B82" s="358" t="s">
        <v>530</v>
      </c>
      <c r="C82" s="625">
        <v>0.1333</v>
      </c>
      <c r="D82" s="490">
        <v>6.6142333333333303</v>
      </c>
      <c r="E82" s="490">
        <v>0</v>
      </c>
      <c r="F82" s="492">
        <f t="shared" si="0"/>
        <v>6.6142333333333303</v>
      </c>
    </row>
    <row r="83" spans="2:6">
      <c r="B83" s="358" t="s">
        <v>531</v>
      </c>
      <c r="C83" s="625">
        <v>0.125</v>
      </c>
      <c r="D83" s="490">
        <v>0</v>
      </c>
      <c r="E83" s="490">
        <v>0</v>
      </c>
      <c r="F83" s="492">
        <f t="shared" si="0"/>
        <v>0</v>
      </c>
    </row>
    <row r="84" spans="2:6">
      <c r="B84" s="358" t="s">
        <v>449</v>
      </c>
      <c r="C84" s="625">
        <v>0.1333</v>
      </c>
      <c r="D84" s="490">
        <v>1.72958888888889</v>
      </c>
      <c r="E84" s="490">
        <v>0</v>
      </c>
      <c r="F84" s="492">
        <f t="shared" si="0"/>
        <v>1.72958888888889</v>
      </c>
    </row>
    <row r="85" spans="2:6">
      <c r="B85" s="358" t="s">
        <v>450</v>
      </c>
      <c r="C85" s="625">
        <v>0.1333</v>
      </c>
      <c r="D85" s="490">
        <v>4.5644666666666698</v>
      </c>
      <c r="E85" s="490">
        <v>0</v>
      </c>
      <c r="F85" s="492">
        <f t="shared" si="0"/>
        <v>4.5644666666666698</v>
      </c>
    </row>
    <row r="86" spans="2:6">
      <c r="B86" s="358" t="s">
        <v>154</v>
      </c>
      <c r="C86" s="625">
        <v>0.1</v>
      </c>
      <c r="D86" s="490">
        <v>5.4255666558159703</v>
      </c>
      <c r="E86" s="490">
        <v>0</v>
      </c>
      <c r="F86" s="492">
        <f t="shared" si="0"/>
        <v>5.4255666558159703</v>
      </c>
    </row>
    <row r="87" spans="2:6">
      <c r="B87" s="358" t="s">
        <v>451</v>
      </c>
      <c r="C87" s="625">
        <v>0.23330000000000001</v>
      </c>
      <c r="D87" s="490">
        <v>49.809111111111108</v>
      </c>
      <c r="E87" s="490">
        <v>0</v>
      </c>
      <c r="F87" s="492">
        <f t="shared" si="0"/>
        <v>49.809111111111108</v>
      </c>
    </row>
    <row r="88" spans="2:6">
      <c r="B88" s="358" t="s">
        <v>206</v>
      </c>
      <c r="C88" s="625">
        <v>0.6</v>
      </c>
      <c r="D88" s="490">
        <v>41.143966666666671</v>
      </c>
      <c r="E88" s="490">
        <v>0</v>
      </c>
      <c r="F88" s="492">
        <f t="shared" si="0"/>
        <v>41.143966666666671</v>
      </c>
    </row>
    <row r="89" spans="2:6">
      <c r="B89" s="358" t="s">
        <v>452</v>
      </c>
      <c r="C89" s="625">
        <v>9.6799999999999997E-2</v>
      </c>
      <c r="D89" s="490">
        <v>11.151988888888891</v>
      </c>
      <c r="E89" s="490">
        <v>0</v>
      </c>
      <c r="F89" s="492">
        <f t="shared" si="0"/>
        <v>11.151988888888891</v>
      </c>
    </row>
    <row r="90" spans="2:6">
      <c r="B90" s="358" t="s">
        <v>453</v>
      </c>
      <c r="C90" s="625">
        <v>0.1333</v>
      </c>
      <c r="D90" s="490">
        <v>20.860055555555562</v>
      </c>
      <c r="E90" s="490">
        <v>0</v>
      </c>
      <c r="F90" s="492">
        <f t="shared" si="0"/>
        <v>20.860055555555562</v>
      </c>
    </row>
    <row r="91" spans="2:6">
      <c r="B91" s="358" t="s">
        <v>454</v>
      </c>
      <c r="C91" s="625">
        <v>0.23330000000000001</v>
      </c>
      <c r="D91" s="490">
        <v>14.825566666666671</v>
      </c>
      <c r="E91" s="490">
        <v>0</v>
      </c>
      <c r="F91" s="492">
        <f t="shared" si="0"/>
        <v>14.825566666666671</v>
      </c>
    </row>
    <row r="92" spans="2:6">
      <c r="B92" s="358" t="s">
        <v>455</v>
      </c>
      <c r="C92" s="625">
        <v>0.1333</v>
      </c>
      <c r="D92" s="490">
        <v>7.4275777777777803</v>
      </c>
      <c r="E92" s="490">
        <v>0</v>
      </c>
      <c r="F92" s="492">
        <f t="shared" si="0"/>
        <v>7.4275777777777803</v>
      </c>
    </row>
    <row r="93" spans="2:6">
      <c r="B93" s="358" t="s">
        <v>532</v>
      </c>
      <c r="C93" s="625">
        <v>0.255</v>
      </c>
      <c r="D93" s="490">
        <v>12.57208888888889</v>
      </c>
      <c r="E93" s="490">
        <v>40.885888888888893</v>
      </c>
      <c r="F93" s="492">
        <f t="shared" si="0"/>
        <v>53.457977777777785</v>
      </c>
    </row>
    <row r="94" spans="2:6" ht="13.5" thickBot="1">
      <c r="B94" s="493" t="s">
        <v>315</v>
      </c>
      <c r="C94" s="494"/>
      <c r="D94" s="495">
        <f>SUM(D70:D93)</f>
        <v>399.14292221137146</v>
      </c>
      <c r="E94" s="495">
        <f>SUM(E70:E93)</f>
        <v>81.266244444444453</v>
      </c>
      <c r="F94" s="496">
        <f>SUM(F70:F93)</f>
        <v>480.40916665581597</v>
      </c>
    </row>
    <row r="95" spans="2:6">
      <c r="B95" s="326" t="s">
        <v>533</v>
      </c>
    </row>
    <row r="96" spans="2:6">
      <c r="B96" s="326" t="s">
        <v>583</v>
      </c>
    </row>
    <row r="100" spans="2:16" ht="18.600000000000001" thickBot="1">
      <c r="B100" s="2119" t="s">
        <v>584</v>
      </c>
      <c r="C100" s="2119"/>
      <c r="D100" s="2119"/>
      <c r="E100" s="2119"/>
      <c r="F100" s="2119"/>
    </row>
    <row r="101" spans="2:16" ht="12.75" customHeight="1">
      <c r="B101" s="469" t="s">
        <v>585</v>
      </c>
      <c r="C101" s="1049"/>
      <c r="D101" s="2127" t="s">
        <v>508</v>
      </c>
      <c r="E101" s="2127"/>
      <c r="F101" s="2128"/>
    </row>
    <row r="102" spans="2:16">
      <c r="B102" s="1050" t="s">
        <v>61</v>
      </c>
      <c r="C102" s="1051" t="s">
        <v>401</v>
      </c>
      <c r="D102" s="1052" t="s">
        <v>64</v>
      </c>
      <c r="E102" s="1052" t="s">
        <v>15</v>
      </c>
      <c r="F102" s="1053" t="s">
        <v>16</v>
      </c>
    </row>
    <row r="103" spans="2:16">
      <c r="B103" s="1047" t="s">
        <v>344</v>
      </c>
      <c r="C103" s="1054" t="s">
        <v>67</v>
      </c>
      <c r="D103" s="1055">
        <v>10.100000000000001</v>
      </c>
      <c r="E103" s="1055">
        <v>119.2</v>
      </c>
      <c r="F103" s="1056">
        <v>129.30000000000001</v>
      </c>
    </row>
    <row r="104" spans="2:16">
      <c r="B104" s="1043" t="s">
        <v>342</v>
      </c>
      <c r="C104" s="1054" t="s">
        <v>67</v>
      </c>
      <c r="D104" s="1055">
        <v>44.9</v>
      </c>
      <c r="E104" s="1055">
        <v>4.5</v>
      </c>
      <c r="F104" s="1056">
        <v>49.4</v>
      </c>
    </row>
    <row r="105" spans="2:16">
      <c r="B105" s="1043" t="s">
        <v>343</v>
      </c>
      <c r="C105" s="1054" t="s">
        <v>67</v>
      </c>
      <c r="D105" s="1055">
        <v>18</v>
      </c>
      <c r="E105" s="1055">
        <v>13</v>
      </c>
      <c r="F105" s="1056">
        <v>31</v>
      </c>
    </row>
    <row r="106" spans="2:16">
      <c r="B106" s="1043" t="s">
        <v>90</v>
      </c>
      <c r="C106" s="1054">
        <v>0.25</v>
      </c>
      <c r="D106" s="1055">
        <v>15.9</v>
      </c>
      <c r="E106" s="1055">
        <v>1.1000000000000001</v>
      </c>
      <c r="F106" s="1056">
        <v>17</v>
      </c>
      <c r="L106" s="1057"/>
      <c r="M106" s="1058"/>
      <c r="N106" s="1059"/>
      <c r="O106" s="1059"/>
      <c r="P106" s="1059"/>
    </row>
    <row r="107" spans="2:16">
      <c r="B107" s="1043" t="s">
        <v>425</v>
      </c>
      <c r="C107" s="1054">
        <v>0.6</v>
      </c>
      <c r="D107" s="1055">
        <v>8.4</v>
      </c>
      <c r="E107" s="1055">
        <v>0</v>
      </c>
      <c r="F107" s="1056">
        <v>8.4</v>
      </c>
    </row>
    <row r="108" spans="2:16">
      <c r="B108" s="1043" t="s">
        <v>220</v>
      </c>
      <c r="C108" s="1054">
        <v>0.23549999999999999</v>
      </c>
      <c r="D108" s="1055">
        <v>7.2</v>
      </c>
      <c r="E108" s="1055">
        <v>0</v>
      </c>
      <c r="F108" s="1056">
        <v>7.2</v>
      </c>
    </row>
    <row r="109" spans="2:16">
      <c r="B109" s="1043" t="s">
        <v>148</v>
      </c>
      <c r="C109" s="1054">
        <v>0.15</v>
      </c>
      <c r="D109" s="1055">
        <v>6.6</v>
      </c>
      <c r="E109" s="1055">
        <v>0</v>
      </c>
      <c r="F109" s="1056">
        <v>6.6</v>
      </c>
    </row>
    <row r="110" spans="2:16">
      <c r="B110" s="1043" t="s">
        <v>72</v>
      </c>
      <c r="C110" s="1054">
        <v>0.05</v>
      </c>
      <c r="D110" s="1055">
        <v>3.7</v>
      </c>
      <c r="E110" s="1055">
        <v>0.5</v>
      </c>
      <c r="F110" s="1056">
        <v>4.2</v>
      </c>
    </row>
    <row r="111" spans="2:16">
      <c r="B111" s="1043" t="s">
        <v>586</v>
      </c>
      <c r="C111" s="1054">
        <v>0.35</v>
      </c>
      <c r="D111" s="1055" t="s">
        <v>542</v>
      </c>
      <c r="E111" s="1055" t="s">
        <v>542</v>
      </c>
      <c r="F111" s="1056">
        <v>0</v>
      </c>
      <c r="J111" s="1057"/>
      <c r="K111" s="1058"/>
      <c r="L111" s="1059"/>
      <c r="M111" s="1059"/>
      <c r="N111" s="1059"/>
    </row>
    <row r="112" spans="2:16">
      <c r="B112" s="1060" t="s">
        <v>569</v>
      </c>
      <c r="C112" s="1061">
        <v>0.18329999999999999</v>
      </c>
      <c r="D112" s="1062" t="s">
        <v>542</v>
      </c>
      <c r="E112" s="1062" t="s">
        <v>542</v>
      </c>
      <c r="F112" s="1063">
        <v>0</v>
      </c>
    </row>
    <row r="113" spans="2:6" ht="13.5" thickBot="1">
      <c r="B113" s="504" t="s">
        <v>587</v>
      </c>
      <c r="C113" s="505"/>
      <c r="D113" s="506">
        <f>SUM(D103:D112)</f>
        <v>114.80000000000001</v>
      </c>
      <c r="E113" s="506">
        <f>SUM(E103:E112)</f>
        <v>138.29999999999998</v>
      </c>
      <c r="F113" s="507">
        <f>SUM(F103:F112)</f>
        <v>253.1</v>
      </c>
    </row>
    <row r="114" spans="2:6">
      <c r="B114" s="1064" t="s">
        <v>409</v>
      </c>
      <c r="C114" s="1064"/>
      <c r="D114" s="1064"/>
      <c r="E114" s="1064"/>
      <c r="F114" s="1064"/>
    </row>
    <row r="115" spans="2:6">
      <c r="B115" s="1064" t="s">
        <v>588</v>
      </c>
      <c r="C115" s="1064"/>
      <c r="D115" s="1064"/>
      <c r="E115" s="1064"/>
      <c r="F115" s="1064"/>
    </row>
    <row r="116" spans="2:6">
      <c r="B116" s="503"/>
      <c r="C116" s="503"/>
      <c r="D116" s="503"/>
      <c r="E116" s="503"/>
      <c r="F116" s="503"/>
    </row>
    <row r="117" spans="2:6" ht="12.95" thickBot="1">
      <c r="B117" s="503"/>
      <c r="C117" s="503"/>
      <c r="D117" s="503"/>
      <c r="E117" s="503"/>
      <c r="F117" s="503"/>
    </row>
    <row r="118" spans="2:6">
      <c r="B118" s="1065" t="s">
        <v>589</v>
      </c>
      <c r="C118" s="1066"/>
      <c r="D118" s="1067" t="s">
        <v>64</v>
      </c>
      <c r="E118" s="1067" t="s">
        <v>15</v>
      </c>
      <c r="F118" s="1068" t="s">
        <v>16</v>
      </c>
    </row>
    <row r="119" spans="2:6" ht="13.5" thickBot="1">
      <c r="B119" s="1069" t="s">
        <v>590</v>
      </c>
      <c r="C119" s="1070"/>
      <c r="D119" s="1071">
        <f>D94+D113</f>
        <v>513.94292221137152</v>
      </c>
      <c r="E119" s="1071">
        <f>E94+E113</f>
        <v>219.56624444444444</v>
      </c>
      <c r="F119" s="1072">
        <f>F94+F113</f>
        <v>733.50916665581599</v>
      </c>
    </row>
  </sheetData>
  <mergeCells count="7">
    <mergeCell ref="B2:F2"/>
    <mergeCell ref="B100:F100"/>
    <mergeCell ref="D101:F101"/>
    <mergeCell ref="D3:F3"/>
    <mergeCell ref="D49:F49"/>
    <mergeCell ref="B67:F67"/>
    <mergeCell ref="D68:F68"/>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X177"/>
  <sheetViews>
    <sheetView showGridLines="0" zoomScaleNormal="100" workbookViewId="0">
      <selection activeCell="F124" sqref="F124"/>
    </sheetView>
  </sheetViews>
  <sheetFormatPr defaultColWidth="9.140625" defaultRowHeight="9.9499999999999993"/>
  <cols>
    <col min="1" max="1" width="9.140625" style="436"/>
    <col min="2" max="2" width="22.140625" style="436" customWidth="1"/>
    <col min="3" max="3" width="22.85546875" style="436" customWidth="1"/>
    <col min="4" max="4" width="11.42578125" style="436" customWidth="1"/>
    <col min="5" max="5" width="14.28515625" style="436" customWidth="1"/>
    <col min="6" max="6" width="15.140625" style="436" customWidth="1"/>
    <col min="7" max="14" width="9.140625" style="436" customWidth="1"/>
    <col min="15" max="15" width="9.140625" style="436"/>
    <col min="16" max="16" width="33.7109375" style="436" customWidth="1"/>
    <col min="17" max="16384" width="9.140625" style="436"/>
  </cols>
  <sheetData>
    <row r="2" spans="2:18" ht="18.600000000000001" thickBot="1">
      <c r="B2" s="2129" t="s">
        <v>591</v>
      </c>
      <c r="C2" s="2129"/>
      <c r="D2" s="2129"/>
      <c r="E2" s="2129"/>
      <c r="F2" s="2129"/>
      <c r="O2" s="388"/>
      <c r="Q2" s="437"/>
      <c r="R2" s="437"/>
    </row>
    <row r="3" spans="2:18" s="437" customFormat="1" ht="12.95">
      <c r="B3" s="438" t="s">
        <v>592</v>
      </c>
      <c r="C3" s="439"/>
      <c r="D3" s="2120" t="s">
        <v>508</v>
      </c>
      <c r="E3" s="2120"/>
      <c r="F3" s="2121"/>
      <c r="G3" s="440"/>
      <c r="H3" s="440"/>
      <c r="I3" s="440"/>
      <c r="J3" s="440"/>
      <c r="K3" s="440"/>
      <c r="L3" s="440"/>
      <c r="M3" s="440"/>
      <c r="N3" s="440"/>
      <c r="O3" s="377"/>
    </row>
    <row r="4" spans="2:18" s="437" customFormat="1" ht="12.6">
      <c r="B4" s="441" t="s">
        <v>61</v>
      </c>
      <c r="C4" s="442" t="s">
        <v>401</v>
      </c>
      <c r="D4" s="442" t="s">
        <v>64</v>
      </c>
      <c r="E4" s="442" t="s">
        <v>15</v>
      </c>
      <c r="F4" s="443" t="s">
        <v>16</v>
      </c>
      <c r="G4" s="440"/>
      <c r="H4" s="440"/>
      <c r="I4" s="440"/>
      <c r="J4" s="440"/>
      <c r="K4" s="440"/>
      <c r="L4" s="440"/>
      <c r="M4" s="440"/>
      <c r="N4" s="440"/>
      <c r="O4" s="377"/>
    </row>
    <row r="5" spans="2:18" ht="12.6">
      <c r="B5" s="383" t="s">
        <v>21</v>
      </c>
      <c r="C5" s="384">
        <v>0.85</v>
      </c>
      <c r="D5" s="19">
        <v>5.3398879500679399</v>
      </c>
      <c r="E5" s="19">
        <v>7.37305472826087</v>
      </c>
      <c r="F5" s="444">
        <f t="shared" ref="F5:F37" si="0">D5+E5</f>
        <v>12.71294267832881</v>
      </c>
      <c r="G5" s="440"/>
      <c r="H5" s="440"/>
      <c r="I5" s="440"/>
      <c r="J5" s="440"/>
      <c r="K5" s="440"/>
      <c r="L5" s="440"/>
      <c r="M5" s="440"/>
      <c r="N5" s="440"/>
      <c r="O5" s="387"/>
      <c r="P5" s="397"/>
      <c r="Q5" s="445"/>
      <c r="R5" s="437"/>
    </row>
    <row r="6" spans="2:18" ht="12.6">
      <c r="B6" s="389" t="s">
        <v>593</v>
      </c>
      <c r="C6" s="391" t="s">
        <v>162</v>
      </c>
      <c r="D6" s="19">
        <v>-8.3697775140000006E-5</v>
      </c>
      <c r="E6" s="19">
        <v>0</v>
      </c>
      <c r="F6" s="444">
        <f t="shared" si="0"/>
        <v>-8.3697775140000006E-5</v>
      </c>
      <c r="G6" s="446"/>
      <c r="H6" s="446"/>
      <c r="I6" s="446"/>
      <c r="J6" s="446"/>
      <c r="K6" s="446"/>
      <c r="L6" s="446"/>
      <c r="M6" s="446"/>
      <c r="N6" s="446"/>
      <c r="O6" s="387"/>
      <c r="P6" s="397"/>
      <c r="Q6" s="445"/>
      <c r="R6" s="437"/>
    </row>
    <row r="7" spans="2:18" ht="12.6">
      <c r="B7" s="389" t="s">
        <v>33</v>
      </c>
      <c r="C7" s="384">
        <v>0.45</v>
      </c>
      <c r="D7" s="19">
        <v>17.249270624575409</v>
      </c>
      <c r="E7" s="19">
        <v>4.5363519021739096</v>
      </c>
      <c r="F7" s="444">
        <f t="shared" si="0"/>
        <v>21.785622526749318</v>
      </c>
      <c r="G7" s="446"/>
      <c r="H7" s="446"/>
      <c r="I7" s="446"/>
      <c r="J7" s="446"/>
      <c r="K7" s="446"/>
      <c r="L7" s="446"/>
      <c r="M7" s="446"/>
      <c r="N7" s="446"/>
      <c r="O7" s="387"/>
      <c r="P7" s="397"/>
      <c r="Q7" s="445"/>
      <c r="R7" s="437"/>
    </row>
    <row r="8" spans="2:18" ht="12.6">
      <c r="B8" s="389" t="s">
        <v>163</v>
      </c>
      <c r="C8" s="384">
        <v>0.65129999999999999</v>
      </c>
      <c r="D8" s="19">
        <v>2.2867089631453799</v>
      </c>
      <c r="E8" s="19">
        <v>3.5882710000000002</v>
      </c>
      <c r="F8" s="444">
        <f t="shared" si="0"/>
        <v>5.8749799631453801</v>
      </c>
      <c r="G8" s="446"/>
      <c r="H8" s="446"/>
      <c r="I8" s="446"/>
      <c r="J8" s="446"/>
      <c r="K8" s="446"/>
      <c r="L8" s="446"/>
      <c r="M8" s="446"/>
      <c r="N8" s="446"/>
      <c r="O8" s="387"/>
      <c r="P8" s="397"/>
      <c r="Q8" s="445"/>
      <c r="R8" s="437"/>
    </row>
    <row r="9" spans="2:18" ht="12.6">
      <c r="B9" s="389" t="s">
        <v>594</v>
      </c>
      <c r="C9" s="384">
        <v>0.58899999999999997</v>
      </c>
      <c r="D9" s="19">
        <v>1.6108021611750001E-2</v>
      </c>
      <c r="E9" s="19">
        <v>0</v>
      </c>
      <c r="F9" s="444">
        <f t="shared" si="0"/>
        <v>1.6108021611750001E-2</v>
      </c>
      <c r="G9" s="446"/>
      <c r="H9" s="446"/>
      <c r="I9" s="446"/>
      <c r="J9" s="446"/>
      <c r="K9" s="446"/>
      <c r="L9" s="446"/>
      <c r="M9" s="446"/>
      <c r="N9" s="446"/>
      <c r="O9" s="387"/>
      <c r="P9" s="397"/>
      <c r="Q9" s="445"/>
      <c r="R9" s="437"/>
    </row>
    <row r="10" spans="2:18" ht="12.6">
      <c r="B10" s="389" t="s">
        <v>42</v>
      </c>
      <c r="C10" s="390">
        <v>0.36660500000000001</v>
      </c>
      <c r="D10" s="19">
        <v>29.952695652173912</v>
      </c>
      <c r="E10" s="19">
        <v>0</v>
      </c>
      <c r="F10" s="444">
        <f t="shared" si="0"/>
        <v>29.952695652173912</v>
      </c>
      <c r="G10" s="446"/>
      <c r="H10" s="446"/>
      <c r="I10" s="446"/>
      <c r="J10" s="446"/>
      <c r="K10" s="446"/>
      <c r="L10" s="446"/>
      <c r="M10" s="446"/>
      <c r="N10" s="446"/>
      <c r="O10" s="387"/>
      <c r="P10" s="397"/>
      <c r="Q10" s="445"/>
      <c r="R10" s="437"/>
    </row>
    <row r="11" spans="2:18" ht="12.6">
      <c r="B11" s="389" t="s">
        <v>47</v>
      </c>
      <c r="C11" s="391" t="s">
        <v>164</v>
      </c>
      <c r="D11" s="19">
        <v>55.981807574728265</v>
      </c>
      <c r="E11" s="19">
        <v>28.291406913043481</v>
      </c>
      <c r="F11" s="444">
        <f t="shared" si="0"/>
        <v>84.273214487771753</v>
      </c>
      <c r="G11" s="446"/>
      <c r="H11" s="446"/>
      <c r="I11" s="446"/>
      <c r="J11" s="446"/>
      <c r="K11" s="446"/>
      <c r="L11" s="446"/>
      <c r="M11" s="446"/>
      <c r="N11" s="446"/>
      <c r="O11" s="387"/>
      <c r="P11" s="397"/>
      <c r="Q11" s="445"/>
      <c r="R11" s="437"/>
    </row>
    <row r="12" spans="2:18" ht="12.6">
      <c r="B12" s="389" t="s">
        <v>51</v>
      </c>
      <c r="C12" s="391" t="s">
        <v>167</v>
      </c>
      <c r="D12" s="19">
        <v>7.44341886090566</v>
      </c>
      <c r="E12" s="19">
        <v>1.91025248913043</v>
      </c>
      <c r="F12" s="444">
        <f t="shared" si="0"/>
        <v>9.3536713500360893</v>
      </c>
      <c r="G12" s="446"/>
      <c r="H12" s="446"/>
      <c r="I12" s="446"/>
      <c r="J12" s="446"/>
      <c r="K12" s="446"/>
      <c r="L12" s="446"/>
      <c r="M12" s="446"/>
      <c r="N12" s="446"/>
      <c r="O12" s="387"/>
      <c r="P12" s="397"/>
      <c r="Q12" s="445"/>
      <c r="R12" s="437"/>
    </row>
    <row r="13" spans="2:18" ht="12.6">
      <c r="B13" s="389" t="s">
        <v>173</v>
      </c>
      <c r="C13" s="391" t="s">
        <v>174</v>
      </c>
      <c r="D13" s="19">
        <v>4.9568043584400003E-3</v>
      </c>
      <c r="E13" s="19">
        <v>0</v>
      </c>
      <c r="F13" s="444">
        <f t="shared" si="0"/>
        <v>4.9568043584400003E-3</v>
      </c>
      <c r="G13" s="446"/>
      <c r="H13" s="446"/>
      <c r="I13" s="446"/>
      <c r="J13" s="446"/>
      <c r="K13" s="446"/>
      <c r="L13" s="446"/>
      <c r="M13" s="446"/>
      <c r="N13" s="446"/>
      <c r="O13" s="387"/>
      <c r="P13" s="397"/>
      <c r="Q13" s="445"/>
      <c r="R13" s="437"/>
    </row>
    <row r="14" spans="2:18" ht="12.6">
      <c r="B14" s="389" t="s">
        <v>419</v>
      </c>
      <c r="C14" s="384">
        <v>0.1988</v>
      </c>
      <c r="D14" s="19">
        <v>0.23912295101</v>
      </c>
      <c r="E14" s="19">
        <v>1.57166008695652</v>
      </c>
      <c r="F14" s="444">
        <f t="shared" si="0"/>
        <v>1.81078303796652</v>
      </c>
      <c r="G14" s="446"/>
      <c r="H14" s="446"/>
      <c r="I14" s="446"/>
      <c r="J14" s="446"/>
      <c r="K14" s="446"/>
      <c r="L14" s="446"/>
      <c r="M14" s="446"/>
      <c r="N14" s="446"/>
      <c r="O14" s="387"/>
      <c r="P14" s="397"/>
      <c r="Q14" s="445"/>
      <c r="R14" s="437"/>
    </row>
    <row r="15" spans="2:18" ht="12.6">
      <c r="B15" s="389" t="s">
        <v>56</v>
      </c>
      <c r="C15" s="384">
        <v>0.55300000000000005</v>
      </c>
      <c r="D15" s="19">
        <v>6.2753353643002701</v>
      </c>
      <c r="E15" s="19">
        <v>7.0157240652173902</v>
      </c>
      <c r="F15" s="444">
        <f t="shared" si="0"/>
        <v>13.291059429517659</v>
      </c>
      <c r="G15" s="446"/>
      <c r="H15" s="446"/>
      <c r="I15" s="446"/>
      <c r="J15" s="446"/>
      <c r="K15" s="446"/>
      <c r="L15" s="446"/>
      <c r="M15" s="446"/>
      <c r="N15" s="446"/>
      <c r="O15" s="387"/>
      <c r="P15" s="397"/>
      <c r="Q15" s="445"/>
      <c r="R15" s="437"/>
    </row>
    <row r="16" spans="2:18" ht="12.6">
      <c r="B16" s="389" t="s">
        <v>57</v>
      </c>
      <c r="C16" s="391">
        <v>0.39550000000000002</v>
      </c>
      <c r="D16" s="19">
        <v>19.00976086956522</v>
      </c>
      <c r="E16" s="19">
        <v>53.149925554347831</v>
      </c>
      <c r="F16" s="444">
        <f t="shared" si="0"/>
        <v>72.159686423913058</v>
      </c>
      <c r="G16" s="446"/>
      <c r="H16" s="446"/>
      <c r="I16" s="446"/>
      <c r="J16" s="446"/>
      <c r="K16" s="446"/>
      <c r="L16" s="446"/>
      <c r="M16" s="446"/>
      <c r="N16" s="446"/>
      <c r="O16" s="387"/>
      <c r="P16" s="447"/>
      <c r="Q16" s="445"/>
      <c r="R16" s="437"/>
    </row>
    <row r="17" spans="2:19" ht="12.6">
      <c r="B17" s="389" t="s">
        <v>60</v>
      </c>
      <c r="C17" s="384">
        <v>0.43969999999999998</v>
      </c>
      <c r="D17" s="19">
        <v>7.3980151154891303</v>
      </c>
      <c r="E17" s="19">
        <v>9.6151644021739102</v>
      </c>
      <c r="F17" s="444">
        <f t="shared" si="0"/>
        <v>17.01317951766304</v>
      </c>
      <c r="G17" s="448"/>
      <c r="H17" s="448"/>
      <c r="I17" s="448"/>
      <c r="J17" s="448"/>
      <c r="K17" s="448"/>
      <c r="L17" s="448"/>
      <c r="M17" s="448"/>
      <c r="N17" s="448"/>
      <c r="O17" s="387"/>
      <c r="P17" s="447"/>
      <c r="Q17" s="445"/>
      <c r="R17" s="437"/>
    </row>
    <row r="18" spans="2:19" ht="12.6">
      <c r="B18" s="389" t="s">
        <v>65</v>
      </c>
      <c r="C18" s="384">
        <v>0.64</v>
      </c>
      <c r="D18" s="19">
        <v>17.95501494565217</v>
      </c>
      <c r="E18" s="19">
        <v>10.195117369565221</v>
      </c>
      <c r="F18" s="444">
        <f t="shared" si="0"/>
        <v>28.150132315217391</v>
      </c>
      <c r="G18" s="448"/>
      <c r="H18" s="448"/>
      <c r="I18" s="448"/>
      <c r="J18" s="448"/>
      <c r="K18" s="448"/>
      <c r="L18" s="448"/>
      <c r="M18" s="448"/>
      <c r="N18" s="448"/>
      <c r="O18" s="387"/>
      <c r="P18" s="397"/>
      <c r="Q18" s="445"/>
      <c r="R18" s="437"/>
    </row>
    <row r="19" spans="2:19" ht="12.6">
      <c r="B19" s="389" t="s">
        <v>68</v>
      </c>
      <c r="C19" s="384">
        <v>0.2</v>
      </c>
      <c r="D19" s="19">
        <v>0</v>
      </c>
      <c r="E19" s="19">
        <v>0</v>
      </c>
      <c r="F19" s="444">
        <f t="shared" si="0"/>
        <v>0</v>
      </c>
      <c r="G19" s="446"/>
      <c r="H19" s="446"/>
      <c r="I19" s="446"/>
      <c r="J19" s="446"/>
      <c r="K19" s="446"/>
      <c r="L19" s="446"/>
      <c r="M19" s="446"/>
      <c r="N19" s="446"/>
      <c r="O19" s="387"/>
      <c r="P19" s="397"/>
      <c r="Q19" s="445"/>
      <c r="R19" s="437"/>
    </row>
    <row r="20" spans="2:19" ht="12.6">
      <c r="B20" s="389" t="s">
        <v>71</v>
      </c>
      <c r="C20" s="391" t="s">
        <v>175</v>
      </c>
      <c r="D20" s="19">
        <v>16.614478722613789</v>
      </c>
      <c r="E20" s="19">
        <v>2.0062037065217302</v>
      </c>
      <c r="F20" s="444">
        <f t="shared" si="0"/>
        <v>18.62068242913552</v>
      </c>
      <c r="G20" s="446"/>
      <c r="H20" s="446"/>
      <c r="I20" s="446"/>
      <c r="J20" s="446"/>
      <c r="K20" s="446"/>
      <c r="L20" s="446"/>
      <c r="M20" s="446"/>
      <c r="N20" s="446"/>
      <c r="O20" s="387"/>
      <c r="P20" s="397"/>
      <c r="Q20" s="445"/>
      <c r="R20" s="437"/>
    </row>
    <row r="21" spans="2:19" ht="12.6">
      <c r="B21" s="389" t="s">
        <v>52</v>
      </c>
      <c r="C21" s="391">
        <v>0.35</v>
      </c>
      <c r="D21" s="19">
        <v>1E-14</v>
      </c>
      <c r="E21" s="19">
        <v>0</v>
      </c>
      <c r="F21" s="444">
        <f t="shared" si="0"/>
        <v>1E-14</v>
      </c>
      <c r="G21" s="446"/>
      <c r="H21" s="446"/>
      <c r="I21" s="446"/>
      <c r="J21" s="446"/>
      <c r="K21" s="446"/>
      <c r="L21" s="446"/>
      <c r="M21" s="446"/>
      <c r="N21" s="446"/>
      <c r="O21" s="387"/>
      <c r="P21" s="397"/>
      <c r="Q21" s="445"/>
      <c r="R21" s="437"/>
    </row>
    <row r="22" spans="2:19" ht="12.6">
      <c r="B22" s="389" t="s">
        <v>74</v>
      </c>
      <c r="C22" s="391" t="s">
        <v>176</v>
      </c>
      <c r="D22" s="19">
        <v>62.98096996539573</v>
      </c>
      <c r="E22" s="19">
        <v>42.18333496739131</v>
      </c>
      <c r="F22" s="444">
        <f t="shared" si="0"/>
        <v>105.16430493278705</v>
      </c>
      <c r="G22" s="446"/>
      <c r="H22" s="446"/>
      <c r="I22" s="446"/>
      <c r="J22" s="446"/>
      <c r="K22" s="446"/>
      <c r="L22" s="446"/>
      <c r="M22" s="446"/>
      <c r="N22" s="446"/>
      <c r="O22" s="387"/>
      <c r="P22" s="397"/>
      <c r="Q22" s="445"/>
      <c r="R22" s="437"/>
    </row>
    <row r="23" spans="2:19" ht="12.6">
      <c r="B23" s="389" t="s">
        <v>178</v>
      </c>
      <c r="C23" s="391" t="s">
        <v>177</v>
      </c>
      <c r="D23" s="19">
        <v>21.11965584663723</v>
      </c>
      <c r="E23" s="19">
        <v>60.664675054347825</v>
      </c>
      <c r="F23" s="444">
        <f t="shared" si="0"/>
        <v>81.784330900985054</v>
      </c>
      <c r="G23" s="446"/>
      <c r="H23" s="446"/>
      <c r="I23" s="446"/>
      <c r="J23" s="446"/>
      <c r="K23" s="446"/>
      <c r="L23" s="446"/>
      <c r="M23" s="446"/>
      <c r="N23" s="446"/>
      <c r="O23" s="387"/>
      <c r="P23" s="397"/>
      <c r="Q23" s="445"/>
      <c r="R23" s="437"/>
    </row>
    <row r="24" spans="2:19" ht="12.6">
      <c r="B24" s="389" t="s">
        <v>83</v>
      </c>
      <c r="C24" s="391">
        <v>0.33310000000000001</v>
      </c>
      <c r="D24" s="19">
        <v>31.446596978229028</v>
      </c>
      <c r="E24" s="19">
        <v>0.17983958695652</v>
      </c>
      <c r="F24" s="444">
        <f t="shared" si="0"/>
        <v>31.626436565185546</v>
      </c>
      <c r="G24" s="446"/>
      <c r="H24" s="446"/>
      <c r="I24" s="446"/>
      <c r="J24" s="446"/>
      <c r="K24" s="446"/>
      <c r="L24" s="446"/>
      <c r="M24" s="446"/>
      <c r="N24" s="446"/>
      <c r="O24" s="387"/>
      <c r="P24" s="397"/>
      <c r="Q24" s="445"/>
      <c r="R24" s="437"/>
    </row>
    <row r="25" spans="2:19" ht="12.6">
      <c r="B25" s="389" t="s">
        <v>85</v>
      </c>
      <c r="C25" s="391">
        <v>0.3679</v>
      </c>
      <c r="D25" s="19">
        <v>9.4007391304347809</v>
      </c>
      <c r="E25" s="19">
        <v>36.607917934782613</v>
      </c>
      <c r="F25" s="444">
        <f t="shared" si="0"/>
        <v>46.008657065217392</v>
      </c>
      <c r="G25" s="446"/>
      <c r="H25" s="446"/>
      <c r="I25" s="446"/>
      <c r="J25" s="446"/>
      <c r="K25" s="446"/>
      <c r="L25" s="446"/>
      <c r="M25" s="446"/>
      <c r="N25" s="446"/>
      <c r="O25" s="387"/>
      <c r="P25" s="397"/>
      <c r="Q25" s="445"/>
      <c r="R25" s="437"/>
    </row>
    <row r="26" spans="2:19" ht="12.6">
      <c r="B26" s="389" t="s">
        <v>88</v>
      </c>
      <c r="C26" s="391" t="s">
        <v>179</v>
      </c>
      <c r="D26" s="19">
        <v>23.675328386784251</v>
      </c>
      <c r="E26" s="19">
        <v>11.25452143478261</v>
      </c>
      <c r="F26" s="444">
        <f t="shared" si="0"/>
        <v>34.929849821566862</v>
      </c>
      <c r="G26" s="446"/>
      <c r="H26" s="446"/>
      <c r="I26" s="446"/>
      <c r="J26" s="446"/>
      <c r="K26" s="446"/>
      <c r="L26" s="446"/>
      <c r="M26" s="446"/>
      <c r="N26" s="446"/>
      <c r="O26" s="387"/>
      <c r="P26" s="397"/>
      <c r="Q26" s="445"/>
      <c r="R26" s="437"/>
    </row>
    <row r="27" spans="2:19" ht="12.6">
      <c r="B27" s="389" t="s">
        <v>466</v>
      </c>
      <c r="C27" s="384">
        <v>0.41499999999999998</v>
      </c>
      <c r="D27" s="19">
        <v>5.0897292586616807</v>
      </c>
      <c r="E27" s="19">
        <v>0.30920040217390998</v>
      </c>
      <c r="F27" s="444">
        <f t="shared" si="0"/>
        <v>5.3989296608355906</v>
      </c>
      <c r="G27" s="446"/>
      <c r="H27" s="446"/>
      <c r="I27" s="446"/>
      <c r="J27" s="446"/>
      <c r="K27" s="446"/>
      <c r="L27" s="446"/>
      <c r="M27" s="446"/>
      <c r="N27" s="446"/>
      <c r="O27" s="387"/>
      <c r="P27" s="397"/>
      <c r="Q27" s="445"/>
      <c r="R27" s="437"/>
    </row>
    <row r="28" spans="2:19" ht="12.6">
      <c r="B28" s="389" t="s">
        <v>105</v>
      </c>
      <c r="C28" s="384">
        <v>0.30580000000000002</v>
      </c>
      <c r="D28" s="19">
        <v>11.460052309782609</v>
      </c>
      <c r="E28" s="19">
        <v>167.20209357608695</v>
      </c>
      <c r="F28" s="444">
        <f t="shared" si="0"/>
        <v>178.66214588586956</v>
      </c>
      <c r="G28" s="446"/>
      <c r="H28" s="446"/>
      <c r="I28" s="446"/>
      <c r="J28" s="446"/>
      <c r="K28" s="446"/>
      <c r="L28" s="446"/>
      <c r="M28" s="446"/>
      <c r="N28" s="446"/>
      <c r="O28" s="387"/>
      <c r="P28" s="447"/>
      <c r="Q28" s="449"/>
      <c r="R28" s="449"/>
    </row>
    <row r="29" spans="2:19" ht="12.6">
      <c r="B29" s="389" t="s">
        <v>106</v>
      </c>
      <c r="C29" s="384">
        <v>0.30580000000000002</v>
      </c>
      <c r="D29" s="19">
        <v>40.182184782608701</v>
      </c>
      <c r="E29" s="19">
        <v>0</v>
      </c>
      <c r="F29" s="444">
        <f t="shared" si="0"/>
        <v>40.182184782608701</v>
      </c>
      <c r="G29" s="446"/>
      <c r="H29" s="446"/>
      <c r="I29" s="446"/>
      <c r="J29" s="446"/>
      <c r="K29" s="446"/>
      <c r="L29" s="446"/>
      <c r="M29" s="446"/>
      <c r="N29" s="446"/>
      <c r="O29" s="387"/>
      <c r="P29" s="447"/>
      <c r="Q29" s="449"/>
      <c r="R29" s="449"/>
    </row>
    <row r="30" spans="2:19" ht="12.6">
      <c r="B30" s="389" t="s">
        <v>108</v>
      </c>
      <c r="C30" s="384">
        <v>0.58840000000000003</v>
      </c>
      <c r="D30" s="19">
        <v>29.15903582614402</v>
      </c>
      <c r="E30" s="19">
        <v>-0.23998613043478001</v>
      </c>
      <c r="F30" s="444">
        <f t="shared" si="0"/>
        <v>28.919049695709241</v>
      </c>
      <c r="G30" s="446"/>
      <c r="H30" s="446"/>
      <c r="I30" s="446"/>
      <c r="J30" s="446"/>
      <c r="K30" s="446"/>
      <c r="L30" s="446"/>
      <c r="M30" s="446"/>
      <c r="N30" s="446"/>
      <c r="O30" s="387"/>
      <c r="P30" s="447"/>
      <c r="Q30" s="449"/>
      <c r="R30" s="449"/>
    </row>
    <row r="31" spans="2:19" ht="12.6">
      <c r="B31" s="389" t="s">
        <v>524</v>
      </c>
      <c r="C31" s="1034" t="s">
        <v>180</v>
      </c>
      <c r="D31" s="19">
        <v>6.65939784307065</v>
      </c>
      <c r="E31" s="19">
        <v>6.5420224565217397</v>
      </c>
      <c r="F31" s="444">
        <f t="shared" si="0"/>
        <v>13.201420299592389</v>
      </c>
      <c r="G31" s="446"/>
      <c r="H31" s="446"/>
      <c r="I31" s="446"/>
      <c r="J31" s="446"/>
      <c r="K31" s="446"/>
      <c r="L31" s="446"/>
      <c r="M31" s="446"/>
      <c r="N31" s="446"/>
      <c r="O31" s="387"/>
      <c r="P31" s="447"/>
      <c r="Q31" s="449"/>
      <c r="R31" s="449"/>
    </row>
    <row r="32" spans="2:19" ht="12.6">
      <c r="B32" s="389" t="s">
        <v>225</v>
      </c>
      <c r="C32" s="384">
        <v>0.18</v>
      </c>
      <c r="D32" s="19">
        <v>1.8022333878226902</v>
      </c>
      <c r="E32" s="19">
        <v>0.41853331521739001</v>
      </c>
      <c r="F32" s="444">
        <f t="shared" si="0"/>
        <v>2.2207667030400802</v>
      </c>
      <c r="G32" s="446"/>
      <c r="H32" s="446"/>
      <c r="I32" s="446"/>
      <c r="J32" s="446"/>
      <c r="K32" s="446"/>
      <c r="L32" s="446"/>
      <c r="M32" s="446"/>
      <c r="N32" s="446"/>
      <c r="O32" s="387"/>
      <c r="P32" s="447"/>
      <c r="Q32" s="449"/>
      <c r="R32" s="447"/>
      <c r="S32" s="397"/>
    </row>
    <row r="33" spans="2:24" ht="12.6">
      <c r="B33" s="389" t="s">
        <v>112</v>
      </c>
      <c r="C33" s="391">
        <v>0.41499999999999998</v>
      </c>
      <c r="D33" s="19">
        <v>15.166843742038889</v>
      </c>
      <c r="E33" s="19">
        <v>0.39361547826087001</v>
      </c>
      <c r="F33" s="444">
        <f t="shared" si="0"/>
        <v>15.560459220299759</v>
      </c>
      <c r="G33" s="446"/>
      <c r="H33" s="446"/>
      <c r="I33" s="446"/>
      <c r="J33" s="446"/>
      <c r="K33" s="446"/>
      <c r="L33" s="446"/>
      <c r="M33" s="446"/>
      <c r="N33" s="446"/>
      <c r="O33" s="387"/>
      <c r="P33" s="447"/>
      <c r="Q33" s="449"/>
      <c r="R33" s="447"/>
    </row>
    <row r="34" spans="2:24" ht="12.6">
      <c r="B34" s="389" t="s">
        <v>113</v>
      </c>
      <c r="C34" s="391">
        <v>0.53200000000000003</v>
      </c>
      <c r="D34" s="19">
        <v>18.951443571671192</v>
      </c>
      <c r="E34" s="19">
        <v>14.3238577173913</v>
      </c>
      <c r="F34" s="444">
        <f t="shared" si="0"/>
        <v>33.27530128906249</v>
      </c>
      <c r="G34" s="446"/>
      <c r="H34" s="446"/>
      <c r="I34" s="446"/>
      <c r="J34" s="446"/>
      <c r="K34" s="446"/>
      <c r="L34" s="446"/>
      <c r="M34" s="446"/>
      <c r="N34" s="446"/>
      <c r="O34" s="387"/>
      <c r="P34" s="447"/>
      <c r="Q34" s="449"/>
      <c r="R34" s="447"/>
    </row>
    <row r="35" spans="2:24" ht="12.6">
      <c r="B35" s="389" t="s">
        <v>460</v>
      </c>
      <c r="C35" s="391">
        <v>0.59599999999999997</v>
      </c>
      <c r="D35" s="19">
        <v>7.3773037039715295</v>
      </c>
      <c r="E35" s="19">
        <v>0.48662544565216997</v>
      </c>
      <c r="F35" s="444">
        <f t="shared" si="0"/>
        <v>7.8639291496236998</v>
      </c>
      <c r="G35" s="446"/>
      <c r="H35" s="446"/>
      <c r="I35" s="446"/>
      <c r="J35" s="446"/>
      <c r="K35" s="446"/>
      <c r="L35" s="446"/>
      <c r="M35" s="446"/>
      <c r="N35" s="446"/>
      <c r="O35" s="387"/>
      <c r="P35" s="447"/>
      <c r="Q35" s="449"/>
      <c r="R35" s="447"/>
    </row>
    <row r="36" spans="2:24" ht="12.6">
      <c r="B36" s="389" t="s">
        <v>114</v>
      </c>
      <c r="C36" s="391">
        <v>0.34570000000000001</v>
      </c>
      <c r="D36" s="19">
        <v>41.366688858695646</v>
      </c>
      <c r="E36" s="19">
        <v>55.83251805434783</v>
      </c>
      <c r="F36" s="444">
        <f t="shared" si="0"/>
        <v>97.199206913043469</v>
      </c>
      <c r="G36" s="446"/>
      <c r="H36" s="446"/>
      <c r="I36" s="446"/>
      <c r="J36" s="446"/>
      <c r="K36" s="446"/>
      <c r="L36" s="446"/>
      <c r="M36" s="446"/>
      <c r="N36" s="446"/>
      <c r="O36" s="387"/>
      <c r="P36" s="447"/>
      <c r="Q36" s="449"/>
      <c r="R36" s="447"/>
    </row>
    <row r="37" spans="2:24" ht="12.6">
      <c r="B37" s="383" t="s">
        <v>495</v>
      </c>
      <c r="C37" s="391">
        <v>0.45750000000000002</v>
      </c>
      <c r="D37" s="19">
        <v>2.43329076086957</v>
      </c>
      <c r="E37" s="19">
        <v>5.0288843260869598</v>
      </c>
      <c r="F37" s="444">
        <f t="shared" si="0"/>
        <v>7.4621750869565293</v>
      </c>
      <c r="G37" s="446"/>
      <c r="H37" s="446"/>
      <c r="I37" s="446"/>
      <c r="J37" s="446"/>
      <c r="K37" s="446"/>
      <c r="L37" s="446"/>
      <c r="M37" s="446"/>
      <c r="N37" s="446"/>
      <c r="O37" s="387"/>
      <c r="P37" s="447"/>
      <c r="Q37" s="449"/>
      <c r="R37" s="447"/>
    </row>
    <row r="38" spans="2:24" ht="13.5" thickBot="1">
      <c r="B38" s="1073" t="s">
        <v>382</v>
      </c>
      <c r="C38" s="1074"/>
      <c r="D38" s="1075">
        <f>SUM(D5:D37)</f>
        <v>514.03799307524048</v>
      </c>
      <c r="E38" s="1075">
        <f>SUM(E5:E37)</f>
        <v>530.44078583695659</v>
      </c>
      <c r="F38" s="1076">
        <f>SUM(F5:F37)</f>
        <v>1044.478778912197</v>
      </c>
      <c r="G38" s="448"/>
      <c r="H38" s="448"/>
      <c r="I38" s="448"/>
      <c r="J38" s="448"/>
      <c r="K38" s="448"/>
      <c r="L38" s="448"/>
      <c r="M38" s="448"/>
      <c r="N38" s="448"/>
      <c r="O38" s="387"/>
      <c r="P38" s="447"/>
      <c r="Q38" s="447"/>
      <c r="R38" s="447"/>
    </row>
    <row r="39" spans="2:24" ht="12.95">
      <c r="B39" s="432" t="s">
        <v>595</v>
      </c>
      <c r="C39" s="450"/>
      <c r="D39" s="451"/>
      <c r="E39" s="451"/>
      <c r="F39" s="451"/>
      <c r="G39" s="448"/>
      <c r="H39" s="448"/>
      <c r="I39" s="448"/>
      <c r="J39" s="448"/>
      <c r="K39" s="448"/>
      <c r="L39" s="448"/>
      <c r="M39" s="448"/>
      <c r="N39" s="448"/>
      <c r="O39" s="388"/>
      <c r="P39" s="388"/>
      <c r="Q39" s="388"/>
      <c r="R39" s="388"/>
      <c r="S39" s="388"/>
      <c r="T39" s="388"/>
      <c r="U39" s="388"/>
      <c r="V39" s="388"/>
      <c r="W39" s="388"/>
      <c r="X39" s="388"/>
    </row>
    <row r="40" spans="2:24" ht="12.95">
      <c r="B40" s="432" t="s">
        <v>596</v>
      </c>
      <c r="C40" s="450"/>
      <c r="D40" s="451"/>
      <c r="E40" s="451"/>
      <c r="F40" s="451"/>
      <c r="G40" s="448"/>
      <c r="H40" s="448"/>
      <c r="I40" s="448"/>
      <c r="J40" s="448"/>
      <c r="K40" s="448"/>
      <c r="L40" s="448"/>
      <c r="M40" s="448"/>
      <c r="N40" s="448"/>
      <c r="O40" s="388"/>
      <c r="P40" s="388"/>
      <c r="Q40" s="388"/>
      <c r="R40" s="388"/>
      <c r="S40" s="388"/>
      <c r="T40" s="388"/>
      <c r="U40" s="388"/>
      <c r="V40" s="388"/>
      <c r="W40" s="388"/>
      <c r="X40" s="388"/>
    </row>
    <row r="41" spans="2:24" s="452" customFormat="1" ht="12.95">
      <c r="B41" s="1077" t="s">
        <v>597</v>
      </c>
      <c r="C41" s="453"/>
      <c r="D41" s="453"/>
      <c r="E41" s="454"/>
      <c r="F41" s="455"/>
      <c r="G41" s="448"/>
      <c r="H41" s="448"/>
      <c r="I41" s="448"/>
      <c r="J41" s="448"/>
      <c r="K41" s="448"/>
      <c r="L41" s="448"/>
      <c r="M41" s="448"/>
      <c r="N41" s="448"/>
      <c r="Q41" s="456"/>
      <c r="R41" s="456"/>
    </row>
    <row r="42" spans="2:24" s="452" customFormat="1" ht="24" customHeight="1">
      <c r="B42" s="2130" t="s">
        <v>400</v>
      </c>
      <c r="C42" s="2130"/>
      <c r="D42" s="2130"/>
      <c r="E42" s="2130"/>
      <c r="F42" s="2130"/>
      <c r="G42" s="448"/>
      <c r="H42" s="448"/>
      <c r="I42" s="448"/>
      <c r="J42" s="448"/>
      <c r="K42" s="448"/>
      <c r="L42" s="448"/>
      <c r="M42" s="448"/>
      <c r="N42" s="448"/>
      <c r="Q42" s="456"/>
      <c r="R42" s="456"/>
    </row>
    <row r="43" spans="2:24" s="452" customFormat="1" ht="12.95">
      <c r="B43" s="433" t="s">
        <v>370</v>
      </c>
      <c r="C43" s="453"/>
      <c r="D43" s="453"/>
      <c r="E43" s="454"/>
      <c r="F43" s="451"/>
      <c r="G43" s="448"/>
      <c r="H43" s="448"/>
      <c r="I43" s="448"/>
      <c r="J43" s="448"/>
      <c r="K43" s="448"/>
      <c r="L43" s="448"/>
      <c r="M43" s="448"/>
      <c r="N43" s="448"/>
      <c r="O43" s="457"/>
      <c r="Q43" s="458"/>
      <c r="R43" s="458"/>
      <c r="S43" s="457"/>
      <c r="T43" s="457"/>
      <c r="U43" s="457"/>
      <c r="V43" s="457"/>
      <c r="W43" s="457"/>
      <c r="X43" s="457"/>
    </row>
    <row r="44" spans="2:24" s="452" customFormat="1" ht="12.95">
      <c r="B44" s="433" t="s">
        <v>371</v>
      </c>
      <c r="C44" s="453"/>
      <c r="D44" s="453"/>
      <c r="E44" s="454"/>
      <c r="F44" s="451"/>
      <c r="G44" s="448"/>
      <c r="H44" s="448"/>
      <c r="I44" s="448"/>
      <c r="J44" s="448"/>
      <c r="K44" s="448"/>
      <c r="L44" s="448"/>
      <c r="M44" s="448"/>
      <c r="N44" s="448"/>
      <c r="O44" s="457"/>
      <c r="Q44" s="458"/>
      <c r="R44" s="458"/>
      <c r="S44" s="457"/>
      <c r="T44" s="457"/>
      <c r="U44" s="457"/>
      <c r="V44" s="457"/>
      <c r="W44" s="457"/>
      <c r="X44" s="457"/>
    </row>
    <row r="45" spans="2:24" s="452" customFormat="1" ht="12.95">
      <c r="B45" s="433" t="s">
        <v>598</v>
      </c>
      <c r="C45" s="450"/>
      <c r="D45" s="451"/>
      <c r="E45" s="451"/>
      <c r="F45" s="451"/>
      <c r="G45" s="448"/>
      <c r="H45" s="448"/>
      <c r="I45" s="448"/>
      <c r="J45" s="448"/>
      <c r="K45" s="448"/>
      <c r="L45" s="448"/>
      <c r="M45" s="448"/>
      <c r="N45" s="448"/>
      <c r="O45" s="457"/>
      <c r="P45" s="457"/>
      <c r="Q45" s="457"/>
      <c r="R45" s="457"/>
      <c r="S45" s="457"/>
      <c r="T45" s="457"/>
      <c r="U45" s="457"/>
      <c r="V45" s="457"/>
      <c r="W45" s="457"/>
      <c r="X45" s="457"/>
    </row>
    <row r="46" spans="2:24" s="452" customFormat="1" ht="12.95">
      <c r="B46" s="433" t="s">
        <v>373</v>
      </c>
      <c r="C46" s="450"/>
      <c r="D46" s="451"/>
      <c r="E46" s="451"/>
      <c r="F46" s="451"/>
      <c r="G46" s="448"/>
      <c r="H46" s="448"/>
      <c r="I46" s="448"/>
      <c r="J46" s="448"/>
      <c r="K46" s="448"/>
      <c r="L46" s="448"/>
      <c r="M46" s="448"/>
      <c r="N46" s="448"/>
      <c r="O46" s="457"/>
      <c r="P46" s="457"/>
      <c r="Q46" s="457"/>
      <c r="R46" s="457"/>
      <c r="S46" s="457"/>
      <c r="T46" s="457"/>
      <c r="U46" s="457"/>
      <c r="V46" s="457"/>
      <c r="W46" s="457"/>
      <c r="X46" s="457"/>
    </row>
    <row r="47" spans="2:24" ht="12" customHeight="1">
      <c r="B47" s="432" t="s">
        <v>599</v>
      </c>
      <c r="C47" s="450"/>
      <c r="D47" s="451"/>
      <c r="E47" s="451"/>
      <c r="F47" s="451"/>
      <c r="G47" s="448"/>
      <c r="H47" s="448"/>
      <c r="I47" s="448"/>
      <c r="J47" s="448"/>
      <c r="K47" s="448"/>
      <c r="L47" s="448"/>
      <c r="M47" s="448"/>
      <c r="N47" s="448"/>
      <c r="O47" s="388"/>
      <c r="P47" s="388"/>
      <c r="Q47" s="388"/>
      <c r="R47" s="388"/>
      <c r="S47" s="388"/>
      <c r="T47" s="388"/>
      <c r="U47" s="388"/>
      <c r="V47" s="388"/>
      <c r="W47" s="388"/>
      <c r="X47" s="388"/>
    </row>
    <row r="48" spans="2:24" ht="12.6">
      <c r="B48" s="2131" t="s">
        <v>600</v>
      </c>
      <c r="C48" s="2132"/>
      <c r="D48" s="2132"/>
      <c r="E48" s="2132"/>
      <c r="F48" s="2132"/>
      <c r="G48" s="448"/>
      <c r="H48" s="448"/>
      <c r="I48" s="448"/>
      <c r="J48" s="448"/>
      <c r="K48" s="448"/>
      <c r="L48" s="448"/>
      <c r="M48" s="448"/>
      <c r="N48" s="448"/>
      <c r="O48" s="388"/>
      <c r="P48" s="388"/>
      <c r="Q48" s="388"/>
      <c r="R48" s="388"/>
      <c r="S48" s="388"/>
      <c r="T48" s="388"/>
      <c r="U48" s="388"/>
      <c r="V48" s="388"/>
      <c r="W48" s="388"/>
      <c r="X48" s="388"/>
    </row>
    <row r="49" spans="2:24" ht="12.95">
      <c r="B49" s="433" t="s">
        <v>601</v>
      </c>
      <c r="C49" s="450"/>
      <c r="D49" s="451"/>
      <c r="E49" s="451"/>
      <c r="F49" s="451"/>
      <c r="G49" s="448"/>
      <c r="H49" s="448"/>
      <c r="I49" s="448"/>
      <c r="J49" s="448"/>
      <c r="K49" s="448"/>
      <c r="L49" s="448"/>
      <c r="M49" s="448"/>
      <c r="N49" s="448"/>
      <c r="O49" s="388"/>
      <c r="P49" s="388"/>
      <c r="Q49" s="388"/>
      <c r="R49" s="388"/>
      <c r="S49" s="388"/>
      <c r="T49" s="388"/>
      <c r="U49" s="388"/>
      <c r="V49" s="388"/>
      <c r="W49" s="388"/>
      <c r="X49" s="388"/>
    </row>
    <row r="50" spans="2:24" ht="12.95">
      <c r="B50" s="432" t="s">
        <v>437</v>
      </c>
      <c r="C50" s="450"/>
      <c r="D50" s="451"/>
      <c r="E50" s="451"/>
      <c r="F50" s="451"/>
      <c r="G50" s="448"/>
      <c r="H50" s="448"/>
      <c r="I50" s="448"/>
      <c r="J50" s="448"/>
      <c r="K50" s="448"/>
      <c r="L50" s="448"/>
      <c r="M50" s="448"/>
      <c r="N50" s="448"/>
      <c r="O50" s="388"/>
      <c r="P50" s="388"/>
      <c r="Q50" s="388"/>
      <c r="R50" s="388"/>
      <c r="S50" s="388"/>
      <c r="T50" s="388"/>
      <c r="U50" s="388"/>
      <c r="V50" s="388"/>
      <c r="W50" s="388"/>
      <c r="X50" s="388"/>
    </row>
    <row r="51" spans="2:24" ht="12.95">
      <c r="B51" s="432"/>
      <c r="C51" s="450"/>
      <c r="D51" s="451"/>
      <c r="E51" s="451"/>
      <c r="F51" s="451"/>
      <c r="G51" s="448"/>
      <c r="H51" s="448"/>
      <c r="I51" s="448"/>
      <c r="J51" s="448"/>
      <c r="K51" s="448"/>
      <c r="L51" s="448"/>
      <c r="M51" s="448"/>
      <c r="N51" s="448"/>
      <c r="O51" s="388"/>
      <c r="P51" s="388"/>
      <c r="Q51" s="388"/>
      <c r="R51" s="388"/>
      <c r="S51" s="388"/>
      <c r="T51" s="388"/>
      <c r="U51" s="388"/>
      <c r="V51" s="388"/>
      <c r="W51" s="388"/>
      <c r="X51" s="388"/>
    </row>
    <row r="52" spans="2:24" ht="12.95">
      <c r="B52" s="432"/>
      <c r="C52" s="450"/>
      <c r="D52" s="451"/>
      <c r="E52" s="451"/>
      <c r="F52" s="451"/>
      <c r="G52" s="448"/>
      <c r="H52" s="448"/>
      <c r="I52" s="448"/>
      <c r="J52" s="448"/>
      <c r="K52" s="448"/>
      <c r="L52" s="448"/>
      <c r="M52" s="448"/>
      <c r="N52" s="448"/>
      <c r="O52" s="388"/>
      <c r="P52" s="388"/>
      <c r="Q52" s="388"/>
      <c r="R52" s="388"/>
      <c r="S52" s="388"/>
      <c r="T52" s="388"/>
      <c r="U52" s="388"/>
      <c r="V52" s="388"/>
      <c r="W52" s="388"/>
      <c r="X52" s="388"/>
    </row>
    <row r="53" spans="2:24" ht="12.95">
      <c r="B53" s="432"/>
      <c r="C53" s="450"/>
      <c r="D53" s="451"/>
      <c r="E53" s="451"/>
      <c r="F53" s="451"/>
      <c r="G53" s="448"/>
      <c r="H53" s="448"/>
      <c r="I53" s="448"/>
      <c r="J53" s="448"/>
      <c r="K53" s="448"/>
      <c r="L53" s="448"/>
      <c r="M53" s="448"/>
      <c r="N53" s="448"/>
      <c r="O53" s="388"/>
      <c r="P53" s="388"/>
      <c r="Q53" s="388"/>
      <c r="R53" s="388"/>
      <c r="S53" s="388"/>
      <c r="T53" s="388"/>
      <c r="U53" s="388"/>
      <c r="V53" s="388"/>
      <c r="W53" s="388"/>
      <c r="X53" s="388"/>
    </row>
    <row r="54" spans="2:24" ht="12.95">
      <c r="B54" s="432"/>
      <c r="C54" s="450"/>
      <c r="D54" s="451"/>
      <c r="E54" s="451"/>
      <c r="F54" s="451"/>
      <c r="G54" s="448"/>
      <c r="H54" s="448"/>
      <c r="I54" s="448"/>
      <c r="J54" s="448"/>
      <c r="K54" s="448"/>
      <c r="L54" s="448"/>
      <c r="M54" s="448"/>
      <c r="N54" s="448"/>
      <c r="O54" s="388"/>
      <c r="P54" s="388"/>
      <c r="Q54" s="388"/>
      <c r="R54" s="388"/>
      <c r="S54" s="388"/>
      <c r="T54" s="388"/>
      <c r="U54" s="388"/>
      <c r="V54" s="388"/>
      <c r="W54" s="388"/>
      <c r="X54" s="388"/>
    </row>
    <row r="55" spans="2:24" ht="12.95">
      <c r="B55" s="432"/>
      <c r="C55" s="450"/>
      <c r="D55" s="451"/>
      <c r="E55" s="451"/>
      <c r="F55" s="451"/>
      <c r="G55" s="448"/>
      <c r="H55" s="448"/>
      <c r="I55" s="448"/>
      <c r="J55" s="448"/>
      <c r="K55" s="448"/>
      <c r="L55" s="448"/>
      <c r="M55" s="448"/>
      <c r="N55" s="448"/>
      <c r="O55" s="388"/>
      <c r="P55" s="388"/>
      <c r="Q55" s="388"/>
      <c r="R55" s="388"/>
      <c r="S55" s="388"/>
      <c r="T55" s="388"/>
      <c r="U55" s="388"/>
      <c r="V55" s="388"/>
      <c r="W55" s="388"/>
      <c r="X55" s="388"/>
    </row>
    <row r="56" spans="2:24" ht="13.5" thickBot="1">
      <c r="B56" s="432"/>
      <c r="C56" s="450"/>
      <c r="D56" s="451"/>
      <c r="E56" s="451"/>
      <c r="F56" s="451"/>
      <c r="G56" s="448"/>
      <c r="H56" s="448"/>
      <c r="I56" s="448"/>
      <c r="J56" s="448"/>
      <c r="K56" s="448"/>
      <c r="L56" s="448"/>
      <c r="M56" s="448"/>
      <c r="N56" s="448"/>
      <c r="O56" s="388"/>
      <c r="P56" s="388"/>
      <c r="Q56" s="388"/>
      <c r="R56" s="388"/>
      <c r="S56" s="388"/>
      <c r="T56" s="388"/>
      <c r="U56" s="388"/>
      <c r="V56" s="388"/>
      <c r="W56" s="388"/>
      <c r="X56" s="388"/>
    </row>
    <row r="57" spans="2:24" s="437" customFormat="1" ht="12.95">
      <c r="B57" s="438" t="s">
        <v>602</v>
      </c>
      <c r="C57" s="439" t="s">
        <v>401</v>
      </c>
      <c r="D57" s="459" t="s">
        <v>512</v>
      </c>
      <c r="E57" s="460"/>
      <c r="F57" s="461"/>
      <c r="G57" s="462"/>
      <c r="H57" s="462"/>
      <c r="I57" s="462"/>
      <c r="J57" s="462"/>
      <c r="K57" s="462"/>
      <c r="L57" s="462"/>
      <c r="M57" s="462"/>
      <c r="N57" s="462"/>
      <c r="O57" s="377"/>
      <c r="P57" s="377"/>
      <c r="Q57" s="377"/>
      <c r="R57" s="377"/>
      <c r="S57" s="377"/>
      <c r="T57" s="377"/>
      <c r="U57" s="377"/>
      <c r="V57" s="377"/>
      <c r="W57" s="377"/>
      <c r="X57" s="377"/>
    </row>
    <row r="58" spans="2:24" s="437" customFormat="1" ht="12.6">
      <c r="B58" s="441" t="s">
        <v>61</v>
      </c>
      <c r="C58" s="463"/>
      <c r="D58" s="442" t="s">
        <v>64</v>
      </c>
      <c r="E58" s="464" t="s">
        <v>15</v>
      </c>
      <c r="F58" s="443" t="s">
        <v>16</v>
      </c>
      <c r="G58" s="462"/>
      <c r="H58" s="462"/>
      <c r="I58" s="462"/>
      <c r="J58" s="462"/>
      <c r="K58" s="462"/>
      <c r="L58" s="462"/>
      <c r="M58" s="462"/>
      <c r="N58" s="462"/>
      <c r="O58" s="377"/>
    </row>
    <row r="59" spans="2:24" s="437" customFormat="1" ht="12.6">
      <c r="B59" s="389" t="s">
        <v>471</v>
      </c>
      <c r="C59" s="391">
        <v>0.28849999999999998</v>
      </c>
      <c r="D59" s="19">
        <v>6.3761521739130398</v>
      </c>
      <c r="E59" s="19">
        <v>0</v>
      </c>
      <c r="F59" s="444">
        <f t="shared" ref="F59:F67" si="1">D59+E59</f>
        <v>6.3761521739130398</v>
      </c>
      <c r="G59" s="462"/>
      <c r="H59" s="462"/>
      <c r="I59" s="462"/>
      <c r="J59" s="462"/>
      <c r="K59" s="462"/>
      <c r="L59" s="462"/>
      <c r="M59" s="462"/>
      <c r="N59" s="462"/>
      <c r="O59" s="377"/>
    </row>
    <row r="60" spans="2:24" ht="12.6">
      <c r="B60" s="389" t="s">
        <v>223</v>
      </c>
      <c r="C60" s="384">
        <v>7.5999999999999998E-2</v>
      </c>
      <c r="D60" s="19">
        <v>12.56926086956522</v>
      </c>
      <c r="E60" s="19">
        <v>1.9408658478260901</v>
      </c>
      <c r="F60" s="444">
        <f t="shared" si="1"/>
        <v>14.51012671739131</v>
      </c>
      <c r="G60" s="446"/>
      <c r="H60" s="446"/>
      <c r="I60" s="446"/>
      <c r="J60" s="446"/>
      <c r="K60" s="446"/>
      <c r="L60" s="446"/>
      <c r="M60" s="446"/>
      <c r="N60" s="446"/>
      <c r="O60" s="388"/>
    </row>
    <row r="61" spans="2:24" ht="12.6">
      <c r="B61" s="389" t="s">
        <v>19</v>
      </c>
      <c r="C61" s="384">
        <v>0.1178</v>
      </c>
      <c r="D61" s="19">
        <v>0</v>
      </c>
      <c r="E61" s="19">
        <v>0</v>
      </c>
      <c r="F61" s="444">
        <f t="shared" si="1"/>
        <v>0</v>
      </c>
      <c r="G61" s="446"/>
      <c r="H61" s="446"/>
      <c r="I61" s="446"/>
      <c r="J61" s="446"/>
      <c r="K61" s="446"/>
      <c r="L61" s="446"/>
      <c r="M61" s="446"/>
      <c r="N61" s="446"/>
      <c r="O61" s="388"/>
    </row>
    <row r="62" spans="2:24" ht="12.6">
      <c r="B62" s="389" t="s">
        <v>528</v>
      </c>
      <c r="C62" s="391" t="s">
        <v>181</v>
      </c>
      <c r="D62" s="19">
        <v>-0.12759243376357998</v>
      </c>
      <c r="E62" s="19">
        <v>3.47494092391304</v>
      </c>
      <c r="F62" s="444">
        <f t="shared" si="1"/>
        <v>3.3473484901494599</v>
      </c>
      <c r="G62" s="446"/>
      <c r="H62" s="446"/>
      <c r="I62" s="446"/>
      <c r="J62" s="446"/>
      <c r="K62" s="446"/>
      <c r="L62" s="446"/>
      <c r="M62" s="446"/>
      <c r="N62" s="446"/>
      <c r="O62" s="388"/>
    </row>
    <row r="63" spans="2:24" ht="12.6">
      <c r="B63" s="389" t="s">
        <v>31</v>
      </c>
      <c r="C63" s="391" t="s">
        <v>286</v>
      </c>
      <c r="D63" s="19">
        <v>3.4230575747282601</v>
      </c>
      <c r="E63" s="19">
        <v>69.296562847826095</v>
      </c>
      <c r="F63" s="444">
        <f t="shared" si="1"/>
        <v>72.719620422554357</v>
      </c>
      <c r="G63" s="446"/>
      <c r="H63" s="446"/>
      <c r="I63" s="446"/>
      <c r="J63" s="446"/>
      <c r="K63" s="446"/>
      <c r="L63" s="446"/>
      <c r="M63" s="446"/>
      <c r="N63" s="446"/>
      <c r="O63" s="388"/>
    </row>
    <row r="64" spans="2:24" ht="12.6">
      <c r="B64" s="389" t="s">
        <v>288</v>
      </c>
      <c r="C64" s="384">
        <v>0.1482</v>
      </c>
      <c r="D64" s="19">
        <v>1.98223913043478</v>
      </c>
      <c r="E64" s="19">
        <v>-1.5620326087E-3</v>
      </c>
      <c r="F64" s="444">
        <f t="shared" si="1"/>
        <v>1.9806770978260799</v>
      </c>
      <c r="G64" s="446"/>
      <c r="H64" s="446"/>
      <c r="I64" s="446"/>
      <c r="J64" s="446"/>
      <c r="K64" s="446"/>
      <c r="L64" s="446"/>
      <c r="M64" s="446"/>
      <c r="N64" s="446"/>
      <c r="O64" s="388"/>
    </row>
    <row r="65" spans="2:15" ht="12.6">
      <c r="B65" s="389" t="s">
        <v>76</v>
      </c>
      <c r="C65" s="384">
        <v>0.6</v>
      </c>
      <c r="D65" s="19">
        <v>2.7126430451766299</v>
      </c>
      <c r="E65" s="19">
        <v>2.4065466847826098</v>
      </c>
      <c r="F65" s="444">
        <f t="shared" si="1"/>
        <v>5.1191897299592402</v>
      </c>
      <c r="G65" s="448"/>
      <c r="H65" s="448"/>
      <c r="I65" s="448"/>
      <c r="J65" s="448"/>
      <c r="K65" s="448"/>
      <c r="L65" s="448"/>
      <c r="M65" s="448"/>
      <c r="N65" s="448"/>
      <c r="O65" s="388"/>
    </row>
    <row r="66" spans="2:15" ht="12.6">
      <c r="B66" s="389" t="s">
        <v>34</v>
      </c>
      <c r="C66" s="384">
        <v>0.36165000000000003</v>
      </c>
      <c r="D66" s="19">
        <v>23.68342705502717</v>
      </c>
      <c r="E66" s="19">
        <v>22.09078334782609</v>
      </c>
      <c r="F66" s="444">
        <f t="shared" si="1"/>
        <v>45.774210402853257</v>
      </c>
      <c r="G66" s="448"/>
      <c r="H66" s="448"/>
      <c r="I66" s="448"/>
      <c r="J66" s="448"/>
      <c r="K66" s="448"/>
      <c r="L66" s="448"/>
      <c r="M66" s="448"/>
      <c r="N66" s="448"/>
      <c r="O66" s="388"/>
    </row>
    <row r="67" spans="2:15" ht="12.6">
      <c r="B67" s="389" t="s">
        <v>28</v>
      </c>
      <c r="C67" s="384">
        <v>0.5</v>
      </c>
      <c r="D67" s="19">
        <v>2.2438707116168501</v>
      </c>
      <c r="E67" s="19">
        <v>8.3043574673913003</v>
      </c>
      <c r="F67" s="444">
        <f t="shared" si="1"/>
        <v>10.54822817900815</v>
      </c>
      <c r="G67" s="465"/>
      <c r="H67" s="465"/>
      <c r="I67" s="465"/>
      <c r="J67" s="465"/>
      <c r="K67" s="465"/>
      <c r="L67" s="465"/>
      <c r="M67" s="465"/>
      <c r="N67" s="465"/>
      <c r="O67" s="388"/>
    </row>
    <row r="68" spans="2:15" ht="13.5" thickBot="1">
      <c r="B68" s="1073" t="s">
        <v>338</v>
      </c>
      <c r="C68" s="1074"/>
      <c r="D68" s="1075">
        <f>SUM(D59:D67)</f>
        <v>52.863058126698377</v>
      </c>
      <c r="E68" s="1075">
        <f>SUM(E59:E67)</f>
        <v>107.51249508695652</v>
      </c>
      <c r="F68" s="1076">
        <f>SUM(F59:F67)</f>
        <v>160.37555321365491</v>
      </c>
      <c r="G68" s="465"/>
      <c r="H68" s="465"/>
      <c r="I68" s="466"/>
      <c r="J68" s="465"/>
      <c r="K68" s="466"/>
      <c r="L68" s="466"/>
      <c r="M68" s="465"/>
      <c r="N68" s="465"/>
      <c r="O68" s="388"/>
    </row>
    <row r="69" spans="2:15" ht="10.5" thickBot="1">
      <c r="G69" s="446"/>
      <c r="H69" s="446"/>
      <c r="I69" s="446"/>
      <c r="J69" s="446"/>
      <c r="K69" s="446"/>
      <c r="L69" s="446"/>
      <c r="M69" s="446"/>
      <c r="N69" s="446"/>
      <c r="O69" s="388"/>
    </row>
    <row r="70" spans="2:15" ht="12.6">
      <c r="B70" s="1035" t="s">
        <v>513</v>
      </c>
      <c r="C70" s="1036"/>
      <c r="D70" s="1078" t="s">
        <v>64</v>
      </c>
      <c r="E70" s="1078" t="s">
        <v>15</v>
      </c>
      <c r="F70" s="1079" t="s">
        <v>16</v>
      </c>
      <c r="G70" s="446"/>
      <c r="H70" s="446"/>
      <c r="I70" s="446"/>
      <c r="J70" s="446"/>
      <c r="K70" s="446"/>
      <c r="L70" s="446"/>
      <c r="M70" s="446"/>
      <c r="N70" s="446"/>
      <c r="O70" s="388"/>
    </row>
    <row r="71" spans="2:15" ht="13.5" customHeight="1" thickBot="1">
      <c r="B71" s="321" t="s">
        <v>514</v>
      </c>
      <c r="C71" s="1080"/>
      <c r="D71" s="1081">
        <f>D38+D68</f>
        <v>566.9010512019388</v>
      </c>
      <c r="E71" s="1081">
        <f>E38+E68</f>
        <v>637.9532809239131</v>
      </c>
      <c r="F71" s="1082">
        <f>F38+F68</f>
        <v>1204.8543321258519</v>
      </c>
      <c r="G71" s="446"/>
      <c r="H71" s="446"/>
      <c r="I71" s="446"/>
      <c r="J71" s="446"/>
      <c r="K71" s="446"/>
      <c r="L71" s="446"/>
      <c r="M71" s="446"/>
      <c r="N71" s="446"/>
      <c r="O71" s="388"/>
    </row>
    <row r="72" spans="2:15" ht="33" customHeight="1">
      <c r="B72" s="467"/>
      <c r="C72" s="467"/>
      <c r="D72" s="467"/>
      <c r="E72" s="467"/>
      <c r="F72" s="468"/>
      <c r="G72" s="446"/>
      <c r="H72" s="446"/>
      <c r="I72" s="446"/>
      <c r="J72" s="446"/>
      <c r="K72" s="446"/>
      <c r="L72" s="446"/>
      <c r="M72" s="446"/>
      <c r="N72" s="446"/>
      <c r="O72" s="388"/>
    </row>
    <row r="73" spans="2:15" ht="18.600000000000001" thickBot="1">
      <c r="B73" s="2133" t="s">
        <v>603</v>
      </c>
      <c r="C73" s="2133"/>
      <c r="D73" s="2133"/>
      <c r="E73" s="2133"/>
      <c r="F73" s="2133"/>
      <c r="G73" s="446"/>
      <c r="H73" s="446"/>
      <c r="I73" s="446"/>
      <c r="J73" s="446"/>
      <c r="K73" s="446"/>
      <c r="L73" s="446"/>
      <c r="M73" s="446"/>
      <c r="N73" s="446"/>
      <c r="O73" s="388"/>
    </row>
    <row r="74" spans="2:15" ht="12.95">
      <c r="B74" s="469" t="s">
        <v>604</v>
      </c>
      <c r="C74" s="470"/>
      <c r="D74" s="470" t="s">
        <v>414</v>
      </c>
      <c r="E74" s="470"/>
      <c r="F74" s="471"/>
      <c r="G74" s="446"/>
      <c r="H74" s="446"/>
      <c r="I74" s="446"/>
      <c r="J74" s="446"/>
      <c r="K74" s="446"/>
      <c r="L74" s="446"/>
      <c r="M74" s="446"/>
      <c r="N74" s="446"/>
    </row>
    <row r="75" spans="2:15" ht="12.6">
      <c r="B75" s="1050" t="s">
        <v>61</v>
      </c>
      <c r="C75" s="1083" t="s">
        <v>401</v>
      </c>
      <c r="D75" s="1083" t="s">
        <v>64</v>
      </c>
      <c r="E75" s="1083" t="s">
        <v>15</v>
      </c>
      <c r="F75" s="1084" t="s">
        <v>16</v>
      </c>
      <c r="G75" s="446"/>
      <c r="H75" s="446"/>
      <c r="I75" s="446"/>
      <c r="J75" s="446"/>
      <c r="K75" s="446"/>
      <c r="L75" s="446"/>
      <c r="M75" s="446"/>
      <c r="N75" s="446"/>
    </row>
    <row r="76" spans="2:15" ht="12.75" customHeight="1">
      <c r="B76" s="1085" t="s">
        <v>121</v>
      </c>
      <c r="C76" s="1086">
        <v>8.5599999999999996E-2</v>
      </c>
      <c r="D76" s="1087">
        <v>54.154891304347821</v>
      </c>
      <c r="E76" s="1087"/>
      <c r="F76" s="1088">
        <v>54.154891304347821</v>
      </c>
      <c r="G76" s="456"/>
      <c r="H76" s="472"/>
      <c r="I76" s="448"/>
      <c r="J76" s="448"/>
      <c r="K76" s="448"/>
      <c r="L76" s="456"/>
      <c r="M76" s="472"/>
      <c r="N76" s="448"/>
      <c r="O76" s="473"/>
    </row>
    <row r="77" spans="2:15" ht="12.6">
      <c r="B77" s="1085" t="s">
        <v>123</v>
      </c>
      <c r="C77" s="1086">
        <v>0.2021</v>
      </c>
      <c r="D77" s="1087">
        <v>48.472499999999997</v>
      </c>
      <c r="E77" s="1087"/>
      <c r="F77" s="1088">
        <v>48.472499999999997</v>
      </c>
      <c r="G77" s="446"/>
      <c r="H77" s="446"/>
      <c r="I77" s="446"/>
      <c r="J77" s="446"/>
      <c r="K77" s="446"/>
      <c r="L77" s="446"/>
      <c r="M77" s="446"/>
      <c r="N77" s="446"/>
    </row>
    <row r="78" spans="2:15" ht="12.6">
      <c r="B78" s="1085" t="s">
        <v>352</v>
      </c>
      <c r="C78" s="1086">
        <v>0.17</v>
      </c>
      <c r="D78" s="1087">
        <v>2.9976304347826086</v>
      </c>
      <c r="E78" s="1087"/>
      <c r="F78" s="1088">
        <v>2.9976304347826086</v>
      </c>
      <c r="G78" s="446"/>
      <c r="H78" s="446"/>
      <c r="I78" s="446"/>
      <c r="J78" s="446"/>
      <c r="K78" s="446"/>
      <c r="L78" s="446"/>
      <c r="M78" s="446"/>
      <c r="N78" s="446"/>
    </row>
    <row r="79" spans="2:15" ht="12.6">
      <c r="B79" s="1085" t="s">
        <v>442</v>
      </c>
      <c r="C79" s="1086">
        <v>0.23330000000000001</v>
      </c>
      <c r="D79" s="1087">
        <v>39.07032608695652</v>
      </c>
      <c r="E79" s="1087"/>
      <c r="F79" s="1088">
        <v>39.07032608695652</v>
      </c>
      <c r="G79" s="448"/>
      <c r="H79" s="448"/>
      <c r="I79" s="448"/>
      <c r="J79" s="448"/>
      <c r="K79" s="448"/>
      <c r="L79" s="448"/>
      <c r="M79" s="448"/>
      <c r="N79" s="448"/>
    </row>
    <row r="80" spans="2:15" ht="12.6">
      <c r="B80" s="1085" t="s">
        <v>501</v>
      </c>
      <c r="C80" s="1086">
        <v>0.2</v>
      </c>
      <c r="D80" s="1087">
        <v>1.8620760869565218</v>
      </c>
      <c r="E80" s="1087"/>
      <c r="F80" s="1088">
        <v>1.8620760869565218</v>
      </c>
      <c r="G80" s="472"/>
      <c r="H80" s="472"/>
      <c r="I80" s="472"/>
      <c r="J80" s="472"/>
      <c r="K80" s="472"/>
      <c r="L80" s="472"/>
      <c r="M80" s="472"/>
      <c r="N80" s="472"/>
    </row>
    <row r="81" spans="2:14" ht="12.6">
      <c r="B81" s="1085" t="s">
        <v>443</v>
      </c>
      <c r="C81" s="1086">
        <v>0.23330000000000001</v>
      </c>
      <c r="D81" s="1087">
        <v>24.312956521739132</v>
      </c>
      <c r="E81" s="1087"/>
      <c r="F81" s="1088">
        <v>24.312956521739132</v>
      </c>
      <c r="G81" s="472"/>
      <c r="H81" s="472"/>
      <c r="I81" s="472"/>
      <c r="J81" s="472"/>
      <c r="K81" s="472"/>
      <c r="L81" s="472"/>
      <c r="M81" s="472"/>
      <c r="N81" s="472"/>
    </row>
    <row r="82" spans="2:14" ht="12.6">
      <c r="B82" s="1085" t="s">
        <v>150</v>
      </c>
      <c r="C82" s="1086">
        <v>0.45900000000000002</v>
      </c>
      <c r="D82" s="1087">
        <v>19.184521739130435</v>
      </c>
      <c r="E82" s="1087"/>
      <c r="F82" s="1088">
        <v>19.184521739130435</v>
      </c>
    </row>
    <row r="83" spans="2:14" ht="12.6">
      <c r="B83" s="1085" t="s">
        <v>152</v>
      </c>
      <c r="C83" s="1086">
        <v>0.31850000000000001</v>
      </c>
      <c r="D83" s="1087"/>
      <c r="E83" s="1087">
        <v>47.161086956521736</v>
      </c>
      <c r="F83" s="1088">
        <v>47.161086956521736</v>
      </c>
    </row>
    <row r="84" spans="2:14" ht="12.6">
      <c r="B84" s="1085" t="s">
        <v>464</v>
      </c>
      <c r="C84" s="1086">
        <v>0.3</v>
      </c>
      <c r="D84" s="1087"/>
      <c r="E84" s="1087">
        <v>0.234021728515625</v>
      </c>
      <c r="F84" s="1088">
        <v>0.234021728515625</v>
      </c>
    </row>
    <row r="85" spans="2:14" ht="12.6">
      <c r="B85" s="1085" t="s">
        <v>235</v>
      </c>
      <c r="C85" s="1086">
        <v>0.3</v>
      </c>
      <c r="D85" s="1087">
        <v>10.418739130434782</v>
      </c>
      <c r="E85" s="1087"/>
      <c r="F85" s="1088">
        <v>10.418739130434782</v>
      </c>
    </row>
    <row r="86" spans="2:14" ht="12.6">
      <c r="B86" s="1085" t="s">
        <v>444</v>
      </c>
      <c r="C86" s="1086">
        <v>0.1333</v>
      </c>
      <c r="D86" s="1087">
        <v>12.639445652173913</v>
      </c>
      <c r="E86" s="1087"/>
      <c r="F86" s="1088">
        <v>12.639445652173913</v>
      </c>
    </row>
    <row r="87" spans="2:14" ht="12.6">
      <c r="B87" s="1085" t="s">
        <v>445</v>
      </c>
      <c r="C87" s="1086">
        <v>0.1333</v>
      </c>
      <c r="D87" s="1087">
        <v>12.758391304347827</v>
      </c>
      <c r="E87" s="1087"/>
      <c r="F87" s="1088">
        <v>12.758391304347827</v>
      </c>
    </row>
    <row r="88" spans="2:14" ht="12.6">
      <c r="B88" s="1085" t="s">
        <v>530</v>
      </c>
      <c r="C88" s="1086">
        <v>0.1333</v>
      </c>
      <c r="D88" s="1087">
        <v>7.2113043478260872</v>
      </c>
      <c r="E88" s="1087"/>
      <c r="F88" s="1088">
        <v>7.2113043478260872</v>
      </c>
    </row>
    <row r="89" spans="2:14" ht="12.6">
      <c r="B89" s="1085" t="s">
        <v>531</v>
      </c>
      <c r="C89" s="1086">
        <v>0.125</v>
      </c>
      <c r="D89" s="1087">
        <v>-0.1468913043478261</v>
      </c>
      <c r="E89" s="1087"/>
      <c r="F89" s="1088">
        <v>-0.1468913043478261</v>
      </c>
    </row>
    <row r="90" spans="2:14" ht="12.6">
      <c r="B90" s="1085" t="s">
        <v>449</v>
      </c>
      <c r="C90" s="1086">
        <v>0.1333</v>
      </c>
      <c r="D90" s="1087">
        <v>1.7581521739130435</v>
      </c>
      <c r="E90" s="1087"/>
      <c r="F90" s="1088">
        <v>1.7581521739130435</v>
      </c>
    </row>
    <row r="91" spans="2:14" ht="12.6">
      <c r="B91" s="1085" t="s">
        <v>450</v>
      </c>
      <c r="C91" s="1086">
        <v>0.1333</v>
      </c>
      <c r="D91" s="1087">
        <v>5.1788695652173908</v>
      </c>
      <c r="E91" s="1087"/>
      <c r="F91" s="1088">
        <v>5.1788695652173908</v>
      </c>
    </row>
    <row r="92" spans="2:14" ht="12.6">
      <c r="B92" s="1085" t="s">
        <v>154</v>
      </c>
      <c r="C92" s="1086">
        <v>0.1</v>
      </c>
      <c r="D92" s="1087">
        <v>3.8549891304347823</v>
      </c>
      <c r="E92" s="1087"/>
      <c r="F92" s="1088">
        <v>3.8549891304347823</v>
      </c>
    </row>
    <row r="93" spans="2:14" ht="12.6">
      <c r="B93" s="1085" t="s">
        <v>451</v>
      </c>
      <c r="C93" s="1086">
        <v>0.23330000000000001</v>
      </c>
      <c r="D93" s="1087">
        <v>49.06586956521739</v>
      </c>
      <c r="E93" s="1087"/>
      <c r="F93" s="1088">
        <v>49.06586956521739</v>
      </c>
    </row>
    <row r="94" spans="2:14" ht="12.6">
      <c r="B94" s="1085" t="s">
        <v>206</v>
      </c>
      <c r="C94" s="1086">
        <v>0.6</v>
      </c>
      <c r="D94" s="1087">
        <v>52.630108695652176</v>
      </c>
      <c r="E94" s="1087"/>
      <c r="F94" s="1088">
        <v>52.630108695652176</v>
      </c>
    </row>
    <row r="95" spans="2:14" ht="12.6">
      <c r="B95" s="1085" t="s">
        <v>452</v>
      </c>
      <c r="C95" s="1086">
        <v>9.6799999999999997E-2</v>
      </c>
      <c r="D95" s="1087">
        <v>11.231152173913044</v>
      </c>
      <c r="E95" s="1087"/>
      <c r="F95" s="1088">
        <v>11.231152173913044</v>
      </c>
    </row>
    <row r="96" spans="2:14" ht="12.6">
      <c r="B96" s="1085" t="s">
        <v>453</v>
      </c>
      <c r="C96" s="1086">
        <v>0.1333</v>
      </c>
      <c r="D96" s="1087">
        <v>16.983369565217391</v>
      </c>
      <c r="E96" s="1087"/>
      <c r="F96" s="1088">
        <v>16.983369565217391</v>
      </c>
    </row>
    <row r="97" spans="2:9" ht="12.6">
      <c r="B97" s="1085" t="s">
        <v>454</v>
      </c>
      <c r="C97" s="1086">
        <v>0.23330000000000001</v>
      </c>
      <c r="D97" s="1087">
        <v>17.113728260869564</v>
      </c>
      <c r="E97" s="1087"/>
      <c r="F97" s="1088">
        <v>17.113728260869564</v>
      </c>
    </row>
    <row r="98" spans="2:9" ht="12.6">
      <c r="B98" s="1085" t="s">
        <v>455</v>
      </c>
      <c r="C98" s="1086">
        <v>0.1333</v>
      </c>
      <c r="D98" s="1087">
        <v>7.8422282608695646</v>
      </c>
      <c r="E98" s="1087"/>
      <c r="F98" s="1088">
        <v>7.8422282608695646</v>
      </c>
    </row>
    <row r="99" spans="2:9" ht="12.6">
      <c r="B99" s="1085" t="s">
        <v>516</v>
      </c>
      <c r="C99" s="1086">
        <v>0.255</v>
      </c>
      <c r="D99" s="1087">
        <v>13.606706521739129</v>
      </c>
      <c r="E99" s="1087">
        <v>42.888913043478261</v>
      </c>
      <c r="F99" s="1088">
        <v>56.495619565217389</v>
      </c>
    </row>
    <row r="100" spans="2:9" ht="13.5" thickBot="1">
      <c r="B100" s="1069" t="s">
        <v>605</v>
      </c>
      <c r="C100" s="1089"/>
      <c r="D100" s="1090">
        <v>412.2010652173912</v>
      </c>
      <c r="E100" s="1090">
        <v>90.284021728515626</v>
      </c>
      <c r="F100" s="1091">
        <v>502.4850869459068</v>
      </c>
    </row>
    <row r="101" spans="2:9" ht="12.6">
      <c r="B101" s="1064" t="s">
        <v>533</v>
      </c>
      <c r="C101" s="1064"/>
      <c r="D101" s="1064"/>
      <c r="E101" s="1064"/>
      <c r="F101" s="1064"/>
    </row>
    <row r="102" spans="2:9" ht="12.6">
      <c r="B102" s="474"/>
      <c r="C102" s="474"/>
      <c r="D102" s="474"/>
      <c r="E102" s="474"/>
      <c r="F102" s="474"/>
    </row>
    <row r="103" spans="2:9" ht="12.6">
      <c r="B103" s="474"/>
      <c r="C103" s="474"/>
      <c r="D103" s="474"/>
      <c r="E103" s="474"/>
      <c r="F103" s="474"/>
    </row>
    <row r="104" spans="2:9" ht="12.6">
      <c r="B104" s="474"/>
      <c r="C104" s="474"/>
      <c r="D104" s="474"/>
      <c r="E104" s="474"/>
      <c r="F104" s="474"/>
    </row>
    <row r="105" spans="2:9" ht="18.600000000000001" thickBot="1">
      <c r="B105" s="2133" t="s">
        <v>606</v>
      </c>
      <c r="C105" s="2133"/>
      <c r="D105" s="2133"/>
      <c r="E105" s="2133"/>
      <c r="F105" s="2133"/>
    </row>
    <row r="106" spans="2:9" ht="12.95">
      <c r="B106" s="469" t="s">
        <v>585</v>
      </c>
      <c r="C106" s="1049"/>
      <c r="D106" s="2127" t="s">
        <v>508</v>
      </c>
      <c r="E106" s="2127"/>
      <c r="F106" s="2128"/>
      <c r="G106" s="475"/>
      <c r="H106" s="475"/>
      <c r="I106" s="475"/>
    </row>
    <row r="107" spans="2:9" ht="12.6">
      <c r="B107" s="1050" t="s">
        <v>61</v>
      </c>
      <c r="C107" s="1051" t="s">
        <v>401</v>
      </c>
      <c r="D107" s="1092" t="s">
        <v>64</v>
      </c>
      <c r="E107" s="1052" t="s">
        <v>15</v>
      </c>
      <c r="F107" s="1053" t="s">
        <v>16</v>
      </c>
      <c r="G107" s="475"/>
    </row>
    <row r="108" spans="2:9" ht="12.6">
      <c r="B108" s="1047" t="s">
        <v>344</v>
      </c>
      <c r="C108" s="1054" t="s">
        <v>67</v>
      </c>
      <c r="D108" s="1093">
        <v>6.3000000000000007</v>
      </c>
      <c r="E108" s="1055">
        <v>110</v>
      </c>
      <c r="F108" s="1056">
        <v>116.3</v>
      </c>
      <c r="G108" s="476"/>
    </row>
    <row r="109" spans="2:9" ht="12.6">
      <c r="B109" s="1043" t="s">
        <v>342</v>
      </c>
      <c r="C109" s="1054" t="s">
        <v>67</v>
      </c>
      <c r="D109" s="1093">
        <v>43.5</v>
      </c>
      <c r="E109" s="1055">
        <v>6.4</v>
      </c>
      <c r="F109" s="1056">
        <v>49.9</v>
      </c>
      <c r="G109" s="476"/>
    </row>
    <row r="110" spans="2:9" ht="12.6">
      <c r="B110" s="1043" t="s">
        <v>343</v>
      </c>
      <c r="C110" s="1054" t="s">
        <v>67</v>
      </c>
      <c r="D110" s="1093">
        <v>20.799999999999997</v>
      </c>
      <c r="E110" s="1055">
        <v>10.9</v>
      </c>
      <c r="F110" s="1056">
        <v>31.699999999999996</v>
      </c>
      <c r="G110" s="476"/>
    </row>
    <row r="111" spans="2:9" ht="12.6">
      <c r="B111" s="1043" t="s">
        <v>90</v>
      </c>
      <c r="C111" s="1054">
        <v>0.25</v>
      </c>
      <c r="D111" s="1093">
        <v>16.5</v>
      </c>
      <c r="E111" s="1055">
        <v>1.2</v>
      </c>
      <c r="F111" s="1056">
        <v>17.7</v>
      </c>
      <c r="G111" s="476"/>
    </row>
    <row r="112" spans="2:9" ht="12.6">
      <c r="B112" s="1043" t="s">
        <v>425</v>
      </c>
      <c r="C112" s="1054">
        <v>0.6</v>
      </c>
      <c r="D112" s="1093">
        <v>8.9</v>
      </c>
      <c r="E112" s="1055" t="s">
        <v>542</v>
      </c>
      <c r="F112" s="1056">
        <v>8.9</v>
      </c>
      <c r="G112" s="476"/>
    </row>
    <row r="113" spans="2:9" ht="12.6">
      <c r="B113" s="1043" t="s">
        <v>148</v>
      </c>
      <c r="C113" s="1054">
        <v>0.15</v>
      </c>
      <c r="D113" s="1093">
        <v>6.6</v>
      </c>
      <c r="E113" s="1055" t="s">
        <v>542</v>
      </c>
      <c r="F113" s="1056">
        <v>6.6</v>
      </c>
      <c r="G113" s="476"/>
    </row>
    <row r="114" spans="2:9" ht="12.6">
      <c r="B114" s="1043" t="s">
        <v>72</v>
      </c>
      <c r="C114" s="1054">
        <v>0.05</v>
      </c>
      <c r="D114" s="1093">
        <v>3.5</v>
      </c>
      <c r="E114" s="1055">
        <v>0.4</v>
      </c>
      <c r="F114" s="1056">
        <v>3.9</v>
      </c>
      <c r="G114" s="476"/>
    </row>
    <row r="115" spans="2:9" ht="12.6">
      <c r="B115" s="1043" t="s">
        <v>220</v>
      </c>
      <c r="C115" s="1054">
        <v>0.23549999999999999</v>
      </c>
      <c r="D115" s="1093">
        <v>2.2000000000000002</v>
      </c>
      <c r="E115" s="1055" t="s">
        <v>542</v>
      </c>
      <c r="F115" s="1056">
        <v>2.2000000000000002</v>
      </c>
      <c r="G115" s="476"/>
    </row>
    <row r="116" spans="2:9" ht="12.6">
      <c r="B116" s="1043" t="s">
        <v>569</v>
      </c>
      <c r="C116" s="1054">
        <v>0.18329999999999999</v>
      </c>
      <c r="D116" s="1093" t="s">
        <v>542</v>
      </c>
      <c r="E116" s="1055">
        <v>0.6</v>
      </c>
      <c r="F116" s="1056">
        <v>0.6</v>
      </c>
      <c r="G116" s="476"/>
    </row>
    <row r="117" spans="2:9" ht="12.6">
      <c r="B117" s="1043" t="s">
        <v>586</v>
      </c>
      <c r="C117" s="1054">
        <v>0.35</v>
      </c>
      <c r="D117" s="1093" t="s">
        <v>542</v>
      </c>
      <c r="E117" s="1055" t="s">
        <v>542</v>
      </c>
      <c r="F117" s="1056">
        <v>0</v>
      </c>
      <c r="G117" s="476"/>
    </row>
    <row r="118" spans="2:9" ht="13.5" thickBot="1">
      <c r="B118" s="1069" t="s">
        <v>607</v>
      </c>
      <c r="C118" s="1094"/>
      <c r="D118" s="1095">
        <v>108.3</v>
      </c>
      <c r="E118" s="1096">
        <v>129.5</v>
      </c>
      <c r="F118" s="1097">
        <v>237.79999999999995</v>
      </c>
      <c r="G118" s="476"/>
    </row>
    <row r="119" spans="2:9" ht="12.6">
      <c r="B119" s="475" t="s">
        <v>409</v>
      </c>
      <c r="C119" s="475"/>
      <c r="D119" s="475"/>
      <c r="E119" s="475"/>
      <c r="F119" s="475"/>
      <c r="G119" s="475"/>
      <c r="H119" s="475"/>
      <c r="I119" s="475"/>
    </row>
    <row r="120" spans="2:9" ht="12.6">
      <c r="B120" s="475" t="s">
        <v>588</v>
      </c>
      <c r="C120" s="475"/>
      <c r="D120" s="475"/>
      <c r="E120" s="475"/>
      <c r="F120" s="475"/>
      <c r="G120" s="475"/>
      <c r="H120" s="475"/>
      <c r="I120" s="475"/>
    </row>
    <row r="121" spans="2:9" ht="12.6">
      <c r="B121" s="474"/>
      <c r="C121" s="474"/>
      <c r="D121" s="474"/>
      <c r="E121" s="474"/>
      <c r="F121" s="474"/>
    </row>
    <row r="122" spans="2:9" ht="12.95" thickBot="1">
      <c r="B122" s="474"/>
      <c r="C122" s="474"/>
      <c r="D122" s="474"/>
      <c r="E122" s="474"/>
      <c r="F122" s="474"/>
    </row>
    <row r="123" spans="2:9" ht="12.6">
      <c r="B123" s="1065" t="s">
        <v>589</v>
      </c>
      <c r="C123" s="1066"/>
      <c r="D123" s="1067" t="s">
        <v>64</v>
      </c>
      <c r="E123" s="1067" t="s">
        <v>15</v>
      </c>
      <c r="F123" s="1068" t="s">
        <v>16</v>
      </c>
    </row>
    <row r="124" spans="2:9" ht="13.5" thickBot="1">
      <c r="B124" s="1069" t="s">
        <v>590</v>
      </c>
      <c r="C124" s="1070"/>
      <c r="D124" s="1071">
        <f>D100+D118</f>
        <v>520.50106521739121</v>
      </c>
      <c r="E124" s="1071">
        <f>E100+E118</f>
        <v>219.78402172851563</v>
      </c>
      <c r="F124" s="1072">
        <f>F100+F118</f>
        <v>740.28508694590676</v>
      </c>
    </row>
    <row r="125" spans="2:9" ht="12.6">
      <c r="B125" s="474"/>
      <c r="C125" s="474"/>
      <c r="D125" s="474"/>
      <c r="E125" s="474"/>
      <c r="F125" s="474"/>
    </row>
    <row r="126" spans="2:9" ht="12.6">
      <c r="B126" s="474"/>
      <c r="C126" s="474"/>
      <c r="D126" s="474"/>
      <c r="E126" s="474"/>
      <c r="F126" s="474"/>
    </row>
    <row r="127" spans="2:9" ht="12.6">
      <c r="B127" s="474"/>
      <c r="C127" s="474"/>
      <c r="D127" s="474"/>
      <c r="E127" s="474"/>
      <c r="F127" s="474"/>
    </row>
    <row r="128" spans="2:9" ht="12.6">
      <c r="B128" s="474"/>
      <c r="C128" s="474"/>
      <c r="D128" s="474"/>
      <c r="E128" s="474"/>
      <c r="F128" s="474"/>
    </row>
    <row r="129" spans="2:6" ht="12.6">
      <c r="B129" s="474"/>
      <c r="C129" s="474"/>
      <c r="D129" s="474"/>
      <c r="E129" s="474"/>
      <c r="F129" s="474"/>
    </row>
    <row r="130" spans="2:6" ht="12.6">
      <c r="B130" s="474"/>
      <c r="C130" s="474"/>
      <c r="D130" s="474"/>
      <c r="E130" s="474"/>
      <c r="F130" s="474"/>
    </row>
    <row r="131" spans="2:6" ht="12.6">
      <c r="B131" s="474"/>
      <c r="C131" s="474"/>
      <c r="D131" s="474"/>
      <c r="E131" s="474"/>
      <c r="F131" s="474"/>
    </row>
    <row r="132" spans="2:6" ht="12.6">
      <c r="B132" s="474"/>
      <c r="C132" s="474"/>
      <c r="D132" s="474"/>
      <c r="E132" s="474"/>
      <c r="F132" s="474"/>
    </row>
    <row r="133" spans="2:6" ht="12.6">
      <c r="B133" s="474"/>
      <c r="C133" s="474"/>
      <c r="D133" s="474"/>
      <c r="E133" s="474"/>
      <c r="F133" s="474"/>
    </row>
    <row r="134" spans="2:6" ht="12.6">
      <c r="B134" s="474"/>
      <c r="C134" s="474"/>
      <c r="D134" s="474"/>
      <c r="E134" s="474"/>
      <c r="F134" s="474"/>
    </row>
    <row r="135" spans="2:6" ht="12.6">
      <c r="B135" s="474"/>
      <c r="C135" s="474"/>
      <c r="D135" s="474"/>
      <c r="E135" s="474"/>
      <c r="F135" s="474"/>
    </row>
    <row r="136" spans="2:6" ht="12.6">
      <c r="B136" s="474"/>
      <c r="C136" s="474"/>
      <c r="D136" s="474"/>
      <c r="E136" s="474"/>
      <c r="F136" s="474"/>
    </row>
    <row r="137" spans="2:6" ht="12.6">
      <c r="B137" s="474"/>
      <c r="C137" s="474"/>
      <c r="D137" s="474"/>
      <c r="E137" s="474"/>
      <c r="F137" s="474"/>
    </row>
    <row r="138" spans="2:6" ht="12.6">
      <c r="B138" s="474"/>
      <c r="C138" s="474"/>
      <c r="D138" s="474"/>
      <c r="E138" s="474"/>
      <c r="F138" s="474"/>
    </row>
    <row r="139" spans="2:6" ht="12.6">
      <c r="B139" s="474"/>
      <c r="C139" s="474"/>
      <c r="D139" s="474"/>
      <c r="E139" s="474"/>
      <c r="F139" s="474"/>
    </row>
    <row r="140" spans="2:6" ht="12.6">
      <c r="B140" s="474"/>
      <c r="C140" s="474"/>
      <c r="D140" s="474"/>
      <c r="E140" s="474"/>
      <c r="F140" s="474"/>
    </row>
    <row r="141" spans="2:6" ht="12.6">
      <c r="B141" s="474"/>
      <c r="C141" s="474"/>
      <c r="D141" s="474"/>
      <c r="E141" s="474"/>
      <c r="F141" s="474"/>
    </row>
    <row r="142" spans="2:6" ht="12.6">
      <c r="B142" s="474"/>
      <c r="C142" s="474"/>
      <c r="D142" s="474"/>
      <c r="E142" s="474"/>
      <c r="F142" s="474"/>
    </row>
    <row r="143" spans="2:6" ht="12.6">
      <c r="B143" s="474"/>
      <c r="C143" s="474"/>
      <c r="D143" s="474"/>
      <c r="E143" s="474"/>
      <c r="F143" s="474"/>
    </row>
    <row r="144" spans="2:6" ht="12.6">
      <c r="B144" s="474"/>
      <c r="C144" s="474"/>
      <c r="D144" s="474"/>
      <c r="E144" s="474"/>
      <c r="F144" s="474"/>
    </row>
    <row r="145" spans="2:6" ht="12.6">
      <c r="B145" s="474"/>
      <c r="C145" s="474"/>
      <c r="D145" s="474"/>
      <c r="E145" s="474"/>
      <c r="F145" s="474"/>
    </row>
    <row r="146" spans="2:6" ht="12.6">
      <c r="B146" s="474"/>
      <c r="C146" s="474"/>
      <c r="D146" s="474"/>
      <c r="E146" s="474"/>
      <c r="F146" s="474"/>
    </row>
    <row r="147" spans="2:6" ht="12.6">
      <c r="B147" s="474"/>
      <c r="C147" s="474"/>
      <c r="D147" s="474"/>
      <c r="E147" s="474"/>
      <c r="F147" s="474"/>
    </row>
    <row r="148" spans="2:6" ht="12.6">
      <c r="B148" s="474"/>
      <c r="C148" s="474"/>
      <c r="D148" s="474"/>
      <c r="E148" s="474"/>
      <c r="F148" s="474"/>
    </row>
    <row r="149" spans="2:6" ht="12.6">
      <c r="B149" s="474"/>
      <c r="C149" s="474"/>
      <c r="D149" s="474"/>
      <c r="E149" s="474"/>
      <c r="F149" s="474"/>
    </row>
    <row r="150" spans="2:6" ht="12.6">
      <c r="B150" s="474"/>
      <c r="C150" s="474"/>
      <c r="D150" s="474"/>
      <c r="E150" s="474"/>
      <c r="F150" s="474"/>
    </row>
    <row r="151" spans="2:6" ht="12.6">
      <c r="B151" s="474"/>
      <c r="C151" s="474"/>
      <c r="D151" s="474"/>
      <c r="E151" s="474"/>
      <c r="F151" s="474"/>
    </row>
    <row r="152" spans="2:6" ht="12.6">
      <c r="B152" s="474"/>
      <c r="C152" s="474"/>
      <c r="D152" s="474"/>
      <c r="E152" s="474"/>
      <c r="F152" s="474"/>
    </row>
    <row r="153" spans="2:6" ht="12.6">
      <c r="B153" s="474"/>
      <c r="C153" s="474"/>
      <c r="D153" s="474"/>
      <c r="E153" s="474"/>
      <c r="F153" s="474"/>
    </row>
    <row r="154" spans="2:6" ht="12.6">
      <c r="B154" s="474"/>
      <c r="C154" s="474"/>
      <c r="D154" s="474"/>
      <c r="E154" s="474"/>
      <c r="F154" s="474"/>
    </row>
    <row r="155" spans="2:6" ht="12.6">
      <c r="B155" s="474"/>
      <c r="C155" s="474"/>
      <c r="D155" s="474"/>
      <c r="E155" s="474"/>
      <c r="F155" s="474"/>
    </row>
    <row r="156" spans="2:6" ht="12.6">
      <c r="B156" s="474"/>
      <c r="C156" s="474"/>
      <c r="D156" s="474"/>
      <c r="E156" s="474"/>
      <c r="F156" s="474"/>
    </row>
    <row r="157" spans="2:6" ht="12.6">
      <c r="B157" s="474"/>
      <c r="C157" s="474"/>
      <c r="D157" s="474"/>
      <c r="E157" s="474"/>
      <c r="F157" s="474"/>
    </row>
    <row r="158" spans="2:6" ht="12.6">
      <c r="B158" s="474"/>
      <c r="C158" s="474"/>
      <c r="D158" s="474"/>
      <c r="E158" s="474"/>
      <c r="F158" s="474"/>
    </row>
    <row r="159" spans="2:6" ht="12.6">
      <c r="B159" s="474"/>
      <c r="C159" s="474"/>
      <c r="D159" s="474"/>
      <c r="E159" s="474"/>
      <c r="F159" s="474"/>
    </row>
    <row r="160" spans="2:6" ht="12.6">
      <c r="B160" s="474"/>
      <c r="C160" s="474"/>
      <c r="D160" s="474"/>
      <c r="E160" s="474"/>
      <c r="F160" s="474"/>
    </row>
    <row r="161" spans="2:6" ht="12.6">
      <c r="B161" s="474"/>
      <c r="C161" s="474"/>
      <c r="D161" s="474"/>
      <c r="E161" s="474"/>
      <c r="F161" s="474"/>
    </row>
    <row r="162" spans="2:6" ht="12.6">
      <c r="B162" s="474"/>
      <c r="C162" s="474"/>
      <c r="D162" s="474"/>
      <c r="E162" s="474"/>
      <c r="F162" s="474"/>
    </row>
    <row r="163" spans="2:6" ht="12.6">
      <c r="B163" s="474"/>
      <c r="C163" s="474"/>
      <c r="D163" s="474"/>
      <c r="E163" s="474"/>
      <c r="F163" s="474"/>
    </row>
    <row r="164" spans="2:6" ht="12.6">
      <c r="B164" s="474"/>
      <c r="C164" s="474"/>
      <c r="D164" s="474"/>
      <c r="E164" s="474"/>
      <c r="F164" s="474"/>
    </row>
    <row r="165" spans="2:6" ht="12.6">
      <c r="B165" s="474"/>
      <c r="C165" s="474"/>
      <c r="D165" s="474"/>
      <c r="E165" s="474"/>
      <c r="F165" s="474"/>
    </row>
    <row r="166" spans="2:6" ht="12.6">
      <c r="B166" s="474"/>
      <c r="C166" s="474"/>
      <c r="D166" s="474"/>
      <c r="E166" s="474"/>
      <c r="F166" s="474"/>
    </row>
    <row r="167" spans="2:6" ht="12.6">
      <c r="B167" s="474"/>
      <c r="C167" s="474"/>
      <c r="D167" s="474"/>
      <c r="E167" s="474"/>
      <c r="F167" s="474"/>
    </row>
    <row r="168" spans="2:6" ht="12.6">
      <c r="B168" s="474"/>
      <c r="C168" s="474"/>
      <c r="D168" s="474"/>
      <c r="E168" s="474"/>
      <c r="F168" s="474"/>
    </row>
    <row r="169" spans="2:6" ht="12.6">
      <c r="B169" s="474"/>
      <c r="C169" s="474"/>
      <c r="D169" s="474"/>
      <c r="E169" s="474"/>
      <c r="F169" s="474"/>
    </row>
    <row r="170" spans="2:6" ht="12.6">
      <c r="B170" s="474"/>
      <c r="C170" s="474"/>
      <c r="D170" s="474"/>
      <c r="E170" s="474"/>
      <c r="F170" s="474"/>
    </row>
    <row r="171" spans="2:6" ht="12.6">
      <c r="B171" s="474"/>
      <c r="C171" s="474"/>
      <c r="D171" s="474"/>
      <c r="E171" s="474"/>
      <c r="F171" s="474"/>
    </row>
    <row r="172" spans="2:6" ht="12.6">
      <c r="B172" s="474"/>
      <c r="C172" s="474"/>
      <c r="D172" s="474"/>
      <c r="E172" s="474"/>
      <c r="F172" s="474"/>
    </row>
    <row r="173" spans="2:6" ht="12.6">
      <c r="B173" s="474"/>
      <c r="C173" s="474"/>
      <c r="D173" s="474"/>
      <c r="E173" s="474"/>
      <c r="F173" s="474"/>
    </row>
    <row r="174" spans="2:6" ht="12.6">
      <c r="B174" s="474"/>
      <c r="C174" s="474"/>
      <c r="D174" s="474"/>
      <c r="E174" s="474"/>
      <c r="F174" s="474"/>
    </row>
    <row r="175" spans="2:6" ht="12.6">
      <c r="B175" s="474"/>
      <c r="C175" s="474"/>
      <c r="D175" s="474"/>
      <c r="E175" s="474"/>
      <c r="F175" s="474"/>
    </row>
    <row r="176" spans="2:6" ht="12.6">
      <c r="B176" s="474"/>
      <c r="C176" s="474"/>
      <c r="D176" s="474"/>
      <c r="E176" s="474"/>
      <c r="F176" s="474"/>
    </row>
    <row r="177" spans="2:6" ht="12.6">
      <c r="B177" s="474"/>
      <c r="C177" s="474"/>
      <c r="D177" s="474"/>
      <c r="E177" s="474"/>
      <c r="F177" s="474"/>
    </row>
  </sheetData>
  <mergeCells count="7">
    <mergeCell ref="D106:F106"/>
    <mergeCell ref="B2:F2"/>
    <mergeCell ref="D3:F3"/>
    <mergeCell ref="B42:F42"/>
    <mergeCell ref="B48:F48"/>
    <mergeCell ref="B73:F73"/>
    <mergeCell ref="B105:F105"/>
  </mergeCells>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Q121"/>
  <sheetViews>
    <sheetView topLeftCell="A88" workbookViewId="0">
      <selection activeCell="H120" sqref="H120"/>
    </sheetView>
  </sheetViews>
  <sheetFormatPr defaultColWidth="9.140625" defaultRowHeight="12.6"/>
  <cols>
    <col min="1" max="1" width="9.140625" style="326"/>
    <col min="2" max="2" width="26.140625" style="326" customWidth="1"/>
    <col min="3" max="3" width="23" style="326" customWidth="1"/>
    <col min="4" max="4" width="15.5703125" style="326" customWidth="1"/>
    <col min="5" max="5" width="9.140625" style="326"/>
    <col min="6" max="6" width="14.7109375" style="326" customWidth="1"/>
    <col min="7" max="225" width="9.140625" style="326"/>
    <col min="226" max="226" width="18.140625" style="326" bestFit="1" customWidth="1"/>
    <col min="227" max="231" width="9.140625" style="326"/>
    <col min="232" max="232" width="26.140625" style="326" customWidth="1"/>
    <col min="233" max="233" width="23" style="326" customWidth="1"/>
    <col min="234" max="234" width="15.5703125" style="326" customWidth="1"/>
    <col min="235" max="235" width="9.140625" style="326"/>
    <col min="236" max="236" width="14.7109375" style="326" customWidth="1"/>
    <col min="237" max="16384" width="9.140625" style="326"/>
  </cols>
  <sheetData>
    <row r="1" spans="2:14" ht="18.600000000000001" thickBot="1">
      <c r="B1" s="2136" t="s">
        <v>608</v>
      </c>
      <c r="C1" s="2136"/>
      <c r="D1" s="2136"/>
      <c r="E1" s="2136"/>
      <c r="F1" s="2136"/>
    </row>
    <row r="2" spans="2:14" ht="12.75" customHeight="1">
      <c r="B2" s="375" t="s">
        <v>592</v>
      </c>
      <c r="C2" s="376"/>
      <c r="D2" s="2137" t="s">
        <v>508</v>
      </c>
      <c r="E2" s="2137"/>
      <c r="F2" s="2138"/>
      <c r="G2" s="377"/>
      <c r="H2" s="377"/>
      <c r="I2" s="378"/>
      <c r="J2" s="377"/>
      <c r="K2" s="377"/>
      <c r="L2" s="377"/>
      <c r="M2" s="377"/>
      <c r="N2" s="377"/>
    </row>
    <row r="3" spans="2:14">
      <c r="B3" s="379" t="s">
        <v>61</v>
      </c>
      <c r="C3" s="380" t="s">
        <v>401</v>
      </c>
      <c r="D3" s="381" t="s">
        <v>64</v>
      </c>
      <c r="E3" s="381" t="s">
        <v>15</v>
      </c>
      <c r="F3" s="382" t="s">
        <v>16</v>
      </c>
      <c r="G3" s="377"/>
      <c r="H3" s="377"/>
      <c r="I3" s="377"/>
      <c r="J3" s="377"/>
      <c r="K3" s="377"/>
      <c r="L3" s="377"/>
      <c r="M3" s="377"/>
      <c r="N3" s="377"/>
    </row>
    <row r="4" spans="2:14">
      <c r="B4" s="383" t="s">
        <v>21</v>
      </c>
      <c r="C4" s="384">
        <v>0.85</v>
      </c>
      <c r="D4" s="385">
        <v>3.2327630243716001</v>
      </c>
      <c r="E4" s="385">
        <v>4.18774088043478</v>
      </c>
      <c r="F4" s="386">
        <v>7.4205039048063801</v>
      </c>
      <c r="G4" s="387"/>
      <c r="H4" s="387"/>
      <c r="I4" s="377"/>
      <c r="J4" s="377"/>
      <c r="K4" s="388"/>
      <c r="L4" s="388"/>
      <c r="M4" s="388"/>
      <c r="N4" s="388"/>
    </row>
    <row r="5" spans="2:14">
      <c r="B5" s="389" t="s">
        <v>593</v>
      </c>
      <c r="C5" s="384" t="s">
        <v>162</v>
      </c>
      <c r="D5" s="385">
        <v>1.252122404679</v>
      </c>
      <c r="E5" s="385">
        <v>7.8906891304349996E-2</v>
      </c>
      <c r="F5" s="386">
        <v>1.3310292959833501</v>
      </c>
      <c r="G5" s="387"/>
      <c r="H5" s="387"/>
      <c r="I5" s="377"/>
      <c r="J5" s="377"/>
      <c r="K5" s="388"/>
      <c r="L5" s="388"/>
      <c r="M5" s="388"/>
      <c r="N5" s="388"/>
    </row>
    <row r="6" spans="2:14">
      <c r="B6" s="389" t="s">
        <v>33</v>
      </c>
      <c r="C6" s="384">
        <v>0.45</v>
      </c>
      <c r="D6" s="385">
        <v>19.763519552479622</v>
      </c>
      <c r="E6" s="385">
        <v>5.12652960869565</v>
      </c>
      <c r="F6" s="386">
        <v>24.89004916117527</v>
      </c>
      <c r="G6" s="387"/>
      <c r="H6" s="387"/>
      <c r="I6" s="377"/>
      <c r="J6" s="377"/>
      <c r="K6" s="388"/>
      <c r="L6" s="388"/>
      <c r="M6" s="388"/>
      <c r="N6" s="388"/>
    </row>
    <row r="7" spans="2:14">
      <c r="B7" s="389" t="s">
        <v>163</v>
      </c>
      <c r="C7" s="384">
        <v>0.65129999999999999</v>
      </c>
      <c r="D7" s="385">
        <v>2.1017520592730898</v>
      </c>
      <c r="E7" s="385">
        <v>3.7931209239130399</v>
      </c>
      <c r="F7" s="386">
        <v>5.8948729831861293</v>
      </c>
      <c r="G7" s="387"/>
      <c r="H7" s="387"/>
      <c r="I7" s="377"/>
      <c r="J7" s="377"/>
      <c r="K7" s="388"/>
      <c r="L7" s="388"/>
      <c r="M7" s="388"/>
      <c r="N7" s="388"/>
    </row>
    <row r="8" spans="2:14">
      <c r="B8" s="389" t="s">
        <v>594</v>
      </c>
      <c r="C8" s="384">
        <v>0.58899999999999997</v>
      </c>
      <c r="D8" s="385">
        <v>1.6108021611750001E-2</v>
      </c>
      <c r="E8" s="385">
        <v>0</v>
      </c>
      <c r="F8" s="386">
        <v>1.6108021611750001E-2</v>
      </c>
      <c r="G8" s="387"/>
      <c r="H8" s="387"/>
      <c r="I8" s="377"/>
      <c r="J8" s="377"/>
      <c r="K8" s="388"/>
      <c r="L8" s="388"/>
      <c r="M8" s="388"/>
      <c r="N8" s="388"/>
    </row>
    <row r="9" spans="2:14">
      <c r="B9" s="389" t="s">
        <v>42</v>
      </c>
      <c r="C9" s="390">
        <v>0.36660500000000001</v>
      </c>
      <c r="D9" s="385">
        <v>36.673847826086963</v>
      </c>
      <c r="E9" s="385">
        <v>0</v>
      </c>
      <c r="F9" s="386">
        <v>36.673847826086963</v>
      </c>
      <c r="G9" s="387"/>
      <c r="H9" s="387"/>
      <c r="I9" s="377"/>
      <c r="J9" s="377"/>
      <c r="K9" s="388"/>
      <c r="L9" s="388"/>
      <c r="M9" s="388"/>
      <c r="N9" s="388"/>
    </row>
    <row r="10" spans="2:14">
      <c r="B10" s="389" t="s">
        <v>47</v>
      </c>
      <c r="C10" s="384">
        <v>0.7</v>
      </c>
      <c r="D10" s="385">
        <v>72.176765625000002</v>
      </c>
      <c r="E10" s="385">
        <v>34.47974504347826</v>
      </c>
      <c r="F10" s="386">
        <v>106.65651066847826</v>
      </c>
      <c r="G10" s="387"/>
      <c r="H10" s="387"/>
      <c r="I10" s="377"/>
      <c r="J10" s="377"/>
      <c r="K10" s="388"/>
      <c r="L10" s="388"/>
      <c r="M10" s="388"/>
      <c r="N10" s="388"/>
    </row>
    <row r="11" spans="2:14">
      <c r="B11" s="389" t="s">
        <v>51</v>
      </c>
      <c r="C11" s="391" t="s">
        <v>164</v>
      </c>
      <c r="D11" s="385">
        <v>7.8217260715650507</v>
      </c>
      <c r="E11" s="385">
        <v>2.3109494891304299</v>
      </c>
      <c r="F11" s="386">
        <v>10.13267556069548</v>
      </c>
      <c r="G11" s="387"/>
      <c r="H11" s="387"/>
      <c r="I11" s="377"/>
      <c r="J11" s="377"/>
      <c r="K11" s="388"/>
      <c r="L11" s="388"/>
      <c r="M11" s="388"/>
      <c r="N11" s="388"/>
    </row>
    <row r="12" spans="2:14">
      <c r="B12" s="389" t="s">
        <v>173</v>
      </c>
      <c r="C12" s="391" t="s">
        <v>167</v>
      </c>
      <c r="D12" s="385">
        <v>4.9568043584400003E-3</v>
      </c>
      <c r="E12" s="385">
        <v>0</v>
      </c>
      <c r="F12" s="386">
        <v>4.9568043584400003E-3</v>
      </c>
      <c r="G12" s="434"/>
      <c r="H12" s="387"/>
      <c r="I12" s="387"/>
      <c r="J12" s="377"/>
      <c r="K12" s="388"/>
      <c r="L12" s="388"/>
      <c r="M12" s="388"/>
      <c r="N12" s="388"/>
    </row>
    <row r="13" spans="2:14">
      <c r="B13" s="389" t="s">
        <v>419</v>
      </c>
      <c r="C13" s="384">
        <v>0.1988</v>
      </c>
      <c r="D13" s="385">
        <v>0.24233168958581</v>
      </c>
      <c r="E13" s="385">
        <v>1.63583509782609</v>
      </c>
      <c r="F13" s="386">
        <v>1.8781667874119001</v>
      </c>
      <c r="G13" s="387"/>
      <c r="H13" s="387"/>
      <c r="I13" s="377"/>
      <c r="J13" s="377"/>
      <c r="K13" s="388"/>
      <c r="L13" s="388"/>
      <c r="M13" s="388"/>
      <c r="N13" s="388"/>
    </row>
    <row r="14" spans="2:14">
      <c r="B14" s="389" t="s">
        <v>56</v>
      </c>
      <c r="C14" s="384">
        <v>0.55300000000000005</v>
      </c>
      <c r="D14" s="385">
        <v>10.39817149286684</v>
      </c>
      <c r="E14" s="385">
        <v>10.28162661956522</v>
      </c>
      <c r="F14" s="386">
        <v>20.67979811243206</v>
      </c>
      <c r="G14" s="387"/>
      <c r="H14" s="387"/>
      <c r="I14" s="377"/>
      <c r="J14" s="377"/>
      <c r="K14" s="388"/>
      <c r="L14" s="388"/>
      <c r="M14" s="388"/>
      <c r="N14" s="388"/>
    </row>
    <row r="15" spans="2:14">
      <c r="B15" s="389" t="s">
        <v>57</v>
      </c>
      <c r="C15" s="391">
        <v>0.39550000000000002</v>
      </c>
      <c r="D15" s="385">
        <v>13.195182617187498</v>
      </c>
      <c r="E15" s="385">
        <v>40.815162956521739</v>
      </c>
      <c r="F15" s="386">
        <v>54.010345573709237</v>
      </c>
      <c r="G15" s="387"/>
      <c r="H15" s="387"/>
      <c r="I15" s="377"/>
      <c r="J15" s="377"/>
      <c r="K15" s="388"/>
      <c r="L15" s="388"/>
      <c r="M15" s="388"/>
      <c r="N15" s="388"/>
    </row>
    <row r="16" spans="2:14">
      <c r="B16" s="389" t="s">
        <v>60</v>
      </c>
      <c r="C16" s="384">
        <v>0.43969999999999998</v>
      </c>
      <c r="D16" s="385">
        <v>4.9549694293478206</v>
      </c>
      <c r="E16" s="385">
        <v>8.4629227500000006</v>
      </c>
      <c r="F16" s="386">
        <v>13.41789217934782</v>
      </c>
      <c r="G16" s="387"/>
      <c r="H16" s="387"/>
      <c r="I16" s="377"/>
      <c r="J16" s="377"/>
      <c r="K16" s="388"/>
      <c r="L16" s="388"/>
      <c r="M16" s="388"/>
      <c r="N16" s="388"/>
    </row>
    <row r="17" spans="2:14">
      <c r="B17" s="389" t="s">
        <v>65</v>
      </c>
      <c r="C17" s="384">
        <v>0.64</v>
      </c>
      <c r="D17" s="385">
        <v>14.619995796535331</v>
      </c>
      <c r="E17" s="385">
        <v>9.2290729891304295</v>
      </c>
      <c r="F17" s="386">
        <v>23.849068785665761</v>
      </c>
      <c r="G17" s="387"/>
      <c r="H17" s="387"/>
      <c r="I17" s="377"/>
      <c r="J17" s="377"/>
      <c r="K17" s="388"/>
      <c r="L17" s="388"/>
      <c r="M17" s="388"/>
      <c r="N17" s="388"/>
    </row>
    <row r="18" spans="2:14">
      <c r="B18" s="389" t="s">
        <v>68</v>
      </c>
      <c r="C18" s="384">
        <v>0.2</v>
      </c>
      <c r="D18" s="385">
        <v>0.76252827254584998</v>
      </c>
      <c r="E18" s="385">
        <v>0.77807102173913001</v>
      </c>
      <c r="F18" s="386">
        <v>1.54059929428498</v>
      </c>
      <c r="G18" s="387"/>
      <c r="H18" s="387"/>
      <c r="I18" s="377"/>
      <c r="J18" s="377"/>
      <c r="K18" s="388"/>
      <c r="L18" s="388"/>
      <c r="M18" s="388"/>
      <c r="N18" s="388"/>
    </row>
    <row r="19" spans="2:14">
      <c r="B19" s="389" t="s">
        <v>71</v>
      </c>
      <c r="C19" s="391" t="s">
        <v>174</v>
      </c>
      <c r="D19" s="385">
        <v>14.893933247441829</v>
      </c>
      <c r="E19" s="385">
        <v>1.55384906521739</v>
      </c>
      <c r="F19" s="386">
        <v>16.447782312659218</v>
      </c>
      <c r="G19" s="387"/>
      <c r="H19" s="387"/>
      <c r="I19" s="377"/>
      <c r="J19" s="377"/>
      <c r="K19" s="388"/>
      <c r="L19" s="388"/>
      <c r="M19" s="388"/>
      <c r="N19" s="388"/>
    </row>
    <row r="20" spans="2:14">
      <c r="B20" s="389" t="s">
        <v>52</v>
      </c>
      <c r="C20" s="391">
        <v>0.35</v>
      </c>
      <c r="D20" s="385">
        <v>1.6358228260952501</v>
      </c>
      <c r="E20" s="385">
        <v>0.25033836956521999</v>
      </c>
      <c r="F20" s="386">
        <v>1.88616119566047</v>
      </c>
      <c r="G20" s="387"/>
      <c r="H20" s="387"/>
      <c r="I20" s="377"/>
      <c r="J20" s="377"/>
      <c r="K20" s="388"/>
      <c r="L20" s="388"/>
      <c r="M20" s="388"/>
      <c r="N20" s="388"/>
    </row>
    <row r="21" spans="2:14">
      <c r="B21" s="389" t="s">
        <v>74</v>
      </c>
      <c r="C21" s="391" t="s">
        <v>175</v>
      </c>
      <c r="D21" s="385">
        <v>64.377599870764683</v>
      </c>
      <c r="E21" s="385">
        <v>31.00440997826087</v>
      </c>
      <c r="F21" s="386">
        <v>95.38200984902555</v>
      </c>
      <c r="G21" s="387"/>
      <c r="H21" s="387"/>
      <c r="I21" s="377"/>
      <c r="J21" s="377"/>
      <c r="K21" s="388"/>
      <c r="L21" s="388"/>
      <c r="M21" s="388"/>
      <c r="N21" s="388"/>
    </row>
    <row r="22" spans="2:14">
      <c r="B22" s="389" t="s">
        <v>178</v>
      </c>
      <c r="C22" s="391" t="s">
        <v>176</v>
      </c>
      <c r="D22" s="385">
        <v>18.986116593070662</v>
      </c>
      <c r="E22" s="385">
        <v>58.278054608695648</v>
      </c>
      <c r="F22" s="386">
        <v>77.264171201766317</v>
      </c>
      <c r="G22" s="387"/>
      <c r="H22" s="387"/>
      <c r="I22" s="377"/>
      <c r="J22" s="377"/>
      <c r="K22" s="388"/>
      <c r="L22" s="388"/>
      <c r="M22" s="388"/>
      <c r="N22" s="388"/>
    </row>
    <row r="23" spans="2:14">
      <c r="B23" s="389" t="s">
        <v>83</v>
      </c>
      <c r="C23" s="391">
        <v>0.33310000000000001</v>
      </c>
      <c r="D23" s="385">
        <v>30.14221040675951</v>
      </c>
      <c r="E23" s="385">
        <v>8.7286739130400005E-3</v>
      </c>
      <c r="F23" s="386">
        <v>30.150939080672551</v>
      </c>
      <c r="G23" s="387"/>
      <c r="H23" s="387"/>
      <c r="I23" s="377"/>
      <c r="J23" s="377"/>
      <c r="K23" s="388"/>
      <c r="L23" s="388"/>
      <c r="M23" s="388"/>
      <c r="N23" s="388"/>
    </row>
    <row r="24" spans="2:14">
      <c r="B24" s="389" t="s">
        <v>85</v>
      </c>
      <c r="C24" s="391">
        <v>0.3679</v>
      </c>
      <c r="D24" s="385">
        <v>6.19411413043479</v>
      </c>
      <c r="E24" s="385">
        <v>38.933426934782609</v>
      </c>
      <c r="F24" s="386">
        <v>45.1275410652174</v>
      </c>
      <c r="G24" s="387"/>
      <c r="H24" s="387"/>
      <c r="I24" s="377"/>
      <c r="J24" s="377"/>
      <c r="K24" s="388"/>
      <c r="L24" s="388"/>
      <c r="M24" s="388"/>
      <c r="N24" s="388"/>
    </row>
    <row r="25" spans="2:14">
      <c r="B25" s="389" t="s">
        <v>88</v>
      </c>
      <c r="C25" s="384" t="s">
        <v>177</v>
      </c>
      <c r="D25" s="385">
        <v>23.98114163295363</v>
      </c>
      <c r="E25" s="385">
        <v>11.039638608695659</v>
      </c>
      <c r="F25" s="386">
        <v>35.020780241649291</v>
      </c>
      <c r="G25" s="387"/>
      <c r="H25" s="387"/>
      <c r="I25" s="377"/>
      <c r="J25" s="377"/>
      <c r="K25" s="388"/>
      <c r="L25" s="388"/>
      <c r="M25" s="388"/>
      <c r="N25" s="388"/>
    </row>
    <row r="26" spans="2:14">
      <c r="B26" s="389" t="s">
        <v>466</v>
      </c>
      <c r="C26" s="384">
        <v>0.41499999999999998</v>
      </c>
      <c r="D26" s="385">
        <v>1.5332941372925801</v>
      </c>
      <c r="E26" s="385">
        <v>0.10855336956522001</v>
      </c>
      <c r="F26" s="386">
        <v>1.6418475068578002</v>
      </c>
      <c r="G26" s="387"/>
      <c r="H26" s="387"/>
      <c r="I26" s="377"/>
      <c r="J26" s="377"/>
      <c r="K26" s="388"/>
      <c r="L26" s="388"/>
      <c r="M26" s="388"/>
      <c r="N26" s="388"/>
    </row>
    <row r="27" spans="2:14">
      <c r="B27" s="389" t="s">
        <v>105</v>
      </c>
      <c r="C27" s="384">
        <v>0.30580000000000002</v>
      </c>
      <c r="D27" s="385">
        <v>6.82554016644022</v>
      </c>
      <c r="E27" s="385">
        <v>88.302914206521734</v>
      </c>
      <c r="F27" s="386">
        <v>95.128454372961954</v>
      </c>
      <c r="G27" s="387"/>
      <c r="H27" s="387"/>
      <c r="I27" s="377"/>
      <c r="J27" s="377"/>
      <c r="K27" s="388"/>
      <c r="L27" s="388"/>
      <c r="M27" s="388"/>
      <c r="N27" s="388"/>
    </row>
    <row r="28" spans="2:14">
      <c r="B28" s="389" t="s">
        <v>106</v>
      </c>
      <c r="C28" s="384">
        <v>0.30580000000000002</v>
      </c>
      <c r="D28" s="385">
        <v>38.059760869565217</v>
      </c>
      <c r="E28" s="385">
        <v>0</v>
      </c>
      <c r="F28" s="386">
        <v>38.059760869565217</v>
      </c>
      <c r="G28" s="387"/>
      <c r="H28" s="387"/>
      <c r="I28" s="377"/>
      <c r="J28" s="377"/>
      <c r="K28" s="388"/>
      <c r="L28" s="388"/>
      <c r="M28" s="388"/>
      <c r="N28" s="388"/>
    </row>
    <row r="29" spans="2:14">
      <c r="B29" s="389" t="s">
        <v>108</v>
      </c>
      <c r="C29" s="391">
        <v>0.58840000000000003</v>
      </c>
      <c r="D29" s="385">
        <v>37.553521696671197</v>
      </c>
      <c r="E29" s="385">
        <v>8.4678415326087002</v>
      </c>
      <c r="F29" s="386">
        <v>46.021363229279899</v>
      </c>
      <c r="G29" s="387"/>
      <c r="H29" s="387"/>
      <c r="I29" s="377"/>
      <c r="J29" s="377"/>
      <c r="K29" s="388"/>
      <c r="L29" s="388"/>
      <c r="M29" s="388"/>
      <c r="N29" s="388"/>
    </row>
    <row r="30" spans="2:14">
      <c r="B30" s="389" t="s">
        <v>524</v>
      </c>
      <c r="C30" s="1034" t="s">
        <v>179</v>
      </c>
      <c r="D30" s="385">
        <v>11.41372826086957</v>
      </c>
      <c r="E30" s="385">
        <v>9.2963379782608708</v>
      </c>
      <c r="F30" s="386">
        <v>20.710066239130441</v>
      </c>
      <c r="G30" s="387"/>
      <c r="H30" s="387"/>
      <c r="I30" s="377"/>
      <c r="J30" s="377"/>
      <c r="K30" s="388"/>
      <c r="L30" s="388"/>
      <c r="M30" s="388"/>
      <c r="N30" s="388"/>
    </row>
    <row r="31" spans="2:14">
      <c r="B31" s="389" t="s">
        <v>225</v>
      </c>
      <c r="C31" s="384">
        <v>0.18</v>
      </c>
      <c r="D31" s="385">
        <v>2.0266269743546199</v>
      </c>
      <c r="E31" s="385">
        <v>0.67163970652173999</v>
      </c>
      <c r="F31" s="386">
        <v>2.69826668087636</v>
      </c>
      <c r="G31" s="387"/>
      <c r="H31" s="387"/>
      <c r="I31" s="388"/>
      <c r="J31" s="388"/>
      <c r="K31" s="388"/>
      <c r="L31" s="388"/>
      <c r="M31" s="388"/>
      <c r="N31" s="388"/>
    </row>
    <row r="32" spans="2:14">
      <c r="B32" s="389" t="s">
        <v>112</v>
      </c>
      <c r="C32" s="391">
        <v>0.41499999999999998</v>
      </c>
      <c r="D32" s="385">
        <v>13.98021455184273</v>
      </c>
      <c r="E32" s="385">
        <v>0.9192240326087</v>
      </c>
      <c r="F32" s="386">
        <v>14.899438584451429</v>
      </c>
      <c r="G32" s="387"/>
      <c r="H32" s="387"/>
      <c r="I32" s="388"/>
      <c r="J32" s="388"/>
      <c r="K32" s="388"/>
      <c r="L32" s="388"/>
      <c r="M32" s="388"/>
      <c r="N32" s="388"/>
    </row>
    <row r="33" spans="2:17">
      <c r="B33" s="383" t="s">
        <v>113</v>
      </c>
      <c r="C33" s="391">
        <v>0.53200000000000003</v>
      </c>
      <c r="D33" s="385">
        <v>16.867257472826079</v>
      </c>
      <c r="E33" s="385">
        <v>13.32075832608696</v>
      </c>
      <c r="F33" s="386">
        <v>30.188015798913039</v>
      </c>
      <c r="G33" s="387"/>
      <c r="H33" s="387"/>
      <c r="I33" s="388"/>
      <c r="J33" s="388"/>
      <c r="K33" s="388"/>
      <c r="L33" s="388"/>
      <c r="M33" s="388"/>
      <c r="N33" s="388"/>
    </row>
    <row r="34" spans="2:17">
      <c r="B34" s="389" t="s">
        <v>460</v>
      </c>
      <c r="C34" s="391">
        <v>0.59599999999999997</v>
      </c>
      <c r="D34" s="385">
        <v>6.2455567714857105</v>
      </c>
      <c r="E34" s="385">
        <v>0.54234247826087001</v>
      </c>
      <c r="F34" s="386">
        <v>6.7878992497465802</v>
      </c>
      <c r="G34" s="387"/>
      <c r="H34" s="387"/>
      <c r="I34" s="388"/>
      <c r="J34" s="388"/>
      <c r="K34" s="388"/>
      <c r="L34" s="388"/>
      <c r="M34" s="388"/>
      <c r="N34" s="388"/>
    </row>
    <row r="35" spans="2:17">
      <c r="B35" s="389" t="s">
        <v>114</v>
      </c>
      <c r="C35" s="391">
        <v>0.34570000000000001</v>
      </c>
      <c r="D35" s="385">
        <v>32.740867866847836</v>
      </c>
      <c r="E35" s="385">
        <v>43.487041249999997</v>
      </c>
      <c r="F35" s="386">
        <v>76.227909116847826</v>
      </c>
      <c r="G35" s="387"/>
      <c r="H35" s="387"/>
      <c r="I35" s="388"/>
      <c r="J35" s="388"/>
      <c r="K35" s="388"/>
      <c r="L35" s="388"/>
      <c r="M35" s="388"/>
      <c r="N35" s="388"/>
    </row>
    <row r="36" spans="2:17">
      <c r="B36" s="389" t="s">
        <v>495</v>
      </c>
      <c r="C36" s="391">
        <v>0.45750000000000002</v>
      </c>
      <c r="D36" s="385">
        <v>1.5875610139266301</v>
      </c>
      <c r="E36" s="385">
        <v>3.0309996304347799</v>
      </c>
      <c r="F36" s="386">
        <v>4.61856064436141</v>
      </c>
      <c r="G36" s="387"/>
      <c r="H36" s="387"/>
      <c r="I36" s="388"/>
      <c r="J36" s="388"/>
      <c r="K36" s="388"/>
      <c r="L36" s="388"/>
      <c r="M36" s="388"/>
      <c r="N36" s="388"/>
    </row>
    <row r="37" spans="2:17" ht="13.5" thickBot="1">
      <c r="B37" s="1098" t="s">
        <v>382</v>
      </c>
      <c r="C37" s="1099"/>
      <c r="D37" s="1100">
        <v>516.26160917713719</v>
      </c>
      <c r="E37" s="1100">
        <v>430.39578302173908</v>
      </c>
      <c r="F37" s="1101">
        <v>946.65739219887666</v>
      </c>
      <c r="G37" s="387"/>
      <c r="H37" s="387"/>
      <c r="I37" s="388"/>
      <c r="J37" s="388"/>
      <c r="K37" s="388"/>
      <c r="L37" s="388"/>
      <c r="M37" s="388"/>
      <c r="N37" s="388"/>
    </row>
    <row r="38" spans="2:17">
      <c r="B38" s="1102" t="s">
        <v>595</v>
      </c>
      <c r="C38" s="393"/>
      <c r="D38" s="393"/>
      <c r="E38" s="387"/>
      <c r="F38" s="394"/>
      <c r="G38" s="336"/>
      <c r="H38" s="336"/>
      <c r="I38" s="336"/>
      <c r="J38" s="336"/>
      <c r="K38" s="336"/>
      <c r="L38" s="336"/>
      <c r="M38" s="336"/>
      <c r="N38" s="336"/>
      <c r="O38" s="336"/>
      <c r="P38" s="388"/>
      <c r="Q38" s="388"/>
    </row>
    <row r="39" spans="2:17">
      <c r="B39" s="1103" t="s">
        <v>609</v>
      </c>
      <c r="C39" s="396"/>
      <c r="D39" s="396"/>
      <c r="E39" s="397"/>
      <c r="F39" s="398"/>
      <c r="G39" s="336"/>
      <c r="H39" s="336"/>
      <c r="I39" s="336"/>
      <c r="J39" s="336"/>
      <c r="K39" s="336"/>
      <c r="L39" s="336"/>
      <c r="M39" s="336"/>
      <c r="N39" s="336"/>
      <c r="O39" s="336"/>
      <c r="P39" s="388"/>
      <c r="Q39" s="388"/>
    </row>
    <row r="40" spans="2:17">
      <c r="B40" s="432" t="s">
        <v>395</v>
      </c>
      <c r="C40" s="393"/>
      <c r="D40" s="393"/>
      <c r="E40" s="387"/>
      <c r="F40" s="394"/>
      <c r="G40" s="336"/>
      <c r="H40" s="336"/>
      <c r="I40" s="336"/>
      <c r="J40" s="336"/>
      <c r="K40" s="336"/>
      <c r="L40" s="336"/>
      <c r="M40" s="336"/>
      <c r="N40" s="336"/>
      <c r="O40" s="336"/>
      <c r="P40" s="388"/>
      <c r="Q40" s="388"/>
    </row>
    <row r="41" spans="2:17">
      <c r="B41" s="432" t="s">
        <v>385</v>
      </c>
      <c r="C41" s="393"/>
      <c r="D41" s="393"/>
      <c r="E41" s="387"/>
      <c r="F41" s="394"/>
      <c r="G41" s="336"/>
      <c r="H41" s="336"/>
      <c r="I41" s="336"/>
      <c r="J41" s="336"/>
      <c r="K41" s="336"/>
      <c r="L41" s="336"/>
      <c r="M41" s="336"/>
      <c r="N41" s="336"/>
      <c r="O41" s="336"/>
      <c r="P41" s="388"/>
      <c r="Q41" s="388"/>
    </row>
    <row r="42" spans="2:17">
      <c r="B42" s="432" t="s">
        <v>386</v>
      </c>
      <c r="C42" s="400"/>
      <c r="D42" s="394"/>
      <c r="E42" s="394"/>
      <c r="F42" s="394"/>
      <c r="G42" s="336"/>
      <c r="H42" s="336"/>
      <c r="I42" s="336"/>
      <c r="J42" s="336"/>
      <c r="K42" s="336"/>
      <c r="L42" s="336"/>
      <c r="M42" s="336"/>
      <c r="N42" s="336"/>
      <c r="O42" s="336"/>
      <c r="P42" s="388"/>
      <c r="Q42" s="388"/>
    </row>
    <row r="43" spans="2:17">
      <c r="B43" s="432" t="s">
        <v>610</v>
      </c>
      <c r="C43" s="400"/>
      <c r="D43" s="394"/>
      <c r="E43" s="394"/>
      <c r="F43" s="394"/>
      <c r="G43" s="336"/>
      <c r="H43" s="336"/>
      <c r="I43" s="336"/>
      <c r="J43" s="336"/>
      <c r="K43" s="336"/>
      <c r="L43" s="336"/>
      <c r="M43" s="336"/>
      <c r="N43" s="336"/>
      <c r="O43" s="336"/>
      <c r="P43" s="388"/>
      <c r="Q43" s="388"/>
    </row>
    <row r="44" spans="2:17">
      <c r="B44" s="432" t="s">
        <v>388</v>
      </c>
      <c r="C44" s="399"/>
      <c r="D44" s="399"/>
      <c r="E44" s="399"/>
      <c r="F44" s="399"/>
      <c r="G44" s="336"/>
      <c r="H44" s="336"/>
      <c r="I44" s="336"/>
      <c r="J44" s="336"/>
      <c r="K44" s="336"/>
      <c r="L44" s="336"/>
      <c r="M44" s="336"/>
      <c r="N44" s="336"/>
      <c r="O44" s="336"/>
      <c r="P44" s="388"/>
      <c r="Q44" s="388"/>
    </row>
    <row r="45" spans="2:17">
      <c r="B45" s="432" t="s">
        <v>611</v>
      </c>
      <c r="C45" s="399"/>
      <c r="D45" s="399"/>
      <c r="E45" s="399"/>
      <c r="F45" s="399"/>
      <c r="G45" s="336"/>
      <c r="H45" s="336"/>
      <c r="I45" s="336"/>
      <c r="J45" s="336"/>
      <c r="K45" s="336"/>
      <c r="L45" s="336"/>
      <c r="M45" s="336"/>
      <c r="N45" s="336"/>
      <c r="O45" s="336"/>
      <c r="P45" s="388"/>
      <c r="Q45" s="388"/>
    </row>
    <row r="46" spans="2:17">
      <c r="B46" s="432" t="s">
        <v>612</v>
      </c>
      <c r="C46" s="399"/>
      <c r="D46" s="399"/>
      <c r="E46" s="399"/>
      <c r="F46" s="399"/>
      <c r="G46" s="336"/>
      <c r="H46" s="336"/>
      <c r="I46" s="336"/>
      <c r="J46" s="336"/>
      <c r="K46" s="336"/>
      <c r="L46" s="336"/>
      <c r="M46" s="336"/>
      <c r="N46" s="336"/>
      <c r="O46" s="336"/>
      <c r="P46" s="388"/>
      <c r="Q46" s="388"/>
    </row>
    <row r="47" spans="2:17">
      <c r="B47" s="399"/>
      <c r="C47" s="61"/>
      <c r="D47" s="60"/>
      <c r="E47" s="60"/>
      <c r="F47" s="60"/>
      <c r="G47" s="388"/>
      <c r="H47" s="388"/>
      <c r="I47" s="388"/>
      <c r="J47" s="388"/>
      <c r="K47" s="388"/>
      <c r="L47" s="388"/>
      <c r="M47" s="388"/>
      <c r="N47" s="388"/>
    </row>
    <row r="48" spans="2:17" ht="12.95" thickBot="1">
      <c r="B48" s="399"/>
      <c r="C48" s="61"/>
      <c r="D48" s="60"/>
      <c r="E48" s="60"/>
      <c r="F48" s="60"/>
      <c r="G48" s="388"/>
      <c r="H48" s="388"/>
      <c r="I48" s="388"/>
      <c r="J48" s="388"/>
      <c r="K48" s="388"/>
      <c r="L48" s="388"/>
      <c r="M48" s="388"/>
      <c r="N48" s="388"/>
    </row>
    <row r="49" spans="2:14" ht="12.75" customHeight="1">
      <c r="B49" s="275" t="s">
        <v>602</v>
      </c>
      <c r="C49" s="314" t="s">
        <v>401</v>
      </c>
      <c r="D49" s="2134" t="s">
        <v>508</v>
      </c>
      <c r="E49" s="2134"/>
      <c r="F49" s="2135"/>
      <c r="G49" s="377"/>
      <c r="H49" s="377"/>
      <c r="I49" s="377"/>
      <c r="J49" s="377"/>
      <c r="K49" s="377"/>
      <c r="L49" s="377"/>
      <c r="M49" s="377"/>
      <c r="N49" s="377"/>
    </row>
    <row r="50" spans="2:14" ht="12.95">
      <c r="B50" s="425" t="s">
        <v>61</v>
      </c>
      <c r="C50" s="40"/>
      <c r="D50" s="426" t="s">
        <v>64</v>
      </c>
      <c r="E50" s="428" t="s">
        <v>15</v>
      </c>
      <c r="F50" s="427" t="s">
        <v>16</v>
      </c>
      <c r="G50" s="377"/>
      <c r="H50" s="377"/>
      <c r="I50" s="377"/>
      <c r="J50" s="377"/>
      <c r="K50" s="377"/>
      <c r="L50" s="377"/>
      <c r="M50" s="377"/>
      <c r="N50" s="377"/>
    </row>
    <row r="51" spans="2:14">
      <c r="B51" s="389" t="s">
        <v>471</v>
      </c>
      <c r="C51" s="391">
        <v>0.28849999999999998</v>
      </c>
      <c r="D51" s="403">
        <v>5.6017934782608698</v>
      </c>
      <c r="E51" s="403">
        <v>0</v>
      </c>
      <c r="F51" s="404">
        <v>5.6017934782608698</v>
      </c>
      <c r="G51" s="377"/>
      <c r="H51" s="377"/>
      <c r="I51" s="377"/>
      <c r="J51" s="377"/>
      <c r="K51" s="377"/>
      <c r="L51" s="377"/>
      <c r="M51" s="377"/>
      <c r="N51" s="377"/>
    </row>
    <row r="52" spans="2:14">
      <c r="B52" s="389" t="s">
        <v>223</v>
      </c>
      <c r="C52" s="384">
        <v>7.5999999999999998E-2</v>
      </c>
      <c r="D52" s="403">
        <v>12.69773913043478</v>
      </c>
      <c r="E52" s="403">
        <v>1.6882513152173899</v>
      </c>
      <c r="F52" s="404">
        <v>14.385990445652169</v>
      </c>
      <c r="G52" s="388"/>
      <c r="H52" s="388"/>
      <c r="I52" s="388"/>
      <c r="J52" s="388"/>
      <c r="K52" s="388"/>
      <c r="L52" s="388"/>
      <c r="M52" s="388"/>
      <c r="N52" s="388"/>
    </row>
    <row r="53" spans="2:14">
      <c r="B53" s="389" t="s">
        <v>19</v>
      </c>
      <c r="C53" s="384">
        <v>0.1178</v>
      </c>
      <c r="D53" s="403">
        <v>0</v>
      </c>
      <c r="E53" s="403">
        <v>0</v>
      </c>
      <c r="F53" s="404">
        <v>0</v>
      </c>
      <c r="G53" s="388"/>
      <c r="H53" s="388"/>
      <c r="I53" s="388"/>
      <c r="J53" s="388"/>
      <c r="K53" s="388"/>
      <c r="L53" s="388"/>
      <c r="M53" s="388"/>
      <c r="N53" s="388"/>
    </row>
    <row r="54" spans="2:14">
      <c r="B54" s="389" t="s">
        <v>528</v>
      </c>
      <c r="C54" s="384" t="s">
        <v>180</v>
      </c>
      <c r="D54" s="403">
        <v>10.223233695652169</v>
      </c>
      <c r="E54" s="403">
        <v>6.8685011413043497</v>
      </c>
      <c r="F54" s="404">
        <v>17.091734836956519</v>
      </c>
      <c r="G54" s="388"/>
      <c r="H54" s="388"/>
      <c r="I54" s="388"/>
      <c r="J54" s="388"/>
      <c r="K54" s="388"/>
      <c r="L54" s="388"/>
      <c r="M54" s="388"/>
      <c r="N54" s="388"/>
    </row>
    <row r="55" spans="2:14">
      <c r="B55" s="389" t="s">
        <v>31</v>
      </c>
      <c r="C55" s="384" t="s">
        <v>181</v>
      </c>
      <c r="D55" s="403">
        <v>6.2069988960597797</v>
      </c>
      <c r="E55" s="403">
        <v>77.18378392391304</v>
      </c>
      <c r="F55" s="404">
        <v>83.390782819972827</v>
      </c>
      <c r="G55" s="388"/>
      <c r="H55" s="388"/>
      <c r="I55" s="388"/>
      <c r="J55" s="388"/>
      <c r="K55" s="388"/>
      <c r="L55" s="388"/>
      <c r="M55" s="388"/>
      <c r="N55" s="388"/>
    </row>
    <row r="56" spans="2:14">
      <c r="B56" s="389" t="s">
        <v>288</v>
      </c>
      <c r="C56" s="384">
        <v>0.1482</v>
      </c>
      <c r="D56" s="403">
        <v>2.1851608355978298</v>
      </c>
      <c r="E56" s="403">
        <v>1.8480782608700001E-2</v>
      </c>
      <c r="F56" s="404">
        <v>2.2036416182065297</v>
      </c>
      <c r="G56" s="388"/>
      <c r="H56" s="388"/>
      <c r="I56" s="388"/>
      <c r="J56" s="388"/>
      <c r="K56" s="388"/>
      <c r="L56" s="388"/>
      <c r="M56" s="388"/>
      <c r="N56" s="388"/>
    </row>
    <row r="57" spans="2:14">
      <c r="B57" s="389" t="s">
        <v>76</v>
      </c>
      <c r="C57" s="384">
        <v>0.6</v>
      </c>
      <c r="D57" s="403">
        <v>3.3527015540081599</v>
      </c>
      <c r="E57" s="403">
        <v>3.16689426086957</v>
      </c>
      <c r="F57" s="404">
        <v>6.5195958148777304</v>
      </c>
      <c r="G57" s="388"/>
      <c r="H57" s="388"/>
      <c r="I57" s="388"/>
      <c r="J57" s="388"/>
      <c r="K57" s="388"/>
      <c r="L57" s="388"/>
      <c r="M57" s="388"/>
      <c r="N57" s="388"/>
    </row>
    <row r="58" spans="2:14">
      <c r="B58" s="389" t="s">
        <v>34</v>
      </c>
      <c r="C58" s="391">
        <v>0.36165000000000003</v>
      </c>
      <c r="D58" s="403">
        <v>27.048058678668482</v>
      </c>
      <c r="E58" s="403">
        <v>21.26552907608696</v>
      </c>
      <c r="F58" s="404">
        <v>48.313587754755446</v>
      </c>
      <c r="G58" s="388"/>
      <c r="H58" s="388"/>
      <c r="I58" s="388"/>
      <c r="J58" s="388"/>
      <c r="K58" s="388"/>
      <c r="L58" s="388"/>
      <c r="M58" s="388"/>
      <c r="N58" s="388"/>
    </row>
    <row r="59" spans="2:14">
      <c r="B59" s="389" t="s">
        <v>28</v>
      </c>
      <c r="C59" s="384">
        <v>0.5</v>
      </c>
      <c r="D59" s="403">
        <v>9.6645931329500008E-3</v>
      </c>
      <c r="E59" s="403">
        <v>-2.0084802197800001E-2</v>
      </c>
      <c r="F59" s="404">
        <v>-1.042020906485E-2</v>
      </c>
      <c r="G59" s="388"/>
      <c r="H59" s="388"/>
      <c r="I59" s="388"/>
      <c r="J59" s="388"/>
      <c r="K59" s="388"/>
      <c r="L59" s="388"/>
      <c r="M59" s="388"/>
      <c r="N59" s="388"/>
    </row>
    <row r="60" spans="2:14" ht="13.5" thickBot="1">
      <c r="B60" s="1104" t="s">
        <v>338</v>
      </c>
      <c r="C60" s="1105"/>
      <c r="D60" s="1106">
        <v>67.325350861815025</v>
      </c>
      <c r="E60" s="1106">
        <v>110.17135569780221</v>
      </c>
      <c r="F60" s="1107">
        <v>177.49670655961725</v>
      </c>
      <c r="G60" s="388"/>
      <c r="H60" s="388"/>
      <c r="I60" s="388"/>
      <c r="J60" s="388"/>
      <c r="K60" s="388"/>
      <c r="L60" s="388"/>
      <c r="M60" s="388"/>
      <c r="N60" s="388"/>
    </row>
    <row r="61" spans="2:14" ht="12.95">
      <c r="B61" s="433" t="s">
        <v>613</v>
      </c>
      <c r="C61" s="316"/>
      <c r="D61" s="317"/>
      <c r="E61" s="317"/>
      <c r="F61" s="317"/>
      <c r="G61" s="388"/>
      <c r="H61" s="388"/>
      <c r="I61" s="388"/>
      <c r="J61" s="388"/>
      <c r="K61" s="388"/>
      <c r="L61" s="388"/>
      <c r="M61" s="388"/>
      <c r="N61" s="388"/>
    </row>
    <row r="62" spans="2:14" ht="12.95">
      <c r="B62" s="432" t="s">
        <v>614</v>
      </c>
      <c r="C62" s="316"/>
      <c r="D62" s="317"/>
      <c r="E62" s="317"/>
      <c r="F62" s="317"/>
      <c r="G62" s="388"/>
      <c r="H62" s="388"/>
      <c r="I62" s="388"/>
      <c r="J62" s="388"/>
      <c r="K62" s="388"/>
      <c r="L62" s="388"/>
      <c r="M62" s="388"/>
      <c r="N62" s="388"/>
    </row>
    <row r="63" spans="2:14" ht="12.95">
      <c r="B63" s="432" t="s">
        <v>615</v>
      </c>
      <c r="C63" s="45"/>
      <c r="D63" s="19"/>
      <c r="E63" s="19"/>
      <c r="F63" s="19"/>
      <c r="G63" s="388"/>
      <c r="H63" s="388"/>
      <c r="I63" s="388"/>
      <c r="J63" s="388"/>
      <c r="K63" s="388"/>
      <c r="L63" s="388"/>
      <c r="M63" s="388"/>
      <c r="N63" s="388"/>
    </row>
    <row r="64" spans="2:14" ht="13.5" thickBot="1">
      <c r="B64" s="429"/>
      <c r="C64" s="45"/>
      <c r="D64" s="19"/>
      <c r="E64" s="19"/>
      <c r="F64" s="19"/>
      <c r="G64" s="388"/>
      <c r="H64" s="388"/>
      <c r="I64" s="388"/>
      <c r="J64" s="388"/>
      <c r="K64" s="388"/>
      <c r="L64" s="388"/>
      <c r="M64" s="388"/>
      <c r="N64" s="388"/>
    </row>
    <row r="65" spans="2:14">
      <c r="B65" s="318" t="s">
        <v>513</v>
      </c>
      <c r="C65" s="1108"/>
      <c r="D65" s="348" t="s">
        <v>64</v>
      </c>
      <c r="E65" s="348" t="s">
        <v>15</v>
      </c>
      <c r="F65" s="349" t="s">
        <v>16</v>
      </c>
      <c r="G65" s="388"/>
      <c r="H65" s="388"/>
      <c r="I65" s="388"/>
      <c r="J65" s="388"/>
      <c r="K65" s="388"/>
      <c r="L65" s="388"/>
      <c r="M65" s="388"/>
      <c r="N65" s="388"/>
    </row>
    <row r="66" spans="2:14" ht="13.5" thickBot="1">
      <c r="B66" s="321" t="s">
        <v>514</v>
      </c>
      <c r="C66" s="408"/>
      <c r="D66" s="430">
        <f>D37+D60</f>
        <v>583.58696003895216</v>
      </c>
      <c r="E66" s="430">
        <f>E37+E60</f>
        <v>540.56713871954128</v>
      </c>
      <c r="F66" s="431">
        <f>F37+F60</f>
        <v>1124.154098758494</v>
      </c>
      <c r="G66" s="388"/>
      <c r="H66" s="388"/>
      <c r="I66" s="388"/>
      <c r="J66" s="388"/>
      <c r="K66" s="388"/>
      <c r="L66" s="388"/>
      <c r="M66" s="388"/>
      <c r="N66" s="388"/>
    </row>
    <row r="67" spans="2:14">
      <c r="B67" s="388"/>
      <c r="C67" s="388"/>
      <c r="D67" s="388"/>
      <c r="E67" s="388"/>
      <c r="F67" s="388"/>
      <c r="G67" s="388"/>
      <c r="H67" s="388"/>
      <c r="I67" s="388"/>
      <c r="J67" s="388"/>
      <c r="K67" s="388"/>
      <c r="L67" s="388"/>
      <c r="M67" s="388"/>
      <c r="N67" s="388"/>
    </row>
    <row r="70" spans="2:14" ht="18.600000000000001" thickBot="1">
      <c r="B70" s="2139" t="s">
        <v>616</v>
      </c>
      <c r="C70" s="2139"/>
      <c r="D70" s="2139"/>
      <c r="E70" s="2139"/>
      <c r="F70" s="2139"/>
    </row>
    <row r="71" spans="2:14" ht="12.95">
      <c r="B71" s="352" t="s">
        <v>604</v>
      </c>
      <c r="C71" s="353"/>
      <c r="D71" s="2134" t="s">
        <v>508</v>
      </c>
      <c r="E71" s="2134"/>
      <c r="F71" s="2135"/>
      <c r="H71" s="378"/>
    </row>
    <row r="72" spans="2:14">
      <c r="B72" s="354" t="s">
        <v>61</v>
      </c>
      <c r="C72" s="355" t="s">
        <v>401</v>
      </c>
      <c r="D72" s="356" t="s">
        <v>64</v>
      </c>
      <c r="E72" s="356" t="s">
        <v>15</v>
      </c>
      <c r="F72" s="357" t="s">
        <v>16</v>
      </c>
    </row>
    <row r="73" spans="2:14">
      <c r="B73" s="358" t="s">
        <v>121</v>
      </c>
      <c r="C73" s="2062">
        <v>8.5599999999999996E-2</v>
      </c>
      <c r="D73" s="359">
        <v>55.384565217391298</v>
      </c>
      <c r="E73" s="359"/>
      <c r="F73" s="360">
        <v>55.384565217391298</v>
      </c>
    </row>
    <row r="74" spans="2:14">
      <c r="B74" s="358" t="s">
        <v>123</v>
      </c>
      <c r="C74" s="2062">
        <v>0.2021</v>
      </c>
      <c r="D74" s="359">
        <v>49.055543478260873</v>
      </c>
      <c r="E74" s="359"/>
      <c r="F74" s="360">
        <v>49.055543478260873</v>
      </c>
    </row>
    <row r="75" spans="2:14">
      <c r="B75" s="358" t="s">
        <v>352</v>
      </c>
      <c r="C75" s="2062">
        <v>0.17</v>
      </c>
      <c r="D75" s="359">
        <v>1.6718152173912999</v>
      </c>
      <c r="E75" s="359"/>
      <c r="F75" s="360">
        <v>1.6718152173912999</v>
      </c>
    </row>
    <row r="76" spans="2:14">
      <c r="B76" s="358" t="s">
        <v>442</v>
      </c>
      <c r="C76" s="2062">
        <v>0.23330000000000001</v>
      </c>
      <c r="D76" s="359">
        <v>45.709130434782608</v>
      </c>
      <c r="E76" s="359"/>
      <c r="F76" s="360">
        <v>45.709130434782608</v>
      </c>
    </row>
    <row r="77" spans="2:14">
      <c r="B77" s="358" t="s">
        <v>501</v>
      </c>
      <c r="C77" s="2062">
        <v>0.2</v>
      </c>
      <c r="D77" s="359">
        <v>1.6792282608695701</v>
      </c>
      <c r="E77" s="359"/>
      <c r="F77" s="360">
        <v>1.6792282608695701</v>
      </c>
    </row>
    <row r="78" spans="2:14">
      <c r="B78" s="358" t="s">
        <v>443</v>
      </c>
      <c r="C78" s="2062">
        <v>0.23330000000000001</v>
      </c>
      <c r="D78" s="359">
        <v>24.36448913043478</v>
      </c>
      <c r="E78" s="359"/>
      <c r="F78" s="360">
        <v>24.36448913043478</v>
      </c>
    </row>
    <row r="79" spans="2:14">
      <c r="B79" s="358" t="s">
        <v>617</v>
      </c>
      <c r="C79" s="2062">
        <v>0.45900000000000002</v>
      </c>
      <c r="D79" s="359">
        <v>10.57359782608696</v>
      </c>
      <c r="E79" s="359"/>
      <c r="F79" s="360">
        <v>10.57359782608696</v>
      </c>
    </row>
    <row r="80" spans="2:14">
      <c r="B80" s="358" t="s">
        <v>152</v>
      </c>
      <c r="C80" s="625">
        <v>0.31850000000000001</v>
      </c>
      <c r="D80" s="359">
        <v>0</v>
      </c>
      <c r="E80" s="359">
        <v>34.369184782608698</v>
      </c>
      <c r="F80" s="360">
        <v>34.369184782608698</v>
      </c>
    </row>
    <row r="81" spans="2:6">
      <c r="B81" s="358" t="s">
        <v>464</v>
      </c>
      <c r="C81" s="625">
        <v>0.3</v>
      </c>
      <c r="D81" s="359">
        <v>0</v>
      </c>
      <c r="E81" s="359">
        <v>0.48567390242866998</v>
      </c>
      <c r="F81" s="360">
        <v>0.48567390242866998</v>
      </c>
    </row>
    <row r="82" spans="2:6">
      <c r="B82" s="358" t="s">
        <v>235</v>
      </c>
      <c r="C82" s="625">
        <v>0.3</v>
      </c>
      <c r="D82" s="359">
        <v>8.34669565217391</v>
      </c>
      <c r="E82" s="359"/>
      <c r="F82" s="360">
        <v>8.34669565217391</v>
      </c>
    </row>
    <row r="83" spans="2:6">
      <c r="B83" s="358" t="s">
        <v>444</v>
      </c>
      <c r="C83" s="625">
        <v>0.1333</v>
      </c>
      <c r="D83" s="359">
        <v>13.58716304347826</v>
      </c>
      <c r="E83" s="359"/>
      <c r="F83" s="360">
        <v>13.58716304347826</v>
      </c>
    </row>
    <row r="84" spans="2:6">
      <c r="B84" s="358" t="s">
        <v>445</v>
      </c>
      <c r="C84" s="625">
        <v>0.1333</v>
      </c>
      <c r="D84" s="359">
        <v>13.277163043478261</v>
      </c>
      <c r="E84" s="359"/>
      <c r="F84" s="360">
        <v>13.277163043478261</v>
      </c>
    </row>
    <row r="85" spans="2:6">
      <c r="B85" s="358" t="s">
        <v>530</v>
      </c>
      <c r="C85" s="625">
        <v>0.1333</v>
      </c>
      <c r="D85" s="359">
        <v>7.8750108695652203</v>
      </c>
      <c r="E85" s="359"/>
      <c r="F85" s="360">
        <v>7.8750108695652203</v>
      </c>
    </row>
    <row r="86" spans="2:6">
      <c r="B86" s="358" t="s">
        <v>618</v>
      </c>
      <c r="C86" s="625">
        <v>0.125</v>
      </c>
      <c r="D86" s="359">
        <v>1.3887717391304299</v>
      </c>
      <c r="E86" s="359"/>
      <c r="F86" s="360">
        <v>1.3887717391304299</v>
      </c>
    </row>
    <row r="87" spans="2:6">
      <c r="B87" s="358" t="s">
        <v>449</v>
      </c>
      <c r="C87" s="625">
        <v>0.1333</v>
      </c>
      <c r="D87" s="359">
        <v>1.8542826086956501</v>
      </c>
      <c r="E87" s="359"/>
      <c r="F87" s="360">
        <v>1.8542826086956501</v>
      </c>
    </row>
    <row r="88" spans="2:6">
      <c r="B88" s="358" t="s">
        <v>450</v>
      </c>
      <c r="C88" s="625">
        <v>0.1333</v>
      </c>
      <c r="D88" s="359">
        <v>5.6051304347826099</v>
      </c>
      <c r="E88" s="359"/>
      <c r="F88" s="360">
        <v>5.6051304347826099</v>
      </c>
    </row>
    <row r="89" spans="2:6">
      <c r="B89" s="358" t="s">
        <v>619</v>
      </c>
      <c r="C89" s="625">
        <v>0.1</v>
      </c>
      <c r="D89" s="359">
        <v>7.6294347826087003</v>
      </c>
      <c r="E89" s="359"/>
      <c r="F89" s="360">
        <v>7.6294347826087003</v>
      </c>
    </row>
    <row r="90" spans="2:6">
      <c r="B90" s="358" t="s">
        <v>451</v>
      </c>
      <c r="C90" s="625">
        <v>0.23330000000000001</v>
      </c>
      <c r="D90" s="359">
        <v>50.317608695652169</v>
      </c>
      <c r="E90" s="359"/>
      <c r="F90" s="360">
        <v>50.317608695652169</v>
      </c>
    </row>
    <row r="91" spans="2:6">
      <c r="B91" s="358" t="s">
        <v>206</v>
      </c>
      <c r="C91" s="625">
        <v>0.6</v>
      </c>
      <c r="D91" s="359">
        <v>49.733260869565221</v>
      </c>
      <c r="E91" s="359"/>
      <c r="F91" s="360">
        <v>49.733260869565221</v>
      </c>
    </row>
    <row r="92" spans="2:6">
      <c r="B92" s="358" t="s">
        <v>452</v>
      </c>
      <c r="C92" s="625">
        <v>9.6799999999999997E-2</v>
      </c>
      <c r="D92" s="359">
        <v>11.029565217391299</v>
      </c>
      <c r="E92" s="359"/>
      <c r="F92" s="360">
        <v>11.029565217391299</v>
      </c>
    </row>
    <row r="93" spans="2:6">
      <c r="B93" s="358" t="s">
        <v>453</v>
      </c>
      <c r="C93" s="625">
        <v>0.1333</v>
      </c>
      <c r="D93" s="359">
        <v>14.14295652173913</v>
      </c>
      <c r="E93" s="359"/>
      <c r="F93" s="360">
        <v>14.14295652173913</v>
      </c>
    </row>
    <row r="94" spans="2:6">
      <c r="B94" s="358" t="s">
        <v>454</v>
      </c>
      <c r="C94" s="625">
        <v>0.23330000000000001</v>
      </c>
      <c r="D94" s="359">
        <v>16.580978260869571</v>
      </c>
      <c r="E94" s="359"/>
      <c r="F94" s="360">
        <v>16.580978260869571</v>
      </c>
    </row>
    <row r="95" spans="2:6">
      <c r="B95" s="358" t="s">
        <v>455</v>
      </c>
      <c r="C95" s="625">
        <v>0.1333</v>
      </c>
      <c r="D95" s="359">
        <v>8.4293043478260898</v>
      </c>
      <c r="E95" s="359"/>
      <c r="F95" s="360">
        <v>8.4293043478260898</v>
      </c>
    </row>
    <row r="96" spans="2:6">
      <c r="B96" s="358" t="s">
        <v>516</v>
      </c>
      <c r="C96" s="625">
        <v>0.255</v>
      </c>
      <c r="D96" s="359">
        <v>13.042706521739129</v>
      </c>
      <c r="E96" s="359">
        <v>41.1320652173913</v>
      </c>
      <c r="F96" s="360">
        <v>54.174771739130428</v>
      </c>
    </row>
    <row r="97" spans="2:8" ht="13.5" thickBot="1">
      <c r="B97" s="1109" t="s">
        <v>620</v>
      </c>
      <c r="C97" s="1110"/>
      <c r="D97" s="1111">
        <v>411.2400652173913</v>
      </c>
      <c r="E97" s="1111">
        <v>75.986923902428671</v>
      </c>
      <c r="F97" s="1112">
        <v>487.22698911981996</v>
      </c>
    </row>
    <row r="98" spans="2:8">
      <c r="B98" s="435" t="s">
        <v>533</v>
      </c>
      <c r="C98" s="393"/>
      <c r="D98" s="393"/>
      <c r="E98" s="393"/>
      <c r="F98" s="393"/>
    </row>
    <row r="99" spans="2:8">
      <c r="B99" s="435" t="s">
        <v>621</v>
      </c>
      <c r="C99" s="393"/>
      <c r="D99" s="393"/>
      <c r="E99" s="393"/>
      <c r="F99" s="393"/>
    </row>
    <row r="101" spans="2:8" ht="18.600000000000001" thickBot="1">
      <c r="B101" s="2139" t="s">
        <v>622</v>
      </c>
      <c r="C101" s="2139"/>
      <c r="D101" s="2139"/>
      <c r="E101" s="2139"/>
      <c r="F101" s="2139"/>
    </row>
    <row r="102" spans="2:8" ht="12.95">
      <c r="B102" s="352" t="s">
        <v>585</v>
      </c>
      <c r="C102" s="353"/>
      <c r="D102" s="2134" t="s">
        <v>508</v>
      </c>
      <c r="E102" s="2134"/>
      <c r="F102" s="2135"/>
      <c r="H102" s="378"/>
    </row>
    <row r="103" spans="2:8">
      <c r="B103" s="361" t="s">
        <v>61</v>
      </c>
      <c r="C103" s="356" t="s">
        <v>401</v>
      </c>
      <c r="D103" s="356" t="s">
        <v>64</v>
      </c>
      <c r="E103" s="356" t="s">
        <v>15</v>
      </c>
      <c r="F103" s="357" t="s">
        <v>16</v>
      </c>
    </row>
    <row r="104" spans="2:8">
      <c r="B104" s="362" t="s">
        <v>344</v>
      </c>
      <c r="C104" s="364" t="s">
        <v>67</v>
      </c>
      <c r="D104" s="364">
        <v>7.5</v>
      </c>
      <c r="E104" s="364">
        <v>100.9</v>
      </c>
      <c r="F104" s="365">
        <v>108.4</v>
      </c>
    </row>
    <row r="105" spans="2:8">
      <c r="B105" s="358" t="s">
        <v>342</v>
      </c>
      <c r="C105" s="367" t="s">
        <v>67</v>
      </c>
      <c r="D105" s="367">
        <v>46.8</v>
      </c>
      <c r="E105" s="367">
        <v>2.6</v>
      </c>
      <c r="F105" s="368">
        <v>49.4</v>
      </c>
    </row>
    <row r="106" spans="2:8">
      <c r="B106" s="358" t="s">
        <v>343</v>
      </c>
      <c r="C106" s="367" t="s">
        <v>67</v>
      </c>
      <c r="D106" s="367">
        <v>19.899999999999999</v>
      </c>
      <c r="E106" s="367">
        <v>12.2</v>
      </c>
      <c r="F106" s="368">
        <v>32.099999999999994</v>
      </c>
    </row>
    <row r="107" spans="2:8">
      <c r="B107" s="358" t="s">
        <v>90</v>
      </c>
      <c r="C107" s="367">
        <v>0.25</v>
      </c>
      <c r="D107" s="367">
        <v>17.100000000000001</v>
      </c>
      <c r="E107" s="367">
        <v>1.2</v>
      </c>
      <c r="F107" s="368">
        <v>18.3</v>
      </c>
    </row>
    <row r="108" spans="2:8">
      <c r="B108" s="358" t="s">
        <v>425</v>
      </c>
      <c r="C108" s="367">
        <v>0.6</v>
      </c>
      <c r="D108" s="367">
        <v>9.6</v>
      </c>
      <c r="E108" s="367" t="s">
        <v>542</v>
      </c>
      <c r="F108" s="368">
        <v>9.6</v>
      </c>
    </row>
    <row r="109" spans="2:8">
      <c r="B109" s="358" t="s">
        <v>220</v>
      </c>
      <c r="C109" s="367">
        <v>0.15</v>
      </c>
      <c r="D109" s="367">
        <v>8.1999999999999993</v>
      </c>
      <c r="E109" s="367" t="s">
        <v>542</v>
      </c>
      <c r="F109" s="368">
        <v>8.1999999999999993</v>
      </c>
    </row>
    <row r="110" spans="2:8">
      <c r="B110" s="369" t="s">
        <v>148</v>
      </c>
      <c r="C110" s="364">
        <v>0.05</v>
      </c>
      <c r="D110" s="364">
        <v>7.3</v>
      </c>
      <c r="E110" s="364" t="s">
        <v>542</v>
      </c>
      <c r="F110" s="365">
        <v>7.3</v>
      </c>
    </row>
    <row r="111" spans="2:8">
      <c r="B111" s="358" t="s">
        <v>72</v>
      </c>
      <c r="C111" s="367">
        <v>0.23549999999999999</v>
      </c>
      <c r="D111" s="367">
        <v>5.7</v>
      </c>
      <c r="E111" s="367">
        <v>0.7</v>
      </c>
      <c r="F111" s="368">
        <v>6.4</v>
      </c>
    </row>
    <row r="112" spans="2:8">
      <c r="B112" s="358" t="s">
        <v>569</v>
      </c>
      <c r="C112" s="367">
        <v>0.18329999999999999</v>
      </c>
      <c r="D112" s="367" t="s">
        <v>542</v>
      </c>
      <c r="E112" s="367">
        <v>1</v>
      </c>
      <c r="F112" s="368">
        <v>1</v>
      </c>
    </row>
    <row r="113" spans="2:6">
      <c r="B113" s="358" t="s">
        <v>586</v>
      </c>
      <c r="C113" s="367">
        <v>0.35</v>
      </c>
      <c r="D113" s="367" t="s">
        <v>542</v>
      </c>
      <c r="E113" s="367" t="s">
        <v>542</v>
      </c>
      <c r="F113" s="368">
        <v>0</v>
      </c>
    </row>
    <row r="114" spans="2:6" ht="13.5" thickBot="1">
      <c r="B114" s="1109" t="s">
        <v>607</v>
      </c>
      <c r="C114" s="1111"/>
      <c r="D114" s="1111">
        <v>122.09999999999998</v>
      </c>
      <c r="E114" s="1111">
        <v>118.60000000000001</v>
      </c>
      <c r="F114" s="1112">
        <v>240.70000000000002</v>
      </c>
    </row>
    <row r="115" spans="2:6">
      <c r="B115" s="432" t="s">
        <v>409</v>
      </c>
      <c r="C115" s="399"/>
      <c r="D115" s="399"/>
    </row>
    <row r="116" spans="2:6">
      <c r="B116" s="432" t="s">
        <v>588</v>
      </c>
      <c r="C116" s="399"/>
      <c r="D116" s="399"/>
    </row>
    <row r="118" spans="2:6" ht="12.95" thickBot="1">
      <c r="C118" s="625"/>
      <c r="D118" s="325"/>
      <c r="E118" s="325"/>
      <c r="F118" s="325"/>
    </row>
    <row r="119" spans="2:6">
      <c r="B119" s="327" t="s">
        <v>589</v>
      </c>
      <c r="C119" s="1113"/>
      <c r="D119" s="371" t="s">
        <v>64</v>
      </c>
      <c r="E119" s="371" t="s">
        <v>15</v>
      </c>
      <c r="F119" s="372" t="s">
        <v>16</v>
      </c>
    </row>
    <row r="120" spans="2:6" ht="13.5" thickBot="1">
      <c r="B120" s="1109" t="s">
        <v>590</v>
      </c>
      <c r="C120" s="1114"/>
      <c r="D120" s="1115">
        <f>D97+D114</f>
        <v>533.34006521739127</v>
      </c>
      <c r="E120" s="1115">
        <f>E97+E114</f>
        <v>194.58692390242868</v>
      </c>
      <c r="F120" s="1116">
        <f>F97+F114</f>
        <v>727.92698911981995</v>
      </c>
    </row>
    <row r="121" spans="2:6">
      <c r="C121" s="625"/>
      <c r="D121" s="325"/>
      <c r="E121" s="325"/>
      <c r="F121" s="325"/>
    </row>
  </sheetData>
  <mergeCells count="7">
    <mergeCell ref="D102:F102"/>
    <mergeCell ref="B1:F1"/>
    <mergeCell ref="D2:F2"/>
    <mergeCell ref="D49:F49"/>
    <mergeCell ref="B70:F70"/>
    <mergeCell ref="D71:F71"/>
    <mergeCell ref="B101:F101"/>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Q120"/>
  <sheetViews>
    <sheetView topLeftCell="A85" zoomScaleNormal="100" workbookViewId="0">
      <selection activeCell="B97" sqref="B97"/>
    </sheetView>
  </sheetViews>
  <sheetFormatPr defaultColWidth="9.140625" defaultRowHeight="12.6"/>
  <cols>
    <col min="1" max="1" width="9.140625" style="374"/>
    <col min="2" max="2" width="26.140625" style="374" customWidth="1"/>
    <col min="3" max="3" width="23" style="374" customWidth="1"/>
    <col min="4" max="4" width="15.5703125" style="374" customWidth="1"/>
    <col min="5" max="5" width="9.140625" style="374"/>
    <col min="6" max="6" width="14.7109375" style="374" customWidth="1"/>
    <col min="7" max="225" width="9.140625" style="374"/>
    <col min="226" max="226" width="18.140625" style="374" bestFit="1" customWidth="1"/>
    <col min="227" max="231" width="9.140625" style="374"/>
    <col min="232" max="232" width="26.140625" style="374" customWidth="1"/>
    <col min="233" max="233" width="23" style="374" customWidth="1"/>
    <col min="234" max="234" width="15.5703125" style="374" customWidth="1"/>
    <col min="235" max="235" width="9.140625" style="374"/>
    <col min="236" max="236" width="14.7109375" style="374" customWidth="1"/>
    <col min="237" max="16384" width="9.140625" style="374"/>
  </cols>
  <sheetData>
    <row r="1" spans="2:14" ht="18.600000000000001" thickBot="1">
      <c r="B1" s="2140" t="s">
        <v>623</v>
      </c>
      <c r="C1" s="2140"/>
      <c r="D1" s="2140"/>
      <c r="E1" s="2140"/>
      <c r="F1" s="2140"/>
    </row>
    <row r="2" spans="2:14" ht="22.5" customHeight="1">
      <c r="B2" s="375" t="s">
        <v>592</v>
      </c>
      <c r="C2" s="376"/>
      <c r="D2" s="2137" t="s">
        <v>508</v>
      </c>
      <c r="E2" s="2137"/>
      <c r="F2" s="2138"/>
      <c r="G2" s="377"/>
      <c r="H2" s="377"/>
      <c r="I2" s="378"/>
      <c r="J2" s="377"/>
      <c r="K2" s="377"/>
      <c r="L2" s="377"/>
      <c r="M2" s="377"/>
      <c r="N2" s="377"/>
    </row>
    <row r="3" spans="2:14">
      <c r="B3" s="379" t="s">
        <v>61</v>
      </c>
      <c r="C3" s="380" t="s">
        <v>401</v>
      </c>
      <c r="D3" s="381" t="s">
        <v>64</v>
      </c>
      <c r="E3" s="381" t="s">
        <v>15</v>
      </c>
      <c r="F3" s="382" t="s">
        <v>16</v>
      </c>
      <c r="G3" s="377"/>
      <c r="H3" s="377"/>
      <c r="I3" s="377"/>
      <c r="J3" s="377"/>
      <c r="K3" s="377"/>
      <c r="L3" s="377"/>
      <c r="M3" s="377"/>
      <c r="N3" s="377"/>
    </row>
    <row r="4" spans="2:14">
      <c r="B4" s="383" t="s">
        <v>21</v>
      </c>
      <c r="C4" s="384">
        <v>0.85</v>
      </c>
      <c r="D4" s="385">
        <v>2.0411032527043202</v>
      </c>
      <c r="E4" s="385">
        <v>1.9902044505494501</v>
      </c>
      <c r="F4" s="386">
        <v>4.0313077032537699</v>
      </c>
      <c r="G4" s="387"/>
      <c r="H4" s="387"/>
      <c r="I4" s="377"/>
      <c r="J4" s="377"/>
      <c r="K4" s="388"/>
      <c r="L4" s="388"/>
      <c r="M4" s="388"/>
      <c r="N4" s="388"/>
    </row>
    <row r="5" spans="2:14">
      <c r="B5" s="389" t="s">
        <v>593</v>
      </c>
      <c r="C5" s="384">
        <v>0.32700000000000001</v>
      </c>
      <c r="D5" s="385">
        <v>3.6827081634186198</v>
      </c>
      <c r="E5" s="385">
        <v>0.32582442857143001</v>
      </c>
      <c r="F5" s="386">
        <v>4.0085325919900496</v>
      </c>
      <c r="G5" s="387"/>
      <c r="H5" s="387"/>
      <c r="I5" s="377"/>
      <c r="J5" s="377"/>
      <c r="K5" s="388"/>
      <c r="L5" s="388"/>
      <c r="M5" s="388"/>
      <c r="N5" s="388"/>
    </row>
    <row r="6" spans="2:14">
      <c r="B6" s="389" t="s">
        <v>33</v>
      </c>
      <c r="C6" s="384">
        <v>0.45</v>
      </c>
      <c r="D6" s="385">
        <v>20.658490127060439</v>
      </c>
      <c r="E6" s="385">
        <v>4.7521710329670297</v>
      </c>
      <c r="F6" s="386">
        <v>25.41066116002747</v>
      </c>
      <c r="G6" s="387"/>
      <c r="H6" s="387"/>
      <c r="I6" s="377"/>
      <c r="J6" s="377"/>
      <c r="K6" s="388"/>
      <c r="L6" s="388"/>
      <c r="M6" s="388"/>
      <c r="N6" s="388"/>
    </row>
    <row r="7" spans="2:14">
      <c r="B7" s="389" t="s">
        <v>163</v>
      </c>
      <c r="C7" s="384">
        <v>0.65129999999999999</v>
      </c>
      <c r="D7" s="385">
        <v>2.3246877146291198</v>
      </c>
      <c r="E7" s="385">
        <v>3.45459705494505</v>
      </c>
      <c r="F7" s="386">
        <v>5.7792847695741703</v>
      </c>
      <c r="G7" s="387"/>
      <c r="H7" s="387"/>
      <c r="I7" s="377"/>
      <c r="J7" s="377"/>
      <c r="K7" s="388"/>
      <c r="L7" s="388"/>
      <c r="M7" s="388"/>
      <c r="N7" s="388"/>
    </row>
    <row r="8" spans="2:14">
      <c r="B8" s="389" t="s">
        <v>594</v>
      </c>
      <c r="C8" s="384">
        <v>0.58899999999999997</v>
      </c>
      <c r="D8" s="385">
        <v>1.37362637E-6</v>
      </c>
      <c r="E8" s="385">
        <v>0</v>
      </c>
      <c r="F8" s="386">
        <v>1.37362637E-6</v>
      </c>
      <c r="G8" s="387"/>
      <c r="H8" s="387"/>
      <c r="I8" s="377"/>
      <c r="J8" s="377"/>
      <c r="K8" s="388"/>
      <c r="L8" s="388"/>
      <c r="M8" s="388"/>
      <c r="N8" s="388"/>
    </row>
    <row r="9" spans="2:14">
      <c r="B9" s="389" t="s">
        <v>42</v>
      </c>
      <c r="C9" s="390">
        <v>0.36660500000000001</v>
      </c>
      <c r="D9" s="385">
        <v>39.919780219780222</v>
      </c>
      <c r="E9" s="385">
        <v>0</v>
      </c>
      <c r="F9" s="386">
        <v>39.919780219780222</v>
      </c>
      <c r="G9" s="387"/>
      <c r="H9" s="387"/>
      <c r="I9" s="377"/>
      <c r="J9" s="377"/>
      <c r="K9" s="388"/>
      <c r="L9" s="388"/>
      <c r="M9" s="388"/>
      <c r="N9" s="388"/>
    </row>
    <row r="10" spans="2:14">
      <c r="B10" s="389" t="s">
        <v>47</v>
      </c>
      <c r="C10" s="384">
        <v>0.7</v>
      </c>
      <c r="D10" s="385">
        <v>67.274198145604402</v>
      </c>
      <c r="E10" s="385">
        <v>31.835578241758238</v>
      </c>
      <c r="F10" s="386">
        <v>99.109776387362643</v>
      </c>
      <c r="G10" s="387"/>
      <c r="H10" s="387"/>
      <c r="I10" s="377"/>
      <c r="J10" s="377"/>
      <c r="K10" s="388"/>
      <c r="L10" s="388"/>
      <c r="M10" s="388"/>
      <c r="N10" s="388"/>
    </row>
    <row r="11" spans="2:14">
      <c r="B11" s="389" t="s">
        <v>51</v>
      </c>
      <c r="C11" s="391" t="s">
        <v>162</v>
      </c>
      <c r="D11" s="385">
        <v>7.72423251845811</v>
      </c>
      <c r="E11" s="385">
        <v>1.8586068681318699</v>
      </c>
      <c r="F11" s="386">
        <v>9.5828393865899795</v>
      </c>
      <c r="G11" s="387"/>
      <c r="H11" s="387"/>
      <c r="I11" s="377"/>
      <c r="J11" s="377"/>
      <c r="K11" s="388"/>
      <c r="L11" s="388"/>
      <c r="M11" s="388"/>
      <c r="N11" s="388"/>
    </row>
    <row r="12" spans="2:14">
      <c r="B12" s="389" t="s">
        <v>173</v>
      </c>
      <c r="C12" s="391" t="s">
        <v>164</v>
      </c>
      <c r="D12" s="385">
        <v>0</v>
      </c>
      <c r="E12" s="385">
        <v>0</v>
      </c>
      <c r="F12" s="386">
        <v>0</v>
      </c>
      <c r="G12" s="387"/>
      <c r="H12" s="387"/>
      <c r="I12" s="377"/>
      <c r="J12" s="377"/>
      <c r="K12" s="388"/>
      <c r="L12" s="388"/>
      <c r="M12" s="388"/>
      <c r="N12" s="388"/>
    </row>
    <row r="13" spans="2:14">
      <c r="B13" s="389" t="s">
        <v>419</v>
      </c>
      <c r="C13" s="384">
        <v>0.1988</v>
      </c>
      <c r="D13" s="385">
        <v>0.19783061771601998</v>
      </c>
      <c r="E13" s="385">
        <v>1.0383789780219801</v>
      </c>
      <c r="F13" s="386">
        <v>1.2362095957380002</v>
      </c>
      <c r="G13" s="387"/>
      <c r="H13" s="387"/>
      <c r="I13" s="377"/>
      <c r="J13" s="377"/>
      <c r="K13" s="388"/>
      <c r="L13" s="388"/>
      <c r="M13" s="388"/>
      <c r="N13" s="388"/>
    </row>
    <row r="14" spans="2:14">
      <c r="B14" s="389" t="s">
        <v>56</v>
      </c>
      <c r="C14" s="384">
        <v>0.55300000000000005</v>
      </c>
      <c r="D14" s="385">
        <v>12.764386847527479</v>
      </c>
      <c r="E14" s="385">
        <v>10.50741023076923</v>
      </c>
      <c r="F14" s="386">
        <v>23.271797078296707</v>
      </c>
      <c r="G14" s="387"/>
      <c r="H14" s="387"/>
      <c r="I14" s="377"/>
      <c r="J14" s="377"/>
      <c r="K14" s="388"/>
      <c r="L14" s="388"/>
      <c r="M14" s="388"/>
      <c r="N14" s="388"/>
    </row>
    <row r="15" spans="2:14">
      <c r="B15" s="389" t="s">
        <v>57</v>
      </c>
      <c r="C15" s="391">
        <v>0.39550000000000002</v>
      </c>
      <c r="D15" s="385">
        <v>22.611604395604399</v>
      </c>
      <c r="E15" s="385">
        <v>54.991469637362641</v>
      </c>
      <c r="F15" s="386">
        <v>77.603074032967044</v>
      </c>
      <c r="G15" s="387"/>
      <c r="H15" s="387"/>
      <c r="I15" s="377"/>
      <c r="J15" s="377"/>
      <c r="K15" s="388"/>
      <c r="L15" s="388"/>
      <c r="M15" s="388"/>
      <c r="N15" s="388"/>
    </row>
    <row r="16" spans="2:14">
      <c r="B16" s="389" t="s">
        <v>60</v>
      </c>
      <c r="C16" s="384">
        <v>0.43969999999999998</v>
      </c>
      <c r="D16" s="385">
        <v>7.7478987809066</v>
      </c>
      <c r="E16" s="385">
        <v>10.613802461538461</v>
      </c>
      <c r="F16" s="386">
        <v>18.361701242445061</v>
      </c>
      <c r="G16" s="387"/>
      <c r="H16" s="387"/>
      <c r="I16" s="377"/>
      <c r="J16" s="377"/>
      <c r="K16" s="388"/>
      <c r="L16" s="388"/>
      <c r="M16" s="388"/>
      <c r="N16" s="388"/>
    </row>
    <row r="17" spans="2:14">
      <c r="B17" s="389" t="s">
        <v>65</v>
      </c>
      <c r="C17" s="384">
        <v>0.64</v>
      </c>
      <c r="D17" s="385">
        <v>20.041494763049453</v>
      </c>
      <c r="E17" s="385">
        <v>10.88599821978022</v>
      </c>
      <c r="F17" s="386">
        <v>30.927492982829673</v>
      </c>
      <c r="G17" s="387"/>
      <c r="H17" s="387"/>
      <c r="I17" s="377"/>
      <c r="J17" s="377"/>
      <c r="K17" s="388"/>
      <c r="L17" s="388"/>
      <c r="M17" s="388"/>
      <c r="N17" s="388"/>
    </row>
    <row r="18" spans="2:14">
      <c r="B18" s="389" t="s">
        <v>68</v>
      </c>
      <c r="C18" s="384">
        <v>0.2</v>
      </c>
      <c r="D18" s="385">
        <v>3.2275390625</v>
      </c>
      <c r="E18" s="385">
        <v>3.1056619230769198</v>
      </c>
      <c r="F18" s="386">
        <v>6.3332009855769194</v>
      </c>
      <c r="G18" s="387"/>
      <c r="H18" s="387"/>
      <c r="I18" s="377"/>
      <c r="J18" s="377"/>
      <c r="K18" s="388"/>
      <c r="L18" s="388"/>
      <c r="M18" s="388"/>
      <c r="N18" s="388"/>
    </row>
    <row r="19" spans="2:14">
      <c r="B19" s="389" t="s">
        <v>71</v>
      </c>
      <c r="C19" s="391" t="s">
        <v>167</v>
      </c>
      <c r="D19" s="385">
        <v>17.197501624348401</v>
      </c>
      <c r="E19" s="385">
        <v>3.81849365934066</v>
      </c>
      <c r="F19" s="386">
        <v>21.015995283689062</v>
      </c>
      <c r="G19" s="387"/>
      <c r="H19" s="387"/>
      <c r="I19" s="377"/>
      <c r="J19" s="377"/>
      <c r="K19" s="388"/>
      <c r="L19" s="388"/>
      <c r="M19" s="388"/>
      <c r="N19" s="388"/>
    </row>
    <row r="20" spans="2:14">
      <c r="B20" s="389" t="s">
        <v>52</v>
      </c>
      <c r="C20" s="391">
        <v>0.35</v>
      </c>
      <c r="D20" s="385">
        <v>6.1497033181662104</v>
      </c>
      <c r="E20" s="385">
        <v>0.76702354945054996</v>
      </c>
      <c r="F20" s="386">
        <v>6.9167268676167604</v>
      </c>
      <c r="G20" s="387"/>
      <c r="H20" s="387"/>
      <c r="I20" s="377"/>
      <c r="J20" s="377"/>
      <c r="K20" s="388"/>
      <c r="L20" s="388"/>
      <c r="M20" s="388"/>
      <c r="N20" s="388"/>
    </row>
    <row r="21" spans="2:14">
      <c r="B21" s="389" t="s">
        <v>74</v>
      </c>
      <c r="C21" s="391" t="s">
        <v>174</v>
      </c>
      <c r="D21" s="385">
        <v>64.133684314098986</v>
      </c>
      <c r="E21" s="385">
        <v>29.977372835164829</v>
      </c>
      <c r="F21" s="386">
        <v>94.111057149263814</v>
      </c>
      <c r="G21" s="387"/>
      <c r="H21" s="387"/>
      <c r="I21" s="377"/>
      <c r="J21" s="377"/>
      <c r="K21" s="388"/>
      <c r="L21" s="388"/>
      <c r="M21" s="388"/>
      <c r="N21" s="388"/>
    </row>
    <row r="22" spans="2:14">
      <c r="B22" s="389" t="s">
        <v>178</v>
      </c>
      <c r="C22" s="391" t="s">
        <v>175</v>
      </c>
      <c r="D22" s="385">
        <v>22.407695258842722</v>
      </c>
      <c r="E22" s="385">
        <v>61.224232791208792</v>
      </c>
      <c r="F22" s="386">
        <v>83.631928050051513</v>
      </c>
      <c r="G22" s="387"/>
      <c r="H22" s="387"/>
      <c r="I22" s="377"/>
      <c r="J22" s="377"/>
      <c r="K22" s="388"/>
      <c r="L22" s="388"/>
      <c r="M22" s="388"/>
      <c r="N22" s="388"/>
    </row>
    <row r="23" spans="2:14">
      <c r="B23" s="389" t="s">
        <v>83</v>
      </c>
      <c r="C23" s="391">
        <v>0.33310000000000001</v>
      </c>
      <c r="D23" s="385">
        <v>29.939636740212908</v>
      </c>
      <c r="E23" s="385">
        <v>-0.27342879120878999</v>
      </c>
      <c r="F23" s="386">
        <v>29.666207949004118</v>
      </c>
      <c r="G23" s="387"/>
      <c r="H23" s="387"/>
      <c r="I23" s="377"/>
      <c r="J23" s="377"/>
      <c r="K23" s="388"/>
      <c r="L23" s="388"/>
      <c r="M23" s="388"/>
      <c r="N23" s="388"/>
    </row>
    <row r="24" spans="2:14">
      <c r="B24" s="389" t="s">
        <v>85</v>
      </c>
      <c r="C24" s="391">
        <v>0.3679</v>
      </c>
      <c r="D24" s="385">
        <v>2.42124287431318</v>
      </c>
      <c r="E24" s="385">
        <v>19.487703230769231</v>
      </c>
      <c r="F24" s="386">
        <v>21.908946105082411</v>
      </c>
      <c r="G24" s="387"/>
      <c r="H24" s="387"/>
      <c r="I24" s="377"/>
      <c r="J24" s="377"/>
      <c r="K24" s="388"/>
      <c r="L24" s="388"/>
      <c r="M24" s="388"/>
      <c r="N24" s="388"/>
    </row>
    <row r="25" spans="2:14">
      <c r="B25" s="389" t="s">
        <v>88</v>
      </c>
      <c r="C25" s="384" t="s">
        <v>176</v>
      </c>
      <c r="D25" s="385">
        <v>27.268021097735812</v>
      </c>
      <c r="E25" s="385">
        <v>10.90070775824176</v>
      </c>
      <c r="F25" s="386">
        <v>38.168728855977569</v>
      </c>
      <c r="G25" s="387"/>
      <c r="H25" s="387"/>
      <c r="I25" s="377"/>
      <c r="J25" s="377"/>
      <c r="K25" s="388"/>
      <c r="L25" s="388"/>
      <c r="M25" s="388"/>
      <c r="N25" s="388"/>
    </row>
    <row r="26" spans="2:14">
      <c r="B26" s="389" t="s">
        <v>466</v>
      </c>
      <c r="C26" s="384">
        <v>0.41499999999999998</v>
      </c>
      <c r="D26" s="385">
        <v>4.9476769992702598</v>
      </c>
      <c r="E26" s="385">
        <v>0.34729489010989001</v>
      </c>
      <c r="F26" s="386">
        <v>5.2949718893801503</v>
      </c>
      <c r="G26" s="387"/>
      <c r="H26" s="387"/>
      <c r="I26" s="377"/>
      <c r="J26" s="377"/>
      <c r="K26" s="388"/>
      <c r="L26" s="388"/>
      <c r="M26" s="388"/>
      <c r="N26" s="388"/>
    </row>
    <row r="27" spans="2:14">
      <c r="B27" s="389" t="s">
        <v>105</v>
      </c>
      <c r="C27" s="384">
        <v>0.30580000000000002</v>
      </c>
      <c r="D27" s="385">
        <v>11.041892170329669</v>
      </c>
      <c r="E27" s="385">
        <v>131.03993137362636</v>
      </c>
      <c r="F27" s="386">
        <v>142.08182354395603</v>
      </c>
      <c r="G27" s="387"/>
      <c r="H27" s="387"/>
      <c r="I27" s="377"/>
      <c r="J27" s="377"/>
      <c r="K27" s="388"/>
      <c r="L27" s="388"/>
      <c r="M27" s="388"/>
      <c r="N27" s="388"/>
    </row>
    <row r="28" spans="2:14">
      <c r="B28" s="389" t="s">
        <v>106</v>
      </c>
      <c r="C28" s="384">
        <v>0.30580000000000002</v>
      </c>
      <c r="D28" s="385">
        <v>38.572824175824181</v>
      </c>
      <c r="E28" s="385">
        <v>0</v>
      </c>
      <c r="F28" s="386">
        <v>38.572824175824181</v>
      </c>
      <c r="G28" s="387"/>
      <c r="H28" s="387"/>
      <c r="I28" s="377"/>
      <c r="J28" s="377"/>
      <c r="K28" s="388"/>
      <c r="L28" s="388"/>
      <c r="M28" s="388"/>
      <c r="N28" s="388"/>
    </row>
    <row r="29" spans="2:14">
      <c r="B29" s="389" t="s">
        <v>108</v>
      </c>
      <c r="C29" s="391">
        <v>0.58840000000000003</v>
      </c>
      <c r="D29" s="385">
        <v>40.174833319024728</v>
      </c>
      <c r="E29" s="385">
        <v>4.6978832087912101</v>
      </c>
      <c r="F29" s="386">
        <v>44.872716527815939</v>
      </c>
      <c r="G29" s="387"/>
      <c r="H29" s="387"/>
      <c r="I29" s="377"/>
      <c r="J29" s="377"/>
      <c r="K29" s="388"/>
      <c r="L29" s="388"/>
      <c r="M29" s="388"/>
      <c r="N29" s="388"/>
    </row>
    <row r="30" spans="2:14">
      <c r="B30" s="389" t="s">
        <v>524</v>
      </c>
      <c r="C30" s="1034">
        <v>0.54</v>
      </c>
      <c r="D30" s="385">
        <v>17.146439560439561</v>
      </c>
      <c r="E30" s="385">
        <v>12.673203483516479</v>
      </c>
      <c r="F30" s="386">
        <v>29.819643043956042</v>
      </c>
      <c r="G30" s="387"/>
      <c r="H30" s="387"/>
      <c r="I30" s="377"/>
      <c r="J30" s="377"/>
      <c r="K30" s="388"/>
      <c r="L30" s="388"/>
      <c r="M30" s="388"/>
      <c r="N30" s="388"/>
    </row>
    <row r="31" spans="2:14">
      <c r="B31" s="389" t="s">
        <v>225</v>
      </c>
      <c r="C31" s="384">
        <v>0.18</v>
      </c>
      <c r="D31" s="385">
        <v>2.1590626717032997</v>
      </c>
      <c r="E31" s="385">
        <v>0.40318292307692</v>
      </c>
      <c r="F31" s="386">
        <v>2.5622455947802196</v>
      </c>
      <c r="G31" s="387"/>
      <c r="H31" s="387"/>
      <c r="I31" s="388"/>
      <c r="J31" s="388"/>
      <c r="K31" s="388"/>
      <c r="L31" s="388"/>
      <c r="M31" s="388"/>
      <c r="N31" s="388"/>
    </row>
    <row r="32" spans="2:14">
      <c r="B32" s="389" t="s">
        <v>112</v>
      </c>
      <c r="C32" s="391">
        <v>0.41499999999999998</v>
      </c>
      <c r="D32" s="385">
        <v>12.572076402601301</v>
      </c>
      <c r="E32" s="385">
        <v>0.45044750549451001</v>
      </c>
      <c r="F32" s="386">
        <v>13.022523908095812</v>
      </c>
      <c r="G32" s="387"/>
      <c r="H32" s="387"/>
      <c r="I32" s="388"/>
      <c r="J32" s="388"/>
      <c r="K32" s="388"/>
      <c r="L32" s="388"/>
      <c r="M32" s="388"/>
      <c r="N32" s="388"/>
    </row>
    <row r="33" spans="2:17">
      <c r="B33" s="383" t="s">
        <v>113</v>
      </c>
      <c r="C33" s="391">
        <v>0.53200000000000003</v>
      </c>
      <c r="D33" s="385">
        <v>11.744848965487639</v>
      </c>
      <c r="E33" s="385">
        <v>8.1885045384615402</v>
      </c>
      <c r="F33" s="386">
        <v>19.933353503949178</v>
      </c>
      <c r="G33" s="387"/>
      <c r="H33" s="387"/>
      <c r="I33" s="388"/>
      <c r="J33" s="388"/>
      <c r="K33" s="388"/>
      <c r="L33" s="388"/>
      <c r="M33" s="388"/>
      <c r="N33" s="388"/>
    </row>
    <row r="34" spans="2:17">
      <c r="B34" s="389" t="s">
        <v>460</v>
      </c>
      <c r="C34" s="391">
        <v>0.59599999999999997</v>
      </c>
      <c r="D34" s="385">
        <v>4.7209215383005594</v>
      </c>
      <c r="E34" s="385">
        <v>0.30040639560440002</v>
      </c>
      <c r="F34" s="386">
        <v>5.021327933904959</v>
      </c>
      <c r="G34" s="387"/>
      <c r="H34" s="387"/>
      <c r="I34" s="388"/>
      <c r="J34" s="388"/>
      <c r="K34" s="388"/>
      <c r="L34" s="388"/>
      <c r="M34" s="388"/>
      <c r="N34" s="388"/>
    </row>
    <row r="35" spans="2:17">
      <c r="B35" s="389" t="s">
        <v>114</v>
      </c>
      <c r="C35" s="391">
        <v>0.34570000000000001</v>
      </c>
      <c r="D35" s="385">
        <v>42.789700549450544</v>
      </c>
      <c r="E35" s="385">
        <v>59.333738791208788</v>
      </c>
      <c r="F35" s="386">
        <v>102.12343934065933</v>
      </c>
      <c r="G35" s="387"/>
      <c r="H35" s="387"/>
      <c r="I35" s="388"/>
      <c r="J35" s="388"/>
      <c r="K35" s="388"/>
      <c r="L35" s="388"/>
      <c r="M35" s="388"/>
      <c r="N35" s="388"/>
    </row>
    <row r="36" spans="2:17">
      <c r="B36" s="389" t="s">
        <v>495</v>
      </c>
      <c r="C36" s="391">
        <v>0.45750000000000002</v>
      </c>
      <c r="D36" s="385">
        <v>1.9904461235633302</v>
      </c>
      <c r="E36" s="385">
        <v>3.5794915054945098</v>
      </c>
      <c r="F36" s="386">
        <v>5.56993762905784</v>
      </c>
      <c r="G36" s="387"/>
      <c r="H36" s="387"/>
      <c r="I36" s="388"/>
      <c r="J36" s="388"/>
      <c r="K36" s="388"/>
      <c r="L36" s="388"/>
      <c r="M36" s="388"/>
      <c r="N36" s="388"/>
    </row>
    <row r="37" spans="2:17" ht="13.5" thickBot="1">
      <c r="B37" s="1098" t="s">
        <v>382</v>
      </c>
      <c r="C37" s="1099"/>
      <c r="D37" s="1100">
        <v>567.59416368629888</v>
      </c>
      <c r="E37" s="1100">
        <v>482.27589317582419</v>
      </c>
      <c r="F37" s="1101">
        <v>1049.870056862123</v>
      </c>
      <c r="G37" s="387"/>
      <c r="H37" s="387"/>
      <c r="I37" s="388"/>
      <c r="J37" s="388"/>
      <c r="K37" s="388"/>
      <c r="L37" s="388"/>
      <c r="M37" s="388"/>
      <c r="N37" s="388"/>
    </row>
    <row r="38" spans="2:17">
      <c r="B38" s="392" t="s">
        <v>624</v>
      </c>
      <c r="C38" s="393"/>
      <c r="D38" s="393"/>
      <c r="E38" s="387"/>
      <c r="F38" s="394"/>
      <c r="G38" s="394"/>
      <c r="H38" s="394"/>
      <c r="I38" s="394"/>
      <c r="J38" s="394"/>
      <c r="K38" s="394"/>
      <c r="L38" s="394"/>
      <c r="M38" s="394"/>
      <c r="N38" s="394"/>
      <c r="O38" s="394"/>
      <c r="P38" s="388"/>
      <c r="Q38" s="388"/>
    </row>
    <row r="39" spans="2:17">
      <c r="B39" s="395" t="s">
        <v>555</v>
      </c>
      <c r="C39" s="396"/>
      <c r="D39" s="396"/>
      <c r="E39" s="397"/>
      <c r="F39" s="398"/>
      <c r="G39" s="394"/>
      <c r="H39" s="394"/>
      <c r="I39" s="394"/>
      <c r="J39" s="394"/>
      <c r="K39" s="394"/>
      <c r="L39" s="394"/>
      <c r="M39" s="394"/>
      <c r="N39" s="394"/>
      <c r="O39" s="394"/>
      <c r="P39" s="388"/>
      <c r="Q39" s="388"/>
    </row>
    <row r="40" spans="2:17">
      <c r="B40" s="399" t="s">
        <v>556</v>
      </c>
      <c r="C40" s="393"/>
      <c r="D40" s="393"/>
      <c r="E40" s="387"/>
      <c r="F40" s="394"/>
      <c r="G40" s="394"/>
      <c r="H40" s="394"/>
      <c r="I40" s="394"/>
      <c r="J40" s="394"/>
      <c r="K40" s="394"/>
      <c r="L40" s="394"/>
      <c r="M40" s="394"/>
      <c r="N40" s="394"/>
      <c r="O40" s="394"/>
      <c r="P40" s="388"/>
      <c r="Q40" s="388"/>
    </row>
    <row r="41" spans="2:17">
      <c r="B41" s="399" t="s">
        <v>557</v>
      </c>
      <c r="C41" s="393"/>
      <c r="D41" s="393"/>
      <c r="E41" s="387"/>
      <c r="F41" s="394"/>
      <c r="G41" s="394"/>
      <c r="H41" s="394"/>
      <c r="I41" s="394"/>
      <c r="J41" s="394"/>
      <c r="K41" s="394"/>
      <c r="L41" s="394"/>
      <c r="M41" s="394"/>
      <c r="N41" s="394"/>
      <c r="O41" s="394"/>
      <c r="P41" s="388"/>
      <c r="Q41" s="388"/>
    </row>
    <row r="42" spans="2:17">
      <c r="B42" s="399" t="s">
        <v>578</v>
      </c>
      <c r="C42" s="400"/>
      <c r="D42" s="394"/>
      <c r="E42" s="394"/>
      <c r="F42" s="394"/>
      <c r="G42" s="394"/>
      <c r="H42" s="394"/>
      <c r="I42" s="394"/>
      <c r="J42" s="394"/>
      <c r="K42" s="394"/>
      <c r="L42" s="394"/>
      <c r="M42" s="394"/>
      <c r="N42" s="394"/>
      <c r="O42" s="394"/>
      <c r="P42" s="388"/>
      <c r="Q42" s="388"/>
    </row>
    <row r="43" spans="2:17">
      <c r="B43" s="399" t="s">
        <v>625</v>
      </c>
      <c r="C43" s="400"/>
      <c r="D43" s="394"/>
      <c r="E43" s="394"/>
      <c r="F43" s="394"/>
      <c r="G43" s="394"/>
      <c r="H43" s="394"/>
      <c r="I43" s="394"/>
      <c r="J43" s="394"/>
      <c r="K43" s="394"/>
      <c r="L43" s="394"/>
      <c r="M43" s="394"/>
      <c r="N43" s="394"/>
      <c r="O43" s="394"/>
      <c r="P43" s="388"/>
      <c r="Q43" s="388"/>
    </row>
    <row r="44" spans="2:17">
      <c r="B44" s="399"/>
      <c r="C44" s="400"/>
      <c r="D44" s="394"/>
      <c r="E44" s="394"/>
      <c r="F44" s="394"/>
      <c r="G44" s="394"/>
      <c r="H44" s="394"/>
      <c r="I44" s="394"/>
      <c r="J44" s="394"/>
      <c r="K44" s="394"/>
      <c r="L44" s="394"/>
      <c r="M44" s="394"/>
      <c r="N44" s="394"/>
      <c r="O44" s="394"/>
      <c r="P44" s="388"/>
      <c r="Q44" s="388"/>
    </row>
    <row r="45" spans="2:17">
      <c r="B45" s="399"/>
      <c r="C45" s="400"/>
      <c r="D45" s="394"/>
      <c r="E45" s="394"/>
      <c r="F45" s="394"/>
      <c r="G45" s="388"/>
      <c r="H45" s="388"/>
      <c r="I45" s="388"/>
      <c r="J45" s="388"/>
      <c r="K45" s="388"/>
      <c r="L45" s="388"/>
      <c r="M45" s="388"/>
      <c r="N45" s="388"/>
    </row>
    <row r="46" spans="2:17">
      <c r="B46" s="399"/>
      <c r="C46" s="400"/>
      <c r="D46" s="394"/>
      <c r="E46" s="394"/>
      <c r="F46" s="394"/>
      <c r="G46" s="388"/>
      <c r="H46" s="388"/>
      <c r="I46" s="388"/>
      <c r="J46" s="388"/>
      <c r="K46" s="388"/>
      <c r="L46" s="388"/>
      <c r="M46" s="388"/>
      <c r="N46" s="388"/>
    </row>
    <row r="47" spans="2:17" ht="12.95" thickBot="1">
      <c r="B47" s="399"/>
      <c r="C47" s="400"/>
      <c r="D47" s="394"/>
      <c r="E47" s="394"/>
      <c r="F47" s="394"/>
      <c r="G47" s="388"/>
      <c r="H47" s="388"/>
      <c r="I47" s="388"/>
      <c r="J47" s="388"/>
      <c r="K47" s="388"/>
      <c r="L47" s="388"/>
      <c r="M47" s="388"/>
      <c r="N47" s="388"/>
    </row>
    <row r="48" spans="2:17" ht="12.95">
      <c r="B48" s="375" t="s">
        <v>602</v>
      </c>
      <c r="C48" s="376" t="s">
        <v>401</v>
      </c>
      <c r="D48" s="2137" t="s">
        <v>508</v>
      </c>
      <c r="E48" s="2137"/>
      <c r="F48" s="2138"/>
      <c r="G48" s="377"/>
      <c r="H48" s="377"/>
      <c r="I48" s="377"/>
      <c r="J48" s="377"/>
      <c r="K48" s="377"/>
      <c r="L48" s="377"/>
      <c r="M48" s="377"/>
      <c r="N48" s="377"/>
    </row>
    <row r="49" spans="2:14" ht="12.95">
      <c r="B49" s="379" t="s">
        <v>61</v>
      </c>
      <c r="C49" s="401"/>
      <c r="D49" s="381" t="s">
        <v>64</v>
      </c>
      <c r="E49" s="402" t="s">
        <v>15</v>
      </c>
      <c r="F49" s="382" t="s">
        <v>16</v>
      </c>
      <c r="G49" s="377"/>
      <c r="H49" s="377"/>
      <c r="I49" s="377"/>
      <c r="J49" s="377"/>
      <c r="K49" s="377"/>
      <c r="L49" s="377"/>
      <c r="M49" s="377"/>
      <c r="N49" s="377"/>
    </row>
    <row r="50" spans="2:14">
      <c r="B50" s="389" t="s">
        <v>471</v>
      </c>
      <c r="C50" s="391">
        <v>0.28849999999999998</v>
      </c>
      <c r="D50" s="403">
        <v>7.0556483516483501</v>
      </c>
      <c r="E50" s="403">
        <v>0</v>
      </c>
      <c r="F50" s="404">
        <v>7.0556483516483501</v>
      </c>
      <c r="G50" s="377"/>
      <c r="H50" s="377"/>
      <c r="I50" s="377"/>
      <c r="J50" s="377"/>
      <c r="K50" s="377"/>
      <c r="L50" s="377"/>
      <c r="M50" s="377"/>
      <c r="N50" s="377"/>
    </row>
    <row r="51" spans="2:14">
      <c r="B51" s="389" t="s">
        <v>223</v>
      </c>
      <c r="C51" s="384">
        <v>7.5999999999999998E-2</v>
      </c>
      <c r="D51" s="403">
        <v>8.5299252661401095</v>
      </c>
      <c r="E51" s="403">
        <v>1.0257034615384599</v>
      </c>
      <c r="F51" s="404">
        <v>9.5556287276785703</v>
      </c>
      <c r="G51" s="388"/>
      <c r="H51" s="388"/>
      <c r="I51" s="388"/>
      <c r="J51" s="388"/>
      <c r="K51" s="388"/>
      <c r="L51" s="388"/>
      <c r="M51" s="388"/>
      <c r="N51" s="388"/>
    </row>
    <row r="52" spans="2:14">
      <c r="B52" s="389" t="s">
        <v>19</v>
      </c>
      <c r="C52" s="384">
        <v>0.1178</v>
      </c>
      <c r="D52" s="403">
        <v>0</v>
      </c>
      <c r="E52" s="403">
        <v>0</v>
      </c>
      <c r="F52" s="404">
        <v>0</v>
      </c>
      <c r="G52" s="388"/>
      <c r="H52" s="388"/>
      <c r="I52" s="388"/>
      <c r="J52" s="388"/>
      <c r="K52" s="388"/>
      <c r="L52" s="388"/>
      <c r="M52" s="388"/>
      <c r="N52" s="388"/>
    </row>
    <row r="53" spans="2:14">
      <c r="B53" s="389" t="s">
        <v>528</v>
      </c>
      <c r="C53" s="384">
        <v>0.2</v>
      </c>
      <c r="D53" s="403">
        <v>13.9194945054945</v>
      </c>
      <c r="E53" s="403">
        <v>12.073937769230771</v>
      </c>
      <c r="F53" s="404">
        <v>25.993432274725272</v>
      </c>
      <c r="G53" s="388"/>
      <c r="H53" s="388"/>
      <c r="I53" s="388"/>
      <c r="J53" s="388"/>
      <c r="K53" s="388"/>
      <c r="L53" s="388"/>
      <c r="M53" s="388"/>
      <c r="N53" s="388"/>
    </row>
    <row r="54" spans="2:14">
      <c r="B54" s="389" t="s">
        <v>31</v>
      </c>
      <c r="C54" s="384">
        <v>0.28916900000000001</v>
      </c>
      <c r="D54" s="403">
        <v>7.6225934065934098</v>
      </c>
      <c r="E54" s="403">
        <v>100.41652162637364</v>
      </c>
      <c r="F54" s="404">
        <v>108.03911503296705</v>
      </c>
      <c r="G54" s="388"/>
      <c r="H54" s="388"/>
      <c r="I54" s="388"/>
      <c r="J54" s="388"/>
      <c r="K54" s="388"/>
      <c r="L54" s="388"/>
      <c r="M54" s="388"/>
      <c r="N54" s="388"/>
    </row>
    <row r="55" spans="2:14">
      <c r="B55" s="389" t="s">
        <v>288</v>
      </c>
      <c r="C55" s="384">
        <v>0.1482</v>
      </c>
      <c r="D55" s="403">
        <v>2.3054570741758198</v>
      </c>
      <c r="E55" s="403">
        <v>1.3828186813190001E-2</v>
      </c>
      <c r="F55" s="404">
        <v>2.3192852609890098</v>
      </c>
      <c r="G55" s="388"/>
      <c r="H55" s="388"/>
      <c r="I55" s="388"/>
      <c r="J55" s="388"/>
      <c r="K55" s="388"/>
      <c r="L55" s="388"/>
      <c r="M55" s="388"/>
      <c r="N55" s="388"/>
    </row>
    <row r="56" spans="2:14">
      <c r="B56" s="389" t="s">
        <v>76</v>
      </c>
      <c r="C56" s="384">
        <v>0.6</v>
      </c>
      <c r="D56" s="403">
        <v>4.6924936899038396</v>
      </c>
      <c r="E56" s="403">
        <v>3.5465730219780198</v>
      </c>
      <c r="F56" s="404">
        <v>8.2390667118818595</v>
      </c>
      <c r="G56" s="388"/>
      <c r="H56" s="388"/>
      <c r="I56" s="388"/>
      <c r="J56" s="388"/>
      <c r="K56" s="388"/>
      <c r="L56" s="388"/>
      <c r="M56" s="388"/>
      <c r="N56" s="388"/>
    </row>
    <row r="57" spans="2:14">
      <c r="B57" s="389" t="s">
        <v>34</v>
      </c>
      <c r="C57" s="391">
        <v>0.36165000000000003</v>
      </c>
      <c r="D57" s="403">
        <v>13.849513736263731</v>
      </c>
      <c r="E57" s="403">
        <v>20.74049213186813</v>
      </c>
      <c r="F57" s="404">
        <v>34.590005868131861</v>
      </c>
      <c r="G57" s="388"/>
      <c r="H57" s="388"/>
      <c r="I57" s="388"/>
      <c r="J57" s="388"/>
      <c r="K57" s="388"/>
      <c r="L57" s="388"/>
      <c r="M57" s="388"/>
      <c r="N57" s="388"/>
    </row>
    <row r="58" spans="2:14">
      <c r="B58" s="389" t="s">
        <v>28</v>
      </c>
      <c r="C58" s="384">
        <v>0.5</v>
      </c>
      <c r="D58" s="403">
        <v>9.6645931329500008E-3</v>
      </c>
      <c r="E58" s="403">
        <v>-2.0084802197800001E-2</v>
      </c>
      <c r="F58" s="404">
        <v>-1.042020906485E-2</v>
      </c>
      <c r="G58" s="388"/>
      <c r="H58" s="388"/>
      <c r="I58" s="388"/>
      <c r="J58" s="388"/>
      <c r="K58" s="388"/>
      <c r="L58" s="388"/>
      <c r="M58" s="388"/>
      <c r="N58" s="388"/>
    </row>
    <row r="59" spans="2:14" ht="13.5" thickBot="1">
      <c r="B59" s="1098" t="s">
        <v>338</v>
      </c>
      <c r="C59" s="1117"/>
      <c r="D59" s="1106">
        <v>57.984790623352715</v>
      </c>
      <c r="E59" s="1106">
        <v>137.7969713956044</v>
      </c>
      <c r="F59" s="1107">
        <v>195.78176201895712</v>
      </c>
      <c r="G59" s="388"/>
      <c r="H59" s="388"/>
      <c r="I59" s="388"/>
      <c r="J59" s="388"/>
      <c r="K59" s="388"/>
      <c r="L59" s="388"/>
      <c r="M59" s="388"/>
      <c r="N59" s="388"/>
    </row>
    <row r="60" spans="2:14" ht="12.95">
      <c r="B60" s="405"/>
      <c r="C60" s="406"/>
      <c r="D60" s="317"/>
      <c r="E60" s="317"/>
      <c r="F60" s="317"/>
      <c r="G60" s="388"/>
      <c r="H60" s="388"/>
      <c r="I60" s="388"/>
      <c r="J60" s="388"/>
      <c r="K60" s="388"/>
      <c r="L60" s="388"/>
      <c r="M60" s="388"/>
      <c r="N60" s="388"/>
    </row>
    <row r="61" spans="2:14" ht="12.95">
      <c r="B61" s="405"/>
      <c r="C61" s="406"/>
      <c r="D61" s="317"/>
      <c r="E61" s="317"/>
      <c r="F61" s="317"/>
      <c r="G61" s="388"/>
      <c r="H61" s="388"/>
      <c r="I61" s="388"/>
      <c r="J61" s="388"/>
      <c r="K61" s="388"/>
      <c r="L61" s="388"/>
      <c r="M61" s="388"/>
      <c r="N61" s="388"/>
    </row>
    <row r="62" spans="2:14" ht="13.5" thickBot="1">
      <c r="B62" s="407"/>
      <c r="C62" s="406"/>
      <c r="D62" s="19"/>
      <c r="E62" s="19"/>
      <c r="F62" s="19"/>
      <c r="G62" s="388"/>
      <c r="H62" s="388"/>
      <c r="I62" s="388"/>
      <c r="J62" s="388"/>
      <c r="K62" s="388"/>
      <c r="L62" s="388"/>
      <c r="M62" s="388"/>
      <c r="N62" s="388"/>
    </row>
    <row r="63" spans="2:14">
      <c r="B63" s="1118" t="s">
        <v>513</v>
      </c>
      <c r="C63" s="1119"/>
      <c r="D63" s="1120" t="s">
        <v>64</v>
      </c>
      <c r="E63" s="1120" t="s">
        <v>15</v>
      </c>
      <c r="F63" s="1121" t="s">
        <v>16</v>
      </c>
      <c r="G63" s="388"/>
      <c r="H63" s="388"/>
      <c r="I63" s="388"/>
      <c r="J63" s="388"/>
      <c r="K63" s="388"/>
      <c r="L63" s="388"/>
      <c r="M63" s="388"/>
      <c r="N63" s="388"/>
    </row>
    <row r="64" spans="2:14" ht="13.5" thickBot="1">
      <c r="B64" s="321" t="s">
        <v>514</v>
      </c>
      <c r="C64" s="408"/>
      <c r="D64" s="350">
        <f>D37+D59</f>
        <v>625.57895430965164</v>
      </c>
      <c r="E64" s="350">
        <f>E37+E59</f>
        <v>620.07286457142857</v>
      </c>
      <c r="F64" s="350">
        <f>F37+F59</f>
        <v>1245.6518188810801</v>
      </c>
      <c r="G64" s="388"/>
      <c r="H64" s="388"/>
      <c r="I64" s="388"/>
      <c r="J64" s="388"/>
      <c r="K64" s="388"/>
      <c r="L64" s="388"/>
      <c r="M64" s="388"/>
      <c r="N64" s="388"/>
    </row>
    <row r="65" spans="2:14">
      <c r="B65" s="388"/>
      <c r="C65" s="388"/>
      <c r="D65" s="388"/>
      <c r="E65" s="388"/>
      <c r="F65" s="388"/>
      <c r="G65" s="388"/>
      <c r="H65" s="388"/>
      <c r="I65" s="388"/>
      <c r="J65" s="388"/>
      <c r="K65" s="388"/>
      <c r="L65" s="388"/>
      <c r="M65" s="388"/>
      <c r="N65" s="388"/>
    </row>
    <row r="69" spans="2:14" ht="18.600000000000001" thickBot="1">
      <c r="B69" s="2136" t="s">
        <v>626</v>
      </c>
      <c r="C69" s="2136"/>
      <c r="D69" s="2136"/>
      <c r="E69" s="2136"/>
      <c r="F69" s="2136"/>
    </row>
    <row r="70" spans="2:14" ht="12.95">
      <c r="B70" s="409" t="s">
        <v>604</v>
      </c>
      <c r="C70" s="410"/>
      <c r="D70" s="2137" t="s">
        <v>508</v>
      </c>
      <c r="E70" s="2137"/>
      <c r="F70" s="2138"/>
      <c r="H70" s="378"/>
    </row>
    <row r="71" spans="2:14">
      <c r="B71" s="1122" t="s">
        <v>61</v>
      </c>
      <c r="C71" s="1123" t="s">
        <v>401</v>
      </c>
      <c r="D71" s="1124" t="s">
        <v>64</v>
      </c>
      <c r="E71" s="1124" t="s">
        <v>15</v>
      </c>
      <c r="F71" s="1125" t="s">
        <v>16</v>
      </c>
    </row>
    <row r="72" spans="2:14">
      <c r="B72" s="411" t="s">
        <v>121</v>
      </c>
      <c r="C72" s="2063">
        <v>8.5599999999999996E-2</v>
      </c>
      <c r="D72" s="412">
        <v>58.325824175824181</v>
      </c>
      <c r="E72" s="412"/>
      <c r="F72" s="413">
        <v>58.325824175824181</v>
      </c>
    </row>
    <row r="73" spans="2:14">
      <c r="B73" s="411" t="s">
        <v>123</v>
      </c>
      <c r="C73" s="2063">
        <v>0.2021</v>
      </c>
      <c r="D73" s="412">
        <v>45.347692307692313</v>
      </c>
      <c r="E73" s="412"/>
      <c r="F73" s="413">
        <v>45.347692307692313</v>
      </c>
    </row>
    <row r="74" spans="2:14">
      <c r="B74" s="411" t="s">
        <v>352</v>
      </c>
      <c r="C74" s="2063">
        <v>0.17</v>
      </c>
      <c r="D74" s="412">
        <v>3.3287032967033001</v>
      </c>
      <c r="E74" s="412"/>
      <c r="F74" s="413">
        <v>3.3287032967033001</v>
      </c>
    </row>
    <row r="75" spans="2:14">
      <c r="B75" s="411" t="s">
        <v>442</v>
      </c>
      <c r="C75" s="2063">
        <v>0.23330000000000001</v>
      </c>
      <c r="D75" s="412">
        <v>50.049450549450547</v>
      </c>
      <c r="E75" s="412"/>
      <c r="F75" s="413">
        <v>50.049450549450547</v>
      </c>
    </row>
    <row r="76" spans="2:14">
      <c r="B76" s="411" t="s">
        <v>501</v>
      </c>
      <c r="C76" s="2063">
        <v>0.2</v>
      </c>
      <c r="D76" s="412">
        <v>2.0736373626373599</v>
      </c>
      <c r="E76" s="412"/>
      <c r="F76" s="413">
        <v>2.0736373626373599</v>
      </c>
    </row>
    <row r="77" spans="2:14">
      <c r="B77" s="411" t="s">
        <v>443</v>
      </c>
      <c r="C77" s="2063">
        <v>0.23330000000000001</v>
      </c>
      <c r="D77" s="412">
        <v>26.556417582417581</v>
      </c>
      <c r="E77" s="412"/>
      <c r="F77" s="413">
        <v>26.556417582417581</v>
      </c>
    </row>
    <row r="78" spans="2:14">
      <c r="B78" s="411" t="s">
        <v>617</v>
      </c>
      <c r="C78" s="2063">
        <v>0.45900000000000002</v>
      </c>
      <c r="D78" s="412">
        <v>8.7159890109890092</v>
      </c>
      <c r="E78" s="412"/>
      <c r="F78" s="413">
        <v>8.7159890109890092</v>
      </c>
    </row>
    <row r="79" spans="2:14">
      <c r="B79" s="411" t="s">
        <v>152</v>
      </c>
      <c r="C79" s="1126">
        <v>0.31850000000000001</v>
      </c>
      <c r="D79" s="412"/>
      <c r="E79" s="412">
        <v>45.528351648351652</v>
      </c>
      <c r="F79" s="413">
        <v>45.528351648351652</v>
      </c>
    </row>
    <row r="80" spans="2:14">
      <c r="B80" s="411" t="s">
        <v>464</v>
      </c>
      <c r="C80" s="1126">
        <v>0.3</v>
      </c>
      <c r="D80" s="412"/>
      <c r="E80" s="412">
        <v>0.67196703296702998</v>
      </c>
      <c r="F80" s="413">
        <v>0.67196703296702998</v>
      </c>
    </row>
    <row r="81" spans="2:6">
      <c r="B81" s="411" t="s">
        <v>235</v>
      </c>
      <c r="C81" s="1126">
        <v>0.3</v>
      </c>
      <c r="D81" s="412">
        <v>10.101087912087911</v>
      </c>
      <c r="E81" s="412"/>
      <c r="F81" s="413">
        <v>10.101087912087911</v>
      </c>
    </row>
    <row r="82" spans="2:6">
      <c r="B82" s="411" t="s">
        <v>444</v>
      </c>
      <c r="C82" s="1126">
        <v>0.1333</v>
      </c>
      <c r="D82" s="412">
        <v>12.28796703296703</v>
      </c>
      <c r="E82" s="412"/>
      <c r="F82" s="413">
        <v>12.28796703296703</v>
      </c>
    </row>
    <row r="83" spans="2:6">
      <c r="B83" s="411" t="s">
        <v>445</v>
      </c>
      <c r="C83" s="1126">
        <v>0.1333</v>
      </c>
      <c r="D83" s="412">
        <v>13.23985714285714</v>
      </c>
      <c r="E83" s="412"/>
      <c r="F83" s="413">
        <v>13.23985714285714</v>
      </c>
    </row>
    <row r="84" spans="2:6">
      <c r="B84" s="411" t="s">
        <v>530</v>
      </c>
      <c r="C84" s="1126">
        <v>0.1333</v>
      </c>
      <c r="D84" s="412">
        <v>8.4700219780219808</v>
      </c>
      <c r="E84" s="412"/>
      <c r="F84" s="413">
        <v>8.4700219780219808</v>
      </c>
    </row>
    <row r="85" spans="2:6">
      <c r="B85" s="411" t="s">
        <v>618</v>
      </c>
      <c r="C85" s="1126">
        <v>0.125</v>
      </c>
      <c r="D85" s="412">
        <v>4.3718241758241803</v>
      </c>
      <c r="E85" s="412"/>
      <c r="F85" s="413">
        <v>4.3718241758241803</v>
      </c>
    </row>
    <row r="86" spans="2:6">
      <c r="B86" s="411" t="s">
        <v>449</v>
      </c>
      <c r="C86" s="1126">
        <v>0.1333</v>
      </c>
      <c r="D86" s="412">
        <v>1.8245824175824199</v>
      </c>
      <c r="E86" s="412"/>
      <c r="F86" s="413">
        <v>1.8245824175824199</v>
      </c>
    </row>
    <row r="87" spans="2:6">
      <c r="B87" s="411" t="s">
        <v>450</v>
      </c>
      <c r="C87" s="1126">
        <v>0.1333</v>
      </c>
      <c r="D87" s="412">
        <v>5.8066703296703297</v>
      </c>
      <c r="E87" s="412"/>
      <c r="F87" s="413">
        <v>5.8066703296703297</v>
      </c>
    </row>
    <row r="88" spans="2:6">
      <c r="B88" s="411" t="s">
        <v>619</v>
      </c>
      <c r="C88" s="1126">
        <v>0.1</v>
      </c>
      <c r="D88" s="412">
        <v>11.40445054945055</v>
      </c>
      <c r="E88" s="412"/>
      <c r="F88" s="413">
        <v>11.40445054945055</v>
      </c>
    </row>
    <row r="89" spans="2:6">
      <c r="B89" s="411" t="s">
        <v>451</v>
      </c>
      <c r="C89" s="1126">
        <v>0.23330000000000001</v>
      </c>
      <c r="D89" s="412">
        <v>50.544835164835163</v>
      </c>
      <c r="E89" s="412"/>
      <c r="F89" s="413">
        <v>50.544835164835163</v>
      </c>
    </row>
    <row r="90" spans="2:6">
      <c r="B90" s="411" t="s">
        <v>206</v>
      </c>
      <c r="C90" s="1126">
        <v>0.6</v>
      </c>
      <c r="D90" s="412">
        <v>38.00617582417582</v>
      </c>
      <c r="E90" s="412"/>
      <c r="F90" s="413">
        <v>38.00617582417582</v>
      </c>
    </row>
    <row r="91" spans="2:6">
      <c r="B91" s="411" t="s">
        <v>452</v>
      </c>
      <c r="C91" s="1126">
        <v>9.6799999999999997E-2</v>
      </c>
      <c r="D91" s="412">
        <v>11.12507692307692</v>
      </c>
      <c r="E91" s="412"/>
      <c r="F91" s="413">
        <v>11.12507692307692</v>
      </c>
    </row>
    <row r="92" spans="2:6">
      <c r="B92" s="411" t="s">
        <v>453</v>
      </c>
      <c r="C92" s="1126">
        <v>0.1333</v>
      </c>
      <c r="D92" s="412">
        <v>12.28207692307692</v>
      </c>
      <c r="E92" s="412"/>
      <c r="F92" s="413">
        <v>12.28207692307692</v>
      </c>
    </row>
    <row r="93" spans="2:6">
      <c r="B93" s="411" t="s">
        <v>454</v>
      </c>
      <c r="C93" s="1126">
        <v>0.23330000000000001</v>
      </c>
      <c r="D93" s="412">
        <v>18.069186813186811</v>
      </c>
      <c r="E93" s="412"/>
      <c r="F93" s="413">
        <v>18.069186813186811</v>
      </c>
    </row>
    <row r="94" spans="2:6">
      <c r="B94" s="411" t="s">
        <v>455</v>
      </c>
      <c r="C94" s="1126">
        <v>0.1333</v>
      </c>
      <c r="D94" s="412">
        <v>7.3436703296703296</v>
      </c>
      <c r="E94" s="412"/>
      <c r="F94" s="413">
        <v>7.3436703296703296</v>
      </c>
    </row>
    <row r="95" spans="2:6">
      <c r="B95" s="411" t="s">
        <v>516</v>
      </c>
      <c r="C95" s="1126">
        <v>0.255</v>
      </c>
      <c r="D95" s="412">
        <v>13.84365934065934</v>
      </c>
      <c r="E95" s="412">
        <v>42.892417582417579</v>
      </c>
      <c r="F95" s="413">
        <v>56.736076923076922</v>
      </c>
    </row>
    <row r="96" spans="2:6" ht="13.5" thickBot="1">
      <c r="B96" s="1127" t="s">
        <v>620</v>
      </c>
      <c r="C96" s="1128"/>
      <c r="D96" s="1129">
        <v>413.11885714285717</v>
      </c>
      <c r="E96" s="1129">
        <v>89.092736263736271</v>
      </c>
      <c r="F96" s="1130">
        <v>502.21159340659335</v>
      </c>
    </row>
    <row r="97" spans="2:8">
      <c r="B97" s="374" t="s">
        <v>533</v>
      </c>
    </row>
    <row r="98" spans="2:8">
      <c r="B98" s="374" t="s">
        <v>621</v>
      </c>
    </row>
    <row r="100" spans="2:8" ht="18.600000000000001" thickBot="1">
      <c r="B100" s="2136" t="s">
        <v>627</v>
      </c>
      <c r="C100" s="2136"/>
      <c r="D100" s="2136"/>
      <c r="E100" s="2136"/>
      <c r="F100" s="2136"/>
    </row>
    <row r="101" spans="2:8" ht="12.95">
      <c r="B101" s="409" t="s">
        <v>585</v>
      </c>
      <c r="C101" s="410"/>
      <c r="D101" s="2137" t="s">
        <v>508</v>
      </c>
      <c r="E101" s="2137"/>
      <c r="F101" s="2138"/>
      <c r="H101" s="378"/>
    </row>
    <row r="102" spans="2:8">
      <c r="B102" s="1131" t="s">
        <v>61</v>
      </c>
      <c r="C102" s="1123" t="s">
        <v>401</v>
      </c>
      <c r="D102" s="1124" t="s">
        <v>64</v>
      </c>
      <c r="E102" s="1124" t="s">
        <v>15</v>
      </c>
      <c r="F102" s="1125" t="s">
        <v>16</v>
      </c>
    </row>
    <row r="103" spans="2:8">
      <c r="B103" s="414" t="s">
        <v>344</v>
      </c>
      <c r="C103" s="415" t="s">
        <v>67</v>
      </c>
      <c r="D103" s="416">
        <v>16.100000000000001</v>
      </c>
      <c r="E103" s="416">
        <v>80.2</v>
      </c>
      <c r="F103" s="417">
        <v>96.300000000000011</v>
      </c>
    </row>
    <row r="104" spans="2:8">
      <c r="B104" s="418" t="s">
        <v>342</v>
      </c>
      <c r="C104" s="419" t="s">
        <v>67</v>
      </c>
      <c r="D104" s="420">
        <v>42</v>
      </c>
      <c r="E104" s="420">
        <v>3.1</v>
      </c>
      <c r="F104" s="421">
        <v>45.1</v>
      </c>
    </row>
    <row r="105" spans="2:8">
      <c r="B105" s="418" t="s">
        <v>343</v>
      </c>
      <c r="C105" s="419" t="s">
        <v>67</v>
      </c>
      <c r="D105" s="420">
        <v>15.4</v>
      </c>
      <c r="E105" s="420">
        <v>10.5</v>
      </c>
      <c r="F105" s="421">
        <v>25.9</v>
      </c>
    </row>
    <row r="106" spans="2:8">
      <c r="B106" s="418" t="s">
        <v>90</v>
      </c>
      <c r="C106" s="419">
        <v>0.25</v>
      </c>
      <c r="D106" s="420">
        <v>18.5</v>
      </c>
      <c r="E106" s="420">
        <v>1.3</v>
      </c>
      <c r="F106" s="421">
        <v>19.8</v>
      </c>
    </row>
    <row r="107" spans="2:8">
      <c r="B107" s="418" t="s">
        <v>72</v>
      </c>
      <c r="C107" s="419">
        <v>0.23549999999999999</v>
      </c>
      <c r="D107" s="420">
        <v>7.9</v>
      </c>
      <c r="E107" s="420">
        <v>1</v>
      </c>
      <c r="F107" s="421">
        <v>8.9</v>
      </c>
    </row>
    <row r="108" spans="2:8">
      <c r="B108" s="418" t="s">
        <v>425</v>
      </c>
      <c r="C108" s="419">
        <v>0.6</v>
      </c>
      <c r="D108" s="420">
        <v>8.4</v>
      </c>
      <c r="E108" s="420" t="s">
        <v>542</v>
      </c>
      <c r="F108" s="421">
        <v>8.4</v>
      </c>
    </row>
    <row r="109" spans="2:8">
      <c r="B109" s="422" t="s">
        <v>220</v>
      </c>
      <c r="C109" s="423">
        <v>0.15</v>
      </c>
      <c r="D109" s="416">
        <v>6.7</v>
      </c>
      <c r="E109" s="416" t="s">
        <v>542</v>
      </c>
      <c r="F109" s="417">
        <v>6.7</v>
      </c>
    </row>
    <row r="110" spans="2:8">
      <c r="B110" s="418" t="s">
        <v>148</v>
      </c>
      <c r="C110" s="419">
        <v>0.05</v>
      </c>
      <c r="D110" s="420">
        <v>6.5</v>
      </c>
      <c r="E110" s="420" t="s">
        <v>542</v>
      </c>
      <c r="F110" s="421">
        <v>6.5</v>
      </c>
    </row>
    <row r="111" spans="2:8">
      <c r="B111" s="418" t="s">
        <v>569</v>
      </c>
      <c r="C111" s="419">
        <v>0.18329999999999999</v>
      </c>
      <c r="D111" s="420" t="s">
        <v>542</v>
      </c>
      <c r="E111" s="420">
        <v>1.5</v>
      </c>
      <c r="F111" s="421">
        <v>1.5</v>
      </c>
    </row>
    <row r="112" spans="2:8">
      <c r="B112" s="418" t="s">
        <v>586</v>
      </c>
      <c r="C112" s="419">
        <v>0.35</v>
      </c>
      <c r="D112" s="420" t="s">
        <v>542</v>
      </c>
      <c r="E112" s="420" t="s">
        <v>542</v>
      </c>
      <c r="F112" s="421">
        <v>0</v>
      </c>
    </row>
    <row r="113" spans="2:6" ht="13.5" thickBot="1">
      <c r="B113" s="1127" t="s">
        <v>587</v>
      </c>
      <c r="C113" s="1128"/>
      <c r="D113" s="1129">
        <f>SUM(D103:D112)</f>
        <v>121.50000000000001</v>
      </c>
      <c r="E113" s="1129">
        <v>97.6</v>
      </c>
      <c r="F113" s="1130">
        <v>219.10000000000002</v>
      </c>
    </row>
    <row r="114" spans="2:6">
      <c r="B114" s="374" t="s">
        <v>409</v>
      </c>
    </row>
    <row r="115" spans="2:6">
      <c r="B115" s="374" t="s">
        <v>588</v>
      </c>
    </row>
    <row r="117" spans="2:6" ht="12.95" thickBot="1">
      <c r="C117" s="1126"/>
      <c r="D117" s="424"/>
      <c r="E117" s="424"/>
      <c r="F117" s="424"/>
    </row>
    <row r="118" spans="2:6" ht="12.75" customHeight="1">
      <c r="B118" s="1132" t="s">
        <v>589</v>
      </c>
      <c r="C118" s="1133"/>
      <c r="D118" s="1134" t="s">
        <v>64</v>
      </c>
      <c r="E118" s="1134" t="s">
        <v>15</v>
      </c>
      <c r="F118" s="1135" t="s">
        <v>16</v>
      </c>
    </row>
    <row r="119" spans="2:6" ht="13.5" customHeight="1">
      <c r="B119" s="1488" t="s">
        <v>590</v>
      </c>
      <c r="C119" s="1949"/>
      <c r="D119" s="1950">
        <f>D96+D113</f>
        <v>534.61885714285722</v>
      </c>
      <c r="E119" s="1950">
        <f>E96+E113</f>
        <v>186.69273626373626</v>
      </c>
      <c r="F119" s="1951">
        <f>F96+F113</f>
        <v>721.31159340659337</v>
      </c>
    </row>
    <row r="120" spans="2:6">
      <c r="C120" s="1126"/>
      <c r="D120" s="424"/>
      <c r="E120" s="424"/>
      <c r="F120" s="424"/>
    </row>
  </sheetData>
  <mergeCells count="7">
    <mergeCell ref="D101:F101"/>
    <mergeCell ref="B1:F1"/>
    <mergeCell ref="D2:F2"/>
    <mergeCell ref="D48:F48"/>
    <mergeCell ref="B69:F69"/>
    <mergeCell ref="D70:F70"/>
    <mergeCell ref="B100:F100"/>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Q123"/>
  <sheetViews>
    <sheetView topLeftCell="A18" workbookViewId="0">
      <selection activeCell="B41" sqref="B41"/>
    </sheetView>
  </sheetViews>
  <sheetFormatPr defaultColWidth="9.140625" defaultRowHeight="12.6"/>
  <cols>
    <col min="1" max="1" width="9.140625" style="326"/>
    <col min="2" max="2" width="26.140625" style="326" customWidth="1"/>
    <col min="3" max="3" width="23" style="326" customWidth="1"/>
    <col min="4" max="4" width="15.5703125" style="326" customWidth="1"/>
    <col min="5" max="5" width="9.140625" style="326"/>
    <col min="6" max="6" width="14.7109375" style="326" customWidth="1"/>
    <col min="7" max="225" width="9.140625" style="326"/>
    <col min="226" max="226" width="18.140625" style="326" bestFit="1" customWidth="1"/>
    <col min="227" max="231" width="9.140625" style="326"/>
    <col min="232" max="232" width="26.140625" style="326" customWidth="1"/>
    <col min="233" max="233" width="23" style="326" customWidth="1"/>
    <col min="234" max="234" width="15.5703125" style="326" customWidth="1"/>
    <col min="235" max="235" width="9.140625" style="326"/>
    <col min="236" max="236" width="14.7109375" style="326" customWidth="1"/>
    <col min="237" max="16384" width="9.140625" style="326"/>
  </cols>
  <sheetData>
    <row r="1" spans="2:14" ht="15.6">
      <c r="B1" s="2141" t="s">
        <v>628</v>
      </c>
      <c r="C1" s="2141"/>
      <c r="D1" s="2141"/>
      <c r="E1" s="2141"/>
      <c r="F1" s="2141"/>
    </row>
    <row r="2" spans="2:14" ht="15.95" thickBot="1">
      <c r="B2" s="1460"/>
      <c r="C2" s="1460"/>
      <c r="D2" s="1460"/>
      <c r="E2" s="1460"/>
      <c r="F2" s="1460"/>
    </row>
    <row r="3" spans="2:14" ht="12.95">
      <c r="B3" s="275" t="s">
        <v>592</v>
      </c>
      <c r="C3" s="314"/>
      <c r="D3" s="2134" t="s">
        <v>508</v>
      </c>
      <c r="E3" s="2134"/>
      <c r="F3" s="2135"/>
      <c r="G3" s="332"/>
      <c r="H3" s="332"/>
      <c r="I3" s="373"/>
      <c r="J3" s="332"/>
      <c r="K3" s="332"/>
      <c r="L3" s="332"/>
      <c r="M3" s="332"/>
      <c r="N3" s="332"/>
    </row>
    <row r="4" spans="2:14">
      <c r="B4" s="425" t="s">
        <v>61</v>
      </c>
      <c r="C4" s="1136" t="s">
        <v>401</v>
      </c>
      <c r="D4" s="426" t="s">
        <v>64</v>
      </c>
      <c r="E4" s="426" t="s">
        <v>15</v>
      </c>
      <c r="F4" s="427" t="s">
        <v>16</v>
      </c>
      <c r="G4" s="332"/>
      <c r="H4" s="332"/>
      <c r="I4" s="332"/>
      <c r="J4" s="332"/>
      <c r="K4" s="332"/>
      <c r="L4" s="332"/>
      <c r="M4" s="332"/>
      <c r="N4" s="332"/>
    </row>
    <row r="5" spans="2:14">
      <c r="B5" s="383" t="s">
        <v>21</v>
      </c>
      <c r="C5" s="20">
        <v>0.85</v>
      </c>
      <c r="D5" s="385">
        <v>3.6856051649305597</v>
      </c>
      <c r="E5" s="385">
        <v>3.5729849555555599</v>
      </c>
      <c r="F5" s="386">
        <v>7.2585901204861196</v>
      </c>
      <c r="G5" s="333"/>
      <c r="H5" s="333"/>
      <c r="I5" s="332"/>
      <c r="J5" s="332"/>
      <c r="K5" s="292"/>
      <c r="L5" s="292"/>
      <c r="M5" s="292"/>
      <c r="N5" s="292"/>
    </row>
    <row r="6" spans="2:14">
      <c r="B6" s="389" t="s">
        <v>593</v>
      </c>
      <c r="C6" s="20">
        <v>0.32700000000000001</v>
      </c>
      <c r="D6" s="385">
        <v>4.3403833224826398</v>
      </c>
      <c r="E6" s="385">
        <v>0.73832523333333</v>
      </c>
      <c r="F6" s="386">
        <v>5.0787085558159699</v>
      </c>
      <c r="G6" s="333"/>
      <c r="H6" s="333"/>
      <c r="I6" s="332"/>
      <c r="J6" s="332"/>
      <c r="K6" s="292"/>
      <c r="L6" s="292"/>
      <c r="M6" s="292"/>
      <c r="N6" s="292"/>
    </row>
    <row r="7" spans="2:14">
      <c r="B7" s="389" t="s">
        <v>33</v>
      </c>
      <c r="C7" s="20">
        <v>0.45</v>
      </c>
      <c r="D7" s="385">
        <v>21.486677799479168</v>
      </c>
      <c r="E7" s="385">
        <v>5.2304307000000003</v>
      </c>
      <c r="F7" s="386">
        <v>26.717108499479167</v>
      </c>
      <c r="G7" s="333"/>
      <c r="H7" s="333"/>
      <c r="I7" s="332"/>
      <c r="J7" s="332"/>
      <c r="K7" s="292"/>
      <c r="L7" s="292"/>
      <c r="M7" s="292"/>
      <c r="N7" s="292"/>
    </row>
    <row r="8" spans="2:14">
      <c r="B8" s="389" t="s">
        <v>163</v>
      </c>
      <c r="C8" s="20">
        <v>0.65129999999999999</v>
      </c>
      <c r="D8" s="385">
        <v>2.7155422309027699</v>
      </c>
      <c r="E8" s="385">
        <v>3.90100132222222</v>
      </c>
      <c r="F8" s="386">
        <v>6.6165435531249894</v>
      </c>
      <c r="G8" s="333"/>
      <c r="H8" s="333"/>
      <c r="I8" s="332"/>
      <c r="J8" s="332"/>
      <c r="K8" s="292"/>
      <c r="L8" s="292"/>
      <c r="M8" s="292"/>
      <c r="N8" s="292"/>
    </row>
    <row r="9" spans="2:14">
      <c r="B9" s="389" t="s">
        <v>594</v>
      </c>
      <c r="C9" s="20">
        <v>0.58899999999999997</v>
      </c>
      <c r="D9" s="385">
        <v>0.25364514973958002</v>
      </c>
      <c r="E9" s="385">
        <v>0</v>
      </c>
      <c r="F9" s="386">
        <v>0.25364514973958002</v>
      </c>
      <c r="G9" s="333"/>
      <c r="H9" s="333"/>
      <c r="I9" s="332"/>
      <c r="J9" s="332"/>
      <c r="K9" s="292"/>
      <c r="L9" s="292"/>
      <c r="M9" s="292"/>
      <c r="N9" s="292"/>
    </row>
    <row r="10" spans="2:14">
      <c r="B10" s="389" t="s">
        <v>42</v>
      </c>
      <c r="C10" s="3">
        <v>0.36660500000000001</v>
      </c>
      <c r="D10" s="385">
        <v>35.718222222222217</v>
      </c>
      <c r="E10" s="385">
        <v>0</v>
      </c>
      <c r="F10" s="386">
        <v>35.718222222222217</v>
      </c>
      <c r="G10" s="333"/>
      <c r="H10" s="333"/>
      <c r="I10" s="332"/>
      <c r="J10" s="332"/>
      <c r="K10" s="292"/>
      <c r="L10" s="292"/>
      <c r="M10" s="292"/>
      <c r="N10" s="292"/>
    </row>
    <row r="11" spans="2:14">
      <c r="B11" s="389" t="s">
        <v>47</v>
      </c>
      <c r="C11" s="20">
        <v>0.7</v>
      </c>
      <c r="D11" s="385">
        <v>64.283609201388884</v>
      </c>
      <c r="E11" s="385">
        <v>29.588436344444439</v>
      </c>
      <c r="F11" s="386">
        <v>93.872045545833316</v>
      </c>
      <c r="G11" s="333"/>
      <c r="H11" s="333"/>
      <c r="I11" s="332"/>
      <c r="J11" s="332"/>
      <c r="K11" s="292"/>
      <c r="L11" s="292"/>
      <c r="M11" s="292"/>
      <c r="N11" s="292"/>
    </row>
    <row r="12" spans="2:14">
      <c r="B12" s="389" t="s">
        <v>51</v>
      </c>
      <c r="C12" s="1137" t="s">
        <v>162</v>
      </c>
      <c r="D12" s="385">
        <v>2.6554452555567001</v>
      </c>
      <c r="E12" s="385">
        <v>1.76490453333333</v>
      </c>
      <c r="F12" s="386">
        <v>4.4203497888900305</v>
      </c>
      <c r="G12" s="333"/>
      <c r="H12" s="333"/>
      <c r="I12" s="332"/>
      <c r="J12" s="332"/>
      <c r="K12" s="292"/>
      <c r="L12" s="292"/>
      <c r="M12" s="292"/>
      <c r="N12" s="292"/>
    </row>
    <row r="13" spans="2:14">
      <c r="B13" s="389" t="s">
        <v>173</v>
      </c>
      <c r="C13" s="1137" t="s">
        <v>164</v>
      </c>
      <c r="D13" s="385">
        <v>1.085537787543E-2</v>
      </c>
      <c r="E13" s="385">
        <v>0</v>
      </c>
      <c r="F13" s="386">
        <v>1.085537787543E-2</v>
      </c>
      <c r="G13" s="333"/>
      <c r="H13" s="333"/>
      <c r="I13" s="332"/>
      <c r="J13" s="332"/>
      <c r="K13" s="292"/>
      <c r="L13" s="292"/>
      <c r="M13" s="292"/>
      <c r="N13" s="292"/>
    </row>
    <row r="14" spans="2:14">
      <c r="B14" s="389" t="s">
        <v>419</v>
      </c>
      <c r="C14" s="20">
        <v>0.1988</v>
      </c>
      <c r="D14" s="385">
        <v>0.22675453457302003</v>
      </c>
      <c r="E14" s="385">
        <v>0.98721017777777997</v>
      </c>
      <c r="F14" s="386">
        <v>1.2139647123507999</v>
      </c>
      <c r="G14" s="333"/>
      <c r="H14" s="333"/>
      <c r="I14" s="332"/>
      <c r="J14" s="332"/>
      <c r="K14" s="292"/>
      <c r="L14" s="292"/>
      <c r="M14" s="292"/>
      <c r="N14" s="292"/>
    </row>
    <row r="15" spans="2:14">
      <c r="B15" s="389" t="s">
        <v>56</v>
      </c>
      <c r="C15" s="20">
        <v>0.55300000000000005</v>
      </c>
      <c r="D15" s="385">
        <v>14.822096527777781</v>
      </c>
      <c r="E15" s="385">
        <v>10.427990899999999</v>
      </c>
      <c r="F15" s="386">
        <v>25.250087427777778</v>
      </c>
      <c r="G15" s="333"/>
      <c r="H15" s="333"/>
      <c r="I15" s="332"/>
      <c r="J15" s="332"/>
      <c r="K15" s="292"/>
      <c r="L15" s="292"/>
      <c r="M15" s="292"/>
      <c r="N15" s="292"/>
    </row>
    <row r="16" spans="2:14">
      <c r="B16" s="389" t="s">
        <v>57</v>
      </c>
      <c r="C16" s="1137">
        <v>0.39550000000000002</v>
      </c>
      <c r="D16" s="385">
        <v>18.904933333333332</v>
      </c>
      <c r="E16" s="385">
        <v>50.866470244444443</v>
      </c>
      <c r="F16" s="386">
        <v>69.771403577777775</v>
      </c>
      <c r="G16" s="333"/>
      <c r="H16" s="333"/>
      <c r="I16" s="332"/>
      <c r="J16" s="332"/>
      <c r="K16" s="292"/>
      <c r="L16" s="292"/>
      <c r="M16" s="292"/>
      <c r="N16" s="292"/>
    </row>
    <row r="17" spans="2:14">
      <c r="B17" s="389" t="s">
        <v>60</v>
      </c>
      <c r="C17" s="20">
        <v>0.43969999999999998</v>
      </c>
      <c r="D17" s="385">
        <v>7.11613142361111</v>
      </c>
      <c r="E17" s="385">
        <v>10.927580444444439</v>
      </c>
      <c r="F17" s="386">
        <v>18.043711868055549</v>
      </c>
      <c r="G17" s="333"/>
      <c r="H17" s="333"/>
      <c r="I17" s="332"/>
      <c r="J17" s="332"/>
      <c r="K17" s="292"/>
      <c r="L17" s="292"/>
      <c r="M17" s="292"/>
      <c r="N17" s="292"/>
    </row>
    <row r="18" spans="2:14">
      <c r="B18" s="389" t="s">
        <v>65</v>
      </c>
      <c r="C18" s="20">
        <v>0.64</v>
      </c>
      <c r="D18" s="385">
        <v>20.32703602430556</v>
      </c>
      <c r="E18" s="385">
        <v>9.8851428777777794</v>
      </c>
      <c r="F18" s="386">
        <v>30.212178902083338</v>
      </c>
      <c r="G18" s="333"/>
      <c r="H18" s="333"/>
      <c r="I18" s="332"/>
      <c r="J18" s="332"/>
      <c r="K18" s="292"/>
      <c r="L18" s="292"/>
      <c r="M18" s="292"/>
      <c r="N18" s="292"/>
    </row>
    <row r="19" spans="2:14">
      <c r="B19" s="389" t="s">
        <v>68</v>
      </c>
      <c r="C19" s="20">
        <v>0.2</v>
      </c>
      <c r="D19" s="385">
        <v>2.5364366319444498</v>
      </c>
      <c r="E19" s="385">
        <v>3.3819956000000002</v>
      </c>
      <c r="F19" s="386">
        <v>5.9184322319444505</v>
      </c>
      <c r="G19" s="333"/>
      <c r="H19" s="333"/>
      <c r="I19" s="332"/>
      <c r="J19" s="332"/>
      <c r="K19" s="292"/>
      <c r="L19" s="292"/>
      <c r="M19" s="292"/>
      <c r="N19" s="292"/>
    </row>
    <row r="20" spans="2:14">
      <c r="B20" s="389" t="s">
        <v>71</v>
      </c>
      <c r="C20" s="1137" t="s">
        <v>167</v>
      </c>
      <c r="D20" s="385">
        <v>10.19245892740885</v>
      </c>
      <c r="E20" s="385">
        <v>0.91656823333333004</v>
      </c>
      <c r="F20" s="386">
        <v>11.10902716074218</v>
      </c>
      <c r="G20" s="333"/>
      <c r="H20" s="333"/>
      <c r="I20" s="332"/>
      <c r="J20" s="332"/>
      <c r="K20" s="292"/>
      <c r="L20" s="292"/>
      <c r="M20" s="292"/>
      <c r="N20" s="292"/>
    </row>
    <row r="21" spans="2:14">
      <c r="B21" s="389" t="s">
        <v>52</v>
      </c>
      <c r="C21" s="1137">
        <v>0.35</v>
      </c>
      <c r="D21" s="385">
        <v>1.7323153221001002</v>
      </c>
      <c r="E21" s="385">
        <v>0.40906322033898002</v>
      </c>
      <c r="F21" s="386">
        <v>2.1413785424390803</v>
      </c>
      <c r="G21" s="333"/>
      <c r="H21" s="333"/>
      <c r="I21" s="332"/>
      <c r="J21" s="332"/>
      <c r="K21" s="292"/>
      <c r="L21" s="292"/>
      <c r="M21" s="292"/>
      <c r="N21" s="292"/>
    </row>
    <row r="22" spans="2:14">
      <c r="B22" s="389" t="s">
        <v>74</v>
      </c>
      <c r="C22" s="1137" t="s">
        <v>174</v>
      </c>
      <c r="D22" s="385">
        <v>54.21637929416233</v>
      </c>
      <c r="E22" s="385">
        <v>75.671123199999997</v>
      </c>
      <c r="F22" s="386">
        <v>129.88750249416233</v>
      </c>
      <c r="G22" s="333"/>
      <c r="H22" s="333"/>
      <c r="I22" s="332"/>
      <c r="J22" s="332"/>
      <c r="K22" s="292"/>
      <c r="L22" s="292"/>
      <c r="M22" s="292"/>
      <c r="N22" s="292"/>
    </row>
    <row r="23" spans="2:14">
      <c r="B23" s="389" t="s">
        <v>178</v>
      </c>
      <c r="C23" s="1137" t="s">
        <v>175</v>
      </c>
      <c r="D23" s="385">
        <v>23.989863281249999</v>
      </c>
      <c r="E23" s="385">
        <v>66.576080066666677</v>
      </c>
      <c r="F23" s="386">
        <v>90.565943347916672</v>
      </c>
      <c r="G23" s="333"/>
      <c r="H23" s="333"/>
      <c r="I23" s="332"/>
      <c r="J23" s="332"/>
      <c r="K23" s="292"/>
      <c r="L23" s="292"/>
      <c r="M23" s="292"/>
      <c r="N23" s="292"/>
    </row>
    <row r="24" spans="2:14">
      <c r="B24" s="389" t="s">
        <v>83</v>
      </c>
      <c r="C24" s="1137">
        <v>0.33310000000000001</v>
      </c>
      <c r="D24" s="385">
        <v>27.446385546875</v>
      </c>
      <c r="E24" s="385">
        <v>0.53430265555556</v>
      </c>
      <c r="F24" s="386">
        <v>27.98068820243056</v>
      </c>
      <c r="G24" s="333"/>
      <c r="H24" s="333"/>
      <c r="I24" s="332"/>
      <c r="J24" s="332"/>
      <c r="K24" s="292"/>
      <c r="L24" s="292"/>
      <c r="M24" s="292"/>
      <c r="N24" s="292"/>
    </row>
    <row r="25" spans="2:14">
      <c r="B25" s="389" t="s">
        <v>85</v>
      </c>
      <c r="C25" s="1137">
        <v>0.3679</v>
      </c>
      <c r="D25" s="385">
        <v>2.6743222222222198</v>
      </c>
      <c r="E25" s="385">
        <v>9.8690928222222194</v>
      </c>
      <c r="F25" s="386">
        <v>12.543415044444439</v>
      </c>
      <c r="G25" s="333"/>
      <c r="H25" s="333"/>
      <c r="I25" s="332"/>
      <c r="J25" s="332"/>
      <c r="K25" s="292"/>
      <c r="L25" s="292"/>
      <c r="M25" s="292"/>
      <c r="N25" s="292"/>
    </row>
    <row r="26" spans="2:14">
      <c r="B26" s="389" t="s">
        <v>88</v>
      </c>
      <c r="C26" s="20" t="s">
        <v>176</v>
      </c>
      <c r="D26" s="385">
        <v>24.749882035319011</v>
      </c>
      <c r="E26" s="385">
        <v>9.49677786666666</v>
      </c>
      <c r="F26" s="386">
        <v>34.246659901985673</v>
      </c>
      <c r="G26" s="333"/>
      <c r="H26" s="333"/>
      <c r="I26" s="332"/>
      <c r="J26" s="332"/>
      <c r="K26" s="292"/>
      <c r="L26" s="292"/>
      <c r="M26" s="292"/>
      <c r="N26" s="292"/>
    </row>
    <row r="27" spans="2:14">
      <c r="B27" s="389" t="s">
        <v>466</v>
      </c>
      <c r="C27" s="20">
        <v>0.41499999999999998</v>
      </c>
      <c r="D27" s="385">
        <v>3.8448088161892402</v>
      </c>
      <c r="E27" s="385">
        <v>0.15498693333333</v>
      </c>
      <c r="F27" s="386">
        <v>3.99979574952257</v>
      </c>
      <c r="G27" s="333"/>
      <c r="H27" s="333"/>
      <c r="I27" s="332"/>
      <c r="J27" s="332"/>
      <c r="K27" s="292"/>
      <c r="L27" s="292"/>
      <c r="M27" s="292"/>
      <c r="N27" s="292"/>
    </row>
    <row r="28" spans="2:14">
      <c r="B28" s="389" t="s">
        <v>105</v>
      </c>
      <c r="C28" s="20">
        <v>0.30580000000000002</v>
      </c>
      <c r="D28" s="385">
        <v>11.505526388888891</v>
      </c>
      <c r="E28" s="385">
        <v>183.74381252222221</v>
      </c>
      <c r="F28" s="386">
        <v>195.2493389111111</v>
      </c>
      <c r="G28" s="333"/>
      <c r="H28" s="333"/>
      <c r="I28" s="332"/>
      <c r="J28" s="332"/>
      <c r="K28" s="292"/>
      <c r="L28" s="292"/>
      <c r="M28" s="292"/>
      <c r="N28" s="292"/>
    </row>
    <row r="29" spans="2:14">
      <c r="B29" s="389" t="s">
        <v>106</v>
      </c>
      <c r="C29" s="20">
        <v>0.30580000000000002</v>
      </c>
      <c r="D29" s="385">
        <v>35.488744444444443</v>
      </c>
      <c r="E29" s="385">
        <v>0</v>
      </c>
      <c r="F29" s="386">
        <v>35.488744444444443</v>
      </c>
      <c r="G29" s="333"/>
      <c r="H29" s="333"/>
      <c r="I29" s="332"/>
      <c r="J29" s="332"/>
      <c r="K29" s="292"/>
      <c r="L29" s="292"/>
      <c r="M29" s="292"/>
      <c r="N29" s="292"/>
    </row>
    <row r="30" spans="2:14">
      <c r="B30" s="389" t="s">
        <v>108</v>
      </c>
      <c r="C30" s="1137">
        <v>0.58840000000000003</v>
      </c>
      <c r="D30" s="385">
        <v>40.305122092013889</v>
      </c>
      <c r="E30" s="385">
        <v>1.4919362111111101</v>
      </c>
      <c r="F30" s="386">
        <v>41.797058303124999</v>
      </c>
      <c r="G30" s="333"/>
      <c r="H30" s="333"/>
      <c r="I30" s="332"/>
      <c r="J30" s="332"/>
      <c r="K30" s="292"/>
      <c r="L30" s="292"/>
      <c r="M30" s="292"/>
      <c r="N30" s="292"/>
    </row>
    <row r="31" spans="2:14">
      <c r="B31" s="389" t="s">
        <v>524</v>
      </c>
      <c r="C31" s="1138">
        <v>0.54</v>
      </c>
      <c r="D31" s="385">
        <v>17.212299999999999</v>
      </c>
      <c r="E31" s="385">
        <v>12.65489663333333</v>
      </c>
      <c r="F31" s="386">
        <v>29.867196633333329</v>
      </c>
      <c r="G31" s="333"/>
      <c r="H31" s="333"/>
      <c r="I31" s="332"/>
      <c r="J31" s="332"/>
      <c r="K31" s="292"/>
      <c r="L31" s="292"/>
      <c r="M31" s="292"/>
      <c r="N31" s="292"/>
    </row>
    <row r="32" spans="2:14">
      <c r="B32" s="389" t="s">
        <v>225</v>
      </c>
      <c r="C32" s="20">
        <v>0.18</v>
      </c>
      <c r="D32" s="385">
        <v>2.5704146484374997</v>
      </c>
      <c r="E32" s="385">
        <v>0.56361565555556004</v>
      </c>
      <c r="F32" s="386">
        <v>3.1340303039930597</v>
      </c>
      <c r="G32" s="333"/>
      <c r="H32" s="333"/>
      <c r="I32" s="292"/>
      <c r="J32" s="292"/>
      <c r="K32" s="292"/>
      <c r="L32" s="292"/>
      <c r="M32" s="292"/>
      <c r="N32" s="292"/>
    </row>
    <row r="33" spans="2:17">
      <c r="B33" s="389" t="s">
        <v>112</v>
      </c>
      <c r="C33" s="1137">
        <v>0.41499999999999998</v>
      </c>
      <c r="D33" s="385">
        <v>13.817805406358509</v>
      </c>
      <c r="E33" s="385">
        <v>0.45299237777778001</v>
      </c>
      <c r="F33" s="386">
        <v>14.27079778413629</v>
      </c>
      <c r="G33" s="333"/>
      <c r="H33" s="333"/>
      <c r="I33" s="292"/>
      <c r="J33" s="292"/>
      <c r="K33" s="292"/>
      <c r="L33" s="292"/>
      <c r="M33" s="292"/>
      <c r="N33" s="292"/>
    </row>
    <row r="34" spans="2:17">
      <c r="B34" s="383" t="s">
        <v>113</v>
      </c>
      <c r="C34" s="1137">
        <v>0.53200000000000003</v>
      </c>
      <c r="D34" s="385">
        <v>13.213042361111111</v>
      </c>
      <c r="E34" s="385">
        <v>5.9945491999999998</v>
      </c>
      <c r="F34" s="386">
        <v>19.207591561111109</v>
      </c>
      <c r="G34" s="333"/>
      <c r="H34" s="333"/>
      <c r="I34" s="292"/>
      <c r="J34" s="292"/>
      <c r="K34" s="292"/>
      <c r="L34" s="292"/>
      <c r="M34" s="292"/>
      <c r="N34" s="292"/>
    </row>
    <row r="35" spans="2:17">
      <c r="B35" s="389" t="s">
        <v>460</v>
      </c>
      <c r="C35" s="1137">
        <v>0.59599999999999997</v>
      </c>
      <c r="D35" s="385">
        <v>4.8260372662014399</v>
      </c>
      <c r="E35" s="385">
        <v>0.37174479999999999</v>
      </c>
      <c r="F35" s="386">
        <v>5.19778206620144</v>
      </c>
      <c r="G35" s="333"/>
      <c r="H35" s="333"/>
      <c r="I35" s="292"/>
      <c r="J35" s="292"/>
      <c r="K35" s="292"/>
      <c r="L35" s="292"/>
      <c r="M35" s="292"/>
      <c r="N35" s="292"/>
    </row>
    <row r="36" spans="2:17">
      <c r="B36" s="389" t="s">
        <v>114</v>
      </c>
      <c r="C36" s="1137">
        <v>0.34570000000000001</v>
      </c>
      <c r="D36" s="385">
        <v>45.804533333333339</v>
      </c>
      <c r="E36" s="385">
        <v>64.213356322222225</v>
      </c>
      <c r="F36" s="386">
        <v>110.01788965555556</v>
      </c>
      <c r="G36" s="333"/>
      <c r="H36" s="333"/>
      <c r="I36" s="292"/>
      <c r="J36" s="292"/>
      <c r="K36" s="292"/>
      <c r="L36" s="292"/>
      <c r="M36" s="292"/>
      <c r="N36" s="292"/>
    </row>
    <row r="37" spans="2:17">
      <c r="B37" s="389" t="s">
        <v>495</v>
      </c>
      <c r="C37" s="1137">
        <v>0.45750000000000002</v>
      </c>
      <c r="D37" s="385">
        <v>1.2257703631930901</v>
      </c>
      <c r="E37" s="385">
        <v>2.1108782222222202</v>
      </c>
      <c r="F37" s="386">
        <v>3.3366485854153103</v>
      </c>
      <c r="G37" s="333"/>
      <c r="H37" s="333"/>
      <c r="I37" s="292"/>
      <c r="J37" s="292"/>
      <c r="K37" s="292"/>
      <c r="L37" s="292"/>
      <c r="M37" s="292"/>
      <c r="N37" s="292"/>
    </row>
    <row r="38" spans="2:17" ht="13.5" thickBot="1">
      <c r="B38" s="1104" t="s">
        <v>629</v>
      </c>
      <c r="C38" s="1139"/>
      <c r="D38" s="1100">
        <v>533.89908594963208</v>
      </c>
      <c r="E38" s="1100">
        <v>566.49825027589452</v>
      </c>
      <c r="F38" s="1101">
        <v>1100.3973362255269</v>
      </c>
      <c r="G38" s="333"/>
      <c r="H38" s="333"/>
      <c r="I38" s="292"/>
      <c r="J38" s="292"/>
      <c r="K38" s="292"/>
      <c r="L38" s="292"/>
      <c r="M38" s="292"/>
      <c r="N38" s="292"/>
    </row>
    <row r="39" spans="2:17">
      <c r="B39" s="344" t="s">
        <v>624</v>
      </c>
      <c r="C39" s="132"/>
      <c r="D39" s="132"/>
      <c r="E39" s="333"/>
      <c r="F39" s="336"/>
      <c r="G39" s="336"/>
      <c r="H39" s="336"/>
      <c r="I39" s="336"/>
      <c r="J39" s="336"/>
      <c r="K39" s="336"/>
      <c r="L39" s="336"/>
      <c r="M39" s="336"/>
      <c r="N39" s="336"/>
      <c r="O39" s="336"/>
      <c r="P39" s="292"/>
      <c r="Q39" s="292"/>
    </row>
    <row r="40" spans="2:17">
      <c r="B40" s="346" t="s">
        <v>555</v>
      </c>
      <c r="C40" s="347"/>
      <c r="D40" s="347"/>
      <c r="E40" s="125"/>
      <c r="F40" s="345"/>
      <c r="G40" s="336"/>
      <c r="H40" s="336"/>
      <c r="I40" s="336"/>
      <c r="J40" s="336"/>
      <c r="K40" s="336"/>
      <c r="L40" s="336"/>
      <c r="M40" s="336"/>
      <c r="N40" s="336"/>
      <c r="O40" s="336"/>
      <c r="P40" s="292"/>
      <c r="Q40" s="292"/>
    </row>
    <row r="41" spans="2:17">
      <c r="B41" s="132" t="s">
        <v>556</v>
      </c>
      <c r="C41" s="131"/>
      <c r="D41" s="131"/>
      <c r="E41" s="116"/>
      <c r="F41" s="60"/>
      <c r="G41" s="336"/>
      <c r="H41" s="336"/>
      <c r="I41" s="336"/>
      <c r="J41" s="336"/>
      <c r="K41" s="336"/>
      <c r="L41" s="336"/>
      <c r="M41" s="336"/>
      <c r="N41" s="336"/>
      <c r="O41" s="336"/>
      <c r="P41" s="292"/>
      <c r="Q41" s="292"/>
    </row>
    <row r="42" spans="2:17">
      <c r="B42" s="132" t="s">
        <v>557</v>
      </c>
      <c r="C42" s="131"/>
      <c r="D42" s="131"/>
      <c r="E42" s="116"/>
      <c r="F42" s="60"/>
      <c r="G42" s="336"/>
      <c r="H42" s="336"/>
      <c r="I42" s="336"/>
      <c r="J42" s="336"/>
      <c r="K42" s="336"/>
      <c r="L42" s="336"/>
      <c r="M42" s="336"/>
      <c r="N42" s="336"/>
      <c r="O42" s="336"/>
      <c r="P42" s="292"/>
      <c r="Q42" s="292"/>
    </row>
    <row r="43" spans="2:17">
      <c r="B43" s="132" t="s">
        <v>578</v>
      </c>
      <c r="C43" s="61"/>
      <c r="D43" s="60"/>
      <c r="E43" s="60"/>
      <c r="F43" s="60"/>
      <c r="G43" s="336"/>
      <c r="H43" s="336"/>
      <c r="I43" s="336"/>
      <c r="J43" s="336"/>
      <c r="K43" s="336"/>
      <c r="L43" s="336"/>
      <c r="M43" s="336"/>
      <c r="N43" s="336"/>
      <c r="O43" s="336"/>
      <c r="P43" s="292"/>
      <c r="Q43" s="292"/>
    </row>
    <row r="44" spans="2:17">
      <c r="B44" s="132" t="s">
        <v>625</v>
      </c>
      <c r="C44" s="61"/>
      <c r="D44" s="60"/>
      <c r="E44" s="60"/>
      <c r="F44" s="60"/>
      <c r="G44" s="336"/>
      <c r="H44" s="336"/>
      <c r="I44" s="336"/>
      <c r="J44" s="336"/>
      <c r="K44" s="336"/>
      <c r="L44" s="336"/>
      <c r="M44" s="336"/>
      <c r="N44" s="336"/>
      <c r="O44" s="336"/>
      <c r="P44" s="292"/>
      <c r="Q44" s="292"/>
    </row>
    <row r="45" spans="2:17">
      <c r="B45" s="132"/>
      <c r="C45" s="61"/>
      <c r="D45" s="60"/>
      <c r="E45" s="60"/>
      <c r="F45" s="60"/>
      <c r="G45" s="336"/>
      <c r="H45" s="336"/>
      <c r="I45" s="336"/>
      <c r="J45" s="336"/>
      <c r="K45" s="336"/>
      <c r="L45" s="336"/>
      <c r="M45" s="336"/>
      <c r="N45" s="336"/>
      <c r="O45" s="336"/>
      <c r="P45" s="292"/>
      <c r="Q45" s="292"/>
    </row>
    <row r="46" spans="2:17" ht="12.95" thickBot="1">
      <c r="B46" s="132"/>
      <c r="C46" s="61"/>
      <c r="D46" s="60"/>
      <c r="E46" s="60"/>
      <c r="F46" s="60"/>
      <c r="G46" s="292"/>
      <c r="H46" s="292"/>
      <c r="I46" s="292"/>
      <c r="J46" s="292"/>
      <c r="K46" s="292"/>
      <c r="L46" s="292"/>
      <c r="M46" s="292"/>
      <c r="N46" s="292"/>
    </row>
    <row r="47" spans="2:17" ht="12.95">
      <c r="B47" s="275" t="s">
        <v>602</v>
      </c>
      <c r="C47" s="314" t="s">
        <v>401</v>
      </c>
      <c r="D47" s="2134" t="s">
        <v>508</v>
      </c>
      <c r="E47" s="2134"/>
      <c r="F47" s="2135"/>
      <c r="G47" s="332"/>
      <c r="H47" s="332"/>
      <c r="I47" s="332"/>
      <c r="J47" s="332"/>
      <c r="K47" s="332"/>
      <c r="L47" s="332"/>
      <c r="M47" s="332"/>
      <c r="N47" s="332"/>
    </row>
    <row r="48" spans="2:17" ht="12.95">
      <c r="B48" s="425" t="s">
        <v>61</v>
      </c>
      <c r="C48" s="40"/>
      <c r="D48" s="426" t="s">
        <v>64</v>
      </c>
      <c r="E48" s="428" t="s">
        <v>15</v>
      </c>
      <c r="F48" s="427" t="s">
        <v>16</v>
      </c>
      <c r="G48" s="332"/>
      <c r="H48" s="332"/>
      <c r="I48" s="332"/>
      <c r="J48" s="332"/>
      <c r="K48" s="332"/>
      <c r="L48" s="332"/>
      <c r="M48" s="332"/>
      <c r="N48" s="332"/>
    </row>
    <row r="49" spans="2:14">
      <c r="B49" s="389" t="s">
        <v>471</v>
      </c>
      <c r="C49" s="1137">
        <v>0.28849999999999998</v>
      </c>
      <c r="D49" s="403">
        <v>7.3640444444444402</v>
      </c>
      <c r="E49" s="403">
        <v>0</v>
      </c>
      <c r="F49" s="404">
        <v>7.3640444444444402</v>
      </c>
      <c r="G49" s="332"/>
      <c r="H49" s="332"/>
      <c r="I49" s="332"/>
      <c r="J49" s="332"/>
      <c r="K49" s="332"/>
      <c r="L49" s="332"/>
      <c r="M49" s="332"/>
      <c r="N49" s="332"/>
    </row>
    <row r="50" spans="2:14">
      <c r="B50" s="389" t="s">
        <v>223</v>
      </c>
      <c r="C50" s="20">
        <v>7.5999999999999998E-2</v>
      </c>
      <c r="D50" s="403">
        <v>13.09808888888889</v>
      </c>
      <c r="E50" s="403">
        <v>1.90579185555556</v>
      </c>
      <c r="F50" s="404">
        <v>15.00388074444445</v>
      </c>
      <c r="G50" s="292"/>
      <c r="H50" s="292"/>
      <c r="I50" s="292"/>
      <c r="J50" s="292"/>
      <c r="K50" s="292"/>
      <c r="L50" s="292"/>
      <c r="M50" s="292"/>
      <c r="N50" s="292"/>
    </row>
    <row r="51" spans="2:14">
      <c r="B51" s="389" t="s">
        <v>19</v>
      </c>
      <c r="C51" s="20">
        <v>0.1178</v>
      </c>
      <c r="D51" s="403">
        <v>0</v>
      </c>
      <c r="E51" s="403">
        <v>0</v>
      </c>
      <c r="F51" s="404">
        <v>0</v>
      </c>
      <c r="G51" s="292"/>
      <c r="H51" s="292"/>
      <c r="I51" s="292"/>
      <c r="J51" s="292"/>
      <c r="K51" s="292"/>
      <c r="L51" s="292"/>
      <c r="M51" s="292"/>
      <c r="N51" s="292"/>
    </row>
    <row r="52" spans="2:14">
      <c r="B52" s="389" t="s">
        <v>528</v>
      </c>
      <c r="C52" s="20">
        <v>0.2</v>
      </c>
      <c r="D52" s="403">
        <v>13.65208888888889</v>
      </c>
      <c r="E52" s="403">
        <v>11.79634756666667</v>
      </c>
      <c r="F52" s="404">
        <v>25.448436455555559</v>
      </c>
      <c r="G52" s="292"/>
      <c r="H52" s="292"/>
      <c r="I52" s="292"/>
      <c r="J52" s="292"/>
      <c r="K52" s="292"/>
      <c r="L52" s="292"/>
      <c r="M52" s="292"/>
      <c r="N52" s="292"/>
    </row>
    <row r="53" spans="2:14">
      <c r="B53" s="389" t="s">
        <v>31</v>
      </c>
      <c r="C53" s="20">
        <v>0.28916900000000001</v>
      </c>
      <c r="D53" s="403">
        <v>8.1890777777777792</v>
      </c>
      <c r="E53" s="403">
        <v>110.01875977777777</v>
      </c>
      <c r="F53" s="404">
        <v>118.20783755555556</v>
      </c>
      <c r="G53" s="292"/>
      <c r="H53" s="292"/>
      <c r="I53" s="292"/>
      <c r="J53" s="292"/>
      <c r="K53" s="292"/>
      <c r="L53" s="292"/>
      <c r="M53" s="292"/>
      <c r="N53" s="292"/>
    </row>
    <row r="54" spans="2:14">
      <c r="B54" s="389" t="s">
        <v>288</v>
      </c>
      <c r="C54" s="20">
        <v>0.1482</v>
      </c>
      <c r="D54" s="403">
        <v>2.43611666666667</v>
      </c>
      <c r="E54" s="403">
        <v>7.2671511111110004E-2</v>
      </c>
      <c r="F54" s="404">
        <v>2.5087881777777801</v>
      </c>
      <c r="G54" s="292"/>
      <c r="H54" s="292"/>
      <c r="I54" s="292"/>
      <c r="J54" s="292"/>
      <c r="K54" s="292"/>
      <c r="L54" s="292"/>
      <c r="M54" s="292"/>
      <c r="N54" s="292"/>
    </row>
    <row r="55" spans="2:14">
      <c r="B55" s="389" t="s">
        <v>76</v>
      </c>
      <c r="C55" s="20">
        <v>0.6</v>
      </c>
      <c r="D55" s="403">
        <v>4.8815575520833301</v>
      </c>
      <c r="E55" s="403">
        <v>4.0688633111111097</v>
      </c>
      <c r="F55" s="404">
        <v>8.9504208631944397</v>
      </c>
      <c r="G55" s="292"/>
      <c r="H55" s="292"/>
      <c r="I55" s="292"/>
      <c r="J55" s="292"/>
      <c r="K55" s="292"/>
      <c r="L55" s="292"/>
      <c r="M55" s="292"/>
      <c r="N55" s="292"/>
    </row>
    <row r="56" spans="2:14">
      <c r="B56" s="389" t="s">
        <v>34</v>
      </c>
      <c r="C56" s="1137">
        <v>0.36165000000000003</v>
      </c>
      <c r="D56" s="403">
        <v>5.6887250434027798</v>
      </c>
      <c r="E56" s="403">
        <v>11.00568393333333</v>
      </c>
      <c r="F56" s="404">
        <v>16.69440897673611</v>
      </c>
      <c r="G56" s="292"/>
      <c r="H56" s="292"/>
      <c r="I56" s="292"/>
      <c r="J56" s="292"/>
      <c r="K56" s="292"/>
      <c r="L56" s="292"/>
      <c r="M56" s="292"/>
      <c r="N56" s="292"/>
    </row>
    <row r="57" spans="2:14">
      <c r="B57" s="389" t="s">
        <v>28</v>
      </c>
      <c r="C57" s="20">
        <v>0.5</v>
      </c>
      <c r="D57" s="403">
        <v>0.26401913791233</v>
      </c>
      <c r="E57" s="403">
        <v>0.54000376666667005</v>
      </c>
      <c r="F57" s="404">
        <v>0.80402290457900005</v>
      </c>
      <c r="G57" s="292"/>
      <c r="H57" s="292"/>
      <c r="I57" s="292"/>
      <c r="J57" s="292"/>
      <c r="K57" s="292"/>
      <c r="L57" s="292"/>
      <c r="M57" s="292"/>
      <c r="N57" s="292"/>
    </row>
    <row r="58" spans="2:14" ht="13.5" thickBot="1">
      <c r="B58" s="1104" t="s">
        <v>338</v>
      </c>
      <c r="C58" s="1105"/>
      <c r="D58" s="1106">
        <v>55.573718400065118</v>
      </c>
      <c r="E58" s="1106">
        <v>139.40812172222223</v>
      </c>
      <c r="F58" s="1107">
        <v>194.98184012228731</v>
      </c>
      <c r="G58" s="292"/>
      <c r="H58" s="292"/>
      <c r="I58" s="292"/>
      <c r="J58" s="292"/>
      <c r="K58" s="292"/>
      <c r="L58" s="292"/>
      <c r="M58" s="292"/>
      <c r="N58" s="292"/>
    </row>
    <row r="59" spans="2:14" ht="12.95">
      <c r="B59" s="315"/>
      <c r="C59" s="316"/>
      <c r="D59" s="317"/>
      <c r="E59" s="317"/>
      <c r="F59" s="317"/>
      <c r="G59" s="292"/>
      <c r="H59" s="292"/>
      <c r="I59" s="292"/>
      <c r="J59" s="292"/>
      <c r="K59" s="292"/>
      <c r="L59" s="292"/>
      <c r="M59" s="292"/>
      <c r="N59" s="292"/>
    </row>
    <row r="60" spans="2:14" ht="12.95">
      <c r="B60" s="315"/>
      <c r="C60" s="316"/>
      <c r="D60" s="317"/>
      <c r="E60" s="317"/>
      <c r="F60" s="317"/>
      <c r="G60" s="292"/>
      <c r="H60" s="292"/>
      <c r="I60" s="292"/>
      <c r="J60" s="292"/>
      <c r="K60" s="292"/>
      <c r="L60" s="292"/>
      <c r="M60" s="292"/>
      <c r="N60" s="292"/>
    </row>
    <row r="61" spans="2:14" ht="13.5" thickBot="1">
      <c r="B61" s="429"/>
      <c r="C61" s="45"/>
      <c r="D61" s="19"/>
      <c r="E61" s="19"/>
      <c r="F61" s="19"/>
      <c r="G61" s="292"/>
      <c r="H61" s="292"/>
      <c r="I61" s="292"/>
      <c r="J61" s="292"/>
      <c r="K61" s="292"/>
      <c r="L61" s="292"/>
      <c r="M61" s="292"/>
      <c r="N61" s="292"/>
    </row>
    <row r="62" spans="2:14">
      <c r="B62" s="318" t="s">
        <v>513</v>
      </c>
      <c r="C62" s="1108"/>
      <c r="D62" s="348" t="s">
        <v>64</v>
      </c>
      <c r="E62" s="348" t="s">
        <v>15</v>
      </c>
      <c r="F62" s="349" t="s">
        <v>16</v>
      </c>
      <c r="G62" s="292"/>
      <c r="H62" s="292"/>
      <c r="I62" s="292"/>
      <c r="J62" s="292"/>
      <c r="K62" s="292"/>
      <c r="L62" s="292"/>
      <c r="M62" s="292"/>
      <c r="N62" s="292"/>
    </row>
    <row r="63" spans="2:14" ht="13.5" thickBot="1">
      <c r="B63" s="321" t="s">
        <v>514</v>
      </c>
      <c r="C63" s="322"/>
      <c r="D63" s="350">
        <v>589.47280434969718</v>
      </c>
      <c r="E63" s="350">
        <v>705.90637199811681</v>
      </c>
      <c r="F63" s="351">
        <v>1295.3791763478143</v>
      </c>
      <c r="G63" s="292"/>
      <c r="H63" s="292"/>
      <c r="I63" s="292"/>
      <c r="J63" s="292"/>
      <c r="K63" s="292"/>
      <c r="L63" s="292"/>
      <c r="M63" s="292"/>
      <c r="N63" s="292"/>
    </row>
    <row r="64" spans="2:14">
      <c r="B64" s="292"/>
      <c r="C64" s="292"/>
      <c r="D64" s="292"/>
      <c r="E64" s="292"/>
      <c r="F64" s="292"/>
      <c r="G64" s="292"/>
      <c r="H64" s="292"/>
      <c r="I64" s="292"/>
      <c r="J64" s="292"/>
      <c r="K64" s="292"/>
      <c r="L64" s="292"/>
      <c r="M64" s="292"/>
      <c r="N64" s="292"/>
    </row>
    <row r="65" spans="2:14">
      <c r="B65" s="292"/>
      <c r="C65" s="292"/>
      <c r="D65" s="292"/>
      <c r="E65" s="292"/>
      <c r="F65" s="292"/>
      <c r="G65" s="292"/>
      <c r="H65" s="292"/>
      <c r="I65" s="292"/>
      <c r="J65" s="292"/>
      <c r="K65" s="292"/>
      <c r="L65" s="292"/>
      <c r="M65" s="292"/>
      <c r="N65" s="292"/>
    </row>
    <row r="68" spans="2:14" ht="15.6">
      <c r="B68" s="2141" t="s">
        <v>630</v>
      </c>
      <c r="C68" s="2141"/>
      <c r="D68" s="2141"/>
      <c r="E68" s="2141"/>
      <c r="F68" s="2141"/>
    </row>
    <row r="69" spans="2:14" ht="15.95" thickBot="1">
      <c r="B69" s="1460"/>
      <c r="C69" s="1460"/>
      <c r="D69" s="1460"/>
      <c r="E69" s="1460"/>
      <c r="F69" s="1460"/>
    </row>
    <row r="70" spans="2:14" ht="12.95">
      <c r="B70" s="352" t="s">
        <v>604</v>
      </c>
      <c r="C70" s="353"/>
      <c r="D70" s="2134" t="s">
        <v>508</v>
      </c>
      <c r="E70" s="2134"/>
      <c r="F70" s="2135"/>
      <c r="H70" s="373"/>
    </row>
    <row r="71" spans="2:14">
      <c r="B71" s="354" t="s">
        <v>61</v>
      </c>
      <c r="C71" s="355" t="s">
        <v>401</v>
      </c>
      <c r="D71" s="356" t="s">
        <v>64</v>
      </c>
      <c r="E71" s="356" t="s">
        <v>15</v>
      </c>
      <c r="F71" s="357" t="s">
        <v>16</v>
      </c>
    </row>
    <row r="72" spans="2:14">
      <c r="B72" s="358" t="s">
        <v>121</v>
      </c>
      <c r="C72" s="2062">
        <v>8.5599999999999996E-2</v>
      </c>
      <c r="D72" s="359">
        <v>56.7</v>
      </c>
      <c r="E72" s="359"/>
      <c r="F72" s="360">
        <v>56.7</v>
      </c>
    </row>
    <row r="73" spans="2:14">
      <c r="B73" s="358" t="s">
        <v>123</v>
      </c>
      <c r="C73" s="2062">
        <v>0.2021</v>
      </c>
      <c r="D73" s="359">
        <v>45.1</v>
      </c>
      <c r="E73" s="359"/>
      <c r="F73" s="360">
        <v>45.1</v>
      </c>
    </row>
    <row r="74" spans="2:14">
      <c r="B74" s="358" t="s">
        <v>352</v>
      </c>
      <c r="C74" s="2062">
        <v>0.17</v>
      </c>
      <c r="D74" s="359">
        <v>3</v>
      </c>
      <c r="E74" s="359"/>
      <c r="F74" s="360">
        <v>3</v>
      </c>
    </row>
    <row r="75" spans="2:14">
      <c r="B75" s="358" t="s">
        <v>442</v>
      </c>
      <c r="C75" s="2062">
        <v>0.23330000000000001</v>
      </c>
      <c r="D75" s="359">
        <v>46</v>
      </c>
      <c r="E75" s="359"/>
      <c r="F75" s="360">
        <v>46</v>
      </c>
    </row>
    <row r="76" spans="2:14">
      <c r="B76" s="358" t="s">
        <v>501</v>
      </c>
      <c r="C76" s="2062">
        <v>0.2</v>
      </c>
      <c r="D76" s="359">
        <v>2.2000000000000002</v>
      </c>
      <c r="E76" s="359"/>
      <c r="F76" s="360">
        <v>2.2000000000000002</v>
      </c>
    </row>
    <row r="77" spans="2:14">
      <c r="B77" s="358" t="s">
        <v>443</v>
      </c>
      <c r="C77" s="2062">
        <v>0.23330000000000001</v>
      </c>
      <c r="D77" s="359">
        <v>28.3</v>
      </c>
      <c r="E77" s="359"/>
      <c r="F77" s="360">
        <v>28.3</v>
      </c>
    </row>
    <row r="78" spans="2:14">
      <c r="B78" s="358" t="s">
        <v>617</v>
      </c>
      <c r="C78" s="2062">
        <v>0.45900000000000002</v>
      </c>
      <c r="D78" s="359">
        <v>7.6</v>
      </c>
      <c r="E78" s="359"/>
      <c r="F78" s="360">
        <v>7.6</v>
      </c>
    </row>
    <row r="79" spans="2:14">
      <c r="B79" s="358" t="s">
        <v>152</v>
      </c>
      <c r="C79" s="625">
        <v>0.31850000000000001</v>
      </c>
      <c r="D79" s="359"/>
      <c r="E79" s="359">
        <v>52.3</v>
      </c>
      <c r="F79" s="360">
        <v>52.3</v>
      </c>
    </row>
    <row r="80" spans="2:14">
      <c r="B80" s="358" t="s">
        <v>464</v>
      </c>
      <c r="C80" s="625">
        <v>0.3</v>
      </c>
      <c r="D80" s="359"/>
      <c r="E80" s="359">
        <v>0.8</v>
      </c>
      <c r="F80" s="360">
        <v>0.8</v>
      </c>
    </row>
    <row r="81" spans="2:6">
      <c r="B81" s="358" t="s">
        <v>235</v>
      </c>
      <c r="C81" s="625">
        <v>0.3</v>
      </c>
      <c r="D81" s="359">
        <v>10</v>
      </c>
      <c r="E81" s="359"/>
      <c r="F81" s="360">
        <v>10</v>
      </c>
    </row>
    <row r="82" spans="2:6">
      <c r="B82" s="358" t="s">
        <v>444</v>
      </c>
      <c r="C82" s="625">
        <v>0.1333</v>
      </c>
      <c r="D82" s="359">
        <v>9.1999999999999993</v>
      </c>
      <c r="E82" s="359"/>
      <c r="F82" s="360">
        <v>9.1999999999999993</v>
      </c>
    </row>
    <row r="83" spans="2:6">
      <c r="B83" s="358" t="s">
        <v>445</v>
      </c>
      <c r="C83" s="625">
        <v>0.1333</v>
      </c>
      <c r="D83" s="359">
        <v>13.8</v>
      </c>
      <c r="E83" s="359"/>
      <c r="F83" s="360">
        <v>13.8</v>
      </c>
    </row>
    <row r="84" spans="2:6">
      <c r="B84" s="358" t="s">
        <v>530</v>
      </c>
      <c r="C84" s="625">
        <v>0.1333</v>
      </c>
      <c r="D84" s="359">
        <v>12.8</v>
      </c>
      <c r="E84" s="359"/>
      <c r="F84" s="360">
        <v>12.8</v>
      </c>
    </row>
    <row r="85" spans="2:6">
      <c r="B85" s="358" t="s">
        <v>618</v>
      </c>
      <c r="C85" s="625">
        <v>0.125</v>
      </c>
      <c r="D85" s="359">
        <v>4.3</v>
      </c>
      <c r="E85" s="359"/>
      <c r="F85" s="360">
        <v>4.3</v>
      </c>
    </row>
    <row r="86" spans="2:6">
      <c r="B86" s="358" t="s">
        <v>449</v>
      </c>
      <c r="C86" s="625">
        <v>0.1333</v>
      </c>
      <c r="D86" s="359">
        <v>2.1</v>
      </c>
      <c r="E86" s="359"/>
      <c r="F86" s="360">
        <v>2.1</v>
      </c>
    </row>
    <row r="87" spans="2:6">
      <c r="B87" s="358" t="s">
        <v>450</v>
      </c>
      <c r="C87" s="625">
        <v>0.1333</v>
      </c>
      <c r="D87" s="359">
        <v>6.1</v>
      </c>
      <c r="E87" s="359"/>
      <c r="F87" s="360">
        <v>6.1</v>
      </c>
    </row>
    <row r="88" spans="2:6">
      <c r="B88" s="358" t="s">
        <v>619</v>
      </c>
      <c r="C88" s="625">
        <v>0.1</v>
      </c>
      <c r="D88" s="359">
        <v>11.5</v>
      </c>
      <c r="E88" s="359"/>
      <c r="F88" s="360">
        <v>11.5</v>
      </c>
    </row>
    <row r="89" spans="2:6">
      <c r="B89" s="358" t="s">
        <v>451</v>
      </c>
      <c r="C89" s="625">
        <v>0.23330000000000001</v>
      </c>
      <c r="D89" s="359">
        <v>49.7</v>
      </c>
      <c r="E89" s="359"/>
      <c r="F89" s="360">
        <v>49.7</v>
      </c>
    </row>
    <row r="90" spans="2:6">
      <c r="B90" s="358" t="s">
        <v>206</v>
      </c>
      <c r="C90" s="625">
        <v>0.6</v>
      </c>
      <c r="D90" s="359">
        <v>31.7</v>
      </c>
      <c r="E90" s="359"/>
      <c r="F90" s="360">
        <v>31.7</v>
      </c>
    </row>
    <row r="91" spans="2:6">
      <c r="B91" s="358" t="s">
        <v>452</v>
      </c>
      <c r="C91" s="625">
        <v>9.6799999999999997E-2</v>
      </c>
      <c r="D91" s="359">
        <v>11.6</v>
      </c>
      <c r="E91" s="359"/>
      <c r="F91" s="360">
        <v>11.6</v>
      </c>
    </row>
    <row r="92" spans="2:6">
      <c r="B92" s="358" t="s">
        <v>453</v>
      </c>
      <c r="C92" s="625">
        <v>0.1333</v>
      </c>
      <c r="D92" s="359">
        <v>9.5</v>
      </c>
      <c r="E92" s="359"/>
      <c r="F92" s="360">
        <v>9.5</v>
      </c>
    </row>
    <row r="93" spans="2:6">
      <c r="B93" s="358" t="s">
        <v>454</v>
      </c>
      <c r="C93" s="625">
        <v>0.23330000000000001</v>
      </c>
      <c r="D93" s="359">
        <v>18.600000000000001</v>
      </c>
      <c r="E93" s="359"/>
      <c r="F93" s="360">
        <v>18.600000000000001</v>
      </c>
    </row>
    <row r="94" spans="2:6">
      <c r="B94" s="358" t="s">
        <v>455</v>
      </c>
      <c r="C94" s="625">
        <v>0.1333</v>
      </c>
      <c r="D94" s="359">
        <v>8</v>
      </c>
      <c r="E94" s="359"/>
      <c r="F94" s="360">
        <v>8</v>
      </c>
    </row>
    <row r="95" spans="2:6">
      <c r="B95" s="358" t="s">
        <v>631</v>
      </c>
      <c r="C95" s="625">
        <v>5.8799999999999998E-2</v>
      </c>
      <c r="D95" s="359">
        <v>0.4</v>
      </c>
      <c r="E95" s="359">
        <v>0</v>
      </c>
      <c r="F95" s="360">
        <v>0.4</v>
      </c>
    </row>
    <row r="96" spans="2:6">
      <c r="B96" s="358" t="s">
        <v>516</v>
      </c>
      <c r="C96" s="625">
        <v>0.255</v>
      </c>
      <c r="D96" s="359">
        <v>14.1</v>
      </c>
      <c r="E96" s="359">
        <v>43</v>
      </c>
      <c r="F96" s="360">
        <v>57.1</v>
      </c>
    </row>
    <row r="97" spans="2:8" ht="13.5" thickBot="1">
      <c r="B97" s="1109" t="s">
        <v>632</v>
      </c>
      <c r="C97" s="1110"/>
      <c r="D97" s="1111">
        <v>402.3</v>
      </c>
      <c r="E97" s="1111">
        <v>96.2</v>
      </c>
      <c r="F97" s="1112">
        <v>498.5</v>
      </c>
    </row>
    <row r="98" spans="2:8">
      <c r="B98" s="326" t="s">
        <v>533</v>
      </c>
    </row>
    <row r="99" spans="2:8">
      <c r="B99" s="326" t="s">
        <v>621</v>
      </c>
    </row>
    <row r="102" spans="2:8" ht="15.6">
      <c r="B102" s="2141" t="s">
        <v>633</v>
      </c>
      <c r="C102" s="2141"/>
      <c r="D102" s="2141"/>
      <c r="E102" s="2141"/>
      <c r="F102" s="2141"/>
    </row>
    <row r="103" spans="2:8" ht="15.95" thickBot="1">
      <c r="B103" s="1460"/>
      <c r="C103" s="1460"/>
      <c r="D103" s="1460"/>
      <c r="E103" s="1460"/>
      <c r="F103" s="1460"/>
    </row>
    <row r="104" spans="2:8" ht="12.95">
      <c r="B104" s="352" t="s">
        <v>585</v>
      </c>
      <c r="C104" s="353"/>
      <c r="D104" s="2134" t="s">
        <v>508</v>
      </c>
      <c r="E104" s="2134"/>
      <c r="F104" s="2135"/>
      <c r="H104" s="373"/>
    </row>
    <row r="105" spans="2:8">
      <c r="B105" s="361" t="s">
        <v>61</v>
      </c>
      <c r="C105" s="355" t="s">
        <v>401</v>
      </c>
      <c r="D105" s="356" t="s">
        <v>64</v>
      </c>
      <c r="E105" s="356" t="s">
        <v>15</v>
      </c>
      <c r="F105" s="357" t="s">
        <v>16</v>
      </c>
    </row>
    <row r="106" spans="2:8">
      <c r="B106" s="362" t="s">
        <v>344</v>
      </c>
      <c r="C106" s="363" t="s">
        <v>67</v>
      </c>
      <c r="D106" s="364">
        <v>1.9</v>
      </c>
      <c r="E106" s="364">
        <v>84.1</v>
      </c>
      <c r="F106" s="365">
        <v>86</v>
      </c>
    </row>
    <row r="107" spans="2:8">
      <c r="B107" s="358" t="s">
        <v>342</v>
      </c>
      <c r="C107" s="366" t="s">
        <v>67</v>
      </c>
      <c r="D107" s="367">
        <v>41.9</v>
      </c>
      <c r="E107" s="367">
        <v>3.4</v>
      </c>
      <c r="F107" s="368">
        <v>45.3</v>
      </c>
    </row>
    <row r="108" spans="2:8">
      <c r="B108" s="358" t="s">
        <v>90</v>
      </c>
      <c r="C108" s="366">
        <v>0.25</v>
      </c>
      <c r="D108" s="367">
        <v>19.100000000000001</v>
      </c>
      <c r="E108" s="367">
        <v>1.5</v>
      </c>
      <c r="F108" s="368">
        <v>20.6</v>
      </c>
    </row>
    <row r="109" spans="2:8">
      <c r="B109" s="358" t="s">
        <v>343</v>
      </c>
      <c r="C109" s="366" t="s">
        <v>67</v>
      </c>
      <c r="D109" s="367">
        <v>10.8</v>
      </c>
      <c r="E109" s="367">
        <v>9.4</v>
      </c>
      <c r="F109" s="368">
        <v>20.200000000000003</v>
      </c>
    </row>
    <row r="110" spans="2:8">
      <c r="B110" s="358" t="s">
        <v>72</v>
      </c>
      <c r="C110" s="366">
        <v>0.23549999999999999</v>
      </c>
      <c r="D110" s="367">
        <v>7.8</v>
      </c>
      <c r="E110" s="367">
        <v>1</v>
      </c>
      <c r="F110" s="368">
        <v>8.8000000000000007</v>
      </c>
    </row>
    <row r="111" spans="2:8">
      <c r="B111" s="358" t="s">
        <v>425</v>
      </c>
      <c r="C111" s="366">
        <v>0.6</v>
      </c>
      <c r="D111" s="367">
        <v>8.8000000000000007</v>
      </c>
      <c r="E111" s="367" t="s">
        <v>542</v>
      </c>
      <c r="F111" s="368">
        <v>8.8000000000000007</v>
      </c>
    </row>
    <row r="112" spans="2:8">
      <c r="B112" s="369" t="s">
        <v>148</v>
      </c>
      <c r="C112" s="370">
        <v>0.05</v>
      </c>
      <c r="D112" s="364">
        <v>7.1</v>
      </c>
      <c r="E112" s="364" t="s">
        <v>542</v>
      </c>
      <c r="F112" s="365">
        <v>7.1</v>
      </c>
    </row>
    <row r="113" spans="2:6">
      <c r="B113" s="358" t="s">
        <v>220</v>
      </c>
      <c r="C113" s="366">
        <v>0.15</v>
      </c>
      <c r="D113" s="367">
        <v>5.6</v>
      </c>
      <c r="E113" s="367" t="s">
        <v>542</v>
      </c>
      <c r="F113" s="368">
        <v>5.6</v>
      </c>
    </row>
    <row r="114" spans="2:6">
      <c r="B114" s="358" t="s">
        <v>569</v>
      </c>
      <c r="C114" s="366">
        <v>0.18329999999999999</v>
      </c>
      <c r="D114" s="367" t="s">
        <v>542</v>
      </c>
      <c r="E114" s="367">
        <v>2.1</v>
      </c>
      <c r="F114" s="368">
        <v>2.1</v>
      </c>
    </row>
    <row r="115" spans="2:6">
      <c r="B115" s="358" t="s">
        <v>586</v>
      </c>
      <c r="C115" s="366">
        <v>0.35</v>
      </c>
      <c r="D115" s="367" t="s">
        <v>542</v>
      </c>
      <c r="E115" s="367" t="s">
        <v>542</v>
      </c>
      <c r="F115" s="368">
        <v>0</v>
      </c>
    </row>
    <row r="116" spans="2:6" ht="13.5" thickBot="1">
      <c r="B116" s="1109" t="s">
        <v>634</v>
      </c>
      <c r="C116" s="1110"/>
      <c r="D116" s="1111">
        <f>SUM(D106:D115)</f>
        <v>102.99999999999999</v>
      </c>
      <c r="E116" s="1111">
        <f>SUM(E106:E115)</f>
        <v>101.5</v>
      </c>
      <c r="F116" s="1112">
        <f>SUM(F106:F115)</f>
        <v>204.50000000000003</v>
      </c>
    </row>
    <row r="117" spans="2:6">
      <c r="B117" s="326" t="s">
        <v>409</v>
      </c>
    </row>
    <row r="118" spans="2:6">
      <c r="B118" s="326" t="s">
        <v>588</v>
      </c>
    </row>
    <row r="120" spans="2:6" ht="12.95" thickBot="1">
      <c r="C120" s="625"/>
      <c r="D120" s="325"/>
      <c r="E120" s="325"/>
      <c r="F120" s="325"/>
    </row>
    <row r="121" spans="2:6">
      <c r="B121" s="327" t="s">
        <v>589</v>
      </c>
      <c r="C121" s="1113"/>
      <c r="D121" s="371" t="s">
        <v>64</v>
      </c>
      <c r="E121" s="371" t="s">
        <v>15</v>
      </c>
      <c r="F121" s="372" t="s">
        <v>16</v>
      </c>
    </row>
    <row r="122" spans="2:6" ht="13.5" thickBot="1">
      <c r="B122" s="1109" t="s">
        <v>590</v>
      </c>
      <c r="C122" s="1114"/>
      <c r="D122" s="1140">
        <f>D116+D97</f>
        <v>505.3</v>
      </c>
      <c r="E122" s="1140">
        <f>E116+E97</f>
        <v>197.7</v>
      </c>
      <c r="F122" s="1141">
        <f>F116+F97</f>
        <v>703</v>
      </c>
    </row>
    <row r="123" spans="2:6">
      <c r="C123" s="625"/>
      <c r="D123" s="325"/>
      <c r="E123" s="325"/>
      <c r="F123" s="325"/>
    </row>
  </sheetData>
  <mergeCells count="7">
    <mergeCell ref="D104:F104"/>
    <mergeCell ref="B1:F1"/>
    <mergeCell ref="D3:F3"/>
    <mergeCell ref="D47:F47"/>
    <mergeCell ref="B68:F68"/>
    <mergeCell ref="D70:F70"/>
    <mergeCell ref="B102:F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128"/>
  <sheetViews>
    <sheetView topLeftCell="A40" zoomScaleNormal="100" workbookViewId="0">
      <selection activeCell="H60" sqref="A1:IV65536"/>
    </sheetView>
  </sheetViews>
  <sheetFormatPr defaultColWidth="9.140625" defaultRowHeight="12.6"/>
  <cols>
    <col min="1" max="1" width="9.140625" style="326"/>
    <col min="2" max="2" width="26.140625" style="326" customWidth="1"/>
    <col min="3" max="3" width="23" style="326" customWidth="1"/>
    <col min="4" max="4" width="15.5703125" style="326" customWidth="1"/>
    <col min="5" max="5" width="9.140625" style="326"/>
    <col min="6" max="6" width="14.7109375" style="326" customWidth="1"/>
    <col min="7" max="225" width="9.140625" style="326"/>
    <col min="226" max="226" width="18.140625" style="326" bestFit="1" customWidth="1"/>
    <col min="227" max="231" width="9.140625" style="326"/>
    <col min="232" max="232" width="26.140625" style="326" customWidth="1"/>
    <col min="233" max="233" width="23" style="326" customWidth="1"/>
    <col min="234" max="234" width="15.5703125" style="326" customWidth="1"/>
    <col min="235" max="235" width="9.140625" style="326"/>
    <col min="236" max="236" width="14.7109375" style="326" customWidth="1"/>
    <col min="237" max="16384" width="9.140625" style="326"/>
  </cols>
  <sheetData>
    <row r="1" spans="1:256" customFormat="1">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6"/>
      <c r="CX1" s="326"/>
      <c r="CY1" s="326"/>
      <c r="CZ1" s="326"/>
      <c r="DA1" s="326"/>
      <c r="DB1" s="326"/>
      <c r="DC1" s="326"/>
      <c r="DD1" s="326"/>
      <c r="DE1" s="326"/>
      <c r="DF1" s="326"/>
      <c r="DG1" s="326"/>
      <c r="DH1" s="326"/>
      <c r="DI1" s="326"/>
      <c r="DJ1" s="326"/>
      <c r="DK1" s="326"/>
      <c r="DL1" s="326"/>
      <c r="DM1" s="326"/>
      <c r="DN1" s="326"/>
      <c r="DO1" s="326"/>
      <c r="DP1" s="326"/>
      <c r="DQ1" s="326"/>
      <c r="DR1" s="326"/>
      <c r="DS1" s="326"/>
      <c r="DT1" s="326"/>
      <c r="DU1" s="326"/>
      <c r="DV1" s="326"/>
      <c r="DW1" s="326"/>
      <c r="DX1" s="326"/>
      <c r="DY1" s="326"/>
      <c r="DZ1" s="326"/>
      <c r="EA1" s="326"/>
      <c r="EB1" s="326"/>
      <c r="EC1" s="326"/>
      <c r="ED1" s="326"/>
      <c r="EE1" s="326"/>
      <c r="EF1" s="326"/>
      <c r="EG1" s="326"/>
      <c r="EH1" s="326"/>
      <c r="EI1" s="326"/>
      <c r="EJ1" s="326"/>
      <c r="EK1" s="326"/>
      <c r="EL1" s="326"/>
      <c r="EM1" s="326"/>
      <c r="EN1" s="326"/>
      <c r="EO1" s="326"/>
      <c r="EP1" s="326"/>
      <c r="EQ1" s="326"/>
      <c r="ER1" s="326"/>
      <c r="ES1" s="326"/>
      <c r="ET1" s="326"/>
      <c r="EU1" s="326"/>
      <c r="EV1" s="326"/>
      <c r="EW1" s="326"/>
      <c r="EX1" s="326"/>
      <c r="EY1" s="326"/>
      <c r="EZ1" s="326"/>
      <c r="FA1" s="326"/>
      <c r="FB1" s="326"/>
      <c r="FC1" s="326"/>
      <c r="FD1" s="326"/>
      <c r="FE1" s="326"/>
      <c r="FF1" s="326"/>
      <c r="FG1" s="326"/>
      <c r="FH1" s="326"/>
      <c r="FI1" s="326"/>
      <c r="FJ1" s="326"/>
      <c r="FK1" s="326"/>
      <c r="FL1" s="326"/>
      <c r="FM1" s="326"/>
      <c r="FN1" s="326"/>
      <c r="FO1" s="326"/>
      <c r="FP1" s="326"/>
      <c r="FQ1" s="326"/>
      <c r="FR1" s="326"/>
      <c r="FS1" s="326"/>
      <c r="FT1" s="326"/>
      <c r="FU1" s="326"/>
      <c r="FV1" s="326"/>
      <c r="FW1" s="326"/>
      <c r="FX1" s="326"/>
      <c r="FY1" s="326"/>
      <c r="FZ1" s="326"/>
      <c r="GA1" s="326"/>
      <c r="GB1" s="326"/>
      <c r="GC1" s="326"/>
      <c r="GD1" s="326"/>
      <c r="GE1" s="326"/>
      <c r="GF1" s="326"/>
      <c r="GG1" s="326"/>
      <c r="GH1" s="326"/>
      <c r="GI1" s="326"/>
      <c r="GJ1" s="326"/>
      <c r="GK1" s="326"/>
      <c r="GL1" s="326"/>
      <c r="GM1" s="326"/>
      <c r="GN1" s="326"/>
      <c r="GO1" s="326"/>
      <c r="GP1" s="326"/>
      <c r="GQ1" s="326"/>
      <c r="GR1" s="326"/>
      <c r="GS1" s="326"/>
      <c r="GT1" s="326"/>
      <c r="GU1" s="326"/>
      <c r="GV1" s="326"/>
      <c r="GW1" s="326"/>
      <c r="GX1" s="326"/>
      <c r="GY1" s="326"/>
      <c r="GZ1" s="326"/>
      <c r="HA1" s="326"/>
      <c r="HB1" s="326"/>
      <c r="HC1" s="326"/>
      <c r="HD1" s="326"/>
      <c r="HE1" s="326"/>
      <c r="HF1" s="326"/>
      <c r="HG1" s="326"/>
      <c r="HH1" s="326"/>
      <c r="HI1" s="326"/>
      <c r="HJ1" s="326"/>
      <c r="HK1" s="326"/>
      <c r="HL1" s="326"/>
      <c r="HM1" s="326"/>
      <c r="HN1" s="326"/>
      <c r="HO1" s="326"/>
      <c r="HP1" s="326"/>
      <c r="HQ1" s="326"/>
      <c r="HR1" s="326"/>
      <c r="HS1" s="326"/>
      <c r="HT1" s="326"/>
      <c r="HU1" s="326"/>
      <c r="HV1" s="326"/>
      <c r="HW1" s="326"/>
      <c r="HX1" s="326"/>
      <c r="HY1" s="326"/>
      <c r="HZ1" s="326"/>
      <c r="IA1" s="326"/>
      <c r="IB1" s="326"/>
      <c r="IC1" s="326"/>
      <c r="ID1" s="326"/>
      <c r="IE1" s="326"/>
      <c r="IF1" s="326"/>
      <c r="IG1" s="326"/>
      <c r="IH1" s="326"/>
      <c r="II1" s="326"/>
      <c r="IJ1" s="326"/>
      <c r="IK1" s="326"/>
      <c r="IL1" s="326"/>
      <c r="IM1" s="326"/>
      <c r="IN1" s="326"/>
      <c r="IO1" s="326"/>
      <c r="IP1" s="326"/>
      <c r="IQ1" s="326"/>
      <c r="IR1" s="326"/>
      <c r="IS1" s="326"/>
      <c r="IT1" s="326"/>
      <c r="IU1" s="326"/>
      <c r="IV1" s="326"/>
    </row>
    <row r="2" spans="1:256" ht="15.6">
      <c r="B2" s="2141" t="s">
        <v>635</v>
      </c>
      <c r="C2" s="2141"/>
      <c r="D2" s="2141"/>
      <c r="E2" s="2141"/>
      <c r="F2" s="2141"/>
    </row>
    <row r="3" spans="1:256" ht="15.95" thickBot="1">
      <c r="B3" s="1460"/>
      <c r="C3" s="1460"/>
      <c r="D3" s="1460"/>
      <c r="E3" s="1460"/>
      <c r="F3" s="1460"/>
    </row>
    <row r="4" spans="1:256" customFormat="1" ht="22.5" customHeight="1">
      <c r="A4" s="326"/>
      <c r="B4" s="1142" t="s">
        <v>592</v>
      </c>
      <c r="C4" s="1143"/>
      <c r="D4" s="2142" t="s">
        <v>508</v>
      </c>
      <c r="E4" s="2142"/>
      <c r="F4" s="2143"/>
      <c r="G4" s="332"/>
      <c r="H4" s="332"/>
      <c r="I4" s="332"/>
      <c r="J4" s="332"/>
      <c r="K4" s="332"/>
      <c r="L4" s="332"/>
      <c r="M4" s="332"/>
      <c r="N4" s="332"/>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c r="CI4" s="326"/>
      <c r="CJ4" s="326"/>
      <c r="CK4" s="326"/>
      <c r="CL4" s="326"/>
      <c r="CM4" s="326"/>
      <c r="CN4" s="326"/>
      <c r="CO4" s="326"/>
      <c r="CP4" s="326"/>
      <c r="CQ4" s="326"/>
      <c r="CR4" s="326"/>
      <c r="CS4" s="326"/>
      <c r="CT4" s="326"/>
      <c r="CU4" s="326"/>
      <c r="CV4" s="326"/>
      <c r="CW4" s="326"/>
      <c r="CX4" s="326"/>
      <c r="CY4" s="326"/>
      <c r="CZ4" s="326"/>
      <c r="DA4" s="326"/>
      <c r="DB4" s="326"/>
      <c r="DC4" s="326"/>
      <c r="DD4" s="326"/>
      <c r="DE4" s="326"/>
      <c r="DF4" s="326"/>
      <c r="DG4" s="326"/>
      <c r="DH4" s="326"/>
      <c r="DI4" s="326"/>
      <c r="DJ4" s="326"/>
      <c r="DK4" s="326"/>
      <c r="DL4" s="326"/>
      <c r="DM4" s="326"/>
      <c r="DN4" s="326"/>
      <c r="DO4" s="326"/>
      <c r="DP4" s="326"/>
      <c r="DQ4" s="326"/>
      <c r="DR4" s="326"/>
      <c r="DS4" s="326"/>
      <c r="DT4" s="326"/>
      <c r="DU4" s="326"/>
      <c r="DV4" s="326"/>
      <c r="DW4" s="326"/>
      <c r="DX4" s="326"/>
      <c r="DY4" s="326"/>
      <c r="DZ4" s="326"/>
      <c r="EA4" s="326"/>
      <c r="EB4" s="326"/>
      <c r="EC4" s="326"/>
      <c r="ED4" s="326"/>
      <c r="EE4" s="326"/>
      <c r="EF4" s="326"/>
      <c r="EG4" s="326"/>
      <c r="EH4" s="326"/>
      <c r="EI4" s="326"/>
      <c r="EJ4" s="326"/>
      <c r="EK4" s="326"/>
      <c r="EL4" s="326"/>
      <c r="EM4" s="326"/>
      <c r="EN4" s="326"/>
      <c r="EO4" s="326"/>
      <c r="EP4" s="326"/>
      <c r="EQ4" s="326"/>
      <c r="ER4" s="326"/>
      <c r="ES4" s="326"/>
      <c r="ET4" s="326"/>
      <c r="EU4" s="326"/>
      <c r="EV4" s="326"/>
      <c r="EW4" s="326"/>
      <c r="EX4" s="326"/>
      <c r="EY4" s="326"/>
      <c r="EZ4" s="326"/>
      <c r="FA4" s="326"/>
      <c r="FB4" s="326"/>
      <c r="FC4" s="326"/>
      <c r="FD4" s="326"/>
      <c r="FE4" s="326"/>
      <c r="FF4" s="326"/>
      <c r="FG4" s="326"/>
      <c r="FH4" s="326"/>
      <c r="FI4" s="326"/>
      <c r="FJ4" s="326"/>
      <c r="FK4" s="326"/>
      <c r="FL4" s="326"/>
      <c r="FM4" s="326"/>
      <c r="FN4" s="326"/>
      <c r="FO4" s="326"/>
      <c r="FP4" s="326"/>
      <c r="FQ4" s="326"/>
      <c r="FR4" s="326"/>
      <c r="FS4" s="326"/>
      <c r="FT4" s="326"/>
      <c r="FU4" s="326"/>
      <c r="FV4" s="326"/>
      <c r="FW4" s="326"/>
      <c r="FX4" s="326"/>
      <c r="FY4" s="326"/>
      <c r="FZ4" s="326"/>
      <c r="GA4" s="326"/>
      <c r="GB4" s="326"/>
      <c r="GC4" s="326"/>
      <c r="GD4" s="326"/>
      <c r="GE4" s="326"/>
      <c r="GF4" s="326"/>
      <c r="GG4" s="326"/>
      <c r="GH4" s="326"/>
      <c r="GI4" s="326"/>
      <c r="GJ4" s="326"/>
      <c r="GK4" s="326"/>
      <c r="GL4" s="326"/>
      <c r="GM4" s="326"/>
      <c r="GN4" s="326"/>
      <c r="GO4" s="326"/>
      <c r="GP4" s="326"/>
      <c r="GQ4" s="326"/>
      <c r="GR4" s="326"/>
      <c r="GS4" s="326"/>
      <c r="GT4" s="326"/>
      <c r="GU4" s="326"/>
      <c r="GV4" s="326"/>
      <c r="GW4" s="326"/>
      <c r="GX4" s="326"/>
      <c r="GY4" s="326"/>
      <c r="GZ4" s="326"/>
      <c r="HA4" s="326"/>
      <c r="HB4" s="326"/>
      <c r="HC4" s="326"/>
      <c r="HD4" s="326"/>
      <c r="HE4" s="326"/>
      <c r="HF4" s="326"/>
      <c r="HG4" s="326"/>
      <c r="HH4" s="326"/>
      <c r="HI4" s="326"/>
      <c r="HJ4" s="326"/>
      <c r="HK4" s="326"/>
      <c r="HL4" s="326"/>
      <c r="HM4" s="326"/>
      <c r="HN4" s="326"/>
      <c r="HO4" s="326"/>
      <c r="HP4" s="326"/>
      <c r="HQ4" s="326"/>
      <c r="HR4" s="326"/>
      <c r="HS4" s="326"/>
      <c r="HT4" s="326"/>
      <c r="HU4" s="326"/>
      <c r="HV4" s="326"/>
      <c r="HW4" s="326"/>
      <c r="HX4" s="326"/>
      <c r="HY4" s="326"/>
      <c r="HZ4" s="326"/>
      <c r="IA4" s="326"/>
      <c r="IB4" s="326"/>
      <c r="IC4" s="326"/>
      <c r="ID4" s="326"/>
      <c r="IE4" s="326"/>
      <c r="IF4" s="326"/>
      <c r="IG4" s="326"/>
      <c r="IH4" s="326"/>
      <c r="II4" s="326"/>
      <c r="IJ4" s="326"/>
      <c r="IK4" s="326"/>
      <c r="IL4" s="326"/>
      <c r="IM4" s="326"/>
      <c r="IN4" s="326"/>
      <c r="IO4" s="326"/>
      <c r="IP4" s="326"/>
      <c r="IQ4" s="326"/>
      <c r="IR4" s="326"/>
      <c r="IS4" s="326"/>
      <c r="IT4" s="326"/>
      <c r="IU4" s="326"/>
      <c r="IV4" s="326"/>
    </row>
    <row r="5" spans="1:256" customFormat="1">
      <c r="A5" s="326"/>
      <c r="B5" s="425" t="s">
        <v>61</v>
      </c>
      <c r="C5" s="1136" t="s">
        <v>401</v>
      </c>
      <c r="D5" s="1136" t="s">
        <v>64</v>
      </c>
      <c r="E5" s="1136" t="s">
        <v>15</v>
      </c>
      <c r="F5" s="1144" t="s">
        <v>16</v>
      </c>
      <c r="G5" s="332"/>
      <c r="H5" s="332"/>
      <c r="I5" s="332"/>
      <c r="J5" s="332"/>
      <c r="K5" s="332"/>
      <c r="L5" s="332"/>
      <c r="M5" s="332"/>
      <c r="N5" s="332"/>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c r="CI5" s="326"/>
      <c r="CJ5" s="326"/>
      <c r="CK5" s="326"/>
      <c r="CL5" s="326"/>
      <c r="CM5" s="326"/>
      <c r="CN5" s="326"/>
      <c r="CO5" s="326"/>
      <c r="CP5" s="326"/>
      <c r="CQ5" s="326"/>
      <c r="CR5" s="326"/>
      <c r="CS5" s="326"/>
      <c r="CT5" s="326"/>
      <c r="CU5" s="326"/>
      <c r="CV5" s="326"/>
      <c r="CW5" s="326"/>
      <c r="CX5" s="326"/>
      <c r="CY5" s="326"/>
      <c r="CZ5" s="326"/>
      <c r="DA5" s="326"/>
      <c r="DB5" s="326"/>
      <c r="DC5" s="326"/>
      <c r="DD5" s="326"/>
      <c r="DE5" s="326"/>
      <c r="DF5" s="326"/>
      <c r="DG5" s="326"/>
      <c r="DH5" s="326"/>
      <c r="DI5" s="326"/>
      <c r="DJ5" s="326"/>
      <c r="DK5" s="326"/>
      <c r="DL5" s="326"/>
      <c r="DM5" s="326"/>
      <c r="DN5" s="326"/>
      <c r="DO5" s="326"/>
      <c r="DP5" s="326"/>
      <c r="DQ5" s="326"/>
      <c r="DR5" s="326"/>
      <c r="DS5" s="326"/>
      <c r="DT5" s="326"/>
      <c r="DU5" s="326"/>
      <c r="DV5" s="326"/>
      <c r="DW5" s="326"/>
      <c r="DX5" s="326"/>
      <c r="DY5" s="326"/>
      <c r="DZ5" s="326"/>
      <c r="EA5" s="326"/>
      <c r="EB5" s="326"/>
      <c r="EC5" s="326"/>
      <c r="ED5" s="326"/>
      <c r="EE5" s="326"/>
      <c r="EF5" s="326"/>
      <c r="EG5" s="326"/>
      <c r="EH5" s="326"/>
      <c r="EI5" s="326"/>
      <c r="EJ5" s="326"/>
      <c r="EK5" s="326"/>
      <c r="EL5" s="326"/>
      <c r="EM5" s="326"/>
      <c r="EN5" s="326"/>
      <c r="EO5" s="326"/>
      <c r="EP5" s="326"/>
      <c r="EQ5" s="326"/>
      <c r="ER5" s="326"/>
      <c r="ES5" s="326"/>
      <c r="ET5" s="326"/>
      <c r="EU5" s="326"/>
      <c r="EV5" s="326"/>
      <c r="EW5" s="326"/>
      <c r="EX5" s="326"/>
      <c r="EY5" s="326"/>
      <c r="EZ5" s="326"/>
      <c r="FA5" s="326"/>
      <c r="FB5" s="326"/>
      <c r="FC5" s="326"/>
      <c r="FD5" s="326"/>
      <c r="FE5" s="326"/>
      <c r="FF5" s="326"/>
      <c r="FG5" s="326"/>
      <c r="FH5" s="326"/>
      <c r="FI5" s="326"/>
      <c r="FJ5" s="326"/>
      <c r="FK5" s="326"/>
      <c r="FL5" s="326"/>
      <c r="FM5" s="326"/>
      <c r="FN5" s="326"/>
      <c r="FO5" s="326"/>
      <c r="FP5" s="326"/>
      <c r="FQ5" s="326"/>
      <c r="FR5" s="326"/>
      <c r="FS5" s="326"/>
      <c r="FT5" s="326"/>
      <c r="FU5" s="326"/>
      <c r="FV5" s="326"/>
      <c r="FW5" s="326"/>
      <c r="FX5" s="326"/>
      <c r="FY5" s="326"/>
      <c r="FZ5" s="326"/>
      <c r="GA5" s="326"/>
      <c r="GB5" s="326"/>
      <c r="GC5" s="326"/>
      <c r="GD5" s="326"/>
      <c r="GE5" s="326"/>
      <c r="GF5" s="326"/>
      <c r="GG5" s="326"/>
      <c r="GH5" s="326"/>
      <c r="GI5" s="326"/>
      <c r="GJ5" s="326"/>
      <c r="GK5" s="326"/>
      <c r="GL5" s="326"/>
      <c r="GM5" s="326"/>
      <c r="GN5" s="326"/>
      <c r="GO5" s="326"/>
      <c r="GP5" s="326"/>
      <c r="GQ5" s="326"/>
      <c r="GR5" s="326"/>
      <c r="GS5" s="326"/>
      <c r="GT5" s="326"/>
      <c r="GU5" s="326"/>
      <c r="GV5" s="326"/>
      <c r="GW5" s="326"/>
      <c r="GX5" s="326"/>
      <c r="GY5" s="326"/>
      <c r="GZ5" s="326"/>
      <c r="HA5" s="326"/>
      <c r="HB5" s="326"/>
      <c r="HC5" s="326"/>
      <c r="HD5" s="326"/>
      <c r="HE5" s="326"/>
      <c r="HF5" s="326"/>
      <c r="HG5" s="326"/>
      <c r="HH5" s="326"/>
      <c r="HI5" s="326"/>
      <c r="HJ5" s="326"/>
      <c r="HK5" s="326"/>
      <c r="HL5" s="326"/>
      <c r="HM5" s="326"/>
      <c r="HN5" s="326"/>
      <c r="HO5" s="326"/>
      <c r="HP5" s="326"/>
      <c r="HQ5" s="326"/>
      <c r="HR5" s="326"/>
      <c r="HS5" s="326"/>
      <c r="HT5" s="326"/>
      <c r="HU5" s="326"/>
      <c r="HV5" s="326"/>
      <c r="HW5" s="326"/>
      <c r="HX5" s="326"/>
      <c r="HY5" s="326"/>
      <c r="HZ5" s="326"/>
      <c r="IA5" s="326"/>
      <c r="IB5" s="326"/>
      <c r="IC5" s="326"/>
      <c r="ID5" s="326"/>
      <c r="IE5" s="326"/>
      <c r="IF5" s="326"/>
      <c r="IG5" s="326"/>
      <c r="IH5" s="326"/>
      <c r="II5" s="326"/>
      <c r="IJ5" s="326"/>
      <c r="IK5" s="326"/>
      <c r="IL5" s="326"/>
      <c r="IM5" s="326"/>
      <c r="IN5" s="326"/>
      <c r="IO5" s="326"/>
      <c r="IP5" s="326"/>
      <c r="IQ5" s="326"/>
      <c r="IR5" s="326"/>
      <c r="IS5" s="326"/>
      <c r="IT5" s="326"/>
      <c r="IU5" s="326"/>
      <c r="IV5" s="326"/>
    </row>
    <row r="6" spans="1:256" customFormat="1">
      <c r="A6" s="326"/>
      <c r="B6" s="278" t="s">
        <v>21</v>
      </c>
      <c r="C6" s="53">
        <v>0.85</v>
      </c>
      <c r="D6" s="49">
        <v>0.9372780217709622</v>
      </c>
      <c r="E6" s="49">
        <v>1.785398108695641</v>
      </c>
      <c r="F6" s="279">
        <v>2.7226761304666032</v>
      </c>
      <c r="G6" s="333"/>
      <c r="H6" s="333"/>
      <c r="I6" s="332"/>
      <c r="J6" s="332"/>
      <c r="K6" s="292"/>
      <c r="L6" s="292"/>
      <c r="M6" s="292"/>
      <c r="N6" s="292"/>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6"/>
      <c r="EC6" s="326"/>
      <c r="ED6" s="326"/>
      <c r="EE6" s="326"/>
      <c r="EF6" s="326"/>
      <c r="EG6" s="326"/>
      <c r="EH6" s="326"/>
      <c r="EI6" s="326"/>
      <c r="EJ6" s="326"/>
      <c r="EK6" s="326"/>
      <c r="EL6" s="326"/>
      <c r="EM6" s="326"/>
      <c r="EN6" s="326"/>
      <c r="EO6" s="326"/>
      <c r="EP6" s="326"/>
      <c r="EQ6" s="326"/>
      <c r="ER6" s="326"/>
      <c r="ES6" s="326"/>
      <c r="ET6" s="326"/>
      <c r="EU6" s="326"/>
      <c r="EV6" s="326"/>
      <c r="EW6" s="326"/>
      <c r="EX6" s="326"/>
      <c r="EY6" s="326"/>
      <c r="EZ6" s="326"/>
      <c r="FA6" s="326"/>
      <c r="FB6" s="326"/>
      <c r="FC6" s="326"/>
      <c r="FD6" s="326"/>
      <c r="FE6" s="326"/>
      <c r="FF6" s="326"/>
      <c r="FG6" s="326"/>
      <c r="FH6" s="326"/>
      <c r="FI6" s="326"/>
      <c r="FJ6" s="326"/>
      <c r="FK6" s="326"/>
      <c r="FL6" s="326"/>
      <c r="FM6" s="326"/>
      <c r="FN6" s="326"/>
      <c r="FO6" s="326"/>
      <c r="FP6" s="326"/>
      <c r="FQ6" s="326"/>
      <c r="FR6" s="326"/>
      <c r="FS6" s="326"/>
      <c r="FT6" s="326"/>
      <c r="FU6" s="326"/>
      <c r="FV6" s="326"/>
      <c r="FW6" s="326"/>
      <c r="FX6" s="326"/>
      <c r="FY6" s="326"/>
      <c r="FZ6" s="326"/>
      <c r="GA6" s="326"/>
      <c r="GB6" s="326"/>
      <c r="GC6" s="326"/>
      <c r="GD6" s="326"/>
      <c r="GE6" s="326"/>
      <c r="GF6" s="326"/>
      <c r="GG6" s="326"/>
      <c r="GH6" s="326"/>
      <c r="GI6" s="326"/>
      <c r="GJ6" s="326"/>
      <c r="GK6" s="326"/>
      <c r="GL6" s="326"/>
      <c r="GM6" s="326"/>
      <c r="GN6" s="326"/>
      <c r="GO6" s="326"/>
      <c r="GP6" s="326"/>
      <c r="GQ6" s="326"/>
      <c r="GR6" s="326"/>
      <c r="GS6" s="326"/>
      <c r="GT6" s="326"/>
      <c r="GU6" s="326"/>
      <c r="GV6" s="326"/>
      <c r="GW6" s="326"/>
      <c r="GX6" s="326"/>
      <c r="GY6" s="326"/>
      <c r="GZ6" s="326"/>
      <c r="HA6" s="326"/>
      <c r="HB6" s="326"/>
      <c r="HC6" s="326"/>
      <c r="HD6" s="326"/>
      <c r="HE6" s="326"/>
      <c r="HF6" s="326"/>
      <c r="HG6" s="326"/>
      <c r="HH6" s="326"/>
      <c r="HI6" s="326"/>
      <c r="HJ6" s="326"/>
      <c r="HK6" s="326"/>
      <c r="HL6" s="326"/>
      <c r="HM6" s="326"/>
      <c r="HN6" s="326"/>
      <c r="HO6" s="326"/>
      <c r="HP6" s="326"/>
      <c r="HQ6" s="326"/>
      <c r="HR6" s="326"/>
      <c r="HS6" s="326"/>
      <c r="HT6" s="326"/>
      <c r="HU6" s="326"/>
      <c r="HV6" s="326"/>
      <c r="HW6" s="326"/>
      <c r="HX6" s="326"/>
      <c r="HY6" s="326"/>
      <c r="HZ6" s="326"/>
      <c r="IA6" s="326"/>
      <c r="IB6" s="326"/>
      <c r="IC6" s="326"/>
      <c r="ID6" s="326"/>
      <c r="IE6" s="326"/>
      <c r="IF6" s="326"/>
      <c r="IG6" s="326"/>
      <c r="IH6" s="326"/>
      <c r="II6" s="326"/>
      <c r="IJ6" s="326"/>
      <c r="IK6" s="326"/>
      <c r="IL6" s="326"/>
      <c r="IM6" s="326"/>
      <c r="IN6" s="326"/>
      <c r="IO6" s="326"/>
      <c r="IP6" s="326"/>
      <c r="IQ6" s="326"/>
      <c r="IR6" s="326"/>
      <c r="IS6" s="326"/>
      <c r="IT6" s="326"/>
      <c r="IU6" s="326"/>
      <c r="IV6" s="326"/>
    </row>
    <row r="7" spans="1:256" customFormat="1">
      <c r="A7" s="326"/>
      <c r="B7" s="280" t="s">
        <v>593</v>
      </c>
      <c r="C7" s="53">
        <v>0.32700000000000001</v>
      </c>
      <c r="D7" s="49">
        <v>3.6400013626762378</v>
      </c>
      <c r="E7" s="49">
        <v>0.4259482065217492</v>
      </c>
      <c r="F7" s="279">
        <v>4.0659495691979872</v>
      </c>
      <c r="G7" s="333"/>
      <c r="H7" s="333"/>
      <c r="I7" s="332"/>
      <c r="J7" s="332"/>
      <c r="K7" s="292"/>
      <c r="L7" s="292"/>
      <c r="M7" s="292"/>
      <c r="N7" s="292"/>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6"/>
      <c r="DA7" s="326"/>
      <c r="DB7" s="326"/>
      <c r="DC7" s="326"/>
      <c r="DD7" s="326"/>
      <c r="DE7" s="326"/>
      <c r="DF7" s="326"/>
      <c r="DG7" s="326"/>
      <c r="DH7" s="326"/>
      <c r="DI7" s="326"/>
      <c r="DJ7" s="326"/>
      <c r="DK7" s="326"/>
      <c r="DL7" s="326"/>
      <c r="DM7" s="326"/>
      <c r="DN7" s="326"/>
      <c r="DO7" s="326"/>
      <c r="DP7" s="326"/>
      <c r="DQ7" s="326"/>
      <c r="DR7" s="326"/>
      <c r="DS7" s="326"/>
      <c r="DT7" s="326"/>
      <c r="DU7" s="326"/>
      <c r="DV7" s="326"/>
      <c r="DW7" s="326"/>
      <c r="DX7" s="326"/>
      <c r="DY7" s="326"/>
      <c r="DZ7" s="326"/>
      <c r="EA7" s="326"/>
      <c r="EB7" s="326"/>
      <c r="EC7" s="326"/>
      <c r="ED7" s="326"/>
      <c r="EE7" s="326"/>
      <c r="EF7" s="326"/>
      <c r="EG7" s="326"/>
      <c r="EH7" s="326"/>
      <c r="EI7" s="326"/>
      <c r="EJ7" s="326"/>
      <c r="EK7" s="326"/>
      <c r="EL7" s="326"/>
      <c r="EM7" s="326"/>
      <c r="EN7" s="326"/>
      <c r="EO7" s="326"/>
      <c r="EP7" s="326"/>
      <c r="EQ7" s="326"/>
      <c r="ER7" s="326"/>
      <c r="ES7" s="326"/>
      <c r="ET7" s="326"/>
      <c r="EU7" s="326"/>
      <c r="EV7" s="326"/>
      <c r="EW7" s="326"/>
      <c r="EX7" s="326"/>
      <c r="EY7" s="326"/>
      <c r="EZ7" s="326"/>
      <c r="FA7" s="326"/>
      <c r="FB7" s="326"/>
      <c r="FC7" s="326"/>
      <c r="FD7" s="326"/>
      <c r="FE7" s="326"/>
      <c r="FF7" s="326"/>
      <c r="FG7" s="326"/>
      <c r="FH7" s="326"/>
      <c r="FI7" s="326"/>
      <c r="FJ7" s="326"/>
      <c r="FK7" s="326"/>
      <c r="FL7" s="326"/>
      <c r="FM7" s="326"/>
      <c r="FN7" s="326"/>
      <c r="FO7" s="326"/>
      <c r="FP7" s="326"/>
      <c r="FQ7" s="326"/>
      <c r="FR7" s="326"/>
      <c r="FS7" s="326"/>
      <c r="FT7" s="326"/>
      <c r="FU7" s="326"/>
      <c r="FV7" s="326"/>
      <c r="FW7" s="326"/>
      <c r="FX7" s="326"/>
      <c r="FY7" s="326"/>
      <c r="FZ7" s="326"/>
      <c r="GA7" s="326"/>
      <c r="GB7" s="326"/>
      <c r="GC7" s="326"/>
      <c r="GD7" s="326"/>
      <c r="GE7" s="326"/>
      <c r="GF7" s="326"/>
      <c r="GG7" s="326"/>
      <c r="GH7" s="326"/>
      <c r="GI7" s="326"/>
      <c r="GJ7" s="326"/>
      <c r="GK7" s="326"/>
      <c r="GL7" s="326"/>
      <c r="GM7" s="326"/>
      <c r="GN7" s="326"/>
      <c r="GO7" s="326"/>
      <c r="GP7" s="326"/>
      <c r="GQ7" s="326"/>
      <c r="GR7" s="326"/>
      <c r="GS7" s="326"/>
      <c r="GT7" s="326"/>
      <c r="GU7" s="326"/>
      <c r="GV7" s="326"/>
      <c r="GW7" s="326"/>
      <c r="GX7" s="326"/>
      <c r="GY7" s="326"/>
      <c r="GZ7" s="326"/>
      <c r="HA7" s="326"/>
      <c r="HB7" s="326"/>
      <c r="HC7" s="326"/>
      <c r="HD7" s="326"/>
      <c r="HE7" s="326"/>
      <c r="HF7" s="326"/>
      <c r="HG7" s="326"/>
      <c r="HH7" s="326"/>
      <c r="HI7" s="326"/>
      <c r="HJ7" s="326"/>
      <c r="HK7" s="326"/>
      <c r="HL7" s="326"/>
      <c r="HM7" s="326"/>
      <c r="HN7" s="326"/>
      <c r="HO7" s="326"/>
      <c r="HP7" s="326"/>
      <c r="HQ7" s="326"/>
      <c r="HR7" s="326"/>
      <c r="HS7" s="326"/>
      <c r="HT7" s="326"/>
      <c r="HU7" s="326"/>
      <c r="HV7" s="326"/>
      <c r="HW7" s="326"/>
      <c r="HX7" s="326"/>
      <c r="HY7" s="326"/>
      <c r="HZ7" s="326"/>
      <c r="IA7" s="326"/>
      <c r="IB7" s="326"/>
      <c r="IC7" s="326"/>
      <c r="ID7" s="326"/>
      <c r="IE7" s="326"/>
      <c r="IF7" s="326"/>
      <c r="IG7" s="326"/>
      <c r="IH7" s="326"/>
      <c r="II7" s="326"/>
      <c r="IJ7" s="326"/>
      <c r="IK7" s="326"/>
      <c r="IL7" s="326"/>
      <c r="IM7" s="326"/>
      <c r="IN7" s="326"/>
      <c r="IO7" s="326"/>
      <c r="IP7" s="326"/>
      <c r="IQ7" s="326"/>
      <c r="IR7" s="326"/>
      <c r="IS7" s="326"/>
      <c r="IT7" s="326"/>
      <c r="IU7" s="326"/>
      <c r="IV7" s="326"/>
    </row>
    <row r="8" spans="1:256" customFormat="1">
      <c r="A8" s="326"/>
      <c r="B8" s="280" t="s">
        <v>33</v>
      </c>
      <c r="C8" s="53">
        <v>0.45</v>
      </c>
      <c r="D8" s="49">
        <v>17.443427532693605</v>
      </c>
      <c r="E8" s="49">
        <v>3.4712491739130482</v>
      </c>
      <c r="F8" s="279">
        <v>20.914676706606652</v>
      </c>
      <c r="G8" s="333"/>
      <c r="H8" s="333"/>
      <c r="I8" s="332"/>
      <c r="J8" s="332"/>
      <c r="K8" s="292"/>
      <c r="L8" s="292"/>
      <c r="M8" s="292"/>
      <c r="N8" s="292"/>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c r="CD8" s="326"/>
      <c r="CE8" s="326"/>
      <c r="CF8" s="326"/>
      <c r="CG8" s="326"/>
      <c r="CH8" s="326"/>
      <c r="CI8" s="326"/>
      <c r="CJ8" s="326"/>
      <c r="CK8" s="326"/>
      <c r="CL8" s="326"/>
      <c r="CM8" s="326"/>
      <c r="CN8" s="326"/>
      <c r="CO8" s="326"/>
      <c r="CP8" s="326"/>
      <c r="CQ8" s="326"/>
      <c r="CR8" s="326"/>
      <c r="CS8" s="326"/>
      <c r="CT8" s="326"/>
      <c r="CU8" s="326"/>
      <c r="CV8" s="326"/>
      <c r="CW8" s="326"/>
      <c r="CX8" s="326"/>
      <c r="CY8" s="326"/>
      <c r="CZ8" s="326"/>
      <c r="DA8" s="326"/>
      <c r="DB8" s="326"/>
      <c r="DC8" s="326"/>
      <c r="DD8" s="326"/>
      <c r="DE8" s="326"/>
      <c r="DF8" s="326"/>
      <c r="DG8" s="326"/>
      <c r="DH8" s="326"/>
      <c r="DI8" s="326"/>
      <c r="DJ8" s="326"/>
      <c r="DK8" s="326"/>
      <c r="DL8" s="326"/>
      <c r="DM8" s="326"/>
      <c r="DN8" s="326"/>
      <c r="DO8" s="326"/>
      <c r="DP8" s="326"/>
      <c r="DQ8" s="326"/>
      <c r="DR8" s="326"/>
      <c r="DS8" s="326"/>
      <c r="DT8" s="326"/>
      <c r="DU8" s="326"/>
      <c r="DV8" s="326"/>
      <c r="DW8" s="326"/>
      <c r="DX8" s="326"/>
      <c r="DY8" s="326"/>
      <c r="DZ8" s="326"/>
      <c r="EA8" s="326"/>
      <c r="EB8" s="326"/>
      <c r="EC8" s="326"/>
      <c r="ED8" s="326"/>
      <c r="EE8" s="326"/>
      <c r="EF8" s="326"/>
      <c r="EG8" s="326"/>
      <c r="EH8" s="326"/>
      <c r="EI8" s="326"/>
      <c r="EJ8" s="326"/>
      <c r="EK8" s="326"/>
      <c r="EL8" s="326"/>
      <c r="EM8" s="326"/>
      <c r="EN8" s="326"/>
      <c r="EO8" s="326"/>
      <c r="EP8" s="326"/>
      <c r="EQ8" s="326"/>
      <c r="ER8" s="326"/>
      <c r="ES8" s="326"/>
      <c r="ET8" s="326"/>
      <c r="EU8" s="326"/>
      <c r="EV8" s="326"/>
      <c r="EW8" s="326"/>
      <c r="EX8" s="326"/>
      <c r="EY8" s="326"/>
      <c r="EZ8" s="326"/>
      <c r="FA8" s="326"/>
      <c r="FB8" s="326"/>
      <c r="FC8" s="326"/>
      <c r="FD8" s="326"/>
      <c r="FE8" s="326"/>
      <c r="FF8" s="326"/>
      <c r="FG8" s="326"/>
      <c r="FH8" s="326"/>
      <c r="FI8" s="326"/>
      <c r="FJ8" s="326"/>
      <c r="FK8" s="326"/>
      <c r="FL8" s="326"/>
      <c r="FM8" s="326"/>
      <c r="FN8" s="326"/>
      <c r="FO8" s="326"/>
      <c r="FP8" s="326"/>
      <c r="FQ8" s="326"/>
      <c r="FR8" s="326"/>
      <c r="FS8" s="326"/>
      <c r="FT8" s="326"/>
      <c r="FU8" s="326"/>
      <c r="FV8" s="326"/>
      <c r="FW8" s="326"/>
      <c r="FX8" s="326"/>
      <c r="FY8" s="326"/>
      <c r="FZ8" s="326"/>
      <c r="GA8" s="326"/>
      <c r="GB8" s="326"/>
      <c r="GC8" s="326"/>
      <c r="GD8" s="326"/>
      <c r="GE8" s="326"/>
      <c r="GF8" s="326"/>
      <c r="GG8" s="326"/>
      <c r="GH8" s="326"/>
      <c r="GI8" s="326"/>
      <c r="GJ8" s="326"/>
      <c r="GK8" s="326"/>
      <c r="GL8" s="326"/>
      <c r="GM8" s="326"/>
      <c r="GN8" s="326"/>
      <c r="GO8" s="326"/>
      <c r="GP8" s="326"/>
      <c r="GQ8" s="326"/>
      <c r="GR8" s="326"/>
      <c r="GS8" s="326"/>
      <c r="GT8" s="326"/>
      <c r="GU8" s="326"/>
      <c r="GV8" s="326"/>
      <c r="GW8" s="326"/>
      <c r="GX8" s="326"/>
      <c r="GY8" s="326"/>
      <c r="GZ8" s="326"/>
      <c r="HA8" s="326"/>
      <c r="HB8" s="326"/>
      <c r="HC8" s="326"/>
      <c r="HD8" s="326"/>
      <c r="HE8" s="326"/>
      <c r="HF8" s="326"/>
      <c r="HG8" s="326"/>
      <c r="HH8" s="326"/>
      <c r="HI8" s="326"/>
      <c r="HJ8" s="326"/>
      <c r="HK8" s="326"/>
      <c r="HL8" s="326"/>
      <c r="HM8" s="326"/>
      <c r="HN8" s="326"/>
      <c r="HO8" s="326"/>
      <c r="HP8" s="326"/>
      <c r="HQ8" s="326"/>
      <c r="HR8" s="326"/>
      <c r="HS8" s="326"/>
      <c r="HT8" s="326"/>
      <c r="HU8" s="326"/>
      <c r="HV8" s="326"/>
      <c r="HW8" s="326"/>
      <c r="HX8" s="326"/>
      <c r="HY8" s="326"/>
      <c r="HZ8" s="326"/>
      <c r="IA8" s="326"/>
      <c r="IB8" s="326"/>
      <c r="IC8" s="326"/>
      <c r="ID8" s="326"/>
      <c r="IE8" s="326"/>
      <c r="IF8" s="326"/>
      <c r="IG8" s="326"/>
      <c r="IH8" s="326"/>
      <c r="II8" s="326"/>
      <c r="IJ8" s="326"/>
      <c r="IK8" s="326"/>
      <c r="IL8" s="326"/>
      <c r="IM8" s="326"/>
      <c r="IN8" s="326"/>
      <c r="IO8" s="326"/>
      <c r="IP8" s="326"/>
      <c r="IQ8" s="326"/>
      <c r="IR8" s="326"/>
      <c r="IS8" s="326"/>
      <c r="IT8" s="326"/>
      <c r="IU8" s="326"/>
      <c r="IV8" s="326"/>
    </row>
    <row r="9" spans="1:256" customFormat="1">
      <c r="A9" s="326"/>
      <c r="B9" s="280" t="s">
        <v>163</v>
      </c>
      <c r="C9" s="53">
        <v>0.65129999999999999</v>
      </c>
      <c r="D9" s="49">
        <v>1.9927279318104749</v>
      </c>
      <c r="E9" s="49">
        <v>2.8335319130434744</v>
      </c>
      <c r="F9" s="279">
        <v>4.8262598448539489</v>
      </c>
      <c r="G9" s="333"/>
      <c r="H9" s="333"/>
      <c r="I9" s="332"/>
      <c r="J9" s="332"/>
      <c r="K9" s="292"/>
      <c r="L9" s="292"/>
      <c r="M9" s="292"/>
      <c r="N9" s="292"/>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O9" s="326"/>
      <c r="CP9" s="326"/>
      <c r="CQ9" s="326"/>
      <c r="CR9" s="326"/>
      <c r="CS9" s="326"/>
      <c r="CT9" s="326"/>
      <c r="CU9" s="326"/>
      <c r="CV9" s="326"/>
      <c r="CW9" s="326"/>
      <c r="CX9" s="326"/>
      <c r="CY9" s="326"/>
      <c r="CZ9" s="326"/>
      <c r="DA9" s="326"/>
      <c r="DB9" s="326"/>
      <c r="DC9" s="326"/>
      <c r="DD9" s="326"/>
      <c r="DE9" s="326"/>
      <c r="DF9" s="326"/>
      <c r="DG9" s="326"/>
      <c r="DH9" s="326"/>
      <c r="DI9" s="326"/>
      <c r="DJ9" s="326"/>
      <c r="DK9" s="326"/>
      <c r="DL9" s="326"/>
      <c r="DM9" s="326"/>
      <c r="DN9" s="326"/>
      <c r="DO9" s="326"/>
      <c r="DP9" s="326"/>
      <c r="DQ9" s="326"/>
      <c r="DR9" s="326"/>
      <c r="DS9" s="326"/>
      <c r="DT9" s="326"/>
      <c r="DU9" s="326"/>
      <c r="DV9" s="326"/>
      <c r="DW9" s="326"/>
      <c r="DX9" s="326"/>
      <c r="DY9" s="326"/>
      <c r="DZ9" s="326"/>
      <c r="EA9" s="326"/>
      <c r="EB9" s="326"/>
      <c r="EC9" s="326"/>
      <c r="ED9" s="326"/>
      <c r="EE9" s="326"/>
      <c r="EF9" s="326"/>
      <c r="EG9" s="326"/>
      <c r="EH9" s="326"/>
      <c r="EI9" s="326"/>
      <c r="EJ9" s="326"/>
      <c r="EK9" s="326"/>
      <c r="EL9" s="326"/>
      <c r="EM9" s="326"/>
      <c r="EN9" s="326"/>
      <c r="EO9" s="326"/>
      <c r="EP9" s="326"/>
      <c r="EQ9" s="326"/>
      <c r="ER9" s="326"/>
      <c r="ES9" s="326"/>
      <c r="ET9" s="326"/>
      <c r="EU9" s="326"/>
      <c r="EV9" s="326"/>
      <c r="EW9" s="326"/>
      <c r="EX9" s="326"/>
      <c r="EY9" s="326"/>
      <c r="EZ9" s="326"/>
      <c r="FA9" s="326"/>
      <c r="FB9" s="326"/>
      <c r="FC9" s="326"/>
      <c r="FD9" s="326"/>
      <c r="FE9" s="326"/>
      <c r="FF9" s="326"/>
      <c r="FG9" s="326"/>
      <c r="FH9" s="326"/>
      <c r="FI9" s="326"/>
      <c r="FJ9" s="326"/>
      <c r="FK9" s="326"/>
      <c r="FL9" s="326"/>
      <c r="FM9" s="326"/>
      <c r="FN9" s="326"/>
      <c r="FO9" s="326"/>
      <c r="FP9" s="326"/>
      <c r="FQ9" s="326"/>
      <c r="FR9" s="326"/>
      <c r="FS9" s="326"/>
      <c r="FT9" s="326"/>
      <c r="FU9" s="326"/>
      <c r="FV9" s="326"/>
      <c r="FW9" s="326"/>
      <c r="FX9" s="326"/>
      <c r="FY9" s="326"/>
      <c r="FZ9" s="326"/>
      <c r="GA9" s="326"/>
      <c r="GB9" s="326"/>
      <c r="GC9" s="326"/>
      <c r="GD9" s="326"/>
      <c r="GE9" s="326"/>
      <c r="GF9" s="326"/>
      <c r="GG9" s="326"/>
      <c r="GH9" s="326"/>
      <c r="GI9" s="326"/>
      <c r="GJ9" s="326"/>
      <c r="GK9" s="326"/>
      <c r="GL9" s="326"/>
      <c r="GM9" s="326"/>
      <c r="GN9" s="326"/>
      <c r="GO9" s="326"/>
      <c r="GP9" s="326"/>
      <c r="GQ9" s="326"/>
      <c r="GR9" s="326"/>
      <c r="GS9" s="326"/>
      <c r="GT9" s="326"/>
      <c r="GU9" s="326"/>
      <c r="GV9" s="326"/>
      <c r="GW9" s="326"/>
      <c r="GX9" s="326"/>
      <c r="GY9" s="326"/>
      <c r="GZ9" s="326"/>
      <c r="HA9" s="326"/>
      <c r="HB9" s="326"/>
      <c r="HC9" s="326"/>
      <c r="HD9" s="326"/>
      <c r="HE9" s="326"/>
      <c r="HF9" s="326"/>
      <c r="HG9" s="326"/>
      <c r="HH9" s="326"/>
      <c r="HI9" s="326"/>
      <c r="HJ9" s="326"/>
      <c r="HK9" s="326"/>
      <c r="HL9" s="326"/>
      <c r="HM9" s="326"/>
      <c r="HN9" s="326"/>
      <c r="HO9" s="326"/>
      <c r="HP9" s="326"/>
      <c r="HQ9" s="326"/>
      <c r="HR9" s="326"/>
      <c r="HS9" s="326"/>
      <c r="HT9" s="326"/>
      <c r="HU9" s="326"/>
      <c r="HV9" s="326"/>
      <c r="HW9" s="326"/>
      <c r="HX9" s="326"/>
      <c r="HY9" s="326"/>
      <c r="HZ9" s="326"/>
      <c r="IA9" s="326"/>
      <c r="IB9" s="326"/>
      <c r="IC9" s="326"/>
      <c r="ID9" s="326"/>
      <c r="IE9" s="326"/>
      <c r="IF9" s="326"/>
      <c r="IG9" s="326"/>
      <c r="IH9" s="326"/>
      <c r="II9" s="326"/>
      <c r="IJ9" s="326"/>
      <c r="IK9" s="326"/>
      <c r="IL9" s="326"/>
      <c r="IM9" s="326"/>
      <c r="IN9" s="326"/>
      <c r="IO9" s="326"/>
      <c r="IP9" s="326"/>
      <c r="IQ9" s="326"/>
      <c r="IR9" s="326"/>
      <c r="IS9" s="326"/>
      <c r="IT9" s="326"/>
      <c r="IU9" s="326"/>
      <c r="IV9" s="326"/>
    </row>
    <row r="10" spans="1:256" customFormat="1">
      <c r="A10" s="326"/>
      <c r="B10" s="280" t="s">
        <v>594</v>
      </c>
      <c r="C10" s="53">
        <v>0.58899999999999997</v>
      </c>
      <c r="D10" s="49">
        <v>0.43878803286345597</v>
      </c>
      <c r="E10" s="49">
        <v>0</v>
      </c>
      <c r="F10" s="279">
        <v>0.43878803286345597</v>
      </c>
      <c r="G10" s="333"/>
      <c r="H10" s="333"/>
      <c r="I10" s="332"/>
      <c r="J10" s="332"/>
      <c r="K10" s="292"/>
      <c r="L10" s="292"/>
      <c r="M10" s="292"/>
      <c r="N10" s="292"/>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6"/>
      <c r="CO10" s="326"/>
      <c r="CP10" s="326"/>
      <c r="CQ10" s="326"/>
      <c r="CR10" s="326"/>
      <c r="CS10" s="326"/>
      <c r="CT10" s="326"/>
      <c r="CU10" s="326"/>
      <c r="CV10" s="326"/>
      <c r="CW10" s="326"/>
      <c r="CX10" s="326"/>
      <c r="CY10" s="326"/>
      <c r="CZ10" s="326"/>
      <c r="DA10" s="326"/>
      <c r="DB10" s="326"/>
      <c r="DC10" s="326"/>
      <c r="DD10" s="326"/>
      <c r="DE10" s="326"/>
      <c r="DF10" s="326"/>
      <c r="DG10" s="326"/>
      <c r="DH10" s="326"/>
      <c r="DI10" s="326"/>
      <c r="DJ10" s="326"/>
      <c r="DK10" s="326"/>
      <c r="DL10" s="326"/>
      <c r="DM10" s="326"/>
      <c r="DN10" s="326"/>
      <c r="DO10" s="326"/>
      <c r="DP10" s="326"/>
      <c r="DQ10" s="326"/>
      <c r="DR10" s="326"/>
      <c r="DS10" s="326"/>
      <c r="DT10" s="326"/>
      <c r="DU10" s="326"/>
      <c r="DV10" s="326"/>
      <c r="DW10" s="326"/>
      <c r="DX10" s="326"/>
      <c r="DY10" s="326"/>
      <c r="DZ10" s="326"/>
      <c r="EA10" s="326"/>
      <c r="EB10" s="326"/>
      <c r="EC10" s="326"/>
      <c r="ED10" s="326"/>
      <c r="EE10" s="326"/>
      <c r="EF10" s="326"/>
      <c r="EG10" s="326"/>
      <c r="EH10" s="326"/>
      <c r="EI10" s="326"/>
      <c r="EJ10" s="326"/>
      <c r="EK10" s="326"/>
      <c r="EL10" s="326"/>
      <c r="EM10" s="326"/>
      <c r="EN10" s="326"/>
      <c r="EO10" s="326"/>
      <c r="EP10" s="326"/>
      <c r="EQ10" s="326"/>
      <c r="ER10" s="326"/>
      <c r="ES10" s="326"/>
      <c r="ET10" s="326"/>
      <c r="EU10" s="326"/>
      <c r="EV10" s="326"/>
      <c r="EW10" s="326"/>
      <c r="EX10" s="326"/>
      <c r="EY10" s="326"/>
      <c r="EZ10" s="326"/>
      <c r="FA10" s="326"/>
      <c r="FB10" s="326"/>
      <c r="FC10" s="326"/>
      <c r="FD10" s="326"/>
      <c r="FE10" s="326"/>
      <c r="FF10" s="326"/>
      <c r="FG10" s="326"/>
      <c r="FH10" s="326"/>
      <c r="FI10" s="326"/>
      <c r="FJ10" s="326"/>
      <c r="FK10" s="326"/>
      <c r="FL10" s="326"/>
      <c r="FM10" s="326"/>
      <c r="FN10" s="326"/>
      <c r="FO10" s="326"/>
      <c r="FP10" s="326"/>
      <c r="FQ10" s="326"/>
      <c r="FR10" s="326"/>
      <c r="FS10" s="326"/>
      <c r="FT10" s="326"/>
      <c r="FU10" s="326"/>
      <c r="FV10" s="326"/>
      <c r="FW10" s="326"/>
      <c r="FX10" s="326"/>
      <c r="FY10" s="326"/>
      <c r="FZ10" s="326"/>
      <c r="GA10" s="326"/>
      <c r="GB10" s="326"/>
      <c r="GC10" s="326"/>
      <c r="GD10" s="326"/>
      <c r="GE10" s="326"/>
      <c r="GF10" s="326"/>
      <c r="GG10" s="326"/>
      <c r="GH10" s="326"/>
      <c r="GI10" s="326"/>
      <c r="GJ10" s="326"/>
      <c r="GK10" s="326"/>
      <c r="GL10" s="326"/>
      <c r="GM10" s="326"/>
      <c r="GN10" s="326"/>
      <c r="GO10" s="326"/>
      <c r="GP10" s="326"/>
      <c r="GQ10" s="326"/>
      <c r="GR10" s="326"/>
      <c r="GS10" s="326"/>
      <c r="GT10" s="326"/>
      <c r="GU10" s="326"/>
      <c r="GV10" s="326"/>
      <c r="GW10" s="326"/>
      <c r="GX10" s="326"/>
      <c r="GY10" s="326"/>
      <c r="GZ10" s="326"/>
      <c r="HA10" s="326"/>
      <c r="HB10" s="326"/>
      <c r="HC10" s="326"/>
      <c r="HD10" s="326"/>
      <c r="HE10" s="326"/>
      <c r="HF10" s="326"/>
      <c r="HG10" s="326"/>
      <c r="HH10" s="326"/>
      <c r="HI10" s="326"/>
      <c r="HJ10" s="326"/>
      <c r="HK10" s="326"/>
      <c r="HL10" s="326"/>
      <c r="HM10" s="326"/>
      <c r="HN10" s="326"/>
      <c r="HO10" s="326"/>
      <c r="HP10" s="326"/>
      <c r="HQ10" s="326"/>
      <c r="HR10" s="326"/>
      <c r="HS10" s="326"/>
      <c r="HT10" s="326"/>
      <c r="HU10" s="326"/>
      <c r="HV10" s="326"/>
      <c r="HW10" s="326"/>
      <c r="HX10" s="326"/>
      <c r="HY10" s="326"/>
      <c r="HZ10" s="326"/>
      <c r="IA10" s="326"/>
      <c r="IB10" s="326"/>
      <c r="IC10" s="326"/>
      <c r="ID10" s="326"/>
      <c r="IE10" s="326"/>
      <c r="IF10" s="326"/>
      <c r="IG10" s="326"/>
      <c r="IH10" s="326"/>
      <c r="II10" s="326"/>
      <c r="IJ10" s="326"/>
      <c r="IK10" s="326"/>
      <c r="IL10" s="326"/>
      <c r="IM10" s="326"/>
      <c r="IN10" s="326"/>
      <c r="IO10" s="326"/>
      <c r="IP10" s="326"/>
      <c r="IQ10" s="326"/>
      <c r="IR10" s="326"/>
      <c r="IS10" s="326"/>
      <c r="IT10" s="326"/>
      <c r="IU10" s="326"/>
      <c r="IV10" s="326"/>
    </row>
    <row r="11" spans="1:256" customFormat="1">
      <c r="A11" s="326"/>
      <c r="B11" s="280" t="s">
        <v>42</v>
      </c>
      <c r="C11" s="330">
        <v>0.36660500000000001</v>
      </c>
      <c r="D11" s="49">
        <v>39.654673913043474</v>
      </c>
      <c r="E11" s="49">
        <v>0</v>
      </c>
      <c r="F11" s="279">
        <v>39.654673913043474</v>
      </c>
      <c r="G11" s="333"/>
      <c r="H11" s="333"/>
      <c r="I11" s="332"/>
      <c r="J11" s="332"/>
      <c r="K11" s="292"/>
      <c r="L11" s="292"/>
      <c r="M11" s="292"/>
      <c r="N11" s="292"/>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c r="CE11" s="326"/>
      <c r="CF11" s="326"/>
      <c r="CG11" s="326"/>
      <c r="CH11" s="326"/>
      <c r="CI11" s="326"/>
      <c r="CJ11" s="326"/>
      <c r="CK11" s="326"/>
      <c r="CL11" s="326"/>
      <c r="CM11" s="326"/>
      <c r="CN11" s="326"/>
      <c r="CO11" s="326"/>
      <c r="CP11" s="326"/>
      <c r="CQ11" s="326"/>
      <c r="CR11" s="326"/>
      <c r="CS11" s="326"/>
      <c r="CT11" s="326"/>
      <c r="CU11" s="326"/>
      <c r="CV11" s="326"/>
      <c r="CW11" s="326"/>
      <c r="CX11" s="326"/>
      <c r="CY11" s="326"/>
      <c r="CZ11" s="326"/>
      <c r="DA11" s="326"/>
      <c r="DB11" s="326"/>
      <c r="DC11" s="326"/>
      <c r="DD11" s="326"/>
      <c r="DE11" s="326"/>
      <c r="DF11" s="326"/>
      <c r="DG11" s="326"/>
      <c r="DH11" s="326"/>
      <c r="DI11" s="326"/>
      <c r="DJ11" s="326"/>
      <c r="DK11" s="326"/>
      <c r="DL11" s="326"/>
      <c r="DM11" s="326"/>
      <c r="DN11" s="326"/>
      <c r="DO11" s="326"/>
      <c r="DP11" s="326"/>
      <c r="DQ11" s="326"/>
      <c r="DR11" s="326"/>
      <c r="DS11" s="326"/>
      <c r="DT11" s="326"/>
      <c r="DU11" s="326"/>
      <c r="DV11" s="326"/>
      <c r="DW11" s="326"/>
      <c r="DX11" s="326"/>
      <c r="DY11" s="326"/>
      <c r="DZ11" s="326"/>
      <c r="EA11" s="326"/>
      <c r="EB11" s="326"/>
      <c r="EC11" s="326"/>
      <c r="ED11" s="326"/>
      <c r="EE11" s="326"/>
      <c r="EF11" s="326"/>
      <c r="EG11" s="326"/>
      <c r="EH11" s="326"/>
      <c r="EI11" s="326"/>
      <c r="EJ11" s="326"/>
      <c r="EK11" s="326"/>
      <c r="EL11" s="326"/>
      <c r="EM11" s="326"/>
      <c r="EN11" s="326"/>
      <c r="EO11" s="326"/>
      <c r="EP11" s="326"/>
      <c r="EQ11" s="326"/>
      <c r="ER11" s="326"/>
      <c r="ES11" s="326"/>
      <c r="ET11" s="326"/>
      <c r="EU11" s="326"/>
      <c r="EV11" s="326"/>
      <c r="EW11" s="326"/>
      <c r="EX11" s="326"/>
      <c r="EY11" s="326"/>
      <c r="EZ11" s="326"/>
      <c r="FA11" s="326"/>
      <c r="FB11" s="326"/>
      <c r="FC11" s="326"/>
      <c r="FD11" s="326"/>
      <c r="FE11" s="326"/>
      <c r="FF11" s="326"/>
      <c r="FG11" s="326"/>
      <c r="FH11" s="326"/>
      <c r="FI11" s="326"/>
      <c r="FJ11" s="326"/>
      <c r="FK11" s="326"/>
      <c r="FL11" s="326"/>
      <c r="FM11" s="326"/>
      <c r="FN11" s="326"/>
      <c r="FO11" s="326"/>
      <c r="FP11" s="326"/>
      <c r="FQ11" s="326"/>
      <c r="FR11" s="326"/>
      <c r="FS11" s="326"/>
      <c r="FT11" s="326"/>
      <c r="FU11" s="326"/>
      <c r="FV11" s="326"/>
      <c r="FW11" s="326"/>
      <c r="FX11" s="326"/>
      <c r="FY11" s="326"/>
      <c r="FZ11" s="326"/>
      <c r="GA11" s="326"/>
      <c r="GB11" s="326"/>
      <c r="GC11" s="326"/>
      <c r="GD11" s="326"/>
      <c r="GE11" s="326"/>
      <c r="GF11" s="326"/>
      <c r="GG11" s="326"/>
      <c r="GH11" s="326"/>
      <c r="GI11" s="326"/>
      <c r="GJ11" s="326"/>
      <c r="GK11" s="326"/>
      <c r="GL11" s="326"/>
      <c r="GM11" s="326"/>
      <c r="GN11" s="326"/>
      <c r="GO11" s="326"/>
      <c r="GP11" s="326"/>
      <c r="GQ11" s="326"/>
      <c r="GR11" s="326"/>
      <c r="GS11" s="326"/>
      <c r="GT11" s="326"/>
      <c r="GU11" s="326"/>
      <c r="GV11" s="326"/>
      <c r="GW11" s="326"/>
      <c r="GX11" s="326"/>
      <c r="GY11" s="326"/>
      <c r="GZ11" s="326"/>
      <c r="HA11" s="326"/>
      <c r="HB11" s="326"/>
      <c r="HC11" s="326"/>
      <c r="HD11" s="326"/>
      <c r="HE11" s="326"/>
      <c r="HF11" s="326"/>
      <c r="HG11" s="326"/>
      <c r="HH11" s="326"/>
      <c r="HI11" s="326"/>
      <c r="HJ11" s="326"/>
      <c r="HK11" s="326"/>
      <c r="HL11" s="326"/>
      <c r="HM11" s="326"/>
      <c r="HN11" s="326"/>
      <c r="HO11" s="326"/>
      <c r="HP11" s="326"/>
      <c r="HQ11" s="326"/>
      <c r="HR11" s="326"/>
      <c r="HS11" s="326"/>
      <c r="HT11" s="326"/>
      <c r="HU11" s="326"/>
      <c r="HV11" s="326"/>
      <c r="HW11" s="326"/>
      <c r="HX11" s="326"/>
      <c r="HY11" s="326"/>
      <c r="HZ11" s="326"/>
      <c r="IA11" s="326"/>
      <c r="IB11" s="326"/>
      <c r="IC11" s="326"/>
      <c r="ID11" s="326"/>
      <c r="IE11" s="326"/>
      <c r="IF11" s="326"/>
      <c r="IG11" s="326"/>
      <c r="IH11" s="326"/>
      <c r="II11" s="326"/>
      <c r="IJ11" s="326"/>
      <c r="IK11" s="326"/>
      <c r="IL11" s="326"/>
      <c r="IM11" s="326"/>
      <c r="IN11" s="326"/>
      <c r="IO11" s="326"/>
      <c r="IP11" s="326"/>
      <c r="IQ11" s="326"/>
      <c r="IR11" s="326"/>
      <c r="IS11" s="326"/>
      <c r="IT11" s="326"/>
      <c r="IU11" s="326"/>
      <c r="IV11" s="326"/>
    </row>
    <row r="12" spans="1:256" customFormat="1">
      <c r="A12" s="326"/>
      <c r="B12" s="280" t="s">
        <v>47</v>
      </c>
      <c r="C12" s="53">
        <v>0.7</v>
      </c>
      <c r="D12" s="49">
        <v>53.232982230808453</v>
      </c>
      <c r="E12" s="49">
        <v>21.717398836956523</v>
      </c>
      <c r="F12" s="279">
        <v>74.95038106776498</v>
      </c>
      <c r="G12" s="333"/>
      <c r="H12" s="333"/>
      <c r="I12" s="332"/>
      <c r="J12" s="332"/>
      <c r="K12" s="292"/>
      <c r="L12" s="292"/>
      <c r="M12" s="292"/>
      <c r="N12" s="292"/>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c r="CG12" s="326"/>
      <c r="CH12" s="326"/>
      <c r="CI12" s="326"/>
      <c r="CJ12" s="326"/>
      <c r="CK12" s="326"/>
      <c r="CL12" s="326"/>
      <c r="CM12" s="326"/>
      <c r="CN12" s="326"/>
      <c r="CO12" s="326"/>
      <c r="CP12" s="326"/>
      <c r="CQ12" s="326"/>
      <c r="CR12" s="326"/>
      <c r="CS12" s="326"/>
      <c r="CT12" s="326"/>
      <c r="CU12" s="326"/>
      <c r="CV12" s="326"/>
      <c r="CW12" s="326"/>
      <c r="CX12" s="326"/>
      <c r="CY12" s="326"/>
      <c r="CZ12" s="326"/>
      <c r="DA12" s="326"/>
      <c r="DB12" s="326"/>
      <c r="DC12" s="326"/>
      <c r="DD12" s="326"/>
      <c r="DE12" s="326"/>
      <c r="DF12" s="326"/>
      <c r="DG12" s="326"/>
      <c r="DH12" s="326"/>
      <c r="DI12" s="326"/>
      <c r="DJ12" s="326"/>
      <c r="DK12" s="326"/>
      <c r="DL12" s="326"/>
      <c r="DM12" s="326"/>
      <c r="DN12" s="326"/>
      <c r="DO12" s="326"/>
      <c r="DP12" s="326"/>
      <c r="DQ12" s="326"/>
      <c r="DR12" s="326"/>
      <c r="DS12" s="326"/>
      <c r="DT12" s="326"/>
      <c r="DU12" s="326"/>
      <c r="DV12" s="326"/>
      <c r="DW12" s="326"/>
      <c r="DX12" s="326"/>
      <c r="DY12" s="326"/>
      <c r="DZ12" s="326"/>
      <c r="EA12" s="326"/>
      <c r="EB12" s="326"/>
      <c r="EC12" s="326"/>
      <c r="ED12" s="326"/>
      <c r="EE12" s="326"/>
      <c r="EF12" s="326"/>
      <c r="EG12" s="326"/>
      <c r="EH12" s="326"/>
      <c r="EI12" s="326"/>
      <c r="EJ12" s="326"/>
      <c r="EK12" s="326"/>
      <c r="EL12" s="326"/>
      <c r="EM12" s="326"/>
      <c r="EN12" s="326"/>
      <c r="EO12" s="326"/>
      <c r="EP12" s="326"/>
      <c r="EQ12" s="326"/>
      <c r="ER12" s="326"/>
      <c r="ES12" s="326"/>
      <c r="ET12" s="326"/>
      <c r="EU12" s="326"/>
      <c r="EV12" s="326"/>
      <c r="EW12" s="326"/>
      <c r="EX12" s="326"/>
      <c r="EY12" s="326"/>
      <c r="EZ12" s="326"/>
      <c r="FA12" s="326"/>
      <c r="FB12" s="326"/>
      <c r="FC12" s="326"/>
      <c r="FD12" s="326"/>
      <c r="FE12" s="326"/>
      <c r="FF12" s="326"/>
      <c r="FG12" s="326"/>
      <c r="FH12" s="326"/>
      <c r="FI12" s="326"/>
      <c r="FJ12" s="326"/>
      <c r="FK12" s="326"/>
      <c r="FL12" s="326"/>
      <c r="FM12" s="326"/>
      <c r="FN12" s="326"/>
      <c r="FO12" s="326"/>
      <c r="FP12" s="326"/>
      <c r="FQ12" s="326"/>
      <c r="FR12" s="326"/>
      <c r="FS12" s="326"/>
      <c r="FT12" s="326"/>
      <c r="FU12" s="326"/>
      <c r="FV12" s="326"/>
      <c r="FW12" s="326"/>
      <c r="FX12" s="326"/>
      <c r="FY12" s="326"/>
      <c r="FZ12" s="326"/>
      <c r="GA12" s="326"/>
      <c r="GB12" s="326"/>
      <c r="GC12" s="326"/>
      <c r="GD12" s="326"/>
      <c r="GE12" s="326"/>
      <c r="GF12" s="326"/>
      <c r="GG12" s="326"/>
      <c r="GH12" s="326"/>
      <c r="GI12" s="326"/>
      <c r="GJ12" s="326"/>
      <c r="GK12" s="326"/>
      <c r="GL12" s="326"/>
      <c r="GM12" s="326"/>
      <c r="GN12" s="326"/>
      <c r="GO12" s="326"/>
      <c r="GP12" s="326"/>
      <c r="GQ12" s="326"/>
      <c r="GR12" s="326"/>
      <c r="GS12" s="326"/>
      <c r="GT12" s="326"/>
      <c r="GU12" s="326"/>
      <c r="GV12" s="326"/>
      <c r="GW12" s="326"/>
      <c r="GX12" s="326"/>
      <c r="GY12" s="326"/>
      <c r="GZ12" s="326"/>
      <c r="HA12" s="326"/>
      <c r="HB12" s="326"/>
      <c r="HC12" s="326"/>
      <c r="HD12" s="326"/>
      <c r="HE12" s="326"/>
      <c r="HF12" s="326"/>
      <c r="HG12" s="326"/>
      <c r="HH12" s="326"/>
      <c r="HI12" s="326"/>
      <c r="HJ12" s="326"/>
      <c r="HK12" s="326"/>
      <c r="HL12" s="326"/>
      <c r="HM12" s="326"/>
      <c r="HN12" s="326"/>
      <c r="HO12" s="326"/>
      <c r="HP12" s="326"/>
      <c r="HQ12" s="326"/>
      <c r="HR12" s="326"/>
      <c r="HS12" s="326"/>
      <c r="HT12" s="326"/>
      <c r="HU12" s="326"/>
      <c r="HV12" s="326"/>
      <c r="HW12" s="326"/>
      <c r="HX12" s="326"/>
      <c r="HY12" s="326"/>
      <c r="HZ12" s="326"/>
      <c r="IA12" s="326"/>
      <c r="IB12" s="326"/>
      <c r="IC12" s="326"/>
      <c r="ID12" s="326"/>
      <c r="IE12" s="326"/>
      <c r="IF12" s="326"/>
      <c r="IG12" s="326"/>
      <c r="IH12" s="326"/>
      <c r="II12" s="326"/>
      <c r="IJ12" s="326"/>
      <c r="IK12" s="326"/>
      <c r="IL12" s="326"/>
      <c r="IM12" s="326"/>
      <c r="IN12" s="326"/>
      <c r="IO12" s="326"/>
      <c r="IP12" s="326"/>
      <c r="IQ12" s="326"/>
      <c r="IR12" s="326"/>
      <c r="IS12" s="326"/>
      <c r="IT12" s="326"/>
      <c r="IU12" s="326"/>
      <c r="IV12" s="326"/>
    </row>
    <row r="13" spans="1:256" customFormat="1">
      <c r="A13" s="326"/>
      <c r="B13" s="280" t="s">
        <v>51</v>
      </c>
      <c r="C13" s="127" t="s">
        <v>162</v>
      </c>
      <c r="D13" s="49">
        <v>1.0947694837467303E-2</v>
      </c>
      <c r="E13" s="49">
        <v>1.7005417717391205</v>
      </c>
      <c r="F13" s="279">
        <v>1.7114894665765878</v>
      </c>
      <c r="G13" s="333"/>
      <c r="H13" s="333"/>
      <c r="I13" s="332"/>
      <c r="J13" s="332"/>
      <c r="K13" s="292"/>
      <c r="L13" s="292"/>
      <c r="M13" s="292"/>
      <c r="N13" s="292"/>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c r="BT13" s="326"/>
      <c r="BU13" s="326"/>
      <c r="BV13" s="326"/>
      <c r="BW13" s="326"/>
      <c r="BX13" s="326"/>
      <c r="BY13" s="326"/>
      <c r="BZ13" s="326"/>
      <c r="CA13" s="326"/>
      <c r="CB13" s="326"/>
      <c r="CC13" s="326"/>
      <c r="CD13" s="326"/>
      <c r="CE13" s="326"/>
      <c r="CF13" s="326"/>
      <c r="CG13" s="326"/>
      <c r="CH13" s="326"/>
      <c r="CI13" s="326"/>
      <c r="CJ13" s="326"/>
      <c r="CK13" s="326"/>
      <c r="CL13" s="326"/>
      <c r="CM13" s="326"/>
      <c r="CN13" s="326"/>
      <c r="CO13" s="326"/>
      <c r="CP13" s="326"/>
      <c r="CQ13" s="326"/>
      <c r="CR13" s="326"/>
      <c r="CS13" s="326"/>
      <c r="CT13" s="326"/>
      <c r="CU13" s="326"/>
      <c r="CV13" s="326"/>
      <c r="CW13" s="326"/>
      <c r="CX13" s="326"/>
      <c r="CY13" s="326"/>
      <c r="CZ13" s="326"/>
      <c r="DA13" s="326"/>
      <c r="DB13" s="326"/>
      <c r="DC13" s="326"/>
      <c r="DD13" s="326"/>
      <c r="DE13" s="326"/>
      <c r="DF13" s="326"/>
      <c r="DG13" s="326"/>
      <c r="DH13" s="326"/>
      <c r="DI13" s="326"/>
      <c r="DJ13" s="326"/>
      <c r="DK13" s="326"/>
      <c r="DL13" s="326"/>
      <c r="DM13" s="326"/>
      <c r="DN13" s="326"/>
      <c r="DO13" s="326"/>
      <c r="DP13" s="326"/>
      <c r="DQ13" s="326"/>
      <c r="DR13" s="326"/>
      <c r="DS13" s="326"/>
      <c r="DT13" s="326"/>
      <c r="DU13" s="326"/>
      <c r="DV13" s="326"/>
      <c r="DW13" s="326"/>
      <c r="DX13" s="326"/>
      <c r="DY13" s="326"/>
      <c r="DZ13" s="326"/>
      <c r="EA13" s="326"/>
      <c r="EB13" s="326"/>
      <c r="EC13" s="326"/>
      <c r="ED13" s="326"/>
      <c r="EE13" s="326"/>
      <c r="EF13" s="326"/>
      <c r="EG13" s="326"/>
      <c r="EH13" s="326"/>
      <c r="EI13" s="326"/>
      <c r="EJ13" s="326"/>
      <c r="EK13" s="326"/>
      <c r="EL13" s="326"/>
      <c r="EM13" s="326"/>
      <c r="EN13" s="326"/>
      <c r="EO13" s="326"/>
      <c r="EP13" s="326"/>
      <c r="EQ13" s="326"/>
      <c r="ER13" s="326"/>
      <c r="ES13" s="326"/>
      <c r="ET13" s="326"/>
      <c r="EU13" s="326"/>
      <c r="EV13" s="326"/>
      <c r="EW13" s="326"/>
      <c r="EX13" s="326"/>
      <c r="EY13" s="326"/>
      <c r="EZ13" s="326"/>
      <c r="FA13" s="326"/>
      <c r="FB13" s="326"/>
      <c r="FC13" s="326"/>
      <c r="FD13" s="326"/>
      <c r="FE13" s="326"/>
      <c r="FF13" s="326"/>
      <c r="FG13" s="326"/>
      <c r="FH13" s="326"/>
      <c r="FI13" s="326"/>
      <c r="FJ13" s="326"/>
      <c r="FK13" s="326"/>
      <c r="FL13" s="326"/>
      <c r="FM13" s="326"/>
      <c r="FN13" s="326"/>
      <c r="FO13" s="326"/>
      <c r="FP13" s="326"/>
      <c r="FQ13" s="326"/>
      <c r="FR13" s="326"/>
      <c r="FS13" s="326"/>
      <c r="FT13" s="326"/>
      <c r="FU13" s="326"/>
      <c r="FV13" s="326"/>
      <c r="FW13" s="326"/>
      <c r="FX13" s="326"/>
      <c r="FY13" s="326"/>
      <c r="FZ13" s="326"/>
      <c r="GA13" s="326"/>
      <c r="GB13" s="326"/>
      <c r="GC13" s="326"/>
      <c r="GD13" s="326"/>
      <c r="GE13" s="326"/>
      <c r="GF13" s="326"/>
      <c r="GG13" s="326"/>
      <c r="GH13" s="326"/>
      <c r="GI13" s="326"/>
      <c r="GJ13" s="326"/>
      <c r="GK13" s="326"/>
      <c r="GL13" s="326"/>
      <c r="GM13" s="326"/>
      <c r="GN13" s="326"/>
      <c r="GO13" s="326"/>
      <c r="GP13" s="326"/>
      <c r="GQ13" s="326"/>
      <c r="GR13" s="326"/>
      <c r="GS13" s="326"/>
      <c r="GT13" s="326"/>
      <c r="GU13" s="326"/>
      <c r="GV13" s="326"/>
      <c r="GW13" s="326"/>
      <c r="GX13" s="326"/>
      <c r="GY13" s="326"/>
      <c r="GZ13" s="326"/>
      <c r="HA13" s="326"/>
      <c r="HB13" s="326"/>
      <c r="HC13" s="326"/>
      <c r="HD13" s="326"/>
      <c r="HE13" s="326"/>
      <c r="HF13" s="326"/>
      <c r="HG13" s="326"/>
      <c r="HH13" s="326"/>
      <c r="HI13" s="326"/>
      <c r="HJ13" s="326"/>
      <c r="HK13" s="326"/>
      <c r="HL13" s="326"/>
      <c r="HM13" s="326"/>
      <c r="HN13" s="326"/>
      <c r="HO13" s="326"/>
      <c r="HP13" s="326"/>
      <c r="HQ13" s="326"/>
      <c r="HR13" s="326"/>
      <c r="HS13" s="326"/>
      <c r="HT13" s="326"/>
      <c r="HU13" s="326"/>
      <c r="HV13" s="326"/>
      <c r="HW13" s="326"/>
      <c r="HX13" s="326"/>
      <c r="HY13" s="326"/>
      <c r="HZ13" s="326"/>
      <c r="IA13" s="326"/>
      <c r="IB13" s="326"/>
      <c r="IC13" s="326"/>
      <c r="ID13" s="326"/>
      <c r="IE13" s="326"/>
      <c r="IF13" s="326"/>
      <c r="IG13" s="326"/>
      <c r="IH13" s="326"/>
      <c r="II13" s="326"/>
      <c r="IJ13" s="326"/>
      <c r="IK13" s="326"/>
      <c r="IL13" s="326"/>
      <c r="IM13" s="326"/>
      <c r="IN13" s="326"/>
      <c r="IO13" s="326"/>
      <c r="IP13" s="326"/>
      <c r="IQ13" s="326"/>
      <c r="IR13" s="326"/>
      <c r="IS13" s="326"/>
      <c r="IT13" s="326"/>
      <c r="IU13" s="326"/>
      <c r="IV13" s="326"/>
    </row>
    <row r="14" spans="1:256" customFormat="1">
      <c r="A14" s="326"/>
      <c r="B14" s="280" t="s">
        <v>173</v>
      </c>
      <c r="C14" s="127" t="s">
        <v>164</v>
      </c>
      <c r="D14" s="49">
        <v>2.6033912326747827E-3</v>
      </c>
      <c r="E14" s="49">
        <v>0</v>
      </c>
      <c r="F14" s="279">
        <v>2.6033912326747827E-3</v>
      </c>
      <c r="G14" s="333"/>
      <c r="H14" s="333"/>
      <c r="I14" s="332"/>
      <c r="J14" s="332"/>
      <c r="K14" s="292"/>
      <c r="L14" s="292"/>
      <c r="M14" s="292"/>
      <c r="N14" s="292"/>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c r="BV14" s="326"/>
      <c r="BW14" s="326"/>
      <c r="BX14" s="326"/>
      <c r="BY14" s="326"/>
      <c r="BZ14" s="326"/>
      <c r="CA14" s="326"/>
      <c r="CB14" s="326"/>
      <c r="CC14" s="326"/>
      <c r="CD14" s="326"/>
      <c r="CE14" s="326"/>
      <c r="CF14" s="326"/>
      <c r="CG14" s="326"/>
      <c r="CH14" s="326"/>
      <c r="CI14" s="326"/>
      <c r="CJ14" s="326"/>
      <c r="CK14" s="326"/>
      <c r="CL14" s="326"/>
      <c r="CM14" s="326"/>
      <c r="CN14" s="326"/>
      <c r="CO14" s="326"/>
      <c r="CP14" s="326"/>
      <c r="CQ14" s="326"/>
      <c r="CR14" s="326"/>
      <c r="CS14" s="326"/>
      <c r="CT14" s="326"/>
      <c r="CU14" s="326"/>
      <c r="CV14" s="326"/>
      <c r="CW14" s="326"/>
      <c r="CX14" s="326"/>
      <c r="CY14" s="326"/>
      <c r="CZ14" s="326"/>
      <c r="DA14" s="326"/>
      <c r="DB14" s="326"/>
      <c r="DC14" s="326"/>
      <c r="DD14" s="326"/>
      <c r="DE14" s="326"/>
      <c r="DF14" s="326"/>
      <c r="DG14" s="326"/>
      <c r="DH14" s="326"/>
      <c r="DI14" s="326"/>
      <c r="DJ14" s="326"/>
      <c r="DK14" s="326"/>
      <c r="DL14" s="326"/>
      <c r="DM14" s="326"/>
      <c r="DN14" s="326"/>
      <c r="DO14" s="326"/>
      <c r="DP14" s="326"/>
      <c r="DQ14" s="326"/>
      <c r="DR14" s="326"/>
      <c r="DS14" s="326"/>
      <c r="DT14" s="326"/>
      <c r="DU14" s="326"/>
      <c r="DV14" s="326"/>
      <c r="DW14" s="326"/>
      <c r="DX14" s="326"/>
      <c r="DY14" s="326"/>
      <c r="DZ14" s="326"/>
      <c r="EA14" s="326"/>
      <c r="EB14" s="326"/>
      <c r="EC14" s="326"/>
      <c r="ED14" s="326"/>
      <c r="EE14" s="326"/>
      <c r="EF14" s="326"/>
      <c r="EG14" s="326"/>
      <c r="EH14" s="326"/>
      <c r="EI14" s="326"/>
      <c r="EJ14" s="326"/>
      <c r="EK14" s="326"/>
      <c r="EL14" s="326"/>
      <c r="EM14" s="326"/>
      <c r="EN14" s="326"/>
      <c r="EO14" s="326"/>
      <c r="EP14" s="326"/>
      <c r="EQ14" s="326"/>
      <c r="ER14" s="326"/>
      <c r="ES14" s="326"/>
      <c r="ET14" s="326"/>
      <c r="EU14" s="326"/>
      <c r="EV14" s="326"/>
      <c r="EW14" s="326"/>
      <c r="EX14" s="326"/>
      <c r="EY14" s="326"/>
      <c r="EZ14" s="326"/>
      <c r="FA14" s="326"/>
      <c r="FB14" s="326"/>
      <c r="FC14" s="326"/>
      <c r="FD14" s="326"/>
      <c r="FE14" s="326"/>
      <c r="FF14" s="326"/>
      <c r="FG14" s="326"/>
      <c r="FH14" s="326"/>
      <c r="FI14" s="326"/>
      <c r="FJ14" s="326"/>
      <c r="FK14" s="326"/>
      <c r="FL14" s="326"/>
      <c r="FM14" s="326"/>
      <c r="FN14" s="326"/>
      <c r="FO14" s="326"/>
      <c r="FP14" s="326"/>
      <c r="FQ14" s="326"/>
      <c r="FR14" s="326"/>
      <c r="FS14" s="326"/>
      <c r="FT14" s="326"/>
      <c r="FU14" s="326"/>
      <c r="FV14" s="326"/>
      <c r="FW14" s="326"/>
      <c r="FX14" s="326"/>
      <c r="FY14" s="326"/>
      <c r="FZ14" s="326"/>
      <c r="GA14" s="326"/>
      <c r="GB14" s="326"/>
      <c r="GC14" s="326"/>
      <c r="GD14" s="326"/>
      <c r="GE14" s="326"/>
      <c r="GF14" s="326"/>
      <c r="GG14" s="326"/>
      <c r="GH14" s="326"/>
      <c r="GI14" s="326"/>
      <c r="GJ14" s="326"/>
      <c r="GK14" s="326"/>
      <c r="GL14" s="326"/>
      <c r="GM14" s="326"/>
      <c r="GN14" s="326"/>
      <c r="GO14" s="326"/>
      <c r="GP14" s="326"/>
      <c r="GQ14" s="326"/>
      <c r="GR14" s="326"/>
      <c r="GS14" s="326"/>
      <c r="GT14" s="326"/>
      <c r="GU14" s="326"/>
      <c r="GV14" s="326"/>
      <c r="GW14" s="326"/>
      <c r="GX14" s="326"/>
      <c r="GY14" s="326"/>
      <c r="GZ14" s="326"/>
      <c r="HA14" s="326"/>
      <c r="HB14" s="326"/>
      <c r="HC14" s="326"/>
      <c r="HD14" s="326"/>
      <c r="HE14" s="326"/>
      <c r="HF14" s="326"/>
      <c r="HG14" s="326"/>
      <c r="HH14" s="326"/>
      <c r="HI14" s="326"/>
      <c r="HJ14" s="326"/>
      <c r="HK14" s="326"/>
      <c r="HL14" s="326"/>
      <c r="HM14" s="326"/>
      <c r="HN14" s="326"/>
      <c r="HO14" s="326"/>
      <c r="HP14" s="326"/>
      <c r="HQ14" s="326"/>
      <c r="HR14" s="326"/>
      <c r="HS14" s="326"/>
      <c r="HT14" s="326"/>
      <c r="HU14" s="326"/>
      <c r="HV14" s="326"/>
      <c r="HW14" s="326"/>
      <c r="HX14" s="326"/>
      <c r="HY14" s="326"/>
      <c r="HZ14" s="326"/>
      <c r="IA14" s="326"/>
      <c r="IB14" s="326"/>
      <c r="IC14" s="326"/>
      <c r="ID14" s="326"/>
      <c r="IE14" s="326"/>
      <c r="IF14" s="326"/>
      <c r="IG14" s="326"/>
      <c r="IH14" s="326"/>
      <c r="II14" s="326"/>
      <c r="IJ14" s="326"/>
      <c r="IK14" s="326"/>
      <c r="IL14" s="326"/>
      <c r="IM14" s="326"/>
      <c r="IN14" s="326"/>
      <c r="IO14" s="326"/>
      <c r="IP14" s="326"/>
      <c r="IQ14" s="326"/>
      <c r="IR14" s="326"/>
      <c r="IS14" s="326"/>
      <c r="IT14" s="326"/>
      <c r="IU14" s="326"/>
      <c r="IV14" s="326"/>
    </row>
    <row r="15" spans="1:256" customFormat="1">
      <c r="A15" s="326"/>
      <c r="B15" s="280" t="s">
        <v>419</v>
      </c>
      <c r="C15" s="53">
        <v>0.1988</v>
      </c>
      <c r="D15" s="49">
        <v>0.275161623084064</v>
      </c>
      <c r="E15" s="49">
        <v>1.5524612826087054</v>
      </c>
      <c r="F15" s="279">
        <v>1.8276229056927695</v>
      </c>
      <c r="G15" s="333"/>
      <c r="H15" s="333"/>
      <c r="I15" s="332"/>
      <c r="J15" s="332"/>
      <c r="K15" s="292"/>
      <c r="L15" s="292"/>
      <c r="M15" s="292"/>
      <c r="N15" s="292"/>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6"/>
      <c r="CO15" s="326"/>
      <c r="CP15" s="326"/>
      <c r="CQ15" s="326"/>
      <c r="CR15" s="326"/>
      <c r="CS15" s="326"/>
      <c r="CT15" s="326"/>
      <c r="CU15" s="326"/>
      <c r="CV15" s="326"/>
      <c r="CW15" s="326"/>
      <c r="CX15" s="326"/>
      <c r="CY15" s="326"/>
      <c r="CZ15" s="326"/>
      <c r="DA15" s="326"/>
      <c r="DB15" s="326"/>
      <c r="DC15" s="326"/>
      <c r="DD15" s="326"/>
      <c r="DE15" s="326"/>
      <c r="DF15" s="326"/>
      <c r="DG15" s="326"/>
      <c r="DH15" s="326"/>
      <c r="DI15" s="326"/>
      <c r="DJ15" s="326"/>
      <c r="DK15" s="326"/>
      <c r="DL15" s="326"/>
      <c r="DM15" s="326"/>
      <c r="DN15" s="326"/>
      <c r="DO15" s="326"/>
      <c r="DP15" s="326"/>
      <c r="DQ15" s="326"/>
      <c r="DR15" s="326"/>
      <c r="DS15" s="326"/>
      <c r="DT15" s="326"/>
      <c r="DU15" s="326"/>
      <c r="DV15" s="326"/>
      <c r="DW15" s="326"/>
      <c r="DX15" s="326"/>
      <c r="DY15" s="326"/>
      <c r="DZ15" s="326"/>
      <c r="EA15" s="326"/>
      <c r="EB15" s="326"/>
      <c r="EC15" s="326"/>
      <c r="ED15" s="326"/>
      <c r="EE15" s="326"/>
      <c r="EF15" s="326"/>
      <c r="EG15" s="326"/>
      <c r="EH15" s="326"/>
      <c r="EI15" s="326"/>
      <c r="EJ15" s="326"/>
      <c r="EK15" s="326"/>
      <c r="EL15" s="326"/>
      <c r="EM15" s="326"/>
      <c r="EN15" s="326"/>
      <c r="EO15" s="326"/>
      <c r="EP15" s="326"/>
      <c r="EQ15" s="326"/>
      <c r="ER15" s="326"/>
      <c r="ES15" s="326"/>
      <c r="ET15" s="326"/>
      <c r="EU15" s="326"/>
      <c r="EV15" s="326"/>
      <c r="EW15" s="326"/>
      <c r="EX15" s="326"/>
      <c r="EY15" s="326"/>
      <c r="EZ15" s="326"/>
      <c r="FA15" s="326"/>
      <c r="FB15" s="326"/>
      <c r="FC15" s="326"/>
      <c r="FD15" s="326"/>
      <c r="FE15" s="326"/>
      <c r="FF15" s="326"/>
      <c r="FG15" s="326"/>
      <c r="FH15" s="326"/>
      <c r="FI15" s="326"/>
      <c r="FJ15" s="326"/>
      <c r="FK15" s="326"/>
      <c r="FL15" s="326"/>
      <c r="FM15" s="326"/>
      <c r="FN15" s="326"/>
      <c r="FO15" s="326"/>
      <c r="FP15" s="326"/>
      <c r="FQ15" s="326"/>
      <c r="FR15" s="326"/>
      <c r="FS15" s="326"/>
      <c r="FT15" s="326"/>
      <c r="FU15" s="326"/>
      <c r="FV15" s="326"/>
      <c r="FW15" s="326"/>
      <c r="FX15" s="326"/>
      <c r="FY15" s="326"/>
      <c r="FZ15" s="326"/>
      <c r="GA15" s="326"/>
      <c r="GB15" s="326"/>
      <c r="GC15" s="326"/>
      <c r="GD15" s="326"/>
      <c r="GE15" s="326"/>
      <c r="GF15" s="326"/>
      <c r="GG15" s="326"/>
      <c r="GH15" s="326"/>
      <c r="GI15" s="326"/>
      <c r="GJ15" s="326"/>
      <c r="GK15" s="326"/>
      <c r="GL15" s="326"/>
      <c r="GM15" s="326"/>
      <c r="GN15" s="326"/>
      <c r="GO15" s="326"/>
      <c r="GP15" s="326"/>
      <c r="GQ15" s="326"/>
      <c r="GR15" s="326"/>
      <c r="GS15" s="326"/>
      <c r="GT15" s="326"/>
      <c r="GU15" s="326"/>
      <c r="GV15" s="326"/>
      <c r="GW15" s="326"/>
      <c r="GX15" s="326"/>
      <c r="GY15" s="326"/>
      <c r="GZ15" s="326"/>
      <c r="HA15" s="326"/>
      <c r="HB15" s="326"/>
      <c r="HC15" s="326"/>
      <c r="HD15" s="326"/>
      <c r="HE15" s="326"/>
      <c r="HF15" s="326"/>
      <c r="HG15" s="326"/>
      <c r="HH15" s="326"/>
      <c r="HI15" s="326"/>
      <c r="HJ15" s="326"/>
      <c r="HK15" s="326"/>
      <c r="HL15" s="326"/>
      <c r="HM15" s="326"/>
      <c r="HN15" s="326"/>
      <c r="HO15" s="326"/>
      <c r="HP15" s="326"/>
      <c r="HQ15" s="326"/>
      <c r="HR15" s="326"/>
      <c r="HS15" s="326"/>
      <c r="HT15" s="326"/>
      <c r="HU15" s="326"/>
      <c r="HV15" s="326"/>
      <c r="HW15" s="326"/>
      <c r="HX15" s="326"/>
      <c r="HY15" s="326"/>
      <c r="HZ15" s="326"/>
      <c r="IA15" s="326"/>
      <c r="IB15" s="326"/>
      <c r="IC15" s="326"/>
      <c r="ID15" s="326"/>
      <c r="IE15" s="326"/>
      <c r="IF15" s="326"/>
      <c r="IG15" s="326"/>
      <c r="IH15" s="326"/>
      <c r="II15" s="326"/>
      <c r="IJ15" s="326"/>
      <c r="IK15" s="326"/>
      <c r="IL15" s="326"/>
      <c r="IM15" s="326"/>
      <c r="IN15" s="326"/>
      <c r="IO15" s="326"/>
      <c r="IP15" s="326"/>
      <c r="IQ15" s="326"/>
      <c r="IR15" s="326"/>
      <c r="IS15" s="326"/>
      <c r="IT15" s="326"/>
      <c r="IU15" s="326"/>
      <c r="IV15" s="326"/>
    </row>
    <row r="16" spans="1:256" customFormat="1">
      <c r="A16" s="326"/>
      <c r="B16" s="280" t="s">
        <v>56</v>
      </c>
      <c r="C16" s="53">
        <v>0.55300000000000005</v>
      </c>
      <c r="D16" s="49">
        <v>14.501682744565207</v>
      </c>
      <c r="E16" s="49">
        <v>12.78425203260872</v>
      </c>
      <c r="F16" s="279">
        <v>27.285934777173928</v>
      </c>
      <c r="G16" s="333"/>
      <c r="H16" s="333"/>
      <c r="I16" s="332"/>
      <c r="J16" s="332"/>
      <c r="K16" s="292"/>
      <c r="L16" s="292"/>
      <c r="M16" s="292"/>
      <c r="N16" s="292"/>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326"/>
      <c r="CQ16" s="326"/>
      <c r="CR16" s="326"/>
      <c r="CS16" s="326"/>
      <c r="CT16" s="326"/>
      <c r="CU16" s="326"/>
      <c r="CV16" s="326"/>
      <c r="CW16" s="326"/>
      <c r="CX16" s="326"/>
      <c r="CY16" s="326"/>
      <c r="CZ16" s="326"/>
      <c r="DA16" s="326"/>
      <c r="DB16" s="326"/>
      <c r="DC16" s="326"/>
      <c r="DD16" s="326"/>
      <c r="DE16" s="326"/>
      <c r="DF16" s="326"/>
      <c r="DG16" s="326"/>
      <c r="DH16" s="326"/>
      <c r="DI16" s="326"/>
      <c r="DJ16" s="326"/>
      <c r="DK16" s="326"/>
      <c r="DL16" s="326"/>
      <c r="DM16" s="326"/>
      <c r="DN16" s="326"/>
      <c r="DO16" s="326"/>
      <c r="DP16" s="326"/>
      <c r="DQ16" s="326"/>
      <c r="DR16" s="326"/>
      <c r="DS16" s="326"/>
      <c r="DT16" s="326"/>
      <c r="DU16" s="326"/>
      <c r="DV16" s="326"/>
      <c r="DW16" s="326"/>
      <c r="DX16" s="326"/>
      <c r="DY16" s="326"/>
      <c r="DZ16" s="326"/>
      <c r="EA16" s="326"/>
      <c r="EB16" s="326"/>
      <c r="EC16" s="326"/>
      <c r="ED16" s="326"/>
      <c r="EE16" s="326"/>
      <c r="EF16" s="326"/>
      <c r="EG16" s="326"/>
      <c r="EH16" s="326"/>
      <c r="EI16" s="326"/>
      <c r="EJ16" s="326"/>
      <c r="EK16" s="326"/>
      <c r="EL16" s="326"/>
      <c r="EM16" s="326"/>
      <c r="EN16" s="326"/>
      <c r="EO16" s="326"/>
      <c r="EP16" s="326"/>
      <c r="EQ16" s="326"/>
      <c r="ER16" s="326"/>
      <c r="ES16" s="326"/>
      <c r="ET16" s="326"/>
      <c r="EU16" s="326"/>
      <c r="EV16" s="326"/>
      <c r="EW16" s="326"/>
      <c r="EX16" s="326"/>
      <c r="EY16" s="326"/>
      <c r="EZ16" s="326"/>
      <c r="FA16" s="326"/>
      <c r="FB16" s="326"/>
      <c r="FC16" s="326"/>
      <c r="FD16" s="326"/>
      <c r="FE16" s="326"/>
      <c r="FF16" s="326"/>
      <c r="FG16" s="326"/>
      <c r="FH16" s="326"/>
      <c r="FI16" s="326"/>
      <c r="FJ16" s="326"/>
      <c r="FK16" s="326"/>
      <c r="FL16" s="326"/>
      <c r="FM16" s="326"/>
      <c r="FN16" s="326"/>
      <c r="FO16" s="326"/>
      <c r="FP16" s="326"/>
      <c r="FQ16" s="326"/>
      <c r="FR16" s="326"/>
      <c r="FS16" s="326"/>
      <c r="FT16" s="326"/>
      <c r="FU16" s="326"/>
      <c r="FV16" s="326"/>
      <c r="FW16" s="326"/>
      <c r="FX16" s="326"/>
      <c r="FY16" s="326"/>
      <c r="FZ16" s="326"/>
      <c r="GA16" s="326"/>
      <c r="GB16" s="326"/>
      <c r="GC16" s="326"/>
      <c r="GD16" s="326"/>
      <c r="GE16" s="326"/>
      <c r="GF16" s="326"/>
      <c r="GG16" s="326"/>
      <c r="GH16" s="326"/>
      <c r="GI16" s="326"/>
      <c r="GJ16" s="326"/>
      <c r="GK16" s="326"/>
      <c r="GL16" s="326"/>
      <c r="GM16" s="326"/>
      <c r="GN16" s="326"/>
      <c r="GO16" s="326"/>
      <c r="GP16" s="326"/>
      <c r="GQ16" s="326"/>
      <c r="GR16" s="326"/>
      <c r="GS16" s="326"/>
      <c r="GT16" s="326"/>
      <c r="GU16" s="326"/>
      <c r="GV16" s="326"/>
      <c r="GW16" s="326"/>
      <c r="GX16" s="326"/>
      <c r="GY16" s="326"/>
      <c r="GZ16" s="326"/>
      <c r="HA16" s="326"/>
      <c r="HB16" s="326"/>
      <c r="HC16" s="326"/>
      <c r="HD16" s="326"/>
      <c r="HE16" s="326"/>
      <c r="HF16" s="326"/>
      <c r="HG16" s="326"/>
      <c r="HH16" s="326"/>
      <c r="HI16" s="326"/>
      <c r="HJ16" s="326"/>
      <c r="HK16" s="326"/>
      <c r="HL16" s="326"/>
      <c r="HM16" s="326"/>
      <c r="HN16" s="326"/>
      <c r="HO16" s="326"/>
      <c r="HP16" s="326"/>
      <c r="HQ16" s="326"/>
      <c r="HR16" s="326"/>
      <c r="HS16" s="326"/>
      <c r="HT16" s="326"/>
      <c r="HU16" s="326"/>
      <c r="HV16" s="326"/>
      <c r="HW16" s="326"/>
      <c r="HX16" s="326"/>
      <c r="HY16" s="326"/>
      <c r="HZ16" s="326"/>
      <c r="IA16" s="326"/>
      <c r="IB16" s="326"/>
      <c r="IC16" s="326"/>
      <c r="ID16" s="326"/>
      <c r="IE16" s="326"/>
      <c r="IF16" s="326"/>
      <c r="IG16" s="326"/>
      <c r="IH16" s="326"/>
      <c r="II16" s="326"/>
      <c r="IJ16" s="326"/>
      <c r="IK16" s="326"/>
      <c r="IL16" s="326"/>
      <c r="IM16" s="326"/>
      <c r="IN16" s="326"/>
      <c r="IO16" s="326"/>
      <c r="IP16" s="326"/>
      <c r="IQ16" s="326"/>
      <c r="IR16" s="326"/>
      <c r="IS16" s="326"/>
      <c r="IT16" s="326"/>
      <c r="IU16" s="326"/>
      <c r="IV16" s="326"/>
    </row>
    <row r="17" spans="1:256" customFormat="1">
      <c r="A17" s="326"/>
      <c r="B17" s="280" t="s">
        <v>57</v>
      </c>
      <c r="C17" s="127" t="s">
        <v>167</v>
      </c>
      <c r="D17" s="49">
        <v>17.889336956521742</v>
      </c>
      <c r="E17" s="49">
        <v>45.320990510869585</v>
      </c>
      <c r="F17" s="279">
        <v>63.210327467391323</v>
      </c>
      <c r="G17" s="333"/>
      <c r="H17" s="333"/>
      <c r="I17" s="332"/>
      <c r="J17" s="332"/>
      <c r="K17" s="292"/>
      <c r="L17" s="292"/>
      <c r="M17" s="292"/>
      <c r="N17" s="292"/>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6"/>
      <c r="CO17" s="326"/>
      <c r="CP17" s="326"/>
      <c r="CQ17" s="326"/>
      <c r="CR17" s="326"/>
      <c r="CS17" s="326"/>
      <c r="CT17" s="326"/>
      <c r="CU17" s="326"/>
      <c r="CV17" s="326"/>
      <c r="CW17" s="326"/>
      <c r="CX17" s="326"/>
      <c r="CY17" s="326"/>
      <c r="CZ17" s="326"/>
      <c r="DA17" s="326"/>
      <c r="DB17" s="326"/>
      <c r="DC17" s="326"/>
      <c r="DD17" s="326"/>
      <c r="DE17" s="326"/>
      <c r="DF17" s="326"/>
      <c r="DG17" s="326"/>
      <c r="DH17" s="326"/>
      <c r="DI17" s="326"/>
      <c r="DJ17" s="326"/>
      <c r="DK17" s="326"/>
      <c r="DL17" s="326"/>
      <c r="DM17" s="326"/>
      <c r="DN17" s="326"/>
      <c r="DO17" s="326"/>
      <c r="DP17" s="326"/>
      <c r="DQ17" s="326"/>
      <c r="DR17" s="326"/>
      <c r="DS17" s="326"/>
      <c r="DT17" s="326"/>
      <c r="DU17" s="326"/>
      <c r="DV17" s="326"/>
      <c r="DW17" s="326"/>
      <c r="DX17" s="326"/>
      <c r="DY17" s="326"/>
      <c r="DZ17" s="326"/>
      <c r="EA17" s="326"/>
      <c r="EB17" s="326"/>
      <c r="EC17" s="326"/>
      <c r="ED17" s="326"/>
      <c r="EE17" s="326"/>
      <c r="EF17" s="326"/>
      <c r="EG17" s="326"/>
      <c r="EH17" s="326"/>
      <c r="EI17" s="326"/>
      <c r="EJ17" s="326"/>
      <c r="EK17" s="326"/>
      <c r="EL17" s="326"/>
      <c r="EM17" s="326"/>
      <c r="EN17" s="326"/>
      <c r="EO17" s="326"/>
      <c r="EP17" s="326"/>
      <c r="EQ17" s="326"/>
      <c r="ER17" s="326"/>
      <c r="ES17" s="326"/>
      <c r="ET17" s="326"/>
      <c r="EU17" s="326"/>
      <c r="EV17" s="326"/>
      <c r="EW17" s="326"/>
      <c r="EX17" s="326"/>
      <c r="EY17" s="326"/>
      <c r="EZ17" s="326"/>
      <c r="FA17" s="326"/>
      <c r="FB17" s="326"/>
      <c r="FC17" s="326"/>
      <c r="FD17" s="326"/>
      <c r="FE17" s="326"/>
      <c r="FF17" s="326"/>
      <c r="FG17" s="326"/>
      <c r="FH17" s="326"/>
      <c r="FI17" s="326"/>
      <c r="FJ17" s="326"/>
      <c r="FK17" s="326"/>
      <c r="FL17" s="326"/>
      <c r="FM17" s="326"/>
      <c r="FN17" s="326"/>
      <c r="FO17" s="326"/>
      <c r="FP17" s="326"/>
      <c r="FQ17" s="326"/>
      <c r="FR17" s="326"/>
      <c r="FS17" s="326"/>
      <c r="FT17" s="326"/>
      <c r="FU17" s="326"/>
      <c r="FV17" s="326"/>
      <c r="FW17" s="326"/>
      <c r="FX17" s="326"/>
      <c r="FY17" s="326"/>
      <c r="FZ17" s="326"/>
      <c r="GA17" s="326"/>
      <c r="GB17" s="326"/>
      <c r="GC17" s="326"/>
      <c r="GD17" s="326"/>
      <c r="GE17" s="326"/>
      <c r="GF17" s="326"/>
      <c r="GG17" s="326"/>
      <c r="GH17" s="326"/>
      <c r="GI17" s="326"/>
      <c r="GJ17" s="326"/>
      <c r="GK17" s="326"/>
      <c r="GL17" s="326"/>
      <c r="GM17" s="326"/>
      <c r="GN17" s="326"/>
      <c r="GO17" s="326"/>
      <c r="GP17" s="326"/>
      <c r="GQ17" s="326"/>
      <c r="GR17" s="326"/>
      <c r="GS17" s="326"/>
      <c r="GT17" s="326"/>
      <c r="GU17" s="326"/>
      <c r="GV17" s="326"/>
      <c r="GW17" s="326"/>
      <c r="GX17" s="326"/>
      <c r="GY17" s="326"/>
      <c r="GZ17" s="326"/>
      <c r="HA17" s="326"/>
      <c r="HB17" s="326"/>
      <c r="HC17" s="326"/>
      <c r="HD17" s="326"/>
      <c r="HE17" s="326"/>
      <c r="HF17" s="326"/>
      <c r="HG17" s="326"/>
      <c r="HH17" s="326"/>
      <c r="HI17" s="326"/>
      <c r="HJ17" s="326"/>
      <c r="HK17" s="326"/>
      <c r="HL17" s="326"/>
      <c r="HM17" s="326"/>
      <c r="HN17" s="326"/>
      <c r="HO17" s="326"/>
      <c r="HP17" s="326"/>
      <c r="HQ17" s="326"/>
      <c r="HR17" s="326"/>
      <c r="HS17" s="326"/>
      <c r="HT17" s="326"/>
      <c r="HU17" s="326"/>
      <c r="HV17" s="326"/>
      <c r="HW17" s="326"/>
      <c r="HX17" s="326"/>
      <c r="HY17" s="326"/>
      <c r="HZ17" s="326"/>
      <c r="IA17" s="326"/>
      <c r="IB17" s="326"/>
      <c r="IC17" s="326"/>
      <c r="ID17" s="326"/>
      <c r="IE17" s="326"/>
      <c r="IF17" s="326"/>
      <c r="IG17" s="326"/>
      <c r="IH17" s="326"/>
      <c r="II17" s="326"/>
      <c r="IJ17" s="326"/>
      <c r="IK17" s="326"/>
      <c r="IL17" s="326"/>
      <c r="IM17" s="326"/>
      <c r="IN17" s="326"/>
      <c r="IO17" s="326"/>
      <c r="IP17" s="326"/>
      <c r="IQ17" s="326"/>
      <c r="IR17" s="326"/>
      <c r="IS17" s="326"/>
      <c r="IT17" s="326"/>
      <c r="IU17" s="326"/>
      <c r="IV17" s="326"/>
    </row>
    <row r="18" spans="1:256" customFormat="1">
      <c r="A18" s="326"/>
      <c r="B18" s="280" t="s">
        <v>60</v>
      </c>
      <c r="C18" s="53">
        <v>0.43969999999999998</v>
      </c>
      <c r="D18" s="49">
        <v>7.4370988451086815</v>
      </c>
      <c r="E18" s="49">
        <v>11.814190999999996</v>
      </c>
      <c r="F18" s="279">
        <v>19.251289845108676</v>
      </c>
      <c r="G18" s="333"/>
      <c r="H18" s="333"/>
      <c r="I18" s="332"/>
      <c r="J18" s="332"/>
      <c r="K18" s="292"/>
      <c r="L18" s="292"/>
      <c r="M18" s="292"/>
      <c r="N18" s="292"/>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326"/>
      <c r="FQ18" s="326"/>
      <c r="FR18" s="326"/>
      <c r="FS18" s="326"/>
      <c r="FT18" s="326"/>
      <c r="FU18" s="326"/>
      <c r="FV18" s="326"/>
      <c r="FW18" s="326"/>
      <c r="FX18" s="326"/>
      <c r="FY18" s="326"/>
      <c r="FZ18" s="326"/>
      <c r="GA18" s="326"/>
      <c r="GB18" s="326"/>
      <c r="GC18" s="326"/>
      <c r="GD18" s="326"/>
      <c r="GE18" s="326"/>
      <c r="GF18" s="326"/>
      <c r="GG18" s="326"/>
      <c r="GH18" s="326"/>
      <c r="GI18" s="326"/>
      <c r="GJ18" s="326"/>
      <c r="GK18" s="326"/>
      <c r="GL18" s="326"/>
      <c r="GM18" s="326"/>
      <c r="GN18" s="326"/>
      <c r="GO18" s="326"/>
      <c r="GP18" s="326"/>
      <c r="GQ18" s="326"/>
      <c r="GR18" s="326"/>
      <c r="GS18" s="326"/>
      <c r="GT18" s="326"/>
      <c r="GU18" s="326"/>
      <c r="GV18" s="326"/>
      <c r="GW18" s="326"/>
      <c r="GX18" s="326"/>
      <c r="GY18" s="326"/>
      <c r="GZ18" s="326"/>
      <c r="HA18" s="326"/>
      <c r="HB18" s="326"/>
      <c r="HC18" s="326"/>
      <c r="HD18" s="326"/>
      <c r="HE18" s="326"/>
      <c r="HF18" s="326"/>
      <c r="HG18" s="326"/>
      <c r="HH18" s="326"/>
      <c r="HI18" s="326"/>
      <c r="HJ18" s="326"/>
      <c r="HK18" s="326"/>
      <c r="HL18" s="326"/>
      <c r="HM18" s="326"/>
      <c r="HN18" s="326"/>
      <c r="HO18" s="326"/>
      <c r="HP18" s="326"/>
      <c r="HQ18" s="326"/>
      <c r="HR18" s="326"/>
      <c r="HS18" s="326"/>
      <c r="HT18" s="326"/>
      <c r="HU18" s="326"/>
      <c r="HV18" s="326"/>
      <c r="HW18" s="326"/>
      <c r="HX18" s="326"/>
      <c r="HY18" s="326"/>
      <c r="HZ18" s="326"/>
      <c r="IA18" s="326"/>
      <c r="IB18" s="326"/>
      <c r="IC18" s="326"/>
      <c r="ID18" s="326"/>
      <c r="IE18" s="326"/>
      <c r="IF18" s="326"/>
      <c r="IG18" s="326"/>
      <c r="IH18" s="326"/>
      <c r="II18" s="326"/>
      <c r="IJ18" s="326"/>
      <c r="IK18" s="326"/>
      <c r="IL18" s="326"/>
      <c r="IM18" s="326"/>
      <c r="IN18" s="326"/>
      <c r="IO18" s="326"/>
      <c r="IP18" s="326"/>
      <c r="IQ18" s="326"/>
      <c r="IR18" s="326"/>
      <c r="IS18" s="326"/>
      <c r="IT18" s="326"/>
      <c r="IU18" s="326"/>
      <c r="IV18" s="326"/>
    </row>
    <row r="19" spans="1:256" customFormat="1">
      <c r="A19" s="326"/>
      <c r="B19" s="280" t="s">
        <v>65</v>
      </c>
      <c r="C19" s="53">
        <v>0.64</v>
      </c>
      <c r="D19" s="49">
        <v>19.115955545176597</v>
      </c>
      <c r="E19" s="49">
        <v>1.8583419347826182</v>
      </c>
      <c r="F19" s="279">
        <v>20.974297479959215</v>
      </c>
      <c r="G19" s="333"/>
      <c r="H19" s="333"/>
      <c r="I19" s="332"/>
      <c r="J19" s="332"/>
      <c r="K19" s="292"/>
      <c r="L19" s="292"/>
      <c r="M19" s="292"/>
      <c r="N19" s="292"/>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326"/>
      <c r="DB19" s="326"/>
      <c r="DC19" s="326"/>
      <c r="DD19" s="326"/>
      <c r="DE19" s="326"/>
      <c r="DF19" s="326"/>
      <c r="DG19" s="326"/>
      <c r="DH19" s="326"/>
      <c r="DI19" s="326"/>
      <c r="DJ19" s="326"/>
      <c r="DK19" s="326"/>
      <c r="DL19" s="326"/>
      <c r="DM19" s="326"/>
      <c r="DN19" s="326"/>
      <c r="DO19" s="326"/>
      <c r="DP19" s="326"/>
      <c r="DQ19" s="326"/>
      <c r="DR19" s="326"/>
      <c r="DS19" s="326"/>
      <c r="DT19" s="326"/>
      <c r="DU19" s="326"/>
      <c r="DV19" s="326"/>
      <c r="DW19" s="326"/>
      <c r="DX19" s="326"/>
      <c r="DY19" s="326"/>
      <c r="DZ19" s="326"/>
      <c r="EA19" s="326"/>
      <c r="EB19" s="326"/>
      <c r="EC19" s="326"/>
      <c r="ED19" s="326"/>
      <c r="EE19" s="326"/>
      <c r="EF19" s="326"/>
      <c r="EG19" s="326"/>
      <c r="EH19" s="326"/>
      <c r="EI19" s="326"/>
      <c r="EJ19" s="326"/>
      <c r="EK19" s="326"/>
      <c r="EL19" s="326"/>
      <c r="EM19" s="326"/>
      <c r="EN19" s="326"/>
      <c r="EO19" s="326"/>
      <c r="EP19" s="326"/>
      <c r="EQ19" s="326"/>
      <c r="ER19" s="326"/>
      <c r="ES19" s="326"/>
      <c r="ET19" s="326"/>
      <c r="EU19" s="326"/>
      <c r="EV19" s="326"/>
      <c r="EW19" s="326"/>
      <c r="EX19" s="326"/>
      <c r="EY19" s="326"/>
      <c r="EZ19" s="326"/>
      <c r="FA19" s="326"/>
      <c r="FB19" s="326"/>
      <c r="FC19" s="326"/>
      <c r="FD19" s="326"/>
      <c r="FE19" s="326"/>
      <c r="FF19" s="326"/>
      <c r="FG19" s="326"/>
      <c r="FH19" s="326"/>
      <c r="FI19" s="326"/>
      <c r="FJ19" s="326"/>
      <c r="FK19" s="326"/>
      <c r="FL19" s="326"/>
      <c r="FM19" s="326"/>
      <c r="FN19" s="326"/>
      <c r="FO19" s="326"/>
      <c r="FP19" s="326"/>
      <c r="FQ19" s="326"/>
      <c r="FR19" s="326"/>
      <c r="FS19" s="326"/>
      <c r="FT19" s="326"/>
      <c r="FU19" s="326"/>
      <c r="FV19" s="326"/>
      <c r="FW19" s="326"/>
      <c r="FX19" s="326"/>
      <c r="FY19" s="326"/>
      <c r="FZ19" s="326"/>
      <c r="GA19" s="326"/>
      <c r="GB19" s="326"/>
      <c r="GC19" s="326"/>
      <c r="GD19" s="326"/>
      <c r="GE19" s="326"/>
      <c r="GF19" s="326"/>
      <c r="GG19" s="326"/>
      <c r="GH19" s="326"/>
      <c r="GI19" s="326"/>
      <c r="GJ19" s="326"/>
      <c r="GK19" s="326"/>
      <c r="GL19" s="326"/>
      <c r="GM19" s="326"/>
      <c r="GN19" s="326"/>
      <c r="GO19" s="326"/>
      <c r="GP19" s="326"/>
      <c r="GQ19" s="326"/>
      <c r="GR19" s="326"/>
      <c r="GS19" s="326"/>
      <c r="GT19" s="326"/>
      <c r="GU19" s="326"/>
      <c r="GV19" s="326"/>
      <c r="GW19" s="326"/>
      <c r="GX19" s="326"/>
      <c r="GY19" s="326"/>
      <c r="GZ19" s="326"/>
      <c r="HA19" s="326"/>
      <c r="HB19" s="326"/>
      <c r="HC19" s="326"/>
      <c r="HD19" s="326"/>
      <c r="HE19" s="326"/>
      <c r="HF19" s="326"/>
      <c r="HG19" s="326"/>
      <c r="HH19" s="326"/>
      <c r="HI19" s="326"/>
      <c r="HJ19" s="326"/>
      <c r="HK19" s="326"/>
      <c r="HL19" s="326"/>
      <c r="HM19" s="326"/>
      <c r="HN19" s="326"/>
      <c r="HO19" s="326"/>
      <c r="HP19" s="326"/>
      <c r="HQ19" s="326"/>
      <c r="HR19" s="326"/>
      <c r="HS19" s="326"/>
      <c r="HT19" s="326"/>
      <c r="HU19" s="326"/>
      <c r="HV19" s="326"/>
      <c r="HW19" s="326"/>
      <c r="HX19" s="326"/>
      <c r="HY19" s="326"/>
      <c r="HZ19" s="326"/>
      <c r="IA19" s="326"/>
      <c r="IB19" s="326"/>
      <c r="IC19" s="326"/>
      <c r="ID19" s="326"/>
      <c r="IE19" s="326"/>
      <c r="IF19" s="326"/>
      <c r="IG19" s="326"/>
      <c r="IH19" s="326"/>
      <c r="II19" s="326"/>
      <c r="IJ19" s="326"/>
      <c r="IK19" s="326"/>
      <c r="IL19" s="326"/>
      <c r="IM19" s="326"/>
      <c r="IN19" s="326"/>
      <c r="IO19" s="326"/>
      <c r="IP19" s="326"/>
      <c r="IQ19" s="326"/>
      <c r="IR19" s="326"/>
      <c r="IS19" s="326"/>
      <c r="IT19" s="326"/>
      <c r="IU19" s="326"/>
      <c r="IV19" s="326"/>
    </row>
    <row r="20" spans="1:256" customFormat="1">
      <c r="A20" s="326"/>
      <c r="B20" s="280" t="s">
        <v>68</v>
      </c>
      <c r="C20" s="53">
        <v>0.2</v>
      </c>
      <c r="D20" s="49">
        <v>0.18242563264270781</v>
      </c>
      <c r="E20" s="49">
        <v>0.53353626086957251</v>
      </c>
      <c r="F20" s="279">
        <v>0.71596189351228035</v>
      </c>
      <c r="G20" s="333"/>
      <c r="H20" s="333"/>
      <c r="I20" s="332"/>
      <c r="J20" s="332"/>
      <c r="K20" s="292"/>
      <c r="L20" s="292"/>
      <c r="M20" s="292"/>
      <c r="N20" s="292"/>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6"/>
      <c r="CH20" s="326"/>
      <c r="CI20" s="326"/>
      <c r="CJ20" s="326"/>
      <c r="CK20" s="326"/>
      <c r="CL20" s="326"/>
      <c r="CM20" s="326"/>
      <c r="CN20" s="326"/>
      <c r="CO20" s="326"/>
      <c r="CP20" s="326"/>
      <c r="CQ20" s="326"/>
      <c r="CR20" s="326"/>
      <c r="CS20" s="326"/>
      <c r="CT20" s="326"/>
      <c r="CU20" s="326"/>
      <c r="CV20" s="326"/>
      <c r="CW20" s="326"/>
      <c r="CX20" s="326"/>
      <c r="CY20" s="326"/>
      <c r="CZ20" s="326"/>
      <c r="DA20" s="326"/>
      <c r="DB20" s="326"/>
      <c r="DC20" s="326"/>
      <c r="DD20" s="326"/>
      <c r="DE20" s="326"/>
      <c r="DF20" s="326"/>
      <c r="DG20" s="326"/>
      <c r="DH20" s="326"/>
      <c r="DI20" s="326"/>
      <c r="DJ20" s="326"/>
      <c r="DK20" s="326"/>
      <c r="DL20" s="326"/>
      <c r="DM20" s="326"/>
      <c r="DN20" s="326"/>
      <c r="DO20" s="326"/>
      <c r="DP20" s="326"/>
      <c r="DQ20" s="326"/>
      <c r="DR20" s="326"/>
      <c r="DS20" s="326"/>
      <c r="DT20" s="326"/>
      <c r="DU20" s="326"/>
      <c r="DV20" s="326"/>
      <c r="DW20" s="326"/>
      <c r="DX20" s="326"/>
      <c r="DY20" s="326"/>
      <c r="DZ20" s="326"/>
      <c r="EA20" s="326"/>
      <c r="EB20" s="326"/>
      <c r="EC20" s="326"/>
      <c r="ED20" s="326"/>
      <c r="EE20" s="326"/>
      <c r="EF20" s="326"/>
      <c r="EG20" s="326"/>
      <c r="EH20" s="326"/>
      <c r="EI20" s="326"/>
      <c r="EJ20" s="326"/>
      <c r="EK20" s="326"/>
      <c r="EL20" s="326"/>
      <c r="EM20" s="326"/>
      <c r="EN20" s="326"/>
      <c r="EO20" s="326"/>
      <c r="EP20" s="326"/>
      <c r="EQ20" s="326"/>
      <c r="ER20" s="326"/>
      <c r="ES20" s="326"/>
      <c r="ET20" s="326"/>
      <c r="EU20" s="326"/>
      <c r="EV20" s="326"/>
      <c r="EW20" s="326"/>
      <c r="EX20" s="326"/>
      <c r="EY20" s="326"/>
      <c r="EZ20" s="326"/>
      <c r="FA20" s="326"/>
      <c r="FB20" s="326"/>
      <c r="FC20" s="326"/>
      <c r="FD20" s="326"/>
      <c r="FE20" s="326"/>
      <c r="FF20" s="326"/>
      <c r="FG20" s="326"/>
      <c r="FH20" s="326"/>
      <c r="FI20" s="326"/>
      <c r="FJ20" s="326"/>
      <c r="FK20" s="326"/>
      <c r="FL20" s="326"/>
      <c r="FM20" s="326"/>
      <c r="FN20" s="326"/>
      <c r="FO20" s="326"/>
      <c r="FP20" s="326"/>
      <c r="FQ20" s="326"/>
      <c r="FR20" s="326"/>
      <c r="FS20" s="326"/>
      <c r="FT20" s="326"/>
      <c r="FU20" s="326"/>
      <c r="FV20" s="326"/>
      <c r="FW20" s="326"/>
      <c r="FX20" s="326"/>
      <c r="FY20" s="326"/>
      <c r="FZ20" s="326"/>
      <c r="GA20" s="326"/>
      <c r="GB20" s="326"/>
      <c r="GC20" s="326"/>
      <c r="GD20" s="326"/>
      <c r="GE20" s="326"/>
      <c r="GF20" s="326"/>
      <c r="GG20" s="326"/>
      <c r="GH20" s="326"/>
      <c r="GI20" s="326"/>
      <c r="GJ20" s="326"/>
      <c r="GK20" s="326"/>
      <c r="GL20" s="326"/>
      <c r="GM20" s="326"/>
      <c r="GN20" s="326"/>
      <c r="GO20" s="326"/>
      <c r="GP20" s="326"/>
      <c r="GQ20" s="326"/>
      <c r="GR20" s="326"/>
      <c r="GS20" s="326"/>
      <c r="GT20" s="326"/>
      <c r="GU20" s="326"/>
      <c r="GV20" s="326"/>
      <c r="GW20" s="326"/>
      <c r="GX20" s="326"/>
      <c r="GY20" s="326"/>
      <c r="GZ20" s="326"/>
      <c r="HA20" s="326"/>
      <c r="HB20" s="326"/>
      <c r="HC20" s="326"/>
      <c r="HD20" s="326"/>
      <c r="HE20" s="326"/>
      <c r="HF20" s="326"/>
      <c r="HG20" s="326"/>
      <c r="HH20" s="326"/>
      <c r="HI20" s="326"/>
      <c r="HJ20" s="326"/>
      <c r="HK20" s="326"/>
      <c r="HL20" s="326"/>
      <c r="HM20" s="326"/>
      <c r="HN20" s="326"/>
      <c r="HO20" s="326"/>
      <c r="HP20" s="326"/>
      <c r="HQ20" s="326"/>
      <c r="HR20" s="326"/>
      <c r="HS20" s="326"/>
      <c r="HT20" s="326"/>
      <c r="HU20" s="326"/>
      <c r="HV20" s="326"/>
      <c r="HW20" s="326"/>
      <c r="HX20" s="326"/>
      <c r="HY20" s="326"/>
      <c r="HZ20" s="326"/>
      <c r="IA20" s="326"/>
      <c r="IB20" s="326"/>
      <c r="IC20" s="326"/>
      <c r="ID20" s="326"/>
      <c r="IE20" s="326"/>
      <c r="IF20" s="326"/>
      <c r="IG20" s="326"/>
      <c r="IH20" s="326"/>
      <c r="II20" s="326"/>
      <c r="IJ20" s="326"/>
      <c r="IK20" s="326"/>
      <c r="IL20" s="326"/>
      <c r="IM20" s="326"/>
      <c r="IN20" s="326"/>
      <c r="IO20" s="326"/>
      <c r="IP20" s="326"/>
      <c r="IQ20" s="326"/>
      <c r="IR20" s="326"/>
      <c r="IS20" s="326"/>
      <c r="IT20" s="326"/>
      <c r="IU20" s="326"/>
      <c r="IV20" s="326"/>
    </row>
    <row r="21" spans="1:256" customFormat="1">
      <c r="A21" s="326"/>
      <c r="B21" s="280" t="s">
        <v>71</v>
      </c>
      <c r="C21" s="127" t="s">
        <v>174</v>
      </c>
      <c r="D21" s="49">
        <v>8.7821957303176124</v>
      </c>
      <c r="E21" s="49">
        <v>1.1467750000000001</v>
      </c>
      <c r="F21" s="279">
        <v>9.9289707303176122</v>
      </c>
      <c r="G21" s="333"/>
      <c r="H21" s="333"/>
      <c r="I21" s="332"/>
      <c r="J21" s="332"/>
      <c r="K21" s="292"/>
      <c r="L21" s="292"/>
      <c r="M21" s="292"/>
      <c r="N21" s="292"/>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6"/>
      <c r="BN21" s="326"/>
      <c r="BO21" s="326"/>
      <c r="BP21" s="326"/>
      <c r="BQ21" s="326"/>
      <c r="BR21" s="326"/>
      <c r="BS21" s="326"/>
      <c r="BT21" s="326"/>
      <c r="BU21" s="326"/>
      <c r="BV21" s="326"/>
      <c r="BW21" s="326"/>
      <c r="BX21" s="326"/>
      <c r="BY21" s="326"/>
      <c r="BZ21" s="326"/>
      <c r="CA21" s="326"/>
      <c r="CB21" s="326"/>
      <c r="CC21" s="326"/>
      <c r="CD21" s="326"/>
      <c r="CE21" s="326"/>
      <c r="CF21" s="326"/>
      <c r="CG21" s="326"/>
      <c r="CH21" s="326"/>
      <c r="CI21" s="326"/>
      <c r="CJ21" s="326"/>
      <c r="CK21" s="326"/>
      <c r="CL21" s="326"/>
      <c r="CM21" s="326"/>
      <c r="CN21" s="326"/>
      <c r="CO21" s="326"/>
      <c r="CP21" s="326"/>
      <c r="CQ21" s="326"/>
      <c r="CR21" s="326"/>
      <c r="CS21" s="326"/>
      <c r="CT21" s="326"/>
      <c r="CU21" s="326"/>
      <c r="CV21" s="326"/>
      <c r="CW21" s="326"/>
      <c r="CX21" s="326"/>
      <c r="CY21" s="326"/>
      <c r="CZ21" s="326"/>
      <c r="DA21" s="326"/>
      <c r="DB21" s="326"/>
      <c r="DC21" s="326"/>
      <c r="DD21" s="326"/>
      <c r="DE21" s="326"/>
      <c r="DF21" s="326"/>
      <c r="DG21" s="326"/>
      <c r="DH21" s="326"/>
      <c r="DI21" s="326"/>
      <c r="DJ21" s="326"/>
      <c r="DK21" s="326"/>
      <c r="DL21" s="326"/>
      <c r="DM21" s="326"/>
      <c r="DN21" s="326"/>
      <c r="DO21" s="326"/>
      <c r="DP21" s="326"/>
      <c r="DQ21" s="326"/>
      <c r="DR21" s="326"/>
      <c r="DS21" s="326"/>
      <c r="DT21" s="326"/>
      <c r="DU21" s="326"/>
      <c r="DV21" s="326"/>
      <c r="DW21" s="326"/>
      <c r="DX21" s="326"/>
      <c r="DY21" s="326"/>
      <c r="DZ21" s="326"/>
      <c r="EA21" s="326"/>
      <c r="EB21" s="326"/>
      <c r="EC21" s="326"/>
      <c r="ED21" s="326"/>
      <c r="EE21" s="326"/>
      <c r="EF21" s="326"/>
      <c r="EG21" s="326"/>
      <c r="EH21" s="326"/>
      <c r="EI21" s="326"/>
      <c r="EJ21" s="326"/>
      <c r="EK21" s="326"/>
      <c r="EL21" s="326"/>
      <c r="EM21" s="326"/>
      <c r="EN21" s="326"/>
      <c r="EO21" s="326"/>
      <c r="EP21" s="326"/>
      <c r="EQ21" s="326"/>
      <c r="ER21" s="326"/>
      <c r="ES21" s="326"/>
      <c r="ET21" s="326"/>
      <c r="EU21" s="326"/>
      <c r="EV21" s="326"/>
      <c r="EW21" s="326"/>
      <c r="EX21" s="326"/>
      <c r="EY21" s="326"/>
      <c r="EZ21" s="326"/>
      <c r="FA21" s="326"/>
      <c r="FB21" s="326"/>
      <c r="FC21" s="326"/>
      <c r="FD21" s="326"/>
      <c r="FE21" s="326"/>
      <c r="FF21" s="326"/>
      <c r="FG21" s="326"/>
      <c r="FH21" s="326"/>
      <c r="FI21" s="326"/>
      <c r="FJ21" s="326"/>
      <c r="FK21" s="326"/>
      <c r="FL21" s="326"/>
      <c r="FM21" s="326"/>
      <c r="FN21" s="326"/>
      <c r="FO21" s="326"/>
      <c r="FP21" s="326"/>
      <c r="FQ21" s="326"/>
      <c r="FR21" s="326"/>
      <c r="FS21" s="326"/>
      <c r="FT21" s="326"/>
      <c r="FU21" s="326"/>
      <c r="FV21" s="326"/>
      <c r="FW21" s="326"/>
      <c r="FX21" s="326"/>
      <c r="FY21" s="326"/>
      <c r="FZ21" s="326"/>
      <c r="GA21" s="326"/>
      <c r="GB21" s="326"/>
      <c r="GC21" s="326"/>
      <c r="GD21" s="326"/>
      <c r="GE21" s="326"/>
      <c r="GF21" s="326"/>
      <c r="GG21" s="326"/>
      <c r="GH21" s="326"/>
      <c r="GI21" s="326"/>
      <c r="GJ21" s="326"/>
      <c r="GK21" s="326"/>
      <c r="GL21" s="326"/>
      <c r="GM21" s="326"/>
      <c r="GN21" s="326"/>
      <c r="GO21" s="326"/>
      <c r="GP21" s="326"/>
      <c r="GQ21" s="326"/>
      <c r="GR21" s="326"/>
      <c r="GS21" s="326"/>
      <c r="GT21" s="326"/>
      <c r="GU21" s="326"/>
      <c r="GV21" s="326"/>
      <c r="GW21" s="326"/>
      <c r="GX21" s="326"/>
      <c r="GY21" s="326"/>
      <c r="GZ21" s="326"/>
      <c r="HA21" s="326"/>
      <c r="HB21" s="326"/>
      <c r="HC21" s="326"/>
      <c r="HD21" s="326"/>
      <c r="HE21" s="326"/>
      <c r="HF21" s="326"/>
      <c r="HG21" s="326"/>
      <c r="HH21" s="326"/>
      <c r="HI21" s="326"/>
      <c r="HJ21" s="326"/>
      <c r="HK21" s="326"/>
      <c r="HL21" s="326"/>
      <c r="HM21" s="326"/>
      <c r="HN21" s="326"/>
      <c r="HO21" s="326"/>
      <c r="HP21" s="326"/>
      <c r="HQ21" s="326"/>
      <c r="HR21" s="326"/>
      <c r="HS21" s="326"/>
      <c r="HT21" s="326"/>
      <c r="HU21" s="326"/>
      <c r="HV21" s="326"/>
      <c r="HW21" s="326"/>
      <c r="HX21" s="326"/>
      <c r="HY21" s="326"/>
      <c r="HZ21" s="326"/>
      <c r="IA21" s="326"/>
      <c r="IB21" s="326"/>
      <c r="IC21" s="326"/>
      <c r="ID21" s="326"/>
      <c r="IE21" s="326"/>
      <c r="IF21" s="326"/>
      <c r="IG21" s="326"/>
      <c r="IH21" s="326"/>
      <c r="II21" s="326"/>
      <c r="IJ21" s="326"/>
      <c r="IK21" s="326"/>
      <c r="IL21" s="326"/>
      <c r="IM21" s="326"/>
      <c r="IN21" s="326"/>
      <c r="IO21" s="326"/>
      <c r="IP21" s="326"/>
      <c r="IQ21" s="326"/>
      <c r="IR21" s="326"/>
      <c r="IS21" s="326"/>
      <c r="IT21" s="326"/>
      <c r="IU21" s="326"/>
      <c r="IV21" s="326"/>
    </row>
    <row r="22" spans="1:256" customFormat="1">
      <c r="A22" s="326"/>
      <c r="B22" s="280" t="s">
        <v>74</v>
      </c>
      <c r="C22" s="127" t="s">
        <v>175</v>
      </c>
      <c r="D22" s="49">
        <v>58.32550635528569</v>
      </c>
      <c r="E22" s="49">
        <v>89.342797369565147</v>
      </c>
      <c r="F22" s="279">
        <v>147.66830372485083</v>
      </c>
      <c r="G22" s="333"/>
      <c r="H22" s="333"/>
      <c r="I22" s="332"/>
      <c r="J22" s="332"/>
      <c r="K22" s="292"/>
      <c r="L22" s="292"/>
      <c r="M22" s="292"/>
      <c r="N22" s="292"/>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6"/>
      <c r="BZ22" s="326"/>
      <c r="CA22" s="326"/>
      <c r="CB22" s="326"/>
      <c r="CC22" s="326"/>
      <c r="CD22" s="326"/>
      <c r="CE22" s="326"/>
      <c r="CF22" s="326"/>
      <c r="CG22" s="326"/>
      <c r="CH22" s="326"/>
      <c r="CI22" s="326"/>
      <c r="CJ22" s="326"/>
      <c r="CK22" s="326"/>
      <c r="CL22" s="326"/>
      <c r="CM22" s="326"/>
      <c r="CN22" s="326"/>
      <c r="CO22" s="326"/>
      <c r="CP22" s="326"/>
      <c r="CQ22" s="326"/>
      <c r="CR22" s="326"/>
      <c r="CS22" s="326"/>
      <c r="CT22" s="326"/>
      <c r="CU22" s="326"/>
      <c r="CV22" s="326"/>
      <c r="CW22" s="326"/>
      <c r="CX22" s="326"/>
      <c r="CY22" s="326"/>
      <c r="CZ22" s="326"/>
      <c r="DA22" s="326"/>
      <c r="DB22" s="326"/>
      <c r="DC22" s="326"/>
      <c r="DD22" s="326"/>
      <c r="DE22" s="326"/>
      <c r="DF22" s="326"/>
      <c r="DG22" s="326"/>
      <c r="DH22" s="326"/>
      <c r="DI22" s="326"/>
      <c r="DJ22" s="326"/>
      <c r="DK22" s="326"/>
      <c r="DL22" s="326"/>
      <c r="DM22" s="326"/>
      <c r="DN22" s="326"/>
      <c r="DO22" s="326"/>
      <c r="DP22" s="326"/>
      <c r="DQ22" s="326"/>
      <c r="DR22" s="326"/>
      <c r="DS22" s="326"/>
      <c r="DT22" s="326"/>
      <c r="DU22" s="326"/>
      <c r="DV22" s="326"/>
      <c r="DW22" s="326"/>
      <c r="DX22" s="326"/>
      <c r="DY22" s="326"/>
      <c r="DZ22" s="326"/>
      <c r="EA22" s="326"/>
      <c r="EB22" s="326"/>
      <c r="EC22" s="326"/>
      <c r="ED22" s="326"/>
      <c r="EE22" s="326"/>
      <c r="EF22" s="326"/>
      <c r="EG22" s="326"/>
      <c r="EH22" s="326"/>
      <c r="EI22" s="326"/>
      <c r="EJ22" s="326"/>
      <c r="EK22" s="326"/>
      <c r="EL22" s="326"/>
      <c r="EM22" s="326"/>
      <c r="EN22" s="326"/>
      <c r="EO22" s="326"/>
      <c r="EP22" s="326"/>
      <c r="EQ22" s="326"/>
      <c r="ER22" s="326"/>
      <c r="ES22" s="326"/>
      <c r="ET22" s="326"/>
      <c r="EU22" s="326"/>
      <c r="EV22" s="326"/>
      <c r="EW22" s="326"/>
      <c r="EX22" s="326"/>
      <c r="EY22" s="326"/>
      <c r="EZ22" s="326"/>
      <c r="FA22" s="326"/>
      <c r="FB22" s="326"/>
      <c r="FC22" s="326"/>
      <c r="FD22" s="326"/>
      <c r="FE22" s="326"/>
      <c r="FF22" s="326"/>
      <c r="FG22" s="326"/>
      <c r="FH22" s="326"/>
      <c r="FI22" s="326"/>
      <c r="FJ22" s="326"/>
      <c r="FK22" s="326"/>
      <c r="FL22" s="326"/>
      <c r="FM22" s="326"/>
      <c r="FN22" s="326"/>
      <c r="FO22" s="326"/>
      <c r="FP22" s="326"/>
      <c r="FQ22" s="326"/>
      <c r="FR22" s="326"/>
      <c r="FS22" s="326"/>
      <c r="FT22" s="326"/>
      <c r="FU22" s="326"/>
      <c r="FV22" s="326"/>
      <c r="FW22" s="326"/>
      <c r="FX22" s="326"/>
      <c r="FY22" s="326"/>
      <c r="FZ22" s="326"/>
      <c r="GA22" s="326"/>
      <c r="GB22" s="326"/>
      <c r="GC22" s="326"/>
      <c r="GD22" s="326"/>
      <c r="GE22" s="326"/>
      <c r="GF22" s="326"/>
      <c r="GG22" s="326"/>
      <c r="GH22" s="326"/>
      <c r="GI22" s="326"/>
      <c r="GJ22" s="326"/>
      <c r="GK22" s="326"/>
      <c r="GL22" s="326"/>
      <c r="GM22" s="326"/>
      <c r="GN22" s="326"/>
      <c r="GO22" s="326"/>
      <c r="GP22" s="326"/>
      <c r="GQ22" s="326"/>
      <c r="GR22" s="326"/>
      <c r="GS22" s="326"/>
      <c r="GT22" s="326"/>
      <c r="GU22" s="326"/>
      <c r="GV22" s="326"/>
      <c r="GW22" s="326"/>
      <c r="GX22" s="326"/>
      <c r="GY22" s="326"/>
      <c r="GZ22" s="326"/>
      <c r="HA22" s="326"/>
      <c r="HB22" s="326"/>
      <c r="HC22" s="326"/>
      <c r="HD22" s="326"/>
      <c r="HE22" s="326"/>
      <c r="HF22" s="326"/>
      <c r="HG22" s="326"/>
      <c r="HH22" s="326"/>
      <c r="HI22" s="326"/>
      <c r="HJ22" s="326"/>
      <c r="HK22" s="326"/>
      <c r="HL22" s="326"/>
      <c r="HM22" s="326"/>
      <c r="HN22" s="326"/>
      <c r="HO22" s="326"/>
      <c r="HP22" s="326"/>
      <c r="HQ22" s="326"/>
      <c r="HR22" s="326"/>
      <c r="HS22" s="326"/>
      <c r="HT22" s="326"/>
      <c r="HU22" s="326"/>
      <c r="HV22" s="326"/>
      <c r="HW22" s="326"/>
      <c r="HX22" s="326"/>
      <c r="HY22" s="326"/>
      <c r="HZ22" s="326"/>
      <c r="IA22" s="326"/>
      <c r="IB22" s="326"/>
      <c r="IC22" s="326"/>
      <c r="ID22" s="326"/>
      <c r="IE22" s="326"/>
      <c r="IF22" s="326"/>
      <c r="IG22" s="326"/>
      <c r="IH22" s="326"/>
      <c r="II22" s="326"/>
      <c r="IJ22" s="326"/>
      <c r="IK22" s="326"/>
      <c r="IL22" s="326"/>
      <c r="IM22" s="326"/>
      <c r="IN22" s="326"/>
      <c r="IO22" s="326"/>
      <c r="IP22" s="326"/>
      <c r="IQ22" s="326"/>
      <c r="IR22" s="326"/>
      <c r="IS22" s="326"/>
      <c r="IT22" s="326"/>
      <c r="IU22" s="326"/>
      <c r="IV22" s="326"/>
    </row>
    <row r="23" spans="1:256" customFormat="1">
      <c r="A23" s="326"/>
      <c r="B23" s="280" t="s">
        <v>178</v>
      </c>
      <c r="C23" s="127" t="s">
        <v>176</v>
      </c>
      <c r="D23" s="49">
        <v>26.4</v>
      </c>
      <c r="E23" s="49">
        <v>70.476262000000006</v>
      </c>
      <c r="F23" s="279">
        <v>96.876261999999997</v>
      </c>
      <c r="G23" s="333"/>
      <c r="H23" s="333"/>
      <c r="I23" s="332"/>
      <c r="J23" s="332"/>
      <c r="K23" s="292"/>
      <c r="L23" s="292"/>
      <c r="M23" s="292"/>
      <c r="N23" s="292"/>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6"/>
      <c r="BN23" s="326"/>
      <c r="BO23" s="326"/>
      <c r="BP23" s="326"/>
      <c r="BQ23" s="326"/>
      <c r="BR23" s="326"/>
      <c r="BS23" s="326"/>
      <c r="BT23" s="326"/>
      <c r="BU23" s="326"/>
      <c r="BV23" s="326"/>
      <c r="BW23" s="326"/>
      <c r="BX23" s="326"/>
      <c r="BY23" s="326"/>
      <c r="BZ23" s="326"/>
      <c r="CA23" s="326"/>
      <c r="CB23" s="326"/>
      <c r="CC23" s="326"/>
      <c r="CD23" s="326"/>
      <c r="CE23" s="326"/>
      <c r="CF23" s="326"/>
      <c r="CG23" s="326"/>
      <c r="CH23" s="326"/>
      <c r="CI23" s="326"/>
      <c r="CJ23" s="326"/>
      <c r="CK23" s="326"/>
      <c r="CL23" s="326"/>
      <c r="CM23" s="326"/>
      <c r="CN23" s="326"/>
      <c r="CO23" s="326"/>
      <c r="CP23" s="326"/>
      <c r="CQ23" s="326"/>
      <c r="CR23" s="326"/>
      <c r="CS23" s="326"/>
      <c r="CT23" s="326"/>
      <c r="CU23" s="326"/>
      <c r="CV23" s="326"/>
      <c r="CW23" s="326"/>
      <c r="CX23" s="326"/>
      <c r="CY23" s="326"/>
      <c r="CZ23" s="326"/>
      <c r="DA23" s="326"/>
      <c r="DB23" s="326"/>
      <c r="DC23" s="326"/>
      <c r="DD23" s="326"/>
      <c r="DE23" s="326"/>
      <c r="DF23" s="326"/>
      <c r="DG23" s="326"/>
      <c r="DH23" s="326"/>
      <c r="DI23" s="326"/>
      <c r="DJ23" s="326"/>
      <c r="DK23" s="326"/>
      <c r="DL23" s="326"/>
      <c r="DM23" s="326"/>
      <c r="DN23" s="326"/>
      <c r="DO23" s="326"/>
      <c r="DP23" s="326"/>
      <c r="DQ23" s="326"/>
      <c r="DR23" s="326"/>
      <c r="DS23" s="326"/>
      <c r="DT23" s="326"/>
      <c r="DU23" s="326"/>
      <c r="DV23" s="326"/>
      <c r="DW23" s="326"/>
      <c r="DX23" s="326"/>
      <c r="DY23" s="326"/>
      <c r="DZ23" s="326"/>
      <c r="EA23" s="326"/>
      <c r="EB23" s="326"/>
      <c r="EC23" s="326"/>
      <c r="ED23" s="326"/>
      <c r="EE23" s="326"/>
      <c r="EF23" s="326"/>
      <c r="EG23" s="326"/>
      <c r="EH23" s="326"/>
      <c r="EI23" s="326"/>
      <c r="EJ23" s="326"/>
      <c r="EK23" s="326"/>
      <c r="EL23" s="326"/>
      <c r="EM23" s="326"/>
      <c r="EN23" s="326"/>
      <c r="EO23" s="326"/>
      <c r="EP23" s="326"/>
      <c r="EQ23" s="326"/>
      <c r="ER23" s="326"/>
      <c r="ES23" s="326"/>
      <c r="ET23" s="326"/>
      <c r="EU23" s="326"/>
      <c r="EV23" s="326"/>
      <c r="EW23" s="326"/>
      <c r="EX23" s="326"/>
      <c r="EY23" s="326"/>
      <c r="EZ23" s="326"/>
      <c r="FA23" s="326"/>
      <c r="FB23" s="326"/>
      <c r="FC23" s="326"/>
      <c r="FD23" s="326"/>
      <c r="FE23" s="326"/>
      <c r="FF23" s="326"/>
      <c r="FG23" s="326"/>
      <c r="FH23" s="326"/>
      <c r="FI23" s="326"/>
      <c r="FJ23" s="326"/>
      <c r="FK23" s="326"/>
      <c r="FL23" s="326"/>
      <c r="FM23" s="326"/>
      <c r="FN23" s="326"/>
      <c r="FO23" s="326"/>
      <c r="FP23" s="326"/>
      <c r="FQ23" s="326"/>
      <c r="FR23" s="326"/>
      <c r="FS23" s="326"/>
      <c r="FT23" s="326"/>
      <c r="FU23" s="326"/>
      <c r="FV23" s="326"/>
      <c r="FW23" s="326"/>
      <c r="FX23" s="326"/>
      <c r="FY23" s="326"/>
      <c r="FZ23" s="326"/>
      <c r="GA23" s="326"/>
      <c r="GB23" s="326"/>
      <c r="GC23" s="326"/>
      <c r="GD23" s="326"/>
      <c r="GE23" s="326"/>
      <c r="GF23" s="326"/>
      <c r="GG23" s="326"/>
      <c r="GH23" s="326"/>
      <c r="GI23" s="326"/>
      <c r="GJ23" s="326"/>
      <c r="GK23" s="326"/>
      <c r="GL23" s="326"/>
      <c r="GM23" s="326"/>
      <c r="GN23" s="326"/>
      <c r="GO23" s="326"/>
      <c r="GP23" s="326"/>
      <c r="GQ23" s="326"/>
      <c r="GR23" s="326"/>
      <c r="GS23" s="326"/>
      <c r="GT23" s="326"/>
      <c r="GU23" s="326"/>
      <c r="GV23" s="326"/>
      <c r="GW23" s="326"/>
      <c r="GX23" s="326"/>
      <c r="GY23" s="326"/>
      <c r="GZ23" s="326"/>
      <c r="HA23" s="326"/>
      <c r="HB23" s="326"/>
      <c r="HC23" s="326"/>
      <c r="HD23" s="326"/>
      <c r="HE23" s="326"/>
      <c r="HF23" s="326"/>
      <c r="HG23" s="326"/>
      <c r="HH23" s="326"/>
      <c r="HI23" s="326"/>
      <c r="HJ23" s="326"/>
      <c r="HK23" s="326"/>
      <c r="HL23" s="326"/>
      <c r="HM23" s="326"/>
      <c r="HN23" s="326"/>
      <c r="HO23" s="326"/>
      <c r="HP23" s="326"/>
      <c r="HQ23" s="326"/>
      <c r="HR23" s="326"/>
      <c r="HS23" s="326"/>
      <c r="HT23" s="326"/>
      <c r="HU23" s="326"/>
      <c r="HV23" s="326"/>
      <c r="HW23" s="326"/>
      <c r="HX23" s="326"/>
      <c r="HY23" s="326"/>
      <c r="HZ23" s="326"/>
      <c r="IA23" s="326"/>
      <c r="IB23" s="326"/>
      <c r="IC23" s="326"/>
      <c r="ID23" s="326"/>
      <c r="IE23" s="326"/>
      <c r="IF23" s="326"/>
      <c r="IG23" s="326"/>
      <c r="IH23" s="326"/>
      <c r="II23" s="326"/>
      <c r="IJ23" s="326"/>
      <c r="IK23" s="326"/>
      <c r="IL23" s="326"/>
      <c r="IM23" s="326"/>
      <c r="IN23" s="326"/>
      <c r="IO23" s="326"/>
      <c r="IP23" s="326"/>
      <c r="IQ23" s="326"/>
      <c r="IR23" s="326"/>
      <c r="IS23" s="326"/>
      <c r="IT23" s="326"/>
      <c r="IU23" s="326"/>
      <c r="IV23" s="326"/>
    </row>
    <row r="24" spans="1:256" customFormat="1">
      <c r="A24" s="326"/>
      <c r="B24" s="280" t="s">
        <v>83</v>
      </c>
      <c r="C24" s="127">
        <v>0.33310000000000001</v>
      </c>
      <c r="D24" s="49">
        <v>28.860044980914569</v>
      </c>
      <c r="E24" s="49">
        <v>1.196467391305087E-2</v>
      </c>
      <c r="F24" s="279">
        <v>28.872009654827622</v>
      </c>
      <c r="G24" s="333"/>
      <c r="H24" s="333"/>
      <c r="I24" s="332"/>
      <c r="J24" s="332"/>
      <c r="K24" s="292"/>
      <c r="L24" s="292"/>
      <c r="M24" s="292"/>
      <c r="N24" s="292"/>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c r="CI24" s="326"/>
      <c r="CJ24" s="326"/>
      <c r="CK24" s="326"/>
      <c r="CL24" s="326"/>
      <c r="CM24" s="326"/>
      <c r="CN24" s="326"/>
      <c r="CO24" s="326"/>
      <c r="CP24" s="326"/>
      <c r="CQ24" s="326"/>
      <c r="CR24" s="326"/>
      <c r="CS24" s="326"/>
      <c r="CT24" s="326"/>
      <c r="CU24" s="326"/>
      <c r="CV24" s="326"/>
      <c r="CW24" s="326"/>
      <c r="CX24" s="326"/>
      <c r="CY24" s="326"/>
      <c r="CZ24" s="326"/>
      <c r="DA24" s="326"/>
      <c r="DB24" s="326"/>
      <c r="DC24" s="326"/>
      <c r="DD24" s="326"/>
      <c r="DE24" s="326"/>
      <c r="DF24" s="326"/>
      <c r="DG24" s="326"/>
      <c r="DH24" s="326"/>
      <c r="DI24" s="326"/>
      <c r="DJ24" s="326"/>
      <c r="DK24" s="326"/>
      <c r="DL24" s="326"/>
      <c r="DM24" s="326"/>
      <c r="DN24" s="326"/>
      <c r="DO24" s="326"/>
      <c r="DP24" s="326"/>
      <c r="DQ24" s="326"/>
      <c r="DR24" s="326"/>
      <c r="DS24" s="326"/>
      <c r="DT24" s="326"/>
      <c r="DU24" s="326"/>
      <c r="DV24" s="326"/>
      <c r="DW24" s="326"/>
      <c r="DX24" s="326"/>
      <c r="DY24" s="326"/>
      <c r="DZ24" s="326"/>
      <c r="EA24" s="326"/>
      <c r="EB24" s="326"/>
      <c r="EC24" s="326"/>
      <c r="ED24" s="326"/>
      <c r="EE24" s="326"/>
      <c r="EF24" s="326"/>
      <c r="EG24" s="326"/>
      <c r="EH24" s="326"/>
      <c r="EI24" s="326"/>
      <c r="EJ24" s="326"/>
      <c r="EK24" s="326"/>
      <c r="EL24" s="326"/>
      <c r="EM24" s="326"/>
      <c r="EN24" s="326"/>
      <c r="EO24" s="326"/>
      <c r="EP24" s="326"/>
      <c r="EQ24" s="326"/>
      <c r="ER24" s="326"/>
      <c r="ES24" s="326"/>
      <c r="ET24" s="326"/>
      <c r="EU24" s="326"/>
      <c r="EV24" s="326"/>
      <c r="EW24" s="326"/>
      <c r="EX24" s="326"/>
      <c r="EY24" s="326"/>
      <c r="EZ24" s="326"/>
      <c r="FA24" s="326"/>
      <c r="FB24" s="326"/>
      <c r="FC24" s="326"/>
      <c r="FD24" s="326"/>
      <c r="FE24" s="326"/>
      <c r="FF24" s="326"/>
      <c r="FG24" s="326"/>
      <c r="FH24" s="326"/>
      <c r="FI24" s="326"/>
      <c r="FJ24" s="326"/>
      <c r="FK24" s="326"/>
      <c r="FL24" s="326"/>
      <c r="FM24" s="326"/>
      <c r="FN24" s="326"/>
      <c r="FO24" s="326"/>
      <c r="FP24" s="326"/>
      <c r="FQ24" s="326"/>
      <c r="FR24" s="326"/>
      <c r="FS24" s="326"/>
      <c r="FT24" s="326"/>
      <c r="FU24" s="326"/>
      <c r="FV24" s="326"/>
      <c r="FW24" s="326"/>
      <c r="FX24" s="326"/>
      <c r="FY24" s="326"/>
      <c r="FZ24" s="326"/>
      <c r="GA24" s="326"/>
      <c r="GB24" s="326"/>
      <c r="GC24" s="326"/>
      <c r="GD24" s="326"/>
      <c r="GE24" s="326"/>
      <c r="GF24" s="326"/>
      <c r="GG24" s="326"/>
      <c r="GH24" s="326"/>
      <c r="GI24" s="326"/>
      <c r="GJ24" s="326"/>
      <c r="GK24" s="326"/>
      <c r="GL24" s="326"/>
      <c r="GM24" s="326"/>
      <c r="GN24" s="326"/>
      <c r="GO24" s="326"/>
      <c r="GP24" s="326"/>
      <c r="GQ24" s="326"/>
      <c r="GR24" s="326"/>
      <c r="GS24" s="326"/>
      <c r="GT24" s="326"/>
      <c r="GU24" s="326"/>
      <c r="GV24" s="326"/>
      <c r="GW24" s="326"/>
      <c r="GX24" s="326"/>
      <c r="GY24" s="326"/>
      <c r="GZ24" s="326"/>
      <c r="HA24" s="326"/>
      <c r="HB24" s="326"/>
      <c r="HC24" s="326"/>
      <c r="HD24" s="326"/>
      <c r="HE24" s="326"/>
      <c r="HF24" s="326"/>
      <c r="HG24" s="326"/>
      <c r="HH24" s="326"/>
      <c r="HI24" s="326"/>
      <c r="HJ24" s="326"/>
      <c r="HK24" s="326"/>
      <c r="HL24" s="326"/>
      <c r="HM24" s="326"/>
      <c r="HN24" s="326"/>
      <c r="HO24" s="326"/>
      <c r="HP24" s="326"/>
      <c r="HQ24" s="326"/>
      <c r="HR24" s="326"/>
      <c r="HS24" s="326"/>
      <c r="HT24" s="326"/>
      <c r="HU24" s="326"/>
      <c r="HV24" s="326"/>
      <c r="HW24" s="326"/>
      <c r="HX24" s="326"/>
      <c r="HY24" s="326"/>
      <c r="HZ24" s="326"/>
      <c r="IA24" s="326"/>
      <c r="IB24" s="326"/>
      <c r="IC24" s="326"/>
      <c r="ID24" s="326"/>
      <c r="IE24" s="326"/>
      <c r="IF24" s="326"/>
      <c r="IG24" s="326"/>
      <c r="IH24" s="326"/>
      <c r="II24" s="326"/>
      <c r="IJ24" s="326"/>
      <c r="IK24" s="326"/>
      <c r="IL24" s="326"/>
      <c r="IM24" s="326"/>
      <c r="IN24" s="326"/>
      <c r="IO24" s="326"/>
      <c r="IP24" s="326"/>
      <c r="IQ24" s="326"/>
      <c r="IR24" s="326"/>
      <c r="IS24" s="326"/>
      <c r="IT24" s="326"/>
      <c r="IU24" s="326"/>
      <c r="IV24" s="326"/>
    </row>
    <row r="25" spans="1:256" customFormat="1">
      <c r="A25" s="326"/>
      <c r="B25" s="280" t="s">
        <v>85</v>
      </c>
      <c r="C25" s="127" t="s">
        <v>177</v>
      </c>
      <c r="D25" s="49">
        <v>7.402372792119543</v>
      </c>
      <c r="E25" s="49">
        <v>31.801411836956525</v>
      </c>
      <c r="F25" s="279">
        <v>39.203784629076068</v>
      </c>
      <c r="G25" s="333"/>
      <c r="H25" s="333"/>
      <c r="I25" s="332"/>
      <c r="J25" s="332"/>
      <c r="K25" s="292"/>
      <c r="L25" s="292"/>
      <c r="M25" s="292"/>
      <c r="N25" s="292"/>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customFormat="1">
      <c r="A26" s="326"/>
      <c r="B26" s="280" t="s">
        <v>88</v>
      </c>
      <c r="C26" s="127" t="s">
        <v>179</v>
      </c>
      <c r="D26" s="49">
        <v>26.930425533195397</v>
      </c>
      <c r="E26" s="49">
        <v>10.799970619565244</v>
      </c>
      <c r="F26" s="279">
        <v>37.73039615276064</v>
      </c>
      <c r="G26" s="333"/>
      <c r="H26" s="333"/>
      <c r="I26" s="332"/>
      <c r="J26" s="332"/>
      <c r="K26" s="292"/>
      <c r="L26" s="292"/>
      <c r="M26" s="292"/>
      <c r="N26" s="292"/>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customFormat="1">
      <c r="A27" s="326"/>
      <c r="B27" s="280" t="s">
        <v>466</v>
      </c>
      <c r="C27" s="53">
        <v>0.41499999999999998</v>
      </c>
      <c r="D27" s="49">
        <v>2.8</v>
      </c>
      <c r="E27" s="49">
        <v>0.16140699999999999</v>
      </c>
      <c r="F27" s="279">
        <v>2.9614069999999999</v>
      </c>
      <c r="G27" s="333"/>
      <c r="H27" s="333"/>
      <c r="I27" s="332"/>
      <c r="J27" s="332"/>
      <c r="K27" s="292"/>
      <c r="L27" s="292"/>
      <c r="M27" s="292"/>
      <c r="N27" s="292"/>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6"/>
      <c r="BR27" s="326"/>
      <c r="BS27" s="326"/>
      <c r="BT27" s="326"/>
      <c r="BU27" s="326"/>
      <c r="BV27" s="326"/>
      <c r="BW27" s="326"/>
      <c r="BX27" s="326"/>
      <c r="BY27" s="326"/>
      <c r="BZ27" s="326"/>
      <c r="CA27" s="326"/>
      <c r="CB27" s="326"/>
      <c r="CC27" s="326"/>
      <c r="CD27" s="326"/>
      <c r="CE27" s="326"/>
      <c r="CF27" s="326"/>
      <c r="CG27" s="326"/>
      <c r="CH27" s="326"/>
      <c r="CI27" s="326"/>
      <c r="CJ27" s="326"/>
      <c r="CK27" s="326"/>
      <c r="CL27" s="326"/>
      <c r="CM27" s="326"/>
      <c r="CN27" s="326"/>
      <c r="CO27" s="326"/>
      <c r="CP27" s="326"/>
      <c r="CQ27" s="326"/>
      <c r="CR27" s="326"/>
      <c r="CS27" s="326"/>
      <c r="CT27" s="326"/>
      <c r="CU27" s="326"/>
      <c r="CV27" s="326"/>
      <c r="CW27" s="326"/>
      <c r="CX27" s="326"/>
      <c r="CY27" s="326"/>
      <c r="CZ27" s="326"/>
      <c r="DA27" s="326"/>
      <c r="DB27" s="326"/>
      <c r="DC27" s="326"/>
      <c r="DD27" s="326"/>
      <c r="DE27" s="326"/>
      <c r="DF27" s="326"/>
      <c r="DG27" s="326"/>
      <c r="DH27" s="326"/>
      <c r="DI27" s="326"/>
      <c r="DJ27" s="326"/>
      <c r="DK27" s="326"/>
      <c r="DL27" s="326"/>
      <c r="DM27" s="326"/>
      <c r="DN27" s="326"/>
      <c r="DO27" s="326"/>
      <c r="DP27" s="326"/>
      <c r="DQ27" s="326"/>
      <c r="DR27" s="326"/>
      <c r="DS27" s="326"/>
      <c r="DT27" s="326"/>
      <c r="DU27" s="326"/>
      <c r="DV27" s="326"/>
      <c r="DW27" s="326"/>
      <c r="DX27" s="326"/>
      <c r="DY27" s="326"/>
      <c r="DZ27" s="326"/>
      <c r="EA27" s="326"/>
      <c r="EB27" s="326"/>
      <c r="EC27" s="326"/>
      <c r="ED27" s="326"/>
      <c r="EE27" s="326"/>
      <c r="EF27" s="326"/>
      <c r="EG27" s="326"/>
      <c r="EH27" s="326"/>
      <c r="EI27" s="326"/>
      <c r="EJ27" s="326"/>
      <c r="EK27" s="326"/>
      <c r="EL27" s="326"/>
      <c r="EM27" s="326"/>
      <c r="EN27" s="326"/>
      <c r="EO27" s="326"/>
      <c r="EP27" s="326"/>
      <c r="EQ27" s="326"/>
      <c r="ER27" s="326"/>
      <c r="ES27" s="326"/>
      <c r="ET27" s="326"/>
      <c r="EU27" s="326"/>
      <c r="EV27" s="326"/>
      <c r="EW27" s="326"/>
      <c r="EX27" s="326"/>
      <c r="EY27" s="326"/>
      <c r="EZ27" s="326"/>
      <c r="FA27" s="326"/>
      <c r="FB27" s="326"/>
      <c r="FC27" s="326"/>
      <c r="FD27" s="326"/>
      <c r="FE27" s="326"/>
      <c r="FF27" s="326"/>
      <c r="FG27" s="326"/>
      <c r="FH27" s="326"/>
      <c r="FI27" s="326"/>
      <c r="FJ27" s="326"/>
      <c r="FK27" s="326"/>
      <c r="FL27" s="326"/>
      <c r="FM27" s="326"/>
      <c r="FN27" s="326"/>
      <c r="FO27" s="326"/>
      <c r="FP27" s="326"/>
      <c r="FQ27" s="326"/>
      <c r="FR27" s="326"/>
      <c r="FS27" s="326"/>
      <c r="FT27" s="326"/>
      <c r="FU27" s="326"/>
      <c r="FV27" s="326"/>
      <c r="FW27" s="326"/>
      <c r="FX27" s="326"/>
      <c r="FY27" s="326"/>
      <c r="FZ27" s="326"/>
      <c r="GA27" s="326"/>
      <c r="GB27" s="326"/>
      <c r="GC27" s="326"/>
      <c r="GD27" s="326"/>
      <c r="GE27" s="326"/>
      <c r="GF27" s="326"/>
      <c r="GG27" s="326"/>
      <c r="GH27" s="326"/>
      <c r="GI27" s="326"/>
      <c r="GJ27" s="326"/>
      <c r="GK27" s="326"/>
      <c r="GL27" s="326"/>
      <c r="GM27" s="326"/>
      <c r="GN27" s="326"/>
      <c r="GO27" s="326"/>
      <c r="GP27" s="326"/>
      <c r="GQ27" s="326"/>
      <c r="GR27" s="326"/>
      <c r="GS27" s="326"/>
      <c r="GT27" s="326"/>
      <c r="GU27" s="326"/>
      <c r="GV27" s="326"/>
      <c r="GW27" s="326"/>
      <c r="GX27" s="326"/>
      <c r="GY27" s="326"/>
      <c r="GZ27" s="326"/>
      <c r="HA27" s="326"/>
      <c r="HB27" s="326"/>
      <c r="HC27" s="326"/>
      <c r="HD27" s="326"/>
      <c r="HE27" s="326"/>
      <c r="HF27" s="326"/>
      <c r="HG27" s="326"/>
      <c r="HH27" s="326"/>
      <c r="HI27" s="326"/>
      <c r="HJ27" s="326"/>
      <c r="HK27" s="326"/>
      <c r="HL27" s="326"/>
      <c r="HM27" s="326"/>
      <c r="HN27" s="326"/>
      <c r="HO27" s="326"/>
      <c r="HP27" s="326"/>
      <c r="HQ27" s="326"/>
      <c r="HR27" s="326"/>
      <c r="HS27" s="326"/>
      <c r="HT27" s="326"/>
      <c r="HU27" s="326"/>
      <c r="HV27" s="326"/>
      <c r="HW27" s="326"/>
      <c r="HX27" s="326"/>
      <c r="HY27" s="326"/>
      <c r="HZ27" s="326"/>
      <c r="IA27" s="326"/>
      <c r="IB27" s="326"/>
      <c r="IC27" s="326"/>
      <c r="ID27" s="326"/>
      <c r="IE27" s="326"/>
      <c r="IF27" s="326"/>
      <c r="IG27" s="326"/>
      <c r="IH27" s="326"/>
      <c r="II27" s="326"/>
      <c r="IJ27" s="326"/>
      <c r="IK27" s="326"/>
      <c r="IL27" s="326"/>
      <c r="IM27" s="326"/>
      <c r="IN27" s="326"/>
      <c r="IO27" s="326"/>
      <c r="IP27" s="326"/>
      <c r="IQ27" s="326"/>
      <c r="IR27" s="326"/>
      <c r="IS27" s="326"/>
      <c r="IT27" s="326"/>
      <c r="IU27" s="326"/>
      <c r="IV27" s="326"/>
    </row>
    <row r="28" spans="1:256" customFormat="1">
      <c r="A28" s="326"/>
      <c r="B28" s="280" t="s">
        <v>105</v>
      </c>
      <c r="C28" s="53">
        <v>0.30580000000000002</v>
      </c>
      <c r="D28" s="49">
        <v>11.895515709918469</v>
      </c>
      <c r="E28" s="49">
        <v>216.92043976086953</v>
      </c>
      <c r="F28" s="279">
        <v>228.815955470788</v>
      </c>
      <c r="G28" s="333"/>
      <c r="H28" s="333"/>
      <c r="I28" s="332"/>
      <c r="J28" s="332"/>
      <c r="K28" s="292"/>
      <c r="L28" s="292"/>
      <c r="M28" s="292"/>
      <c r="N28" s="292"/>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6"/>
      <c r="CO28" s="326"/>
      <c r="CP28" s="326"/>
      <c r="CQ28" s="326"/>
      <c r="CR28" s="326"/>
      <c r="CS28" s="326"/>
      <c r="CT28" s="326"/>
      <c r="CU28" s="326"/>
      <c r="CV28" s="326"/>
      <c r="CW28" s="326"/>
      <c r="CX28" s="326"/>
      <c r="CY28" s="326"/>
      <c r="CZ28" s="326"/>
      <c r="DA28" s="326"/>
      <c r="DB28" s="326"/>
      <c r="DC28" s="326"/>
      <c r="DD28" s="326"/>
      <c r="DE28" s="326"/>
      <c r="DF28" s="326"/>
      <c r="DG28" s="326"/>
      <c r="DH28" s="326"/>
      <c r="DI28" s="326"/>
      <c r="DJ28" s="326"/>
      <c r="DK28" s="326"/>
      <c r="DL28" s="326"/>
      <c r="DM28" s="326"/>
      <c r="DN28" s="326"/>
      <c r="DO28" s="326"/>
      <c r="DP28" s="326"/>
      <c r="DQ28" s="326"/>
      <c r="DR28" s="326"/>
      <c r="DS28" s="326"/>
      <c r="DT28" s="326"/>
      <c r="DU28" s="326"/>
      <c r="DV28" s="326"/>
      <c r="DW28" s="326"/>
      <c r="DX28" s="326"/>
      <c r="DY28" s="326"/>
      <c r="DZ28" s="326"/>
      <c r="EA28" s="326"/>
      <c r="EB28" s="326"/>
      <c r="EC28" s="326"/>
      <c r="ED28" s="326"/>
      <c r="EE28" s="326"/>
      <c r="EF28" s="326"/>
      <c r="EG28" s="326"/>
      <c r="EH28" s="326"/>
      <c r="EI28" s="326"/>
      <c r="EJ28" s="326"/>
      <c r="EK28" s="326"/>
      <c r="EL28" s="326"/>
      <c r="EM28" s="326"/>
      <c r="EN28" s="326"/>
      <c r="EO28" s="326"/>
      <c r="EP28" s="326"/>
      <c r="EQ28" s="326"/>
      <c r="ER28" s="326"/>
      <c r="ES28" s="326"/>
      <c r="ET28" s="326"/>
      <c r="EU28" s="326"/>
      <c r="EV28" s="326"/>
      <c r="EW28" s="326"/>
      <c r="EX28" s="326"/>
      <c r="EY28" s="326"/>
      <c r="EZ28" s="326"/>
      <c r="FA28" s="326"/>
      <c r="FB28" s="326"/>
      <c r="FC28" s="326"/>
      <c r="FD28" s="326"/>
      <c r="FE28" s="326"/>
      <c r="FF28" s="326"/>
      <c r="FG28" s="326"/>
      <c r="FH28" s="326"/>
      <c r="FI28" s="326"/>
      <c r="FJ28" s="326"/>
      <c r="FK28" s="326"/>
      <c r="FL28" s="326"/>
      <c r="FM28" s="326"/>
      <c r="FN28" s="326"/>
      <c r="FO28" s="326"/>
      <c r="FP28" s="326"/>
      <c r="FQ28" s="326"/>
      <c r="FR28" s="326"/>
      <c r="FS28" s="326"/>
      <c r="FT28" s="326"/>
      <c r="FU28" s="326"/>
      <c r="FV28" s="326"/>
      <c r="FW28" s="326"/>
      <c r="FX28" s="326"/>
      <c r="FY28" s="326"/>
      <c r="FZ28" s="326"/>
      <c r="GA28" s="326"/>
      <c r="GB28" s="326"/>
      <c r="GC28" s="326"/>
      <c r="GD28" s="326"/>
      <c r="GE28" s="326"/>
      <c r="GF28" s="326"/>
      <c r="GG28" s="326"/>
      <c r="GH28" s="326"/>
      <c r="GI28" s="326"/>
      <c r="GJ28" s="326"/>
      <c r="GK28" s="326"/>
      <c r="GL28" s="326"/>
      <c r="GM28" s="326"/>
      <c r="GN28" s="326"/>
      <c r="GO28" s="326"/>
      <c r="GP28" s="326"/>
      <c r="GQ28" s="326"/>
      <c r="GR28" s="326"/>
      <c r="GS28" s="326"/>
      <c r="GT28" s="326"/>
      <c r="GU28" s="326"/>
      <c r="GV28" s="326"/>
      <c r="GW28" s="326"/>
      <c r="GX28" s="326"/>
      <c r="GY28" s="326"/>
      <c r="GZ28" s="326"/>
      <c r="HA28" s="326"/>
      <c r="HB28" s="326"/>
      <c r="HC28" s="326"/>
      <c r="HD28" s="326"/>
      <c r="HE28" s="326"/>
      <c r="HF28" s="326"/>
      <c r="HG28" s="326"/>
      <c r="HH28" s="326"/>
      <c r="HI28" s="326"/>
      <c r="HJ28" s="326"/>
      <c r="HK28" s="326"/>
      <c r="HL28" s="326"/>
      <c r="HM28" s="326"/>
      <c r="HN28" s="326"/>
      <c r="HO28" s="326"/>
      <c r="HP28" s="326"/>
      <c r="HQ28" s="326"/>
      <c r="HR28" s="326"/>
      <c r="HS28" s="326"/>
      <c r="HT28" s="326"/>
      <c r="HU28" s="326"/>
      <c r="HV28" s="326"/>
      <c r="HW28" s="326"/>
      <c r="HX28" s="326"/>
      <c r="HY28" s="326"/>
      <c r="HZ28" s="326"/>
      <c r="IA28" s="326"/>
      <c r="IB28" s="326"/>
      <c r="IC28" s="326"/>
      <c r="ID28" s="326"/>
      <c r="IE28" s="326"/>
      <c r="IF28" s="326"/>
      <c r="IG28" s="326"/>
      <c r="IH28" s="326"/>
      <c r="II28" s="326"/>
      <c r="IJ28" s="326"/>
      <c r="IK28" s="326"/>
      <c r="IL28" s="326"/>
      <c r="IM28" s="326"/>
      <c r="IN28" s="326"/>
      <c r="IO28" s="326"/>
      <c r="IP28" s="326"/>
      <c r="IQ28" s="326"/>
      <c r="IR28" s="326"/>
      <c r="IS28" s="326"/>
      <c r="IT28" s="326"/>
      <c r="IU28" s="326"/>
      <c r="IV28" s="326"/>
    </row>
    <row r="29" spans="1:256" customFormat="1">
      <c r="A29" s="326"/>
      <c r="B29" s="280" t="s">
        <v>106</v>
      </c>
      <c r="C29" s="53">
        <v>0.30580000000000002</v>
      </c>
      <c r="D29" s="49">
        <v>40.095250000000007</v>
      </c>
      <c r="E29" s="49">
        <v>0</v>
      </c>
      <c r="F29" s="279">
        <v>40.095250000000007</v>
      </c>
      <c r="G29" s="333"/>
      <c r="H29" s="333"/>
      <c r="I29" s="332"/>
      <c r="J29" s="332"/>
      <c r="K29" s="292"/>
      <c r="L29" s="292"/>
      <c r="M29" s="292"/>
      <c r="N29" s="292"/>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6"/>
      <c r="CO29" s="326"/>
      <c r="CP29" s="326"/>
      <c r="CQ29" s="326"/>
      <c r="CR29" s="326"/>
      <c r="CS29" s="326"/>
      <c r="CT29" s="326"/>
      <c r="CU29" s="326"/>
      <c r="CV29" s="326"/>
      <c r="CW29" s="326"/>
      <c r="CX29" s="326"/>
      <c r="CY29" s="326"/>
      <c r="CZ29" s="326"/>
      <c r="DA29" s="326"/>
      <c r="DB29" s="326"/>
      <c r="DC29" s="326"/>
      <c r="DD29" s="326"/>
      <c r="DE29" s="326"/>
      <c r="DF29" s="326"/>
      <c r="DG29" s="326"/>
      <c r="DH29" s="326"/>
      <c r="DI29" s="326"/>
      <c r="DJ29" s="326"/>
      <c r="DK29" s="326"/>
      <c r="DL29" s="326"/>
      <c r="DM29" s="326"/>
      <c r="DN29" s="326"/>
      <c r="DO29" s="326"/>
      <c r="DP29" s="326"/>
      <c r="DQ29" s="326"/>
      <c r="DR29" s="326"/>
      <c r="DS29" s="326"/>
      <c r="DT29" s="326"/>
      <c r="DU29" s="326"/>
      <c r="DV29" s="326"/>
      <c r="DW29" s="326"/>
      <c r="DX29" s="326"/>
      <c r="DY29" s="326"/>
      <c r="DZ29" s="326"/>
      <c r="EA29" s="326"/>
      <c r="EB29" s="326"/>
      <c r="EC29" s="326"/>
      <c r="ED29" s="326"/>
      <c r="EE29" s="326"/>
      <c r="EF29" s="326"/>
      <c r="EG29" s="326"/>
      <c r="EH29" s="326"/>
      <c r="EI29" s="326"/>
      <c r="EJ29" s="326"/>
      <c r="EK29" s="326"/>
      <c r="EL29" s="326"/>
      <c r="EM29" s="326"/>
      <c r="EN29" s="326"/>
      <c r="EO29" s="326"/>
      <c r="EP29" s="326"/>
      <c r="EQ29" s="326"/>
      <c r="ER29" s="326"/>
      <c r="ES29" s="326"/>
      <c r="ET29" s="326"/>
      <c r="EU29" s="326"/>
      <c r="EV29" s="326"/>
      <c r="EW29" s="326"/>
      <c r="EX29" s="326"/>
      <c r="EY29" s="326"/>
      <c r="EZ29" s="326"/>
      <c r="FA29" s="326"/>
      <c r="FB29" s="326"/>
      <c r="FC29" s="326"/>
      <c r="FD29" s="326"/>
      <c r="FE29" s="326"/>
      <c r="FF29" s="326"/>
      <c r="FG29" s="326"/>
      <c r="FH29" s="326"/>
      <c r="FI29" s="326"/>
      <c r="FJ29" s="326"/>
      <c r="FK29" s="326"/>
      <c r="FL29" s="326"/>
      <c r="FM29" s="326"/>
      <c r="FN29" s="326"/>
      <c r="FO29" s="326"/>
      <c r="FP29" s="326"/>
      <c r="FQ29" s="326"/>
      <c r="FR29" s="326"/>
      <c r="FS29" s="326"/>
      <c r="FT29" s="326"/>
      <c r="FU29" s="326"/>
      <c r="FV29" s="326"/>
      <c r="FW29" s="326"/>
      <c r="FX29" s="326"/>
      <c r="FY29" s="326"/>
      <c r="FZ29" s="326"/>
      <c r="GA29" s="326"/>
      <c r="GB29" s="326"/>
      <c r="GC29" s="326"/>
      <c r="GD29" s="326"/>
      <c r="GE29" s="326"/>
      <c r="GF29" s="326"/>
      <c r="GG29" s="326"/>
      <c r="GH29" s="326"/>
      <c r="GI29" s="326"/>
      <c r="GJ29" s="326"/>
      <c r="GK29" s="326"/>
      <c r="GL29" s="326"/>
      <c r="GM29" s="326"/>
      <c r="GN29" s="326"/>
      <c r="GO29" s="326"/>
      <c r="GP29" s="326"/>
      <c r="GQ29" s="326"/>
      <c r="GR29" s="326"/>
      <c r="GS29" s="326"/>
      <c r="GT29" s="326"/>
      <c r="GU29" s="326"/>
      <c r="GV29" s="326"/>
      <c r="GW29" s="326"/>
      <c r="GX29" s="326"/>
      <c r="GY29" s="326"/>
      <c r="GZ29" s="326"/>
      <c r="HA29" s="326"/>
      <c r="HB29" s="326"/>
      <c r="HC29" s="326"/>
      <c r="HD29" s="326"/>
      <c r="HE29" s="326"/>
      <c r="HF29" s="326"/>
      <c r="HG29" s="326"/>
      <c r="HH29" s="326"/>
      <c r="HI29" s="326"/>
      <c r="HJ29" s="326"/>
      <c r="HK29" s="326"/>
      <c r="HL29" s="326"/>
      <c r="HM29" s="326"/>
      <c r="HN29" s="326"/>
      <c r="HO29" s="326"/>
      <c r="HP29" s="326"/>
      <c r="HQ29" s="326"/>
      <c r="HR29" s="326"/>
      <c r="HS29" s="326"/>
      <c r="HT29" s="326"/>
      <c r="HU29" s="326"/>
      <c r="HV29" s="326"/>
      <c r="HW29" s="326"/>
      <c r="HX29" s="326"/>
      <c r="HY29" s="326"/>
      <c r="HZ29" s="326"/>
      <c r="IA29" s="326"/>
      <c r="IB29" s="326"/>
      <c r="IC29" s="326"/>
      <c r="ID29" s="326"/>
      <c r="IE29" s="326"/>
      <c r="IF29" s="326"/>
      <c r="IG29" s="326"/>
      <c r="IH29" s="326"/>
      <c r="II29" s="326"/>
      <c r="IJ29" s="326"/>
      <c r="IK29" s="326"/>
      <c r="IL29" s="326"/>
      <c r="IM29" s="326"/>
      <c r="IN29" s="326"/>
      <c r="IO29" s="326"/>
      <c r="IP29" s="326"/>
      <c r="IQ29" s="326"/>
      <c r="IR29" s="326"/>
      <c r="IS29" s="326"/>
      <c r="IT29" s="326"/>
      <c r="IU29" s="326"/>
      <c r="IV29" s="326"/>
    </row>
    <row r="30" spans="1:256" customFormat="1">
      <c r="A30" s="326"/>
      <c r="B30" s="280" t="s">
        <v>108</v>
      </c>
      <c r="C30" s="53">
        <v>0.58840000000000003</v>
      </c>
      <c r="D30" s="49">
        <v>52.153015189792868</v>
      </c>
      <c r="E30" s="49">
        <v>0.89248809782607386</v>
      </c>
      <c r="F30" s="279">
        <v>53.045503287618942</v>
      </c>
      <c r="G30" s="333"/>
      <c r="H30" s="333"/>
      <c r="I30" s="332"/>
      <c r="J30" s="332"/>
      <c r="K30" s="292"/>
      <c r="L30" s="292"/>
      <c r="M30" s="292"/>
      <c r="N30" s="292"/>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c r="BO30" s="326"/>
      <c r="BP30" s="326"/>
      <c r="BQ30" s="326"/>
      <c r="BR30" s="326"/>
      <c r="BS30" s="326"/>
      <c r="BT30" s="326"/>
      <c r="BU30" s="326"/>
      <c r="BV30" s="326"/>
      <c r="BW30" s="326"/>
      <c r="BX30" s="326"/>
      <c r="BY30" s="326"/>
      <c r="BZ30" s="326"/>
      <c r="CA30" s="326"/>
      <c r="CB30" s="326"/>
      <c r="CC30" s="326"/>
      <c r="CD30" s="326"/>
      <c r="CE30" s="326"/>
      <c r="CF30" s="326"/>
      <c r="CG30" s="326"/>
      <c r="CH30" s="326"/>
      <c r="CI30" s="326"/>
      <c r="CJ30" s="326"/>
      <c r="CK30" s="326"/>
      <c r="CL30" s="326"/>
      <c r="CM30" s="326"/>
      <c r="CN30" s="326"/>
      <c r="CO30" s="326"/>
      <c r="CP30" s="326"/>
      <c r="CQ30" s="326"/>
      <c r="CR30" s="326"/>
      <c r="CS30" s="326"/>
      <c r="CT30" s="326"/>
      <c r="CU30" s="326"/>
      <c r="CV30" s="326"/>
      <c r="CW30" s="326"/>
      <c r="CX30" s="326"/>
      <c r="CY30" s="326"/>
      <c r="CZ30" s="326"/>
      <c r="DA30" s="326"/>
      <c r="DB30" s="326"/>
      <c r="DC30" s="326"/>
      <c r="DD30" s="326"/>
      <c r="DE30" s="326"/>
      <c r="DF30" s="326"/>
      <c r="DG30" s="326"/>
      <c r="DH30" s="326"/>
      <c r="DI30" s="326"/>
      <c r="DJ30" s="326"/>
      <c r="DK30" s="326"/>
      <c r="DL30" s="326"/>
      <c r="DM30" s="326"/>
      <c r="DN30" s="326"/>
      <c r="DO30" s="326"/>
      <c r="DP30" s="326"/>
      <c r="DQ30" s="326"/>
      <c r="DR30" s="326"/>
      <c r="DS30" s="326"/>
      <c r="DT30" s="326"/>
      <c r="DU30" s="326"/>
      <c r="DV30" s="326"/>
      <c r="DW30" s="326"/>
      <c r="DX30" s="326"/>
      <c r="DY30" s="326"/>
      <c r="DZ30" s="326"/>
      <c r="EA30" s="326"/>
      <c r="EB30" s="326"/>
      <c r="EC30" s="326"/>
      <c r="ED30" s="326"/>
      <c r="EE30" s="326"/>
      <c r="EF30" s="326"/>
      <c r="EG30" s="326"/>
      <c r="EH30" s="326"/>
      <c r="EI30" s="326"/>
      <c r="EJ30" s="326"/>
      <c r="EK30" s="326"/>
      <c r="EL30" s="326"/>
      <c r="EM30" s="326"/>
      <c r="EN30" s="326"/>
      <c r="EO30" s="326"/>
      <c r="EP30" s="326"/>
      <c r="EQ30" s="326"/>
      <c r="ER30" s="326"/>
      <c r="ES30" s="326"/>
      <c r="ET30" s="326"/>
      <c r="EU30" s="326"/>
      <c r="EV30" s="326"/>
      <c r="EW30" s="326"/>
      <c r="EX30" s="326"/>
      <c r="EY30" s="326"/>
      <c r="EZ30" s="326"/>
      <c r="FA30" s="326"/>
      <c r="FB30" s="326"/>
      <c r="FC30" s="326"/>
      <c r="FD30" s="326"/>
      <c r="FE30" s="326"/>
      <c r="FF30" s="326"/>
      <c r="FG30" s="326"/>
      <c r="FH30" s="326"/>
      <c r="FI30" s="326"/>
      <c r="FJ30" s="326"/>
      <c r="FK30" s="326"/>
      <c r="FL30" s="326"/>
      <c r="FM30" s="326"/>
      <c r="FN30" s="326"/>
      <c r="FO30" s="326"/>
      <c r="FP30" s="326"/>
      <c r="FQ30" s="326"/>
      <c r="FR30" s="326"/>
      <c r="FS30" s="326"/>
      <c r="FT30" s="326"/>
      <c r="FU30" s="326"/>
      <c r="FV30" s="326"/>
      <c r="FW30" s="326"/>
      <c r="FX30" s="326"/>
      <c r="FY30" s="326"/>
      <c r="FZ30" s="326"/>
      <c r="GA30" s="326"/>
      <c r="GB30" s="326"/>
      <c r="GC30" s="326"/>
      <c r="GD30" s="326"/>
      <c r="GE30" s="326"/>
      <c r="GF30" s="326"/>
      <c r="GG30" s="326"/>
      <c r="GH30" s="326"/>
      <c r="GI30" s="326"/>
      <c r="GJ30" s="326"/>
      <c r="GK30" s="326"/>
      <c r="GL30" s="326"/>
      <c r="GM30" s="326"/>
      <c r="GN30" s="326"/>
      <c r="GO30" s="326"/>
      <c r="GP30" s="326"/>
      <c r="GQ30" s="326"/>
      <c r="GR30" s="326"/>
      <c r="GS30" s="326"/>
      <c r="GT30" s="326"/>
      <c r="GU30" s="326"/>
      <c r="GV30" s="326"/>
      <c r="GW30" s="326"/>
      <c r="GX30" s="326"/>
      <c r="GY30" s="326"/>
      <c r="GZ30" s="326"/>
      <c r="HA30" s="326"/>
      <c r="HB30" s="326"/>
      <c r="HC30" s="326"/>
      <c r="HD30" s="326"/>
      <c r="HE30" s="326"/>
      <c r="HF30" s="326"/>
      <c r="HG30" s="326"/>
      <c r="HH30" s="326"/>
      <c r="HI30" s="326"/>
      <c r="HJ30" s="326"/>
      <c r="HK30" s="326"/>
      <c r="HL30" s="326"/>
      <c r="HM30" s="326"/>
      <c r="HN30" s="326"/>
      <c r="HO30" s="326"/>
      <c r="HP30" s="326"/>
      <c r="HQ30" s="326"/>
      <c r="HR30" s="326"/>
      <c r="HS30" s="326"/>
      <c r="HT30" s="326"/>
      <c r="HU30" s="326"/>
      <c r="HV30" s="326"/>
      <c r="HW30" s="326"/>
      <c r="HX30" s="326"/>
      <c r="HY30" s="326"/>
      <c r="HZ30" s="326"/>
      <c r="IA30" s="326"/>
      <c r="IB30" s="326"/>
      <c r="IC30" s="326"/>
      <c r="ID30" s="326"/>
      <c r="IE30" s="326"/>
      <c r="IF30" s="326"/>
      <c r="IG30" s="326"/>
      <c r="IH30" s="326"/>
      <c r="II30" s="326"/>
      <c r="IJ30" s="326"/>
      <c r="IK30" s="326"/>
      <c r="IL30" s="326"/>
      <c r="IM30" s="326"/>
      <c r="IN30" s="326"/>
      <c r="IO30" s="326"/>
      <c r="IP30" s="326"/>
      <c r="IQ30" s="326"/>
      <c r="IR30" s="326"/>
      <c r="IS30" s="326"/>
      <c r="IT30" s="326"/>
      <c r="IU30" s="326"/>
      <c r="IV30" s="326"/>
    </row>
    <row r="31" spans="1:256" customFormat="1">
      <c r="A31" s="326"/>
      <c r="B31" s="280" t="s">
        <v>636</v>
      </c>
      <c r="C31" s="127" t="s">
        <v>180</v>
      </c>
      <c r="D31" s="49">
        <v>8.9204006500316919E-15</v>
      </c>
      <c r="E31" s="49">
        <v>5.0201388939572298E-15</v>
      </c>
      <c r="F31" s="279">
        <v>1.3940539543988922E-14</v>
      </c>
      <c r="G31" s="333"/>
      <c r="H31" s="333"/>
      <c r="I31" s="332"/>
      <c r="J31" s="332"/>
      <c r="K31" s="292"/>
      <c r="L31" s="292"/>
      <c r="M31" s="292"/>
      <c r="N31" s="292"/>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c r="CK31" s="326"/>
      <c r="CL31" s="326"/>
      <c r="CM31" s="326"/>
      <c r="CN31" s="326"/>
      <c r="CO31" s="326"/>
      <c r="CP31" s="326"/>
      <c r="CQ31" s="326"/>
      <c r="CR31" s="326"/>
      <c r="CS31" s="326"/>
      <c r="CT31" s="326"/>
      <c r="CU31" s="326"/>
      <c r="CV31" s="326"/>
      <c r="CW31" s="326"/>
      <c r="CX31" s="326"/>
      <c r="CY31" s="326"/>
      <c r="CZ31" s="326"/>
      <c r="DA31" s="326"/>
      <c r="DB31" s="326"/>
      <c r="DC31" s="326"/>
      <c r="DD31" s="326"/>
      <c r="DE31" s="326"/>
      <c r="DF31" s="326"/>
      <c r="DG31" s="326"/>
      <c r="DH31" s="326"/>
      <c r="DI31" s="326"/>
      <c r="DJ31" s="326"/>
      <c r="DK31" s="326"/>
      <c r="DL31" s="326"/>
      <c r="DM31" s="326"/>
      <c r="DN31" s="326"/>
      <c r="DO31" s="326"/>
      <c r="DP31" s="326"/>
      <c r="DQ31" s="326"/>
      <c r="DR31" s="326"/>
      <c r="DS31" s="326"/>
      <c r="DT31" s="326"/>
      <c r="DU31" s="326"/>
      <c r="DV31" s="326"/>
      <c r="DW31" s="326"/>
      <c r="DX31" s="326"/>
      <c r="DY31" s="326"/>
      <c r="DZ31" s="326"/>
      <c r="EA31" s="326"/>
      <c r="EB31" s="326"/>
      <c r="EC31" s="326"/>
      <c r="ED31" s="326"/>
      <c r="EE31" s="326"/>
      <c r="EF31" s="326"/>
      <c r="EG31" s="326"/>
      <c r="EH31" s="326"/>
      <c r="EI31" s="326"/>
      <c r="EJ31" s="326"/>
      <c r="EK31" s="326"/>
      <c r="EL31" s="326"/>
      <c r="EM31" s="326"/>
      <c r="EN31" s="326"/>
      <c r="EO31" s="326"/>
      <c r="EP31" s="326"/>
      <c r="EQ31" s="326"/>
      <c r="ER31" s="326"/>
      <c r="ES31" s="326"/>
      <c r="ET31" s="326"/>
      <c r="EU31" s="326"/>
      <c r="EV31" s="326"/>
      <c r="EW31" s="326"/>
      <c r="EX31" s="326"/>
      <c r="EY31" s="326"/>
      <c r="EZ31" s="326"/>
      <c r="FA31" s="326"/>
      <c r="FB31" s="326"/>
      <c r="FC31" s="326"/>
      <c r="FD31" s="326"/>
      <c r="FE31" s="326"/>
      <c r="FF31" s="326"/>
      <c r="FG31" s="326"/>
      <c r="FH31" s="326"/>
      <c r="FI31" s="326"/>
      <c r="FJ31" s="326"/>
      <c r="FK31" s="326"/>
      <c r="FL31" s="326"/>
      <c r="FM31" s="326"/>
      <c r="FN31" s="326"/>
      <c r="FO31" s="326"/>
      <c r="FP31" s="326"/>
      <c r="FQ31" s="326"/>
      <c r="FR31" s="326"/>
      <c r="FS31" s="326"/>
      <c r="FT31" s="326"/>
      <c r="FU31" s="326"/>
      <c r="FV31" s="326"/>
      <c r="FW31" s="326"/>
      <c r="FX31" s="326"/>
      <c r="FY31" s="326"/>
      <c r="FZ31" s="326"/>
      <c r="GA31" s="326"/>
      <c r="GB31" s="326"/>
      <c r="GC31" s="326"/>
      <c r="GD31" s="326"/>
      <c r="GE31" s="326"/>
      <c r="GF31" s="326"/>
      <c r="GG31" s="326"/>
      <c r="GH31" s="326"/>
      <c r="GI31" s="326"/>
      <c r="GJ31" s="326"/>
      <c r="GK31" s="326"/>
      <c r="GL31" s="326"/>
      <c r="GM31" s="326"/>
      <c r="GN31" s="326"/>
      <c r="GO31" s="326"/>
      <c r="GP31" s="326"/>
      <c r="GQ31" s="326"/>
      <c r="GR31" s="326"/>
      <c r="GS31" s="326"/>
      <c r="GT31" s="326"/>
      <c r="GU31" s="326"/>
      <c r="GV31" s="326"/>
      <c r="GW31" s="326"/>
      <c r="GX31" s="326"/>
      <c r="GY31" s="326"/>
      <c r="GZ31" s="326"/>
      <c r="HA31" s="326"/>
      <c r="HB31" s="326"/>
      <c r="HC31" s="326"/>
      <c r="HD31" s="326"/>
      <c r="HE31" s="326"/>
      <c r="HF31" s="326"/>
      <c r="HG31" s="326"/>
      <c r="HH31" s="326"/>
      <c r="HI31" s="326"/>
      <c r="HJ31" s="326"/>
      <c r="HK31" s="326"/>
      <c r="HL31" s="326"/>
      <c r="HM31" s="326"/>
      <c r="HN31" s="326"/>
      <c r="HO31" s="326"/>
      <c r="HP31" s="326"/>
      <c r="HQ31" s="326"/>
      <c r="HR31" s="326"/>
      <c r="HS31" s="326"/>
      <c r="HT31" s="326"/>
      <c r="HU31" s="326"/>
      <c r="HV31" s="326"/>
      <c r="HW31" s="326"/>
      <c r="HX31" s="326"/>
      <c r="HY31" s="326"/>
      <c r="HZ31" s="326"/>
      <c r="IA31" s="326"/>
      <c r="IB31" s="326"/>
      <c r="IC31" s="326"/>
      <c r="ID31" s="326"/>
      <c r="IE31" s="326"/>
      <c r="IF31" s="326"/>
      <c r="IG31" s="326"/>
      <c r="IH31" s="326"/>
      <c r="II31" s="326"/>
      <c r="IJ31" s="326"/>
      <c r="IK31" s="326"/>
      <c r="IL31" s="326"/>
      <c r="IM31" s="326"/>
      <c r="IN31" s="326"/>
      <c r="IO31" s="326"/>
      <c r="IP31" s="326"/>
      <c r="IQ31" s="326"/>
      <c r="IR31" s="326"/>
      <c r="IS31" s="326"/>
      <c r="IT31" s="326"/>
      <c r="IU31" s="326"/>
      <c r="IV31" s="326"/>
    </row>
    <row r="32" spans="1:256" customFormat="1">
      <c r="A32" s="326"/>
      <c r="B32" s="280" t="s">
        <v>524</v>
      </c>
      <c r="C32" s="331">
        <v>0.54</v>
      </c>
      <c r="D32" s="49">
        <v>11.900845957880412</v>
      </c>
      <c r="E32" s="49">
        <v>10.658465913043484</v>
      </c>
      <c r="F32" s="279">
        <v>22.559311870923896</v>
      </c>
      <c r="G32" s="333"/>
      <c r="H32" s="333"/>
      <c r="I32" s="332"/>
      <c r="J32" s="332"/>
      <c r="K32" s="292"/>
      <c r="L32" s="292"/>
      <c r="M32" s="292"/>
      <c r="N32" s="292"/>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c r="BO32" s="326"/>
      <c r="BP32" s="326"/>
      <c r="BQ32" s="326"/>
      <c r="BR32" s="326"/>
      <c r="BS32" s="326"/>
      <c r="BT32" s="326"/>
      <c r="BU32" s="326"/>
      <c r="BV32" s="326"/>
      <c r="BW32" s="326"/>
      <c r="BX32" s="326"/>
      <c r="BY32" s="326"/>
      <c r="BZ32" s="326"/>
      <c r="CA32" s="326"/>
      <c r="CB32" s="326"/>
      <c r="CC32" s="326"/>
      <c r="CD32" s="326"/>
      <c r="CE32" s="326"/>
      <c r="CF32" s="326"/>
      <c r="CG32" s="326"/>
      <c r="CH32" s="326"/>
      <c r="CI32" s="326"/>
      <c r="CJ32" s="326"/>
      <c r="CK32" s="326"/>
      <c r="CL32" s="326"/>
      <c r="CM32" s="326"/>
      <c r="CN32" s="326"/>
      <c r="CO32" s="326"/>
      <c r="CP32" s="326"/>
      <c r="CQ32" s="326"/>
      <c r="CR32" s="326"/>
      <c r="CS32" s="326"/>
      <c r="CT32" s="326"/>
      <c r="CU32" s="326"/>
      <c r="CV32" s="326"/>
      <c r="CW32" s="326"/>
      <c r="CX32" s="326"/>
      <c r="CY32" s="326"/>
      <c r="CZ32" s="326"/>
      <c r="DA32" s="326"/>
      <c r="DB32" s="326"/>
      <c r="DC32" s="326"/>
      <c r="DD32" s="326"/>
      <c r="DE32" s="326"/>
      <c r="DF32" s="326"/>
      <c r="DG32" s="326"/>
      <c r="DH32" s="326"/>
      <c r="DI32" s="326"/>
      <c r="DJ32" s="326"/>
      <c r="DK32" s="326"/>
      <c r="DL32" s="326"/>
      <c r="DM32" s="326"/>
      <c r="DN32" s="326"/>
      <c r="DO32" s="326"/>
      <c r="DP32" s="326"/>
      <c r="DQ32" s="326"/>
      <c r="DR32" s="326"/>
      <c r="DS32" s="326"/>
      <c r="DT32" s="326"/>
      <c r="DU32" s="326"/>
      <c r="DV32" s="326"/>
      <c r="DW32" s="326"/>
      <c r="DX32" s="326"/>
      <c r="DY32" s="326"/>
      <c r="DZ32" s="326"/>
      <c r="EA32" s="326"/>
      <c r="EB32" s="326"/>
      <c r="EC32" s="326"/>
      <c r="ED32" s="326"/>
      <c r="EE32" s="326"/>
      <c r="EF32" s="326"/>
      <c r="EG32" s="326"/>
      <c r="EH32" s="326"/>
      <c r="EI32" s="326"/>
      <c r="EJ32" s="326"/>
      <c r="EK32" s="326"/>
      <c r="EL32" s="326"/>
      <c r="EM32" s="326"/>
      <c r="EN32" s="326"/>
      <c r="EO32" s="326"/>
      <c r="EP32" s="326"/>
      <c r="EQ32" s="326"/>
      <c r="ER32" s="326"/>
      <c r="ES32" s="326"/>
      <c r="ET32" s="326"/>
      <c r="EU32" s="326"/>
      <c r="EV32" s="326"/>
      <c r="EW32" s="326"/>
      <c r="EX32" s="326"/>
      <c r="EY32" s="326"/>
      <c r="EZ32" s="326"/>
      <c r="FA32" s="326"/>
      <c r="FB32" s="326"/>
      <c r="FC32" s="326"/>
      <c r="FD32" s="326"/>
      <c r="FE32" s="326"/>
      <c r="FF32" s="326"/>
      <c r="FG32" s="326"/>
      <c r="FH32" s="326"/>
      <c r="FI32" s="326"/>
      <c r="FJ32" s="326"/>
      <c r="FK32" s="326"/>
      <c r="FL32" s="326"/>
      <c r="FM32" s="326"/>
      <c r="FN32" s="326"/>
      <c r="FO32" s="326"/>
      <c r="FP32" s="326"/>
      <c r="FQ32" s="326"/>
      <c r="FR32" s="326"/>
      <c r="FS32" s="326"/>
      <c r="FT32" s="326"/>
      <c r="FU32" s="326"/>
      <c r="FV32" s="326"/>
      <c r="FW32" s="326"/>
      <c r="FX32" s="326"/>
      <c r="FY32" s="326"/>
      <c r="FZ32" s="326"/>
      <c r="GA32" s="326"/>
      <c r="GB32" s="326"/>
      <c r="GC32" s="326"/>
      <c r="GD32" s="326"/>
      <c r="GE32" s="326"/>
      <c r="GF32" s="326"/>
      <c r="GG32" s="326"/>
      <c r="GH32" s="326"/>
      <c r="GI32" s="326"/>
      <c r="GJ32" s="326"/>
      <c r="GK32" s="326"/>
      <c r="GL32" s="326"/>
      <c r="GM32" s="326"/>
      <c r="GN32" s="326"/>
      <c r="GO32" s="326"/>
      <c r="GP32" s="326"/>
      <c r="GQ32" s="326"/>
      <c r="GR32" s="326"/>
      <c r="GS32" s="326"/>
      <c r="GT32" s="326"/>
      <c r="GU32" s="326"/>
      <c r="GV32" s="326"/>
      <c r="GW32" s="326"/>
      <c r="GX32" s="326"/>
      <c r="GY32" s="326"/>
      <c r="GZ32" s="326"/>
      <c r="HA32" s="326"/>
      <c r="HB32" s="326"/>
      <c r="HC32" s="326"/>
      <c r="HD32" s="326"/>
      <c r="HE32" s="326"/>
      <c r="HF32" s="326"/>
      <c r="HG32" s="326"/>
      <c r="HH32" s="326"/>
      <c r="HI32" s="326"/>
      <c r="HJ32" s="326"/>
      <c r="HK32" s="326"/>
      <c r="HL32" s="326"/>
      <c r="HM32" s="326"/>
      <c r="HN32" s="326"/>
      <c r="HO32" s="326"/>
      <c r="HP32" s="326"/>
      <c r="HQ32" s="326"/>
      <c r="HR32" s="326"/>
      <c r="HS32" s="326"/>
      <c r="HT32" s="326"/>
      <c r="HU32" s="326"/>
      <c r="HV32" s="326"/>
      <c r="HW32" s="326"/>
      <c r="HX32" s="326"/>
      <c r="HY32" s="326"/>
      <c r="HZ32" s="326"/>
      <c r="IA32" s="326"/>
      <c r="IB32" s="326"/>
      <c r="IC32" s="326"/>
      <c r="ID32" s="326"/>
      <c r="IE32" s="326"/>
      <c r="IF32" s="326"/>
      <c r="IG32" s="326"/>
      <c r="IH32" s="326"/>
      <c r="II32" s="326"/>
      <c r="IJ32" s="326"/>
      <c r="IK32" s="326"/>
      <c r="IL32" s="326"/>
      <c r="IM32" s="326"/>
      <c r="IN32" s="326"/>
      <c r="IO32" s="326"/>
      <c r="IP32" s="326"/>
      <c r="IQ32" s="326"/>
      <c r="IR32" s="326"/>
      <c r="IS32" s="326"/>
      <c r="IT32" s="326"/>
      <c r="IU32" s="326"/>
      <c r="IV32" s="326"/>
    </row>
    <row r="33" spans="1:256" customFormat="1">
      <c r="A33" s="326"/>
      <c r="B33" s="280" t="s">
        <v>225</v>
      </c>
      <c r="C33" s="53">
        <v>0.18</v>
      </c>
      <c r="D33" s="49">
        <v>2.5016113015879853</v>
      </c>
      <c r="E33" s="49">
        <v>0.23274408695653478</v>
      </c>
      <c r="F33" s="279">
        <v>2.73435538854452</v>
      </c>
      <c r="G33" s="333"/>
      <c r="H33" s="333"/>
      <c r="I33" s="292"/>
      <c r="J33" s="292"/>
      <c r="K33" s="292"/>
      <c r="L33" s="292"/>
      <c r="M33" s="292"/>
      <c r="N33" s="292"/>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6"/>
      <c r="BZ33" s="326"/>
      <c r="CA33" s="326"/>
      <c r="CB33" s="326"/>
      <c r="CC33" s="326"/>
      <c r="CD33" s="326"/>
      <c r="CE33" s="326"/>
      <c r="CF33" s="326"/>
      <c r="CG33" s="326"/>
      <c r="CH33" s="326"/>
      <c r="CI33" s="326"/>
      <c r="CJ33" s="326"/>
      <c r="CK33" s="326"/>
      <c r="CL33" s="326"/>
      <c r="CM33" s="326"/>
      <c r="CN33" s="326"/>
      <c r="CO33" s="326"/>
      <c r="CP33" s="326"/>
      <c r="CQ33" s="326"/>
      <c r="CR33" s="326"/>
      <c r="CS33" s="326"/>
      <c r="CT33" s="326"/>
      <c r="CU33" s="326"/>
      <c r="CV33" s="326"/>
      <c r="CW33" s="326"/>
      <c r="CX33" s="326"/>
      <c r="CY33" s="326"/>
      <c r="CZ33" s="326"/>
      <c r="DA33" s="326"/>
      <c r="DB33" s="326"/>
      <c r="DC33" s="326"/>
      <c r="DD33" s="326"/>
      <c r="DE33" s="326"/>
      <c r="DF33" s="326"/>
      <c r="DG33" s="326"/>
      <c r="DH33" s="326"/>
      <c r="DI33" s="326"/>
      <c r="DJ33" s="326"/>
      <c r="DK33" s="326"/>
      <c r="DL33" s="326"/>
      <c r="DM33" s="326"/>
      <c r="DN33" s="326"/>
      <c r="DO33" s="326"/>
      <c r="DP33" s="326"/>
      <c r="DQ33" s="326"/>
      <c r="DR33" s="326"/>
      <c r="DS33" s="326"/>
      <c r="DT33" s="326"/>
      <c r="DU33" s="326"/>
      <c r="DV33" s="326"/>
      <c r="DW33" s="326"/>
      <c r="DX33" s="326"/>
      <c r="DY33" s="326"/>
      <c r="DZ33" s="326"/>
      <c r="EA33" s="326"/>
      <c r="EB33" s="326"/>
      <c r="EC33" s="326"/>
      <c r="ED33" s="326"/>
      <c r="EE33" s="326"/>
      <c r="EF33" s="326"/>
      <c r="EG33" s="326"/>
      <c r="EH33" s="326"/>
      <c r="EI33" s="326"/>
      <c r="EJ33" s="326"/>
      <c r="EK33" s="326"/>
      <c r="EL33" s="326"/>
      <c r="EM33" s="326"/>
      <c r="EN33" s="326"/>
      <c r="EO33" s="326"/>
      <c r="EP33" s="326"/>
      <c r="EQ33" s="326"/>
      <c r="ER33" s="326"/>
      <c r="ES33" s="326"/>
      <c r="ET33" s="326"/>
      <c r="EU33" s="326"/>
      <c r="EV33" s="326"/>
      <c r="EW33" s="326"/>
      <c r="EX33" s="326"/>
      <c r="EY33" s="326"/>
      <c r="EZ33" s="326"/>
      <c r="FA33" s="326"/>
      <c r="FB33" s="326"/>
      <c r="FC33" s="326"/>
      <c r="FD33" s="326"/>
      <c r="FE33" s="326"/>
      <c r="FF33" s="326"/>
      <c r="FG33" s="326"/>
      <c r="FH33" s="326"/>
      <c r="FI33" s="326"/>
      <c r="FJ33" s="326"/>
      <c r="FK33" s="326"/>
      <c r="FL33" s="326"/>
      <c r="FM33" s="326"/>
      <c r="FN33" s="326"/>
      <c r="FO33" s="326"/>
      <c r="FP33" s="326"/>
      <c r="FQ33" s="326"/>
      <c r="FR33" s="326"/>
      <c r="FS33" s="326"/>
      <c r="FT33" s="326"/>
      <c r="FU33" s="326"/>
      <c r="FV33" s="326"/>
      <c r="FW33" s="326"/>
      <c r="FX33" s="326"/>
      <c r="FY33" s="326"/>
      <c r="FZ33" s="326"/>
      <c r="GA33" s="326"/>
      <c r="GB33" s="326"/>
      <c r="GC33" s="326"/>
      <c r="GD33" s="326"/>
      <c r="GE33" s="326"/>
      <c r="GF33" s="326"/>
      <c r="GG33" s="326"/>
      <c r="GH33" s="326"/>
      <c r="GI33" s="326"/>
      <c r="GJ33" s="326"/>
      <c r="GK33" s="326"/>
      <c r="GL33" s="326"/>
      <c r="GM33" s="326"/>
      <c r="GN33" s="326"/>
      <c r="GO33" s="326"/>
      <c r="GP33" s="326"/>
      <c r="GQ33" s="326"/>
      <c r="GR33" s="326"/>
      <c r="GS33" s="326"/>
      <c r="GT33" s="326"/>
      <c r="GU33" s="326"/>
      <c r="GV33" s="326"/>
      <c r="GW33" s="326"/>
      <c r="GX33" s="326"/>
      <c r="GY33" s="326"/>
      <c r="GZ33" s="326"/>
      <c r="HA33" s="326"/>
      <c r="HB33" s="326"/>
      <c r="HC33" s="326"/>
      <c r="HD33" s="326"/>
      <c r="HE33" s="326"/>
      <c r="HF33" s="326"/>
      <c r="HG33" s="326"/>
      <c r="HH33" s="326"/>
      <c r="HI33" s="326"/>
      <c r="HJ33" s="326"/>
      <c r="HK33" s="326"/>
      <c r="HL33" s="326"/>
      <c r="HM33" s="326"/>
      <c r="HN33" s="326"/>
      <c r="HO33" s="326"/>
      <c r="HP33" s="326"/>
      <c r="HQ33" s="326"/>
      <c r="HR33" s="326"/>
      <c r="HS33" s="326"/>
      <c r="HT33" s="326"/>
      <c r="HU33" s="326"/>
      <c r="HV33" s="326"/>
      <c r="HW33" s="326"/>
      <c r="HX33" s="326"/>
      <c r="HY33" s="326"/>
      <c r="HZ33" s="326"/>
      <c r="IA33" s="326"/>
      <c r="IB33" s="326"/>
      <c r="IC33" s="326"/>
      <c r="ID33" s="326"/>
      <c r="IE33" s="326"/>
      <c r="IF33" s="326"/>
      <c r="IG33" s="326"/>
      <c r="IH33" s="326"/>
      <c r="II33" s="326"/>
      <c r="IJ33" s="326"/>
      <c r="IK33" s="326"/>
      <c r="IL33" s="326"/>
      <c r="IM33" s="326"/>
      <c r="IN33" s="326"/>
      <c r="IO33" s="326"/>
      <c r="IP33" s="326"/>
      <c r="IQ33" s="326"/>
      <c r="IR33" s="326"/>
      <c r="IS33" s="326"/>
      <c r="IT33" s="326"/>
      <c r="IU33" s="326"/>
      <c r="IV33" s="326"/>
    </row>
    <row r="34" spans="1:256" customFormat="1">
      <c r="A34" s="326"/>
      <c r="B34" s="280" t="s">
        <v>112</v>
      </c>
      <c r="C34" s="127">
        <v>0.41499999999999998</v>
      </c>
      <c r="D34" s="49">
        <v>13.1878323244841</v>
      </c>
      <c r="E34" s="49">
        <v>0.96864755434783389</v>
      </c>
      <c r="F34" s="279">
        <v>14.156479878831934</v>
      </c>
      <c r="G34" s="333"/>
      <c r="H34" s="333"/>
      <c r="I34" s="292"/>
      <c r="J34" s="292"/>
      <c r="K34" s="292"/>
      <c r="L34" s="292"/>
      <c r="M34" s="292"/>
      <c r="N34" s="292"/>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326"/>
      <c r="CB34" s="326"/>
      <c r="CC34" s="326"/>
      <c r="CD34" s="326"/>
      <c r="CE34" s="326"/>
      <c r="CF34" s="326"/>
      <c r="CG34" s="326"/>
      <c r="CH34" s="326"/>
      <c r="CI34" s="326"/>
      <c r="CJ34" s="326"/>
      <c r="CK34" s="326"/>
      <c r="CL34" s="326"/>
      <c r="CM34" s="326"/>
      <c r="CN34" s="326"/>
      <c r="CO34" s="326"/>
      <c r="CP34" s="326"/>
      <c r="CQ34" s="326"/>
      <c r="CR34" s="326"/>
      <c r="CS34" s="326"/>
      <c r="CT34" s="326"/>
      <c r="CU34" s="326"/>
      <c r="CV34" s="326"/>
      <c r="CW34" s="326"/>
      <c r="CX34" s="326"/>
      <c r="CY34" s="326"/>
      <c r="CZ34" s="326"/>
      <c r="DA34" s="326"/>
      <c r="DB34" s="326"/>
      <c r="DC34" s="326"/>
      <c r="DD34" s="326"/>
      <c r="DE34" s="326"/>
      <c r="DF34" s="326"/>
      <c r="DG34" s="326"/>
      <c r="DH34" s="326"/>
      <c r="DI34" s="326"/>
      <c r="DJ34" s="326"/>
      <c r="DK34" s="326"/>
      <c r="DL34" s="326"/>
      <c r="DM34" s="326"/>
      <c r="DN34" s="326"/>
      <c r="DO34" s="326"/>
      <c r="DP34" s="326"/>
      <c r="DQ34" s="326"/>
      <c r="DR34" s="326"/>
      <c r="DS34" s="326"/>
      <c r="DT34" s="326"/>
      <c r="DU34" s="326"/>
      <c r="DV34" s="326"/>
      <c r="DW34" s="326"/>
      <c r="DX34" s="326"/>
      <c r="DY34" s="326"/>
      <c r="DZ34" s="326"/>
      <c r="EA34" s="326"/>
      <c r="EB34" s="326"/>
      <c r="EC34" s="326"/>
      <c r="ED34" s="326"/>
      <c r="EE34" s="326"/>
      <c r="EF34" s="326"/>
      <c r="EG34" s="326"/>
      <c r="EH34" s="326"/>
      <c r="EI34" s="326"/>
      <c r="EJ34" s="326"/>
      <c r="EK34" s="326"/>
      <c r="EL34" s="326"/>
      <c r="EM34" s="326"/>
      <c r="EN34" s="326"/>
      <c r="EO34" s="326"/>
      <c r="EP34" s="326"/>
      <c r="EQ34" s="326"/>
      <c r="ER34" s="326"/>
      <c r="ES34" s="326"/>
      <c r="ET34" s="326"/>
      <c r="EU34" s="326"/>
      <c r="EV34" s="326"/>
      <c r="EW34" s="326"/>
      <c r="EX34" s="326"/>
      <c r="EY34" s="326"/>
      <c r="EZ34" s="326"/>
      <c r="FA34" s="326"/>
      <c r="FB34" s="326"/>
      <c r="FC34" s="326"/>
      <c r="FD34" s="326"/>
      <c r="FE34" s="326"/>
      <c r="FF34" s="326"/>
      <c r="FG34" s="326"/>
      <c r="FH34" s="326"/>
      <c r="FI34" s="326"/>
      <c r="FJ34" s="326"/>
      <c r="FK34" s="326"/>
      <c r="FL34" s="326"/>
      <c r="FM34" s="326"/>
      <c r="FN34" s="326"/>
      <c r="FO34" s="326"/>
      <c r="FP34" s="326"/>
      <c r="FQ34" s="326"/>
      <c r="FR34" s="326"/>
      <c r="FS34" s="326"/>
      <c r="FT34" s="326"/>
      <c r="FU34" s="326"/>
      <c r="FV34" s="326"/>
      <c r="FW34" s="326"/>
      <c r="FX34" s="326"/>
      <c r="FY34" s="326"/>
      <c r="FZ34" s="326"/>
      <c r="GA34" s="326"/>
      <c r="GB34" s="326"/>
      <c r="GC34" s="326"/>
      <c r="GD34" s="326"/>
      <c r="GE34" s="326"/>
      <c r="GF34" s="326"/>
      <c r="GG34" s="326"/>
      <c r="GH34" s="326"/>
      <c r="GI34" s="326"/>
      <c r="GJ34" s="326"/>
      <c r="GK34" s="326"/>
      <c r="GL34" s="326"/>
      <c r="GM34" s="326"/>
      <c r="GN34" s="326"/>
      <c r="GO34" s="326"/>
      <c r="GP34" s="326"/>
      <c r="GQ34" s="326"/>
      <c r="GR34" s="326"/>
      <c r="GS34" s="326"/>
      <c r="GT34" s="326"/>
      <c r="GU34" s="326"/>
      <c r="GV34" s="326"/>
      <c r="GW34" s="326"/>
      <c r="GX34" s="326"/>
      <c r="GY34" s="326"/>
      <c r="GZ34" s="326"/>
      <c r="HA34" s="326"/>
      <c r="HB34" s="326"/>
      <c r="HC34" s="326"/>
      <c r="HD34" s="326"/>
      <c r="HE34" s="326"/>
      <c r="HF34" s="326"/>
      <c r="HG34" s="326"/>
      <c r="HH34" s="326"/>
      <c r="HI34" s="326"/>
      <c r="HJ34" s="326"/>
      <c r="HK34" s="326"/>
      <c r="HL34" s="326"/>
      <c r="HM34" s="326"/>
      <c r="HN34" s="326"/>
      <c r="HO34" s="326"/>
      <c r="HP34" s="326"/>
      <c r="HQ34" s="326"/>
      <c r="HR34" s="326"/>
      <c r="HS34" s="326"/>
      <c r="HT34" s="326"/>
      <c r="HU34" s="326"/>
      <c r="HV34" s="326"/>
      <c r="HW34" s="326"/>
      <c r="HX34" s="326"/>
      <c r="HY34" s="326"/>
      <c r="HZ34" s="326"/>
      <c r="IA34" s="326"/>
      <c r="IB34" s="326"/>
      <c r="IC34" s="326"/>
      <c r="ID34" s="326"/>
      <c r="IE34" s="326"/>
      <c r="IF34" s="326"/>
      <c r="IG34" s="326"/>
      <c r="IH34" s="326"/>
      <c r="II34" s="326"/>
      <c r="IJ34" s="326"/>
      <c r="IK34" s="326"/>
      <c r="IL34" s="326"/>
      <c r="IM34" s="326"/>
      <c r="IN34" s="326"/>
      <c r="IO34" s="326"/>
      <c r="IP34" s="326"/>
      <c r="IQ34" s="326"/>
      <c r="IR34" s="326"/>
      <c r="IS34" s="326"/>
      <c r="IT34" s="326"/>
      <c r="IU34" s="326"/>
      <c r="IV34" s="326"/>
    </row>
    <row r="35" spans="1:256" customFormat="1">
      <c r="A35" s="326"/>
      <c r="B35" s="278" t="s">
        <v>285</v>
      </c>
      <c r="C35" s="127">
        <v>0.28849999999999998</v>
      </c>
      <c r="D35" s="49">
        <v>0</v>
      </c>
      <c r="E35" s="49">
        <v>0</v>
      </c>
      <c r="F35" s="279">
        <v>0</v>
      </c>
      <c r="G35" s="333"/>
      <c r="H35" s="333"/>
      <c r="I35" s="292"/>
      <c r="J35" s="292"/>
      <c r="K35" s="292"/>
      <c r="L35" s="292"/>
      <c r="M35" s="292"/>
      <c r="N35" s="292"/>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c r="BW35" s="326"/>
      <c r="BX35" s="326"/>
      <c r="BY35" s="326"/>
      <c r="BZ35" s="326"/>
      <c r="CA35" s="326"/>
      <c r="CB35" s="326"/>
      <c r="CC35" s="326"/>
      <c r="CD35" s="326"/>
      <c r="CE35" s="326"/>
      <c r="CF35" s="326"/>
      <c r="CG35" s="326"/>
      <c r="CH35" s="326"/>
      <c r="CI35" s="326"/>
      <c r="CJ35" s="326"/>
      <c r="CK35" s="326"/>
      <c r="CL35" s="326"/>
      <c r="CM35" s="326"/>
      <c r="CN35" s="326"/>
      <c r="CO35" s="326"/>
      <c r="CP35" s="326"/>
      <c r="CQ35" s="326"/>
      <c r="CR35" s="326"/>
      <c r="CS35" s="326"/>
      <c r="CT35" s="326"/>
      <c r="CU35" s="326"/>
      <c r="CV35" s="326"/>
      <c r="CW35" s="326"/>
      <c r="CX35" s="326"/>
      <c r="CY35" s="326"/>
      <c r="CZ35" s="326"/>
      <c r="DA35" s="326"/>
      <c r="DB35" s="326"/>
      <c r="DC35" s="326"/>
      <c r="DD35" s="326"/>
      <c r="DE35" s="326"/>
      <c r="DF35" s="326"/>
      <c r="DG35" s="326"/>
      <c r="DH35" s="326"/>
      <c r="DI35" s="326"/>
      <c r="DJ35" s="326"/>
      <c r="DK35" s="326"/>
      <c r="DL35" s="326"/>
      <c r="DM35" s="326"/>
      <c r="DN35" s="326"/>
      <c r="DO35" s="326"/>
      <c r="DP35" s="326"/>
      <c r="DQ35" s="326"/>
      <c r="DR35" s="326"/>
      <c r="DS35" s="326"/>
      <c r="DT35" s="326"/>
      <c r="DU35" s="326"/>
      <c r="DV35" s="326"/>
      <c r="DW35" s="326"/>
      <c r="DX35" s="326"/>
      <c r="DY35" s="326"/>
      <c r="DZ35" s="326"/>
      <c r="EA35" s="326"/>
      <c r="EB35" s="326"/>
      <c r="EC35" s="326"/>
      <c r="ED35" s="326"/>
      <c r="EE35" s="326"/>
      <c r="EF35" s="326"/>
      <c r="EG35" s="326"/>
      <c r="EH35" s="326"/>
      <c r="EI35" s="326"/>
      <c r="EJ35" s="326"/>
      <c r="EK35" s="326"/>
      <c r="EL35" s="326"/>
      <c r="EM35" s="326"/>
      <c r="EN35" s="326"/>
      <c r="EO35" s="326"/>
      <c r="EP35" s="326"/>
      <c r="EQ35" s="326"/>
      <c r="ER35" s="326"/>
      <c r="ES35" s="326"/>
      <c r="ET35" s="326"/>
      <c r="EU35" s="326"/>
      <c r="EV35" s="326"/>
      <c r="EW35" s="326"/>
      <c r="EX35" s="326"/>
      <c r="EY35" s="326"/>
      <c r="EZ35" s="326"/>
      <c r="FA35" s="326"/>
      <c r="FB35" s="326"/>
      <c r="FC35" s="326"/>
      <c r="FD35" s="326"/>
      <c r="FE35" s="326"/>
      <c r="FF35" s="326"/>
      <c r="FG35" s="326"/>
      <c r="FH35" s="326"/>
      <c r="FI35" s="326"/>
      <c r="FJ35" s="326"/>
      <c r="FK35" s="326"/>
      <c r="FL35" s="326"/>
      <c r="FM35" s="326"/>
      <c r="FN35" s="326"/>
      <c r="FO35" s="326"/>
      <c r="FP35" s="326"/>
      <c r="FQ35" s="326"/>
      <c r="FR35" s="326"/>
      <c r="FS35" s="326"/>
      <c r="FT35" s="326"/>
      <c r="FU35" s="326"/>
      <c r="FV35" s="326"/>
      <c r="FW35" s="326"/>
      <c r="FX35" s="326"/>
      <c r="FY35" s="326"/>
      <c r="FZ35" s="326"/>
      <c r="GA35" s="326"/>
      <c r="GB35" s="326"/>
      <c r="GC35" s="326"/>
      <c r="GD35" s="326"/>
      <c r="GE35" s="326"/>
      <c r="GF35" s="326"/>
      <c r="GG35" s="326"/>
      <c r="GH35" s="326"/>
      <c r="GI35" s="326"/>
      <c r="GJ35" s="326"/>
      <c r="GK35" s="326"/>
      <c r="GL35" s="326"/>
      <c r="GM35" s="326"/>
      <c r="GN35" s="326"/>
      <c r="GO35" s="326"/>
      <c r="GP35" s="326"/>
      <c r="GQ35" s="326"/>
      <c r="GR35" s="326"/>
      <c r="GS35" s="326"/>
      <c r="GT35" s="326"/>
      <c r="GU35" s="326"/>
      <c r="GV35" s="326"/>
      <c r="GW35" s="326"/>
      <c r="GX35" s="326"/>
      <c r="GY35" s="326"/>
      <c r="GZ35" s="326"/>
      <c r="HA35" s="326"/>
      <c r="HB35" s="326"/>
      <c r="HC35" s="326"/>
      <c r="HD35" s="326"/>
      <c r="HE35" s="326"/>
      <c r="HF35" s="326"/>
      <c r="HG35" s="326"/>
      <c r="HH35" s="326"/>
      <c r="HI35" s="326"/>
      <c r="HJ35" s="326"/>
      <c r="HK35" s="326"/>
      <c r="HL35" s="326"/>
      <c r="HM35" s="326"/>
      <c r="HN35" s="326"/>
      <c r="HO35" s="326"/>
      <c r="HP35" s="326"/>
      <c r="HQ35" s="326"/>
      <c r="HR35" s="326"/>
      <c r="HS35" s="326"/>
      <c r="HT35" s="326"/>
      <c r="HU35" s="326"/>
      <c r="HV35" s="326"/>
      <c r="HW35" s="326"/>
      <c r="HX35" s="326"/>
      <c r="HY35" s="326"/>
      <c r="HZ35" s="326"/>
      <c r="IA35" s="326"/>
      <c r="IB35" s="326"/>
      <c r="IC35" s="326"/>
      <c r="ID35" s="326"/>
      <c r="IE35" s="326"/>
      <c r="IF35" s="326"/>
      <c r="IG35" s="326"/>
      <c r="IH35" s="326"/>
      <c r="II35" s="326"/>
      <c r="IJ35" s="326"/>
      <c r="IK35" s="326"/>
      <c r="IL35" s="326"/>
      <c r="IM35" s="326"/>
      <c r="IN35" s="326"/>
      <c r="IO35" s="326"/>
      <c r="IP35" s="326"/>
      <c r="IQ35" s="326"/>
      <c r="IR35" s="326"/>
      <c r="IS35" s="326"/>
      <c r="IT35" s="326"/>
      <c r="IU35" s="326"/>
      <c r="IV35" s="326"/>
    </row>
    <row r="36" spans="1:256" customFormat="1">
      <c r="A36" s="326"/>
      <c r="B36" s="280" t="s">
        <v>113</v>
      </c>
      <c r="C36" s="127">
        <v>0.53200000000000003</v>
      </c>
      <c r="D36" s="49">
        <v>12.447822966202484</v>
      </c>
      <c r="E36" s="49">
        <v>4.1223701521739216</v>
      </c>
      <c r="F36" s="279">
        <v>16.570193118376405</v>
      </c>
      <c r="G36" s="333"/>
      <c r="H36" s="333"/>
      <c r="I36" s="292"/>
      <c r="J36" s="292"/>
      <c r="K36" s="292"/>
      <c r="L36" s="292"/>
      <c r="M36" s="292"/>
      <c r="N36" s="292"/>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6"/>
      <c r="CC36" s="326"/>
      <c r="CD36" s="326"/>
      <c r="CE36" s="326"/>
      <c r="CF36" s="326"/>
      <c r="CG36" s="326"/>
      <c r="CH36" s="326"/>
      <c r="CI36" s="326"/>
      <c r="CJ36" s="326"/>
      <c r="CK36" s="326"/>
      <c r="CL36" s="326"/>
      <c r="CM36" s="326"/>
      <c r="CN36" s="326"/>
      <c r="CO36" s="326"/>
      <c r="CP36" s="326"/>
      <c r="CQ36" s="326"/>
      <c r="CR36" s="326"/>
      <c r="CS36" s="326"/>
      <c r="CT36" s="326"/>
      <c r="CU36" s="326"/>
      <c r="CV36" s="326"/>
      <c r="CW36" s="326"/>
      <c r="CX36" s="326"/>
      <c r="CY36" s="326"/>
      <c r="CZ36" s="326"/>
      <c r="DA36" s="326"/>
      <c r="DB36" s="326"/>
      <c r="DC36" s="326"/>
      <c r="DD36" s="326"/>
      <c r="DE36" s="326"/>
      <c r="DF36" s="326"/>
      <c r="DG36" s="326"/>
      <c r="DH36" s="326"/>
      <c r="DI36" s="326"/>
      <c r="DJ36" s="326"/>
      <c r="DK36" s="326"/>
      <c r="DL36" s="326"/>
      <c r="DM36" s="326"/>
      <c r="DN36" s="326"/>
      <c r="DO36" s="326"/>
      <c r="DP36" s="326"/>
      <c r="DQ36" s="326"/>
      <c r="DR36" s="326"/>
      <c r="DS36" s="326"/>
      <c r="DT36" s="326"/>
      <c r="DU36" s="326"/>
      <c r="DV36" s="326"/>
      <c r="DW36" s="326"/>
      <c r="DX36" s="326"/>
      <c r="DY36" s="326"/>
      <c r="DZ36" s="326"/>
      <c r="EA36" s="326"/>
      <c r="EB36" s="326"/>
      <c r="EC36" s="326"/>
      <c r="ED36" s="326"/>
      <c r="EE36" s="326"/>
      <c r="EF36" s="326"/>
      <c r="EG36" s="326"/>
      <c r="EH36" s="326"/>
      <c r="EI36" s="326"/>
      <c r="EJ36" s="326"/>
      <c r="EK36" s="326"/>
      <c r="EL36" s="326"/>
      <c r="EM36" s="326"/>
      <c r="EN36" s="326"/>
      <c r="EO36" s="326"/>
      <c r="EP36" s="326"/>
      <c r="EQ36" s="326"/>
      <c r="ER36" s="326"/>
      <c r="ES36" s="326"/>
      <c r="ET36" s="326"/>
      <c r="EU36" s="326"/>
      <c r="EV36" s="326"/>
      <c r="EW36" s="326"/>
      <c r="EX36" s="326"/>
      <c r="EY36" s="326"/>
      <c r="EZ36" s="326"/>
      <c r="FA36" s="326"/>
      <c r="FB36" s="326"/>
      <c r="FC36" s="326"/>
      <c r="FD36" s="326"/>
      <c r="FE36" s="326"/>
      <c r="FF36" s="326"/>
      <c r="FG36" s="326"/>
      <c r="FH36" s="326"/>
      <c r="FI36" s="326"/>
      <c r="FJ36" s="326"/>
      <c r="FK36" s="326"/>
      <c r="FL36" s="326"/>
      <c r="FM36" s="326"/>
      <c r="FN36" s="326"/>
      <c r="FO36" s="326"/>
      <c r="FP36" s="326"/>
      <c r="FQ36" s="326"/>
      <c r="FR36" s="326"/>
      <c r="FS36" s="326"/>
      <c r="FT36" s="326"/>
      <c r="FU36" s="326"/>
      <c r="FV36" s="326"/>
      <c r="FW36" s="326"/>
      <c r="FX36" s="326"/>
      <c r="FY36" s="326"/>
      <c r="FZ36" s="326"/>
      <c r="GA36" s="326"/>
      <c r="GB36" s="326"/>
      <c r="GC36" s="326"/>
      <c r="GD36" s="326"/>
      <c r="GE36" s="326"/>
      <c r="GF36" s="326"/>
      <c r="GG36" s="326"/>
      <c r="GH36" s="326"/>
      <c r="GI36" s="326"/>
      <c r="GJ36" s="326"/>
      <c r="GK36" s="326"/>
      <c r="GL36" s="326"/>
      <c r="GM36" s="326"/>
      <c r="GN36" s="326"/>
      <c r="GO36" s="326"/>
      <c r="GP36" s="326"/>
      <c r="GQ36" s="326"/>
      <c r="GR36" s="326"/>
      <c r="GS36" s="326"/>
      <c r="GT36" s="326"/>
      <c r="GU36" s="326"/>
      <c r="GV36" s="326"/>
      <c r="GW36" s="326"/>
      <c r="GX36" s="326"/>
      <c r="GY36" s="326"/>
      <c r="GZ36" s="326"/>
      <c r="HA36" s="326"/>
      <c r="HB36" s="326"/>
      <c r="HC36" s="326"/>
      <c r="HD36" s="326"/>
      <c r="HE36" s="326"/>
      <c r="HF36" s="326"/>
      <c r="HG36" s="326"/>
      <c r="HH36" s="326"/>
      <c r="HI36" s="326"/>
      <c r="HJ36" s="326"/>
      <c r="HK36" s="326"/>
      <c r="HL36" s="326"/>
      <c r="HM36" s="326"/>
      <c r="HN36" s="326"/>
      <c r="HO36" s="326"/>
      <c r="HP36" s="326"/>
      <c r="HQ36" s="326"/>
      <c r="HR36" s="326"/>
      <c r="HS36" s="326"/>
      <c r="HT36" s="326"/>
      <c r="HU36" s="326"/>
      <c r="HV36" s="326"/>
      <c r="HW36" s="326"/>
      <c r="HX36" s="326"/>
      <c r="HY36" s="326"/>
      <c r="HZ36" s="326"/>
      <c r="IA36" s="326"/>
      <c r="IB36" s="326"/>
      <c r="IC36" s="326"/>
      <c r="ID36" s="326"/>
      <c r="IE36" s="326"/>
      <c r="IF36" s="326"/>
      <c r="IG36" s="326"/>
      <c r="IH36" s="326"/>
      <c r="II36" s="326"/>
      <c r="IJ36" s="326"/>
      <c r="IK36" s="326"/>
      <c r="IL36" s="326"/>
      <c r="IM36" s="326"/>
      <c r="IN36" s="326"/>
      <c r="IO36" s="326"/>
      <c r="IP36" s="326"/>
      <c r="IQ36" s="326"/>
      <c r="IR36" s="326"/>
      <c r="IS36" s="326"/>
      <c r="IT36" s="326"/>
      <c r="IU36" s="326"/>
      <c r="IV36" s="326"/>
    </row>
    <row r="37" spans="1:256" customFormat="1">
      <c r="A37" s="326"/>
      <c r="B37" s="280" t="s">
        <v>460</v>
      </c>
      <c r="C37" s="127">
        <v>0.59599999999999997</v>
      </c>
      <c r="D37" s="49">
        <v>6.371397099702194</v>
      </c>
      <c r="E37" s="49">
        <v>0.22068827173912423</v>
      </c>
      <c r="F37" s="279">
        <v>6.5920853714413186</v>
      </c>
      <c r="G37" s="333"/>
      <c r="H37" s="333"/>
      <c r="I37" s="292"/>
      <c r="J37" s="292"/>
      <c r="K37" s="292"/>
      <c r="L37" s="292"/>
      <c r="M37" s="292"/>
      <c r="N37" s="292"/>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6"/>
      <c r="BH37" s="326"/>
      <c r="BI37" s="326"/>
      <c r="BJ37" s="326"/>
      <c r="BK37" s="326"/>
      <c r="BL37" s="326"/>
      <c r="BM37" s="326"/>
      <c r="BN37" s="326"/>
      <c r="BO37" s="326"/>
      <c r="BP37" s="326"/>
      <c r="BQ37" s="326"/>
      <c r="BR37" s="326"/>
      <c r="BS37" s="326"/>
      <c r="BT37" s="326"/>
      <c r="BU37" s="326"/>
      <c r="BV37" s="326"/>
      <c r="BW37" s="326"/>
      <c r="BX37" s="326"/>
      <c r="BY37" s="326"/>
      <c r="BZ37" s="326"/>
      <c r="CA37" s="326"/>
      <c r="CB37" s="326"/>
      <c r="CC37" s="326"/>
      <c r="CD37" s="326"/>
      <c r="CE37" s="326"/>
      <c r="CF37" s="326"/>
      <c r="CG37" s="326"/>
      <c r="CH37" s="326"/>
      <c r="CI37" s="326"/>
      <c r="CJ37" s="326"/>
      <c r="CK37" s="326"/>
      <c r="CL37" s="326"/>
      <c r="CM37" s="326"/>
      <c r="CN37" s="326"/>
      <c r="CO37" s="326"/>
      <c r="CP37" s="326"/>
      <c r="CQ37" s="326"/>
      <c r="CR37" s="326"/>
      <c r="CS37" s="326"/>
      <c r="CT37" s="326"/>
      <c r="CU37" s="326"/>
      <c r="CV37" s="326"/>
      <c r="CW37" s="326"/>
      <c r="CX37" s="326"/>
      <c r="CY37" s="326"/>
      <c r="CZ37" s="326"/>
      <c r="DA37" s="326"/>
      <c r="DB37" s="326"/>
      <c r="DC37" s="326"/>
      <c r="DD37" s="326"/>
      <c r="DE37" s="326"/>
      <c r="DF37" s="326"/>
      <c r="DG37" s="326"/>
      <c r="DH37" s="326"/>
      <c r="DI37" s="326"/>
      <c r="DJ37" s="326"/>
      <c r="DK37" s="326"/>
      <c r="DL37" s="326"/>
      <c r="DM37" s="326"/>
      <c r="DN37" s="326"/>
      <c r="DO37" s="326"/>
      <c r="DP37" s="326"/>
      <c r="DQ37" s="326"/>
      <c r="DR37" s="326"/>
      <c r="DS37" s="326"/>
      <c r="DT37" s="326"/>
      <c r="DU37" s="326"/>
      <c r="DV37" s="326"/>
      <c r="DW37" s="326"/>
      <c r="DX37" s="326"/>
      <c r="DY37" s="326"/>
      <c r="DZ37" s="326"/>
      <c r="EA37" s="326"/>
      <c r="EB37" s="326"/>
      <c r="EC37" s="326"/>
      <c r="ED37" s="326"/>
      <c r="EE37" s="326"/>
      <c r="EF37" s="326"/>
      <c r="EG37" s="326"/>
      <c r="EH37" s="326"/>
      <c r="EI37" s="326"/>
      <c r="EJ37" s="326"/>
      <c r="EK37" s="326"/>
      <c r="EL37" s="326"/>
      <c r="EM37" s="326"/>
      <c r="EN37" s="326"/>
      <c r="EO37" s="326"/>
      <c r="EP37" s="326"/>
      <c r="EQ37" s="326"/>
      <c r="ER37" s="326"/>
      <c r="ES37" s="326"/>
      <c r="ET37" s="326"/>
      <c r="EU37" s="326"/>
      <c r="EV37" s="326"/>
      <c r="EW37" s="326"/>
      <c r="EX37" s="326"/>
      <c r="EY37" s="326"/>
      <c r="EZ37" s="326"/>
      <c r="FA37" s="326"/>
      <c r="FB37" s="326"/>
      <c r="FC37" s="326"/>
      <c r="FD37" s="326"/>
      <c r="FE37" s="326"/>
      <c r="FF37" s="326"/>
      <c r="FG37" s="326"/>
      <c r="FH37" s="326"/>
      <c r="FI37" s="326"/>
      <c r="FJ37" s="326"/>
      <c r="FK37" s="326"/>
      <c r="FL37" s="326"/>
      <c r="FM37" s="326"/>
      <c r="FN37" s="326"/>
      <c r="FO37" s="326"/>
      <c r="FP37" s="326"/>
      <c r="FQ37" s="326"/>
      <c r="FR37" s="326"/>
      <c r="FS37" s="326"/>
      <c r="FT37" s="326"/>
      <c r="FU37" s="326"/>
      <c r="FV37" s="326"/>
      <c r="FW37" s="326"/>
      <c r="FX37" s="326"/>
      <c r="FY37" s="326"/>
      <c r="FZ37" s="326"/>
      <c r="GA37" s="326"/>
      <c r="GB37" s="326"/>
      <c r="GC37" s="326"/>
      <c r="GD37" s="326"/>
      <c r="GE37" s="326"/>
      <c r="GF37" s="326"/>
      <c r="GG37" s="326"/>
      <c r="GH37" s="326"/>
      <c r="GI37" s="326"/>
      <c r="GJ37" s="326"/>
      <c r="GK37" s="326"/>
      <c r="GL37" s="326"/>
      <c r="GM37" s="326"/>
      <c r="GN37" s="326"/>
      <c r="GO37" s="326"/>
      <c r="GP37" s="326"/>
      <c r="GQ37" s="326"/>
      <c r="GR37" s="326"/>
      <c r="GS37" s="326"/>
      <c r="GT37" s="326"/>
      <c r="GU37" s="326"/>
      <c r="GV37" s="326"/>
      <c r="GW37" s="326"/>
      <c r="GX37" s="326"/>
      <c r="GY37" s="326"/>
      <c r="GZ37" s="326"/>
      <c r="HA37" s="326"/>
      <c r="HB37" s="326"/>
      <c r="HC37" s="326"/>
      <c r="HD37" s="326"/>
      <c r="HE37" s="326"/>
      <c r="HF37" s="326"/>
      <c r="HG37" s="326"/>
      <c r="HH37" s="326"/>
      <c r="HI37" s="326"/>
      <c r="HJ37" s="326"/>
      <c r="HK37" s="326"/>
      <c r="HL37" s="326"/>
      <c r="HM37" s="326"/>
      <c r="HN37" s="326"/>
      <c r="HO37" s="326"/>
      <c r="HP37" s="326"/>
      <c r="HQ37" s="326"/>
      <c r="HR37" s="326"/>
      <c r="HS37" s="326"/>
      <c r="HT37" s="326"/>
      <c r="HU37" s="326"/>
      <c r="HV37" s="326"/>
      <c r="HW37" s="326"/>
      <c r="HX37" s="326"/>
      <c r="HY37" s="326"/>
      <c r="HZ37" s="326"/>
      <c r="IA37" s="326"/>
      <c r="IB37" s="326"/>
      <c r="IC37" s="326"/>
      <c r="ID37" s="326"/>
      <c r="IE37" s="326"/>
      <c r="IF37" s="326"/>
      <c r="IG37" s="326"/>
      <c r="IH37" s="326"/>
      <c r="II37" s="326"/>
      <c r="IJ37" s="326"/>
      <c r="IK37" s="326"/>
      <c r="IL37" s="326"/>
      <c r="IM37" s="326"/>
      <c r="IN37" s="326"/>
      <c r="IO37" s="326"/>
      <c r="IP37" s="326"/>
      <c r="IQ37" s="326"/>
      <c r="IR37" s="326"/>
      <c r="IS37" s="326"/>
      <c r="IT37" s="326"/>
      <c r="IU37" s="326"/>
      <c r="IV37" s="326"/>
    </row>
    <row r="38" spans="1:256" customFormat="1">
      <c r="A38" s="326"/>
      <c r="B38" s="280" t="s">
        <v>114</v>
      </c>
      <c r="C38" s="127">
        <v>0.34570000000000001</v>
      </c>
      <c r="D38" s="49">
        <v>54.89670244565211</v>
      </c>
      <c r="E38" s="49">
        <v>72.776250206521738</v>
      </c>
      <c r="F38" s="279">
        <v>127.67295265217385</v>
      </c>
      <c r="G38" s="333"/>
      <c r="H38" s="333"/>
      <c r="I38" s="292"/>
      <c r="J38" s="292"/>
      <c r="K38" s="292"/>
      <c r="L38" s="292"/>
      <c r="M38" s="292"/>
      <c r="N38" s="292"/>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c r="CD38" s="326"/>
      <c r="CE38" s="326"/>
      <c r="CF38" s="326"/>
      <c r="CG38" s="326"/>
      <c r="CH38" s="326"/>
      <c r="CI38" s="326"/>
      <c r="CJ38" s="326"/>
      <c r="CK38" s="326"/>
      <c r="CL38" s="326"/>
      <c r="CM38" s="326"/>
      <c r="CN38" s="326"/>
      <c r="CO38" s="326"/>
      <c r="CP38" s="326"/>
      <c r="CQ38" s="326"/>
      <c r="CR38" s="326"/>
      <c r="CS38" s="326"/>
      <c r="CT38" s="326"/>
      <c r="CU38" s="326"/>
      <c r="CV38" s="326"/>
      <c r="CW38" s="326"/>
      <c r="CX38" s="326"/>
      <c r="CY38" s="326"/>
      <c r="CZ38" s="326"/>
      <c r="DA38" s="326"/>
      <c r="DB38" s="326"/>
      <c r="DC38" s="326"/>
      <c r="DD38" s="326"/>
      <c r="DE38" s="326"/>
      <c r="DF38" s="326"/>
      <c r="DG38" s="326"/>
      <c r="DH38" s="326"/>
      <c r="DI38" s="326"/>
      <c r="DJ38" s="326"/>
      <c r="DK38" s="326"/>
      <c r="DL38" s="326"/>
      <c r="DM38" s="326"/>
      <c r="DN38" s="326"/>
      <c r="DO38" s="326"/>
      <c r="DP38" s="326"/>
      <c r="DQ38" s="326"/>
      <c r="DR38" s="326"/>
      <c r="DS38" s="326"/>
      <c r="DT38" s="326"/>
      <c r="DU38" s="326"/>
      <c r="DV38" s="326"/>
      <c r="DW38" s="326"/>
      <c r="DX38" s="326"/>
      <c r="DY38" s="326"/>
      <c r="DZ38" s="326"/>
      <c r="EA38" s="326"/>
      <c r="EB38" s="326"/>
      <c r="EC38" s="326"/>
      <c r="ED38" s="326"/>
      <c r="EE38" s="326"/>
      <c r="EF38" s="326"/>
      <c r="EG38" s="326"/>
      <c r="EH38" s="326"/>
      <c r="EI38" s="326"/>
      <c r="EJ38" s="326"/>
      <c r="EK38" s="326"/>
      <c r="EL38" s="326"/>
      <c r="EM38" s="326"/>
      <c r="EN38" s="326"/>
      <c r="EO38" s="326"/>
      <c r="EP38" s="326"/>
      <c r="EQ38" s="326"/>
      <c r="ER38" s="326"/>
      <c r="ES38" s="326"/>
      <c r="ET38" s="326"/>
      <c r="EU38" s="326"/>
      <c r="EV38" s="326"/>
      <c r="EW38" s="326"/>
      <c r="EX38" s="326"/>
      <c r="EY38" s="326"/>
      <c r="EZ38" s="326"/>
      <c r="FA38" s="326"/>
      <c r="FB38" s="326"/>
      <c r="FC38" s="326"/>
      <c r="FD38" s="326"/>
      <c r="FE38" s="326"/>
      <c r="FF38" s="326"/>
      <c r="FG38" s="326"/>
      <c r="FH38" s="326"/>
      <c r="FI38" s="326"/>
      <c r="FJ38" s="326"/>
      <c r="FK38" s="326"/>
      <c r="FL38" s="326"/>
      <c r="FM38" s="326"/>
      <c r="FN38" s="326"/>
      <c r="FO38" s="326"/>
      <c r="FP38" s="326"/>
      <c r="FQ38" s="326"/>
      <c r="FR38" s="326"/>
      <c r="FS38" s="326"/>
      <c r="FT38" s="326"/>
      <c r="FU38" s="326"/>
      <c r="FV38" s="326"/>
      <c r="FW38" s="326"/>
      <c r="FX38" s="326"/>
      <c r="FY38" s="326"/>
      <c r="FZ38" s="326"/>
      <c r="GA38" s="326"/>
      <c r="GB38" s="326"/>
      <c r="GC38" s="326"/>
      <c r="GD38" s="326"/>
      <c r="GE38" s="326"/>
      <c r="GF38" s="326"/>
      <c r="GG38" s="326"/>
      <c r="GH38" s="326"/>
      <c r="GI38" s="326"/>
      <c r="GJ38" s="326"/>
      <c r="GK38" s="326"/>
      <c r="GL38" s="326"/>
      <c r="GM38" s="326"/>
      <c r="GN38" s="326"/>
      <c r="GO38" s="326"/>
      <c r="GP38" s="326"/>
      <c r="GQ38" s="326"/>
      <c r="GR38" s="326"/>
      <c r="GS38" s="326"/>
      <c r="GT38" s="326"/>
      <c r="GU38" s="326"/>
      <c r="GV38" s="326"/>
      <c r="GW38" s="326"/>
      <c r="GX38" s="326"/>
      <c r="GY38" s="326"/>
      <c r="GZ38" s="326"/>
      <c r="HA38" s="326"/>
      <c r="HB38" s="326"/>
      <c r="HC38" s="326"/>
      <c r="HD38" s="326"/>
      <c r="HE38" s="326"/>
      <c r="HF38" s="326"/>
      <c r="HG38" s="326"/>
      <c r="HH38" s="326"/>
      <c r="HI38" s="326"/>
      <c r="HJ38" s="326"/>
      <c r="HK38" s="326"/>
      <c r="HL38" s="326"/>
      <c r="HM38" s="326"/>
      <c r="HN38" s="326"/>
      <c r="HO38" s="326"/>
      <c r="HP38" s="326"/>
      <c r="HQ38" s="326"/>
      <c r="HR38" s="326"/>
      <c r="HS38" s="326"/>
      <c r="HT38" s="326"/>
      <c r="HU38" s="326"/>
      <c r="HV38" s="326"/>
      <c r="HW38" s="326"/>
      <c r="HX38" s="326"/>
      <c r="HY38" s="326"/>
      <c r="HZ38" s="326"/>
      <c r="IA38" s="326"/>
      <c r="IB38" s="326"/>
      <c r="IC38" s="326"/>
      <c r="ID38" s="326"/>
      <c r="IE38" s="326"/>
      <c r="IF38" s="326"/>
      <c r="IG38" s="326"/>
      <c r="IH38" s="326"/>
      <c r="II38" s="326"/>
      <c r="IJ38" s="326"/>
      <c r="IK38" s="326"/>
      <c r="IL38" s="326"/>
      <c r="IM38" s="326"/>
      <c r="IN38" s="326"/>
      <c r="IO38" s="326"/>
      <c r="IP38" s="326"/>
      <c r="IQ38" s="326"/>
      <c r="IR38" s="326"/>
      <c r="IS38" s="326"/>
      <c r="IT38" s="326"/>
      <c r="IU38" s="326"/>
      <c r="IV38" s="326"/>
    </row>
    <row r="39" spans="1:256" customFormat="1">
      <c r="A39" s="326"/>
      <c r="B39" s="278" t="s">
        <v>495</v>
      </c>
      <c r="C39" s="127">
        <v>0.45750000000000002</v>
      </c>
      <c r="D39" s="49">
        <v>1.1108267450747289</v>
      </c>
      <c r="E39" s="49">
        <v>2.2170168152173888</v>
      </c>
      <c r="F39" s="279">
        <v>3.3278435602921177</v>
      </c>
      <c r="G39" s="333"/>
      <c r="H39" s="333"/>
      <c r="I39" s="292"/>
      <c r="J39" s="292"/>
      <c r="K39" s="292"/>
      <c r="L39" s="292"/>
      <c r="M39" s="292"/>
      <c r="N39" s="292"/>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c r="BO39" s="326"/>
      <c r="BP39" s="326"/>
      <c r="BQ39" s="326"/>
      <c r="BR39" s="326"/>
      <c r="BS39" s="326"/>
      <c r="BT39" s="326"/>
      <c r="BU39" s="326"/>
      <c r="BV39" s="326"/>
      <c r="BW39" s="326"/>
      <c r="BX39" s="326"/>
      <c r="BY39" s="326"/>
      <c r="BZ39" s="326"/>
      <c r="CA39" s="326"/>
      <c r="CB39" s="326"/>
      <c r="CC39" s="326"/>
      <c r="CD39" s="326"/>
      <c r="CE39" s="326"/>
      <c r="CF39" s="326"/>
      <c r="CG39" s="326"/>
      <c r="CH39" s="326"/>
      <c r="CI39" s="326"/>
      <c r="CJ39" s="326"/>
      <c r="CK39" s="326"/>
      <c r="CL39" s="326"/>
      <c r="CM39" s="326"/>
      <c r="CN39" s="326"/>
      <c r="CO39" s="326"/>
      <c r="CP39" s="326"/>
      <c r="CQ39" s="326"/>
      <c r="CR39" s="326"/>
      <c r="CS39" s="326"/>
      <c r="CT39" s="326"/>
      <c r="CU39" s="326"/>
      <c r="CV39" s="326"/>
      <c r="CW39" s="326"/>
      <c r="CX39" s="326"/>
      <c r="CY39" s="326"/>
      <c r="CZ39" s="326"/>
      <c r="DA39" s="326"/>
      <c r="DB39" s="326"/>
      <c r="DC39" s="326"/>
      <c r="DD39" s="326"/>
      <c r="DE39" s="326"/>
      <c r="DF39" s="326"/>
      <c r="DG39" s="326"/>
      <c r="DH39" s="326"/>
      <c r="DI39" s="326"/>
      <c r="DJ39" s="326"/>
      <c r="DK39" s="326"/>
      <c r="DL39" s="326"/>
      <c r="DM39" s="326"/>
      <c r="DN39" s="326"/>
      <c r="DO39" s="326"/>
      <c r="DP39" s="326"/>
      <c r="DQ39" s="326"/>
      <c r="DR39" s="326"/>
      <c r="DS39" s="326"/>
      <c r="DT39" s="326"/>
      <c r="DU39" s="326"/>
      <c r="DV39" s="326"/>
      <c r="DW39" s="326"/>
      <c r="DX39" s="326"/>
      <c r="DY39" s="326"/>
      <c r="DZ39" s="326"/>
      <c r="EA39" s="326"/>
      <c r="EB39" s="326"/>
      <c r="EC39" s="326"/>
      <c r="ED39" s="326"/>
      <c r="EE39" s="326"/>
      <c r="EF39" s="326"/>
      <c r="EG39" s="326"/>
      <c r="EH39" s="326"/>
      <c r="EI39" s="326"/>
      <c r="EJ39" s="326"/>
      <c r="EK39" s="326"/>
      <c r="EL39" s="326"/>
      <c r="EM39" s="326"/>
      <c r="EN39" s="326"/>
      <c r="EO39" s="326"/>
      <c r="EP39" s="326"/>
      <c r="EQ39" s="326"/>
      <c r="ER39" s="326"/>
      <c r="ES39" s="326"/>
      <c r="ET39" s="326"/>
      <c r="EU39" s="326"/>
      <c r="EV39" s="326"/>
      <c r="EW39" s="326"/>
      <c r="EX39" s="326"/>
      <c r="EY39" s="326"/>
      <c r="EZ39" s="326"/>
      <c r="FA39" s="326"/>
      <c r="FB39" s="326"/>
      <c r="FC39" s="326"/>
      <c r="FD39" s="326"/>
      <c r="FE39" s="326"/>
      <c r="FF39" s="326"/>
      <c r="FG39" s="326"/>
      <c r="FH39" s="326"/>
      <c r="FI39" s="326"/>
      <c r="FJ39" s="326"/>
      <c r="FK39" s="326"/>
      <c r="FL39" s="326"/>
      <c r="FM39" s="326"/>
      <c r="FN39" s="326"/>
      <c r="FO39" s="326"/>
      <c r="FP39" s="326"/>
      <c r="FQ39" s="326"/>
      <c r="FR39" s="326"/>
      <c r="FS39" s="326"/>
      <c r="FT39" s="326"/>
      <c r="FU39" s="326"/>
      <c r="FV39" s="326"/>
      <c r="FW39" s="326"/>
      <c r="FX39" s="326"/>
      <c r="FY39" s="326"/>
      <c r="FZ39" s="326"/>
      <c r="GA39" s="326"/>
      <c r="GB39" s="326"/>
      <c r="GC39" s="326"/>
      <c r="GD39" s="326"/>
      <c r="GE39" s="326"/>
      <c r="GF39" s="326"/>
      <c r="GG39" s="326"/>
      <c r="GH39" s="326"/>
      <c r="GI39" s="326"/>
      <c r="GJ39" s="326"/>
      <c r="GK39" s="326"/>
      <c r="GL39" s="326"/>
      <c r="GM39" s="326"/>
      <c r="GN39" s="326"/>
      <c r="GO39" s="326"/>
      <c r="GP39" s="326"/>
      <c r="GQ39" s="326"/>
      <c r="GR39" s="326"/>
      <c r="GS39" s="326"/>
      <c r="GT39" s="326"/>
      <c r="GU39" s="326"/>
      <c r="GV39" s="326"/>
      <c r="GW39" s="326"/>
      <c r="GX39" s="326"/>
      <c r="GY39" s="326"/>
      <c r="GZ39" s="326"/>
      <c r="HA39" s="326"/>
      <c r="HB39" s="326"/>
      <c r="HC39" s="326"/>
      <c r="HD39" s="326"/>
      <c r="HE39" s="326"/>
      <c r="HF39" s="326"/>
      <c r="HG39" s="326"/>
      <c r="HH39" s="326"/>
      <c r="HI39" s="326"/>
      <c r="HJ39" s="326"/>
      <c r="HK39" s="326"/>
      <c r="HL39" s="326"/>
      <c r="HM39" s="326"/>
      <c r="HN39" s="326"/>
      <c r="HO39" s="326"/>
      <c r="HP39" s="326"/>
      <c r="HQ39" s="326"/>
      <c r="HR39" s="326"/>
      <c r="HS39" s="326"/>
      <c r="HT39" s="326"/>
      <c r="HU39" s="326"/>
      <c r="HV39" s="326"/>
      <c r="HW39" s="326"/>
      <c r="HX39" s="326"/>
      <c r="HY39" s="326"/>
      <c r="HZ39" s="326"/>
      <c r="IA39" s="326"/>
      <c r="IB39" s="326"/>
      <c r="IC39" s="326"/>
      <c r="ID39" s="326"/>
      <c r="IE39" s="326"/>
      <c r="IF39" s="326"/>
      <c r="IG39" s="326"/>
      <c r="IH39" s="326"/>
      <c r="II39" s="326"/>
      <c r="IJ39" s="326"/>
      <c r="IK39" s="326"/>
      <c r="IL39" s="326"/>
      <c r="IM39" s="326"/>
      <c r="IN39" s="326"/>
      <c r="IO39" s="326"/>
      <c r="IP39" s="326"/>
      <c r="IQ39" s="326"/>
      <c r="IR39" s="326"/>
      <c r="IS39" s="326"/>
      <c r="IT39" s="326"/>
      <c r="IU39" s="326"/>
      <c r="IV39" s="326"/>
    </row>
    <row r="40" spans="1:256" customFormat="1" ht="12.95" thickBot="1">
      <c r="A40" s="326"/>
      <c r="B40" s="1145" t="s">
        <v>382</v>
      </c>
      <c r="C40" s="1146"/>
      <c r="D40" s="1147">
        <v>542.81645659096398</v>
      </c>
      <c r="E40" s="1147">
        <v>618.54754039130455</v>
      </c>
      <c r="F40" s="1148">
        <v>1161.3639969822682</v>
      </c>
      <c r="G40" s="333"/>
      <c r="H40" s="333"/>
      <c r="I40" s="292"/>
      <c r="J40" s="292"/>
      <c r="K40" s="292"/>
      <c r="L40" s="292"/>
      <c r="M40" s="292"/>
      <c r="N40" s="292"/>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6"/>
      <c r="CC40" s="326"/>
      <c r="CD40" s="326"/>
      <c r="CE40" s="326"/>
      <c r="CF40" s="326"/>
      <c r="CG40" s="326"/>
      <c r="CH40" s="326"/>
      <c r="CI40" s="326"/>
      <c r="CJ40" s="326"/>
      <c r="CK40" s="326"/>
      <c r="CL40" s="326"/>
      <c r="CM40" s="326"/>
      <c r="CN40" s="326"/>
      <c r="CO40" s="326"/>
      <c r="CP40" s="326"/>
      <c r="CQ40" s="326"/>
      <c r="CR40" s="326"/>
      <c r="CS40" s="326"/>
      <c r="CT40" s="326"/>
      <c r="CU40" s="326"/>
      <c r="CV40" s="326"/>
      <c r="CW40" s="326"/>
      <c r="CX40" s="326"/>
      <c r="CY40" s="326"/>
      <c r="CZ40" s="326"/>
      <c r="DA40" s="326"/>
      <c r="DB40" s="326"/>
      <c r="DC40" s="326"/>
      <c r="DD40" s="326"/>
      <c r="DE40" s="326"/>
      <c r="DF40" s="326"/>
      <c r="DG40" s="326"/>
      <c r="DH40" s="326"/>
      <c r="DI40" s="326"/>
      <c r="DJ40" s="326"/>
      <c r="DK40" s="326"/>
      <c r="DL40" s="326"/>
      <c r="DM40" s="326"/>
      <c r="DN40" s="326"/>
      <c r="DO40" s="326"/>
      <c r="DP40" s="326"/>
      <c r="DQ40" s="326"/>
      <c r="DR40" s="326"/>
      <c r="DS40" s="326"/>
      <c r="DT40" s="326"/>
      <c r="DU40" s="326"/>
      <c r="DV40" s="326"/>
      <c r="DW40" s="326"/>
      <c r="DX40" s="326"/>
      <c r="DY40" s="326"/>
      <c r="DZ40" s="326"/>
      <c r="EA40" s="326"/>
      <c r="EB40" s="326"/>
      <c r="EC40" s="326"/>
      <c r="ED40" s="326"/>
      <c r="EE40" s="326"/>
      <c r="EF40" s="326"/>
      <c r="EG40" s="326"/>
      <c r="EH40" s="326"/>
      <c r="EI40" s="326"/>
      <c r="EJ40" s="326"/>
      <c r="EK40" s="326"/>
      <c r="EL40" s="326"/>
      <c r="EM40" s="326"/>
      <c r="EN40" s="326"/>
      <c r="EO40" s="326"/>
      <c r="EP40" s="326"/>
      <c r="EQ40" s="326"/>
      <c r="ER40" s="326"/>
      <c r="ES40" s="326"/>
      <c r="ET40" s="326"/>
      <c r="EU40" s="326"/>
      <c r="EV40" s="326"/>
      <c r="EW40" s="326"/>
      <c r="EX40" s="326"/>
      <c r="EY40" s="326"/>
      <c r="EZ40" s="326"/>
      <c r="FA40" s="326"/>
      <c r="FB40" s="326"/>
      <c r="FC40" s="326"/>
      <c r="FD40" s="326"/>
      <c r="FE40" s="326"/>
      <c r="FF40" s="326"/>
      <c r="FG40" s="326"/>
      <c r="FH40" s="326"/>
      <c r="FI40" s="326"/>
      <c r="FJ40" s="326"/>
      <c r="FK40" s="326"/>
      <c r="FL40" s="326"/>
      <c r="FM40" s="326"/>
      <c r="FN40" s="326"/>
      <c r="FO40" s="326"/>
      <c r="FP40" s="326"/>
      <c r="FQ40" s="326"/>
      <c r="FR40" s="326"/>
      <c r="FS40" s="326"/>
      <c r="FT40" s="326"/>
      <c r="FU40" s="326"/>
      <c r="FV40" s="326"/>
      <c r="FW40" s="326"/>
      <c r="FX40" s="326"/>
      <c r="FY40" s="326"/>
      <c r="FZ40" s="326"/>
      <c r="GA40" s="326"/>
      <c r="GB40" s="326"/>
      <c r="GC40" s="326"/>
      <c r="GD40" s="326"/>
      <c r="GE40" s="326"/>
      <c r="GF40" s="326"/>
      <c r="GG40" s="326"/>
      <c r="GH40" s="326"/>
      <c r="GI40" s="326"/>
      <c r="GJ40" s="326"/>
      <c r="GK40" s="326"/>
      <c r="GL40" s="326"/>
      <c r="GM40" s="326"/>
      <c r="GN40" s="326"/>
      <c r="GO40" s="326"/>
      <c r="GP40" s="326"/>
      <c r="GQ40" s="326"/>
      <c r="GR40" s="326"/>
      <c r="GS40" s="326"/>
      <c r="GT40" s="326"/>
      <c r="GU40" s="326"/>
      <c r="GV40" s="326"/>
      <c r="GW40" s="326"/>
      <c r="GX40" s="326"/>
      <c r="GY40" s="326"/>
      <c r="GZ40" s="326"/>
      <c r="HA40" s="326"/>
      <c r="HB40" s="326"/>
      <c r="HC40" s="326"/>
      <c r="HD40" s="326"/>
      <c r="HE40" s="326"/>
      <c r="HF40" s="326"/>
      <c r="HG40" s="326"/>
      <c r="HH40" s="326"/>
      <c r="HI40" s="326"/>
      <c r="HJ40" s="326"/>
      <c r="HK40" s="326"/>
      <c r="HL40" s="326"/>
      <c r="HM40" s="326"/>
      <c r="HN40" s="326"/>
      <c r="HO40" s="326"/>
      <c r="HP40" s="326"/>
      <c r="HQ40" s="326"/>
      <c r="HR40" s="326"/>
      <c r="HS40" s="326"/>
      <c r="HT40" s="326"/>
      <c r="HU40" s="326"/>
      <c r="HV40" s="326"/>
      <c r="HW40" s="326"/>
      <c r="HX40" s="326"/>
      <c r="HY40" s="326"/>
      <c r="HZ40" s="326"/>
      <c r="IA40" s="326"/>
      <c r="IB40" s="326"/>
      <c r="IC40" s="326"/>
      <c r="ID40" s="326"/>
      <c r="IE40" s="326"/>
      <c r="IF40" s="326"/>
      <c r="IG40" s="326"/>
      <c r="IH40" s="326"/>
      <c r="II40" s="326"/>
      <c r="IJ40" s="326"/>
      <c r="IK40" s="326"/>
      <c r="IL40" s="326"/>
      <c r="IM40" s="326"/>
      <c r="IN40" s="326"/>
      <c r="IO40" s="326"/>
      <c r="IP40" s="326"/>
      <c r="IQ40" s="326"/>
      <c r="IR40" s="326"/>
      <c r="IS40" s="326"/>
      <c r="IT40" s="326"/>
      <c r="IU40" s="326"/>
      <c r="IV40" s="326"/>
    </row>
    <row r="41" spans="1:256" ht="24.75" customHeight="1">
      <c r="B41" s="2144" t="s">
        <v>637</v>
      </c>
      <c r="C41" s="2144"/>
      <c r="D41" s="2144"/>
      <c r="E41" s="2144"/>
      <c r="F41" s="2144"/>
      <c r="G41" s="292"/>
      <c r="H41" s="292"/>
      <c r="I41" s="132"/>
      <c r="J41" s="132"/>
      <c r="K41" s="292"/>
      <c r="L41" s="292"/>
      <c r="M41" s="292"/>
      <c r="N41" s="292"/>
    </row>
    <row r="42" spans="1:256" ht="24.75" customHeight="1">
      <c r="B42" s="2144" t="s">
        <v>638</v>
      </c>
      <c r="C42" s="2144"/>
      <c r="D42" s="2144"/>
      <c r="E42" s="2144"/>
      <c r="F42" s="2144"/>
      <c r="G42" s="292"/>
      <c r="H42" s="292"/>
      <c r="I42" s="132"/>
      <c r="J42" s="132"/>
      <c r="K42" s="292"/>
      <c r="L42" s="292"/>
      <c r="M42" s="292"/>
      <c r="N42" s="292"/>
    </row>
    <row r="43" spans="1:256">
      <c r="B43" s="133" t="s">
        <v>639</v>
      </c>
      <c r="C43" s="292"/>
      <c r="D43" s="292"/>
      <c r="E43" s="333"/>
      <c r="F43" s="292"/>
      <c r="G43" s="292"/>
      <c r="H43" s="292"/>
      <c r="I43" s="292"/>
      <c r="J43" s="292"/>
      <c r="K43" s="292"/>
      <c r="L43" s="292"/>
      <c r="M43" s="292"/>
      <c r="N43" s="292"/>
    </row>
    <row r="44" spans="1:256">
      <c r="B44" s="132" t="s">
        <v>640</v>
      </c>
      <c r="C44" s="132"/>
      <c r="D44" s="132"/>
      <c r="E44" s="333"/>
      <c r="F44" s="336"/>
      <c r="G44" s="292"/>
      <c r="H44" s="292"/>
      <c r="I44" s="132"/>
      <c r="J44" s="132"/>
      <c r="K44" s="292"/>
      <c r="L44" s="292"/>
      <c r="M44" s="292"/>
      <c r="N44" s="292"/>
    </row>
    <row r="45" spans="1:256">
      <c r="B45" s="132" t="s">
        <v>386</v>
      </c>
      <c r="C45" s="132"/>
      <c r="D45" s="132"/>
      <c r="E45" s="333"/>
      <c r="F45" s="336"/>
      <c r="G45" s="292"/>
      <c r="H45" s="292"/>
      <c r="I45" s="132"/>
      <c r="J45" s="132"/>
      <c r="K45" s="292"/>
      <c r="L45" s="292"/>
      <c r="M45" s="292"/>
      <c r="N45" s="292"/>
    </row>
    <row r="46" spans="1:256">
      <c r="B46" s="132" t="s">
        <v>641</v>
      </c>
      <c r="C46" s="337"/>
      <c r="D46" s="336"/>
      <c r="E46" s="336"/>
      <c r="F46" s="336"/>
      <c r="G46" s="292"/>
      <c r="H46" s="292"/>
      <c r="I46" s="292"/>
      <c r="J46" s="292"/>
      <c r="K46" s="292"/>
      <c r="L46" s="292"/>
      <c r="M46" s="292"/>
      <c r="N46" s="292"/>
    </row>
    <row r="47" spans="1:256">
      <c r="B47" s="132" t="s">
        <v>642</v>
      </c>
      <c r="C47" s="337"/>
      <c r="D47" s="336"/>
      <c r="E47" s="336"/>
      <c r="F47" s="336"/>
      <c r="G47" s="292"/>
      <c r="H47" s="292"/>
      <c r="I47" s="292"/>
      <c r="J47" s="292"/>
      <c r="K47" s="292"/>
      <c r="L47" s="292"/>
      <c r="M47" s="292"/>
      <c r="N47" s="292"/>
    </row>
    <row r="48" spans="1:256">
      <c r="B48" s="132" t="s">
        <v>373</v>
      </c>
      <c r="C48" s="337"/>
      <c r="D48" s="336"/>
      <c r="E48" s="336"/>
      <c r="F48" s="336"/>
      <c r="G48" s="292"/>
      <c r="H48" s="292"/>
      <c r="I48" s="292"/>
      <c r="J48" s="292"/>
      <c r="K48" s="292"/>
      <c r="L48" s="292"/>
      <c r="M48" s="292"/>
      <c r="N48" s="292"/>
    </row>
    <row r="49" spans="1:256">
      <c r="B49" s="132" t="s">
        <v>643</v>
      </c>
      <c r="C49" s="337"/>
      <c r="D49" s="336"/>
      <c r="E49" s="336"/>
      <c r="F49" s="336"/>
      <c r="G49" s="292"/>
      <c r="H49" s="292"/>
      <c r="I49" s="292"/>
      <c r="J49" s="292"/>
      <c r="K49" s="292"/>
      <c r="L49" s="292"/>
      <c r="M49" s="292"/>
      <c r="N49" s="292"/>
    </row>
    <row r="50" spans="1:256">
      <c r="B50" s="132" t="s">
        <v>644</v>
      </c>
      <c r="C50" s="337"/>
      <c r="D50" s="336"/>
      <c r="E50" s="336"/>
      <c r="F50" s="336"/>
      <c r="G50" s="292"/>
      <c r="H50" s="292"/>
      <c r="I50" s="292"/>
      <c r="J50" s="292"/>
      <c r="K50" s="292"/>
      <c r="L50" s="292"/>
      <c r="M50" s="292"/>
      <c r="N50" s="292"/>
    </row>
    <row r="51" spans="1:256">
      <c r="B51" s="132" t="s">
        <v>645</v>
      </c>
      <c r="C51" s="337"/>
      <c r="D51" s="336"/>
      <c r="E51" s="336"/>
      <c r="F51" s="336"/>
      <c r="G51" s="292"/>
      <c r="H51" s="292"/>
      <c r="I51" s="292"/>
      <c r="J51" s="292"/>
      <c r="K51" s="292"/>
      <c r="L51" s="292"/>
      <c r="M51" s="292"/>
      <c r="N51" s="292"/>
    </row>
    <row r="52" spans="1:256">
      <c r="B52" s="132"/>
      <c r="C52" s="337"/>
      <c r="D52" s="336"/>
      <c r="E52" s="336"/>
      <c r="F52" s="336"/>
      <c r="G52" s="292"/>
      <c r="H52" s="292"/>
      <c r="I52" s="292"/>
      <c r="J52" s="292"/>
      <c r="K52" s="292"/>
      <c r="L52" s="292"/>
      <c r="M52" s="292"/>
      <c r="N52" s="292"/>
    </row>
    <row r="53" spans="1:256" ht="12.95" thickBot="1">
      <c r="B53" s="132"/>
      <c r="C53" s="337"/>
      <c r="D53" s="336"/>
      <c r="E53" s="336"/>
      <c r="F53" s="336"/>
      <c r="G53" s="292"/>
      <c r="H53" s="292"/>
      <c r="I53" s="292"/>
      <c r="J53" s="292"/>
      <c r="K53" s="292"/>
      <c r="L53" s="292"/>
      <c r="M53" s="292"/>
      <c r="N53" s="292"/>
    </row>
    <row r="54" spans="1:256" customFormat="1" ht="12.95">
      <c r="A54" s="326"/>
      <c r="B54" s="275" t="s">
        <v>602</v>
      </c>
      <c r="C54" s="314" t="s">
        <v>401</v>
      </c>
      <c r="D54" s="2134" t="s">
        <v>508</v>
      </c>
      <c r="E54" s="2134"/>
      <c r="F54" s="2135"/>
      <c r="G54" s="332"/>
      <c r="H54" s="332"/>
      <c r="I54" s="332"/>
      <c r="J54" s="332"/>
      <c r="K54" s="332"/>
      <c r="L54" s="332"/>
      <c r="M54" s="332"/>
      <c r="N54" s="332"/>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6"/>
      <c r="BW54" s="326"/>
      <c r="BX54" s="326"/>
      <c r="BY54" s="326"/>
      <c r="BZ54" s="326"/>
      <c r="CA54" s="326"/>
      <c r="CB54" s="326"/>
      <c r="CC54" s="326"/>
      <c r="CD54" s="326"/>
      <c r="CE54" s="326"/>
      <c r="CF54" s="326"/>
      <c r="CG54" s="326"/>
      <c r="CH54" s="326"/>
      <c r="CI54" s="326"/>
      <c r="CJ54" s="326"/>
      <c r="CK54" s="326"/>
      <c r="CL54" s="326"/>
      <c r="CM54" s="326"/>
      <c r="CN54" s="326"/>
      <c r="CO54" s="326"/>
      <c r="CP54" s="326"/>
      <c r="CQ54" s="326"/>
      <c r="CR54" s="326"/>
      <c r="CS54" s="326"/>
      <c r="CT54" s="326"/>
      <c r="CU54" s="326"/>
      <c r="CV54" s="326"/>
      <c r="CW54" s="326"/>
      <c r="CX54" s="326"/>
      <c r="CY54" s="326"/>
      <c r="CZ54" s="326"/>
      <c r="DA54" s="326"/>
      <c r="DB54" s="326"/>
      <c r="DC54" s="326"/>
      <c r="DD54" s="326"/>
      <c r="DE54" s="326"/>
      <c r="DF54" s="326"/>
      <c r="DG54" s="326"/>
      <c r="DH54" s="326"/>
      <c r="DI54" s="326"/>
      <c r="DJ54" s="326"/>
      <c r="DK54" s="326"/>
      <c r="DL54" s="326"/>
      <c r="DM54" s="326"/>
      <c r="DN54" s="326"/>
      <c r="DO54" s="326"/>
      <c r="DP54" s="326"/>
      <c r="DQ54" s="326"/>
      <c r="DR54" s="326"/>
      <c r="DS54" s="326"/>
      <c r="DT54" s="326"/>
      <c r="DU54" s="326"/>
      <c r="DV54" s="326"/>
      <c r="DW54" s="326"/>
      <c r="DX54" s="326"/>
      <c r="DY54" s="326"/>
      <c r="DZ54" s="326"/>
      <c r="EA54" s="326"/>
      <c r="EB54" s="326"/>
      <c r="EC54" s="326"/>
      <c r="ED54" s="326"/>
      <c r="EE54" s="326"/>
      <c r="EF54" s="326"/>
      <c r="EG54" s="326"/>
      <c r="EH54" s="326"/>
      <c r="EI54" s="326"/>
      <c r="EJ54" s="326"/>
      <c r="EK54" s="326"/>
      <c r="EL54" s="326"/>
      <c r="EM54" s="326"/>
      <c r="EN54" s="326"/>
      <c r="EO54" s="326"/>
      <c r="EP54" s="326"/>
      <c r="EQ54" s="326"/>
      <c r="ER54" s="326"/>
      <c r="ES54" s="326"/>
      <c r="ET54" s="326"/>
      <c r="EU54" s="326"/>
      <c r="EV54" s="326"/>
      <c r="EW54" s="326"/>
      <c r="EX54" s="326"/>
      <c r="EY54" s="326"/>
      <c r="EZ54" s="326"/>
      <c r="FA54" s="326"/>
      <c r="FB54" s="326"/>
      <c r="FC54" s="326"/>
      <c r="FD54" s="326"/>
      <c r="FE54" s="326"/>
      <c r="FF54" s="326"/>
      <c r="FG54" s="326"/>
      <c r="FH54" s="326"/>
      <c r="FI54" s="326"/>
      <c r="FJ54" s="326"/>
      <c r="FK54" s="326"/>
      <c r="FL54" s="326"/>
      <c r="FM54" s="326"/>
      <c r="FN54" s="326"/>
      <c r="FO54" s="326"/>
      <c r="FP54" s="326"/>
      <c r="FQ54" s="326"/>
      <c r="FR54" s="326"/>
      <c r="FS54" s="326"/>
      <c r="FT54" s="326"/>
      <c r="FU54" s="326"/>
      <c r="FV54" s="326"/>
      <c r="FW54" s="326"/>
      <c r="FX54" s="326"/>
      <c r="FY54" s="326"/>
      <c r="FZ54" s="326"/>
      <c r="GA54" s="326"/>
      <c r="GB54" s="326"/>
      <c r="GC54" s="326"/>
      <c r="GD54" s="326"/>
      <c r="GE54" s="326"/>
      <c r="GF54" s="326"/>
      <c r="GG54" s="326"/>
      <c r="GH54" s="326"/>
      <c r="GI54" s="326"/>
      <c r="GJ54" s="326"/>
      <c r="GK54" s="326"/>
      <c r="GL54" s="326"/>
      <c r="GM54" s="326"/>
      <c r="GN54" s="326"/>
      <c r="GO54" s="326"/>
      <c r="GP54" s="326"/>
      <c r="GQ54" s="326"/>
      <c r="GR54" s="326"/>
      <c r="GS54" s="326"/>
      <c r="GT54" s="326"/>
      <c r="GU54" s="326"/>
      <c r="GV54" s="326"/>
      <c r="GW54" s="326"/>
      <c r="GX54" s="326"/>
      <c r="GY54" s="326"/>
      <c r="GZ54" s="326"/>
      <c r="HA54" s="326"/>
      <c r="HB54" s="326"/>
      <c r="HC54" s="326"/>
      <c r="HD54" s="326"/>
      <c r="HE54" s="326"/>
      <c r="HF54" s="326"/>
      <c r="HG54" s="326"/>
      <c r="HH54" s="326"/>
      <c r="HI54" s="326"/>
      <c r="HJ54" s="326"/>
      <c r="HK54" s="326"/>
      <c r="HL54" s="326"/>
      <c r="HM54" s="326"/>
      <c r="HN54" s="326"/>
      <c r="HO54" s="326"/>
      <c r="HP54" s="326"/>
      <c r="HQ54" s="326"/>
      <c r="HR54" s="326"/>
      <c r="HS54" s="326"/>
      <c r="HT54" s="326"/>
      <c r="HU54" s="326"/>
      <c r="HV54" s="326"/>
      <c r="HW54" s="326"/>
      <c r="HX54" s="326"/>
      <c r="HY54" s="326"/>
      <c r="HZ54" s="326"/>
      <c r="IA54" s="326"/>
      <c r="IB54" s="326"/>
      <c r="IC54" s="326"/>
      <c r="ID54" s="326"/>
      <c r="IE54" s="326"/>
      <c r="IF54" s="326"/>
      <c r="IG54" s="326"/>
      <c r="IH54" s="326"/>
      <c r="II54" s="326"/>
      <c r="IJ54" s="326"/>
      <c r="IK54" s="326"/>
      <c r="IL54" s="326"/>
      <c r="IM54" s="326"/>
      <c r="IN54" s="326"/>
      <c r="IO54" s="326"/>
      <c r="IP54" s="326"/>
      <c r="IQ54" s="326"/>
      <c r="IR54" s="326"/>
      <c r="IS54" s="326"/>
      <c r="IT54" s="326"/>
      <c r="IU54" s="326"/>
      <c r="IV54" s="326"/>
    </row>
    <row r="55" spans="1:256" customFormat="1" ht="12.95">
      <c r="A55" s="326"/>
      <c r="B55" s="425" t="s">
        <v>61</v>
      </c>
      <c r="C55" s="40"/>
      <c r="D55" s="1136" t="s">
        <v>64</v>
      </c>
      <c r="E55" s="1149" t="s">
        <v>15</v>
      </c>
      <c r="F55" s="1144" t="s">
        <v>16</v>
      </c>
      <c r="G55" s="332"/>
      <c r="H55" s="332"/>
      <c r="I55" s="332"/>
      <c r="J55" s="332"/>
      <c r="K55" s="332"/>
      <c r="L55" s="332"/>
      <c r="M55" s="332"/>
      <c r="N55" s="332"/>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c r="BN55" s="326"/>
      <c r="BO55" s="326"/>
      <c r="BP55" s="326"/>
      <c r="BQ55" s="326"/>
      <c r="BR55" s="326"/>
      <c r="BS55" s="326"/>
      <c r="BT55" s="326"/>
      <c r="BU55" s="326"/>
      <c r="BV55" s="326"/>
      <c r="BW55" s="326"/>
      <c r="BX55" s="326"/>
      <c r="BY55" s="326"/>
      <c r="BZ55" s="326"/>
      <c r="CA55" s="326"/>
      <c r="CB55" s="326"/>
      <c r="CC55" s="326"/>
      <c r="CD55" s="326"/>
      <c r="CE55" s="326"/>
      <c r="CF55" s="326"/>
      <c r="CG55" s="326"/>
      <c r="CH55" s="326"/>
      <c r="CI55" s="326"/>
      <c r="CJ55" s="326"/>
      <c r="CK55" s="326"/>
      <c r="CL55" s="326"/>
      <c r="CM55" s="326"/>
      <c r="CN55" s="326"/>
      <c r="CO55" s="326"/>
      <c r="CP55" s="326"/>
      <c r="CQ55" s="326"/>
      <c r="CR55" s="326"/>
      <c r="CS55" s="326"/>
      <c r="CT55" s="326"/>
      <c r="CU55" s="326"/>
      <c r="CV55" s="326"/>
      <c r="CW55" s="326"/>
      <c r="CX55" s="326"/>
      <c r="CY55" s="326"/>
      <c r="CZ55" s="326"/>
      <c r="DA55" s="326"/>
      <c r="DB55" s="326"/>
      <c r="DC55" s="326"/>
      <c r="DD55" s="326"/>
      <c r="DE55" s="326"/>
      <c r="DF55" s="326"/>
      <c r="DG55" s="326"/>
      <c r="DH55" s="326"/>
      <c r="DI55" s="326"/>
      <c r="DJ55" s="326"/>
      <c r="DK55" s="326"/>
      <c r="DL55" s="326"/>
      <c r="DM55" s="326"/>
      <c r="DN55" s="326"/>
      <c r="DO55" s="326"/>
      <c r="DP55" s="326"/>
      <c r="DQ55" s="326"/>
      <c r="DR55" s="326"/>
      <c r="DS55" s="326"/>
      <c r="DT55" s="326"/>
      <c r="DU55" s="326"/>
      <c r="DV55" s="326"/>
      <c r="DW55" s="326"/>
      <c r="DX55" s="326"/>
      <c r="DY55" s="326"/>
      <c r="DZ55" s="326"/>
      <c r="EA55" s="326"/>
      <c r="EB55" s="326"/>
      <c r="EC55" s="326"/>
      <c r="ED55" s="326"/>
      <c r="EE55" s="326"/>
      <c r="EF55" s="326"/>
      <c r="EG55" s="326"/>
      <c r="EH55" s="326"/>
      <c r="EI55" s="326"/>
      <c r="EJ55" s="326"/>
      <c r="EK55" s="326"/>
      <c r="EL55" s="326"/>
      <c r="EM55" s="326"/>
      <c r="EN55" s="326"/>
      <c r="EO55" s="326"/>
      <c r="EP55" s="326"/>
      <c r="EQ55" s="326"/>
      <c r="ER55" s="326"/>
      <c r="ES55" s="326"/>
      <c r="ET55" s="326"/>
      <c r="EU55" s="326"/>
      <c r="EV55" s="326"/>
      <c r="EW55" s="326"/>
      <c r="EX55" s="326"/>
      <c r="EY55" s="326"/>
      <c r="EZ55" s="326"/>
      <c r="FA55" s="326"/>
      <c r="FB55" s="326"/>
      <c r="FC55" s="326"/>
      <c r="FD55" s="326"/>
      <c r="FE55" s="326"/>
      <c r="FF55" s="326"/>
      <c r="FG55" s="326"/>
      <c r="FH55" s="326"/>
      <c r="FI55" s="326"/>
      <c r="FJ55" s="326"/>
      <c r="FK55" s="326"/>
      <c r="FL55" s="326"/>
      <c r="FM55" s="326"/>
      <c r="FN55" s="326"/>
      <c r="FO55" s="326"/>
      <c r="FP55" s="326"/>
      <c r="FQ55" s="326"/>
      <c r="FR55" s="326"/>
      <c r="FS55" s="326"/>
      <c r="FT55" s="326"/>
      <c r="FU55" s="326"/>
      <c r="FV55" s="326"/>
      <c r="FW55" s="326"/>
      <c r="FX55" s="326"/>
      <c r="FY55" s="326"/>
      <c r="FZ55" s="326"/>
      <c r="GA55" s="326"/>
      <c r="GB55" s="326"/>
      <c r="GC55" s="326"/>
      <c r="GD55" s="326"/>
      <c r="GE55" s="326"/>
      <c r="GF55" s="326"/>
      <c r="GG55" s="326"/>
      <c r="GH55" s="326"/>
      <c r="GI55" s="326"/>
      <c r="GJ55" s="326"/>
      <c r="GK55" s="326"/>
      <c r="GL55" s="326"/>
      <c r="GM55" s="326"/>
      <c r="GN55" s="326"/>
      <c r="GO55" s="326"/>
      <c r="GP55" s="326"/>
      <c r="GQ55" s="326"/>
      <c r="GR55" s="326"/>
      <c r="GS55" s="326"/>
      <c r="GT55" s="326"/>
      <c r="GU55" s="326"/>
      <c r="GV55" s="326"/>
      <c r="GW55" s="326"/>
      <c r="GX55" s="326"/>
      <c r="GY55" s="326"/>
      <c r="GZ55" s="326"/>
      <c r="HA55" s="326"/>
      <c r="HB55" s="326"/>
      <c r="HC55" s="326"/>
      <c r="HD55" s="326"/>
      <c r="HE55" s="326"/>
      <c r="HF55" s="326"/>
      <c r="HG55" s="326"/>
      <c r="HH55" s="326"/>
      <c r="HI55" s="326"/>
      <c r="HJ55" s="326"/>
      <c r="HK55" s="326"/>
      <c r="HL55" s="326"/>
      <c r="HM55" s="326"/>
      <c r="HN55" s="326"/>
      <c r="HO55" s="326"/>
      <c r="HP55" s="326"/>
      <c r="HQ55" s="326"/>
      <c r="HR55" s="326"/>
      <c r="HS55" s="326"/>
      <c r="HT55" s="326"/>
      <c r="HU55" s="326"/>
      <c r="HV55" s="326"/>
      <c r="HW55" s="326"/>
      <c r="HX55" s="326"/>
      <c r="HY55" s="326"/>
      <c r="HZ55" s="326"/>
      <c r="IA55" s="326"/>
      <c r="IB55" s="326"/>
      <c r="IC55" s="326"/>
      <c r="ID55" s="326"/>
      <c r="IE55" s="326"/>
      <c r="IF55" s="326"/>
      <c r="IG55" s="326"/>
      <c r="IH55" s="326"/>
      <c r="II55" s="326"/>
      <c r="IJ55" s="326"/>
      <c r="IK55" s="326"/>
      <c r="IL55" s="326"/>
      <c r="IM55" s="326"/>
      <c r="IN55" s="326"/>
      <c r="IO55" s="326"/>
      <c r="IP55" s="326"/>
      <c r="IQ55" s="326"/>
      <c r="IR55" s="326"/>
      <c r="IS55" s="326"/>
      <c r="IT55" s="326"/>
      <c r="IU55" s="326"/>
      <c r="IV55" s="326"/>
    </row>
    <row r="56" spans="1:256" customFormat="1">
      <c r="A56" s="326"/>
      <c r="B56" s="389" t="s">
        <v>471</v>
      </c>
      <c r="C56" s="1137" t="s">
        <v>286</v>
      </c>
      <c r="D56" s="19">
        <v>8.0886630434782596</v>
      </c>
      <c r="E56" s="19">
        <v>0</v>
      </c>
      <c r="F56" s="444">
        <v>8.0886630434782596</v>
      </c>
      <c r="G56" s="332"/>
      <c r="H56" s="332"/>
      <c r="I56" s="332"/>
      <c r="J56" s="332"/>
      <c r="K56" s="332"/>
      <c r="L56" s="332"/>
      <c r="M56" s="332"/>
      <c r="N56" s="332"/>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6"/>
      <c r="BR56" s="326"/>
      <c r="BS56" s="326"/>
      <c r="BT56" s="326"/>
      <c r="BU56" s="326"/>
      <c r="BV56" s="326"/>
      <c r="BW56" s="326"/>
      <c r="BX56" s="326"/>
      <c r="BY56" s="326"/>
      <c r="BZ56" s="326"/>
      <c r="CA56" s="326"/>
      <c r="CB56" s="326"/>
      <c r="CC56" s="326"/>
      <c r="CD56" s="326"/>
      <c r="CE56" s="326"/>
      <c r="CF56" s="326"/>
      <c r="CG56" s="326"/>
      <c r="CH56" s="326"/>
      <c r="CI56" s="326"/>
      <c r="CJ56" s="326"/>
      <c r="CK56" s="326"/>
      <c r="CL56" s="326"/>
      <c r="CM56" s="326"/>
      <c r="CN56" s="326"/>
      <c r="CO56" s="326"/>
      <c r="CP56" s="326"/>
      <c r="CQ56" s="326"/>
      <c r="CR56" s="326"/>
      <c r="CS56" s="326"/>
      <c r="CT56" s="326"/>
      <c r="CU56" s="326"/>
      <c r="CV56" s="326"/>
      <c r="CW56" s="326"/>
      <c r="CX56" s="326"/>
      <c r="CY56" s="326"/>
      <c r="CZ56" s="326"/>
      <c r="DA56" s="326"/>
      <c r="DB56" s="326"/>
      <c r="DC56" s="326"/>
      <c r="DD56" s="326"/>
      <c r="DE56" s="326"/>
      <c r="DF56" s="326"/>
      <c r="DG56" s="326"/>
      <c r="DH56" s="326"/>
      <c r="DI56" s="326"/>
      <c r="DJ56" s="326"/>
      <c r="DK56" s="326"/>
      <c r="DL56" s="326"/>
      <c r="DM56" s="326"/>
      <c r="DN56" s="326"/>
      <c r="DO56" s="326"/>
      <c r="DP56" s="326"/>
      <c r="DQ56" s="326"/>
      <c r="DR56" s="326"/>
      <c r="DS56" s="326"/>
      <c r="DT56" s="326"/>
      <c r="DU56" s="326"/>
      <c r="DV56" s="326"/>
      <c r="DW56" s="326"/>
      <c r="DX56" s="326"/>
      <c r="DY56" s="326"/>
      <c r="DZ56" s="326"/>
      <c r="EA56" s="326"/>
      <c r="EB56" s="326"/>
      <c r="EC56" s="326"/>
      <c r="ED56" s="326"/>
      <c r="EE56" s="326"/>
      <c r="EF56" s="326"/>
      <c r="EG56" s="326"/>
      <c r="EH56" s="326"/>
      <c r="EI56" s="326"/>
      <c r="EJ56" s="326"/>
      <c r="EK56" s="326"/>
      <c r="EL56" s="326"/>
      <c r="EM56" s="326"/>
      <c r="EN56" s="326"/>
      <c r="EO56" s="326"/>
      <c r="EP56" s="326"/>
      <c r="EQ56" s="326"/>
      <c r="ER56" s="326"/>
      <c r="ES56" s="326"/>
      <c r="ET56" s="326"/>
      <c r="EU56" s="326"/>
      <c r="EV56" s="326"/>
      <c r="EW56" s="326"/>
      <c r="EX56" s="326"/>
      <c r="EY56" s="326"/>
      <c r="EZ56" s="326"/>
      <c r="FA56" s="326"/>
      <c r="FB56" s="326"/>
      <c r="FC56" s="326"/>
      <c r="FD56" s="326"/>
      <c r="FE56" s="326"/>
      <c r="FF56" s="326"/>
      <c r="FG56" s="326"/>
      <c r="FH56" s="326"/>
      <c r="FI56" s="326"/>
      <c r="FJ56" s="326"/>
      <c r="FK56" s="326"/>
      <c r="FL56" s="326"/>
      <c r="FM56" s="326"/>
      <c r="FN56" s="326"/>
      <c r="FO56" s="326"/>
      <c r="FP56" s="326"/>
      <c r="FQ56" s="326"/>
      <c r="FR56" s="326"/>
      <c r="FS56" s="326"/>
      <c r="FT56" s="326"/>
      <c r="FU56" s="326"/>
      <c r="FV56" s="326"/>
      <c r="FW56" s="326"/>
      <c r="FX56" s="326"/>
      <c r="FY56" s="326"/>
      <c r="FZ56" s="326"/>
      <c r="GA56" s="326"/>
      <c r="GB56" s="326"/>
      <c r="GC56" s="326"/>
      <c r="GD56" s="326"/>
      <c r="GE56" s="326"/>
      <c r="GF56" s="326"/>
      <c r="GG56" s="326"/>
      <c r="GH56" s="326"/>
      <c r="GI56" s="326"/>
      <c r="GJ56" s="326"/>
      <c r="GK56" s="326"/>
      <c r="GL56" s="326"/>
      <c r="GM56" s="326"/>
      <c r="GN56" s="326"/>
      <c r="GO56" s="326"/>
      <c r="GP56" s="326"/>
      <c r="GQ56" s="326"/>
      <c r="GR56" s="326"/>
      <c r="GS56" s="326"/>
      <c r="GT56" s="326"/>
      <c r="GU56" s="326"/>
      <c r="GV56" s="326"/>
      <c r="GW56" s="326"/>
      <c r="GX56" s="326"/>
      <c r="GY56" s="326"/>
      <c r="GZ56" s="326"/>
      <c r="HA56" s="326"/>
      <c r="HB56" s="326"/>
      <c r="HC56" s="326"/>
      <c r="HD56" s="326"/>
      <c r="HE56" s="326"/>
      <c r="HF56" s="326"/>
      <c r="HG56" s="326"/>
      <c r="HH56" s="326"/>
      <c r="HI56" s="326"/>
      <c r="HJ56" s="326"/>
      <c r="HK56" s="326"/>
      <c r="HL56" s="326"/>
      <c r="HM56" s="326"/>
      <c r="HN56" s="326"/>
      <c r="HO56" s="326"/>
      <c r="HP56" s="326"/>
      <c r="HQ56" s="326"/>
      <c r="HR56" s="326"/>
      <c r="HS56" s="326"/>
      <c r="HT56" s="326"/>
      <c r="HU56" s="326"/>
      <c r="HV56" s="326"/>
      <c r="HW56" s="326"/>
      <c r="HX56" s="326"/>
      <c r="HY56" s="326"/>
      <c r="HZ56" s="326"/>
      <c r="IA56" s="326"/>
      <c r="IB56" s="326"/>
      <c r="IC56" s="326"/>
      <c r="ID56" s="326"/>
      <c r="IE56" s="326"/>
      <c r="IF56" s="326"/>
      <c r="IG56" s="326"/>
      <c r="IH56" s="326"/>
      <c r="II56" s="326"/>
      <c r="IJ56" s="326"/>
      <c r="IK56" s="326"/>
      <c r="IL56" s="326"/>
      <c r="IM56" s="326"/>
      <c r="IN56" s="326"/>
      <c r="IO56" s="326"/>
      <c r="IP56" s="326"/>
      <c r="IQ56" s="326"/>
      <c r="IR56" s="326"/>
      <c r="IS56" s="326"/>
      <c r="IT56" s="326"/>
      <c r="IU56" s="326"/>
      <c r="IV56" s="326"/>
    </row>
    <row r="57" spans="1:256" customFormat="1">
      <c r="A57" s="326"/>
      <c r="B57" s="389" t="s">
        <v>223</v>
      </c>
      <c r="C57" s="20">
        <v>7.5999999999999998E-2</v>
      </c>
      <c r="D57" s="19">
        <v>14.032163043478274</v>
      </c>
      <c r="E57" s="19">
        <v>1.8490334130434711</v>
      </c>
      <c r="F57" s="444">
        <v>15.881196456521746</v>
      </c>
      <c r="G57" s="292"/>
      <c r="H57" s="292"/>
      <c r="I57" s="292"/>
      <c r="J57" s="292"/>
      <c r="K57" s="292"/>
      <c r="L57" s="292"/>
      <c r="M57" s="292"/>
      <c r="N57" s="292"/>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c r="BT57" s="326"/>
      <c r="BU57" s="326"/>
      <c r="BV57" s="326"/>
      <c r="BW57" s="326"/>
      <c r="BX57" s="326"/>
      <c r="BY57" s="326"/>
      <c r="BZ57" s="326"/>
      <c r="CA57" s="326"/>
      <c r="CB57" s="326"/>
      <c r="CC57" s="326"/>
      <c r="CD57" s="326"/>
      <c r="CE57" s="326"/>
      <c r="CF57" s="326"/>
      <c r="CG57" s="326"/>
      <c r="CH57" s="326"/>
      <c r="CI57" s="326"/>
      <c r="CJ57" s="326"/>
      <c r="CK57" s="326"/>
      <c r="CL57" s="326"/>
      <c r="CM57" s="326"/>
      <c r="CN57" s="326"/>
      <c r="CO57" s="326"/>
      <c r="CP57" s="326"/>
      <c r="CQ57" s="326"/>
      <c r="CR57" s="326"/>
      <c r="CS57" s="326"/>
      <c r="CT57" s="326"/>
      <c r="CU57" s="326"/>
      <c r="CV57" s="326"/>
      <c r="CW57" s="326"/>
      <c r="CX57" s="326"/>
      <c r="CY57" s="326"/>
      <c r="CZ57" s="326"/>
      <c r="DA57" s="326"/>
      <c r="DB57" s="326"/>
      <c r="DC57" s="326"/>
      <c r="DD57" s="326"/>
      <c r="DE57" s="326"/>
      <c r="DF57" s="326"/>
      <c r="DG57" s="326"/>
      <c r="DH57" s="326"/>
      <c r="DI57" s="326"/>
      <c r="DJ57" s="326"/>
      <c r="DK57" s="326"/>
      <c r="DL57" s="326"/>
      <c r="DM57" s="326"/>
      <c r="DN57" s="326"/>
      <c r="DO57" s="326"/>
      <c r="DP57" s="326"/>
      <c r="DQ57" s="326"/>
      <c r="DR57" s="326"/>
      <c r="DS57" s="326"/>
      <c r="DT57" s="326"/>
      <c r="DU57" s="326"/>
      <c r="DV57" s="326"/>
      <c r="DW57" s="326"/>
      <c r="DX57" s="326"/>
      <c r="DY57" s="326"/>
      <c r="DZ57" s="326"/>
      <c r="EA57" s="326"/>
      <c r="EB57" s="326"/>
      <c r="EC57" s="326"/>
      <c r="ED57" s="326"/>
      <c r="EE57" s="326"/>
      <c r="EF57" s="326"/>
      <c r="EG57" s="326"/>
      <c r="EH57" s="326"/>
      <c r="EI57" s="326"/>
      <c r="EJ57" s="326"/>
      <c r="EK57" s="326"/>
      <c r="EL57" s="326"/>
      <c r="EM57" s="326"/>
      <c r="EN57" s="326"/>
      <c r="EO57" s="326"/>
      <c r="EP57" s="326"/>
      <c r="EQ57" s="326"/>
      <c r="ER57" s="326"/>
      <c r="ES57" s="326"/>
      <c r="ET57" s="326"/>
      <c r="EU57" s="326"/>
      <c r="EV57" s="326"/>
      <c r="EW57" s="326"/>
      <c r="EX57" s="326"/>
      <c r="EY57" s="326"/>
      <c r="EZ57" s="326"/>
      <c r="FA57" s="326"/>
      <c r="FB57" s="326"/>
      <c r="FC57" s="326"/>
      <c r="FD57" s="326"/>
      <c r="FE57" s="326"/>
      <c r="FF57" s="326"/>
      <c r="FG57" s="326"/>
      <c r="FH57" s="326"/>
      <c r="FI57" s="326"/>
      <c r="FJ57" s="326"/>
      <c r="FK57" s="326"/>
      <c r="FL57" s="326"/>
      <c r="FM57" s="326"/>
      <c r="FN57" s="326"/>
      <c r="FO57" s="326"/>
      <c r="FP57" s="326"/>
      <c r="FQ57" s="326"/>
      <c r="FR57" s="326"/>
      <c r="FS57" s="326"/>
      <c r="FT57" s="326"/>
      <c r="FU57" s="326"/>
      <c r="FV57" s="326"/>
      <c r="FW57" s="326"/>
      <c r="FX57" s="326"/>
      <c r="FY57" s="326"/>
      <c r="FZ57" s="326"/>
      <c r="GA57" s="326"/>
      <c r="GB57" s="326"/>
      <c r="GC57" s="326"/>
      <c r="GD57" s="326"/>
      <c r="GE57" s="326"/>
      <c r="GF57" s="326"/>
      <c r="GG57" s="326"/>
      <c r="GH57" s="326"/>
      <c r="GI57" s="326"/>
      <c r="GJ57" s="326"/>
      <c r="GK57" s="326"/>
      <c r="GL57" s="326"/>
      <c r="GM57" s="326"/>
      <c r="GN57" s="326"/>
      <c r="GO57" s="326"/>
      <c r="GP57" s="326"/>
      <c r="GQ57" s="326"/>
      <c r="GR57" s="326"/>
      <c r="GS57" s="326"/>
      <c r="GT57" s="326"/>
      <c r="GU57" s="326"/>
      <c r="GV57" s="326"/>
      <c r="GW57" s="326"/>
      <c r="GX57" s="326"/>
      <c r="GY57" s="326"/>
      <c r="GZ57" s="326"/>
      <c r="HA57" s="326"/>
      <c r="HB57" s="326"/>
      <c r="HC57" s="326"/>
      <c r="HD57" s="326"/>
      <c r="HE57" s="326"/>
      <c r="HF57" s="326"/>
      <c r="HG57" s="326"/>
      <c r="HH57" s="326"/>
      <c r="HI57" s="326"/>
      <c r="HJ57" s="326"/>
      <c r="HK57" s="326"/>
      <c r="HL57" s="326"/>
      <c r="HM57" s="326"/>
      <c r="HN57" s="326"/>
      <c r="HO57" s="326"/>
      <c r="HP57" s="326"/>
      <c r="HQ57" s="326"/>
      <c r="HR57" s="326"/>
      <c r="HS57" s="326"/>
      <c r="HT57" s="326"/>
      <c r="HU57" s="326"/>
      <c r="HV57" s="326"/>
      <c r="HW57" s="326"/>
      <c r="HX57" s="326"/>
      <c r="HY57" s="326"/>
      <c r="HZ57" s="326"/>
      <c r="IA57" s="326"/>
      <c r="IB57" s="326"/>
      <c r="IC57" s="326"/>
      <c r="ID57" s="326"/>
      <c r="IE57" s="326"/>
      <c r="IF57" s="326"/>
      <c r="IG57" s="326"/>
      <c r="IH57" s="326"/>
      <c r="II57" s="326"/>
      <c r="IJ57" s="326"/>
      <c r="IK57" s="326"/>
      <c r="IL57" s="326"/>
      <c r="IM57" s="326"/>
      <c r="IN57" s="326"/>
      <c r="IO57" s="326"/>
      <c r="IP57" s="326"/>
      <c r="IQ57" s="326"/>
      <c r="IR57" s="326"/>
      <c r="IS57" s="326"/>
      <c r="IT57" s="326"/>
      <c r="IU57" s="326"/>
      <c r="IV57" s="326"/>
    </row>
    <row r="58" spans="1:256" customFormat="1">
      <c r="A58" s="326"/>
      <c r="B58" s="389" t="s">
        <v>19</v>
      </c>
      <c r="C58" s="20">
        <v>0.1178</v>
      </c>
      <c r="D58" s="19">
        <v>-3.2534361678145892E-15</v>
      </c>
      <c r="E58" s="19">
        <v>0</v>
      </c>
      <c r="F58" s="444">
        <v>-3.2534361678145892E-15</v>
      </c>
      <c r="G58" s="292"/>
      <c r="H58" s="292"/>
      <c r="I58" s="292"/>
      <c r="J58" s="292"/>
      <c r="K58" s="292"/>
      <c r="L58" s="292"/>
      <c r="M58" s="292"/>
      <c r="N58" s="292"/>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326"/>
      <c r="BR58" s="326"/>
      <c r="BS58" s="326"/>
      <c r="BT58" s="326"/>
      <c r="BU58" s="326"/>
      <c r="BV58" s="326"/>
      <c r="BW58" s="326"/>
      <c r="BX58" s="326"/>
      <c r="BY58" s="326"/>
      <c r="BZ58" s="326"/>
      <c r="CA58" s="326"/>
      <c r="CB58" s="326"/>
      <c r="CC58" s="326"/>
      <c r="CD58" s="326"/>
      <c r="CE58" s="326"/>
      <c r="CF58" s="326"/>
      <c r="CG58" s="326"/>
      <c r="CH58" s="326"/>
      <c r="CI58" s="326"/>
      <c r="CJ58" s="326"/>
      <c r="CK58" s="326"/>
      <c r="CL58" s="326"/>
      <c r="CM58" s="326"/>
      <c r="CN58" s="326"/>
      <c r="CO58" s="326"/>
      <c r="CP58" s="326"/>
      <c r="CQ58" s="326"/>
      <c r="CR58" s="326"/>
      <c r="CS58" s="326"/>
      <c r="CT58" s="326"/>
      <c r="CU58" s="326"/>
      <c r="CV58" s="326"/>
      <c r="CW58" s="326"/>
      <c r="CX58" s="326"/>
      <c r="CY58" s="326"/>
      <c r="CZ58" s="326"/>
      <c r="DA58" s="326"/>
      <c r="DB58" s="326"/>
      <c r="DC58" s="326"/>
      <c r="DD58" s="326"/>
      <c r="DE58" s="326"/>
      <c r="DF58" s="326"/>
      <c r="DG58" s="326"/>
      <c r="DH58" s="326"/>
      <c r="DI58" s="326"/>
      <c r="DJ58" s="326"/>
      <c r="DK58" s="326"/>
      <c r="DL58" s="326"/>
      <c r="DM58" s="326"/>
      <c r="DN58" s="326"/>
      <c r="DO58" s="326"/>
      <c r="DP58" s="326"/>
      <c r="DQ58" s="326"/>
      <c r="DR58" s="326"/>
      <c r="DS58" s="326"/>
      <c r="DT58" s="326"/>
      <c r="DU58" s="326"/>
      <c r="DV58" s="326"/>
      <c r="DW58" s="326"/>
      <c r="DX58" s="326"/>
      <c r="DY58" s="326"/>
      <c r="DZ58" s="326"/>
      <c r="EA58" s="326"/>
      <c r="EB58" s="326"/>
      <c r="EC58" s="326"/>
      <c r="ED58" s="326"/>
      <c r="EE58" s="326"/>
      <c r="EF58" s="326"/>
      <c r="EG58" s="326"/>
      <c r="EH58" s="326"/>
      <c r="EI58" s="326"/>
      <c r="EJ58" s="326"/>
      <c r="EK58" s="326"/>
      <c r="EL58" s="326"/>
      <c r="EM58" s="326"/>
      <c r="EN58" s="326"/>
      <c r="EO58" s="326"/>
      <c r="EP58" s="326"/>
      <c r="EQ58" s="326"/>
      <c r="ER58" s="326"/>
      <c r="ES58" s="326"/>
      <c r="ET58" s="326"/>
      <c r="EU58" s="326"/>
      <c r="EV58" s="326"/>
      <c r="EW58" s="326"/>
      <c r="EX58" s="326"/>
      <c r="EY58" s="326"/>
      <c r="EZ58" s="326"/>
      <c r="FA58" s="326"/>
      <c r="FB58" s="326"/>
      <c r="FC58" s="326"/>
      <c r="FD58" s="326"/>
      <c r="FE58" s="326"/>
      <c r="FF58" s="326"/>
      <c r="FG58" s="326"/>
      <c r="FH58" s="326"/>
      <c r="FI58" s="326"/>
      <c r="FJ58" s="326"/>
      <c r="FK58" s="326"/>
      <c r="FL58" s="326"/>
      <c r="FM58" s="326"/>
      <c r="FN58" s="326"/>
      <c r="FO58" s="326"/>
      <c r="FP58" s="326"/>
      <c r="FQ58" s="326"/>
      <c r="FR58" s="326"/>
      <c r="FS58" s="326"/>
      <c r="FT58" s="326"/>
      <c r="FU58" s="326"/>
      <c r="FV58" s="326"/>
      <c r="FW58" s="326"/>
      <c r="FX58" s="326"/>
      <c r="FY58" s="326"/>
      <c r="FZ58" s="326"/>
      <c r="GA58" s="326"/>
      <c r="GB58" s="326"/>
      <c r="GC58" s="326"/>
      <c r="GD58" s="326"/>
      <c r="GE58" s="326"/>
      <c r="GF58" s="326"/>
      <c r="GG58" s="326"/>
      <c r="GH58" s="326"/>
      <c r="GI58" s="326"/>
      <c r="GJ58" s="326"/>
      <c r="GK58" s="326"/>
      <c r="GL58" s="326"/>
      <c r="GM58" s="326"/>
      <c r="GN58" s="326"/>
      <c r="GO58" s="326"/>
      <c r="GP58" s="326"/>
      <c r="GQ58" s="326"/>
      <c r="GR58" s="326"/>
      <c r="GS58" s="326"/>
      <c r="GT58" s="326"/>
      <c r="GU58" s="326"/>
      <c r="GV58" s="326"/>
      <c r="GW58" s="326"/>
      <c r="GX58" s="326"/>
      <c r="GY58" s="326"/>
      <c r="GZ58" s="326"/>
      <c r="HA58" s="326"/>
      <c r="HB58" s="326"/>
      <c r="HC58" s="326"/>
      <c r="HD58" s="326"/>
      <c r="HE58" s="326"/>
      <c r="HF58" s="326"/>
      <c r="HG58" s="326"/>
      <c r="HH58" s="326"/>
      <c r="HI58" s="326"/>
      <c r="HJ58" s="326"/>
      <c r="HK58" s="326"/>
      <c r="HL58" s="326"/>
      <c r="HM58" s="326"/>
      <c r="HN58" s="326"/>
      <c r="HO58" s="326"/>
      <c r="HP58" s="326"/>
      <c r="HQ58" s="326"/>
      <c r="HR58" s="326"/>
      <c r="HS58" s="326"/>
      <c r="HT58" s="326"/>
      <c r="HU58" s="326"/>
      <c r="HV58" s="326"/>
      <c r="HW58" s="326"/>
      <c r="HX58" s="326"/>
      <c r="HY58" s="326"/>
      <c r="HZ58" s="326"/>
      <c r="IA58" s="326"/>
      <c r="IB58" s="326"/>
      <c r="IC58" s="326"/>
      <c r="ID58" s="326"/>
      <c r="IE58" s="326"/>
      <c r="IF58" s="326"/>
      <c r="IG58" s="326"/>
      <c r="IH58" s="326"/>
      <c r="II58" s="326"/>
      <c r="IJ58" s="326"/>
      <c r="IK58" s="326"/>
      <c r="IL58" s="326"/>
      <c r="IM58" s="326"/>
      <c r="IN58" s="326"/>
      <c r="IO58" s="326"/>
      <c r="IP58" s="326"/>
      <c r="IQ58" s="326"/>
      <c r="IR58" s="326"/>
      <c r="IS58" s="326"/>
      <c r="IT58" s="326"/>
      <c r="IU58" s="326"/>
      <c r="IV58" s="326"/>
    </row>
    <row r="59" spans="1:256" customFormat="1">
      <c r="A59" s="326"/>
      <c r="B59" s="389" t="s">
        <v>528</v>
      </c>
      <c r="C59" s="20">
        <v>0.2</v>
      </c>
      <c r="D59" s="19">
        <v>11.011548913043487</v>
      </c>
      <c r="E59" s="19">
        <v>7.5511581304347839</v>
      </c>
      <c r="F59" s="444">
        <v>18.562707043478269</v>
      </c>
      <c r="G59" s="292"/>
      <c r="H59" s="292"/>
      <c r="I59" s="292"/>
      <c r="J59" s="292"/>
      <c r="K59" s="292"/>
      <c r="L59" s="292"/>
      <c r="M59" s="292"/>
      <c r="N59" s="292"/>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326"/>
      <c r="BL59" s="326"/>
      <c r="BM59" s="326"/>
      <c r="BN59" s="326"/>
      <c r="BO59" s="326"/>
      <c r="BP59" s="326"/>
      <c r="BQ59" s="326"/>
      <c r="BR59" s="326"/>
      <c r="BS59" s="326"/>
      <c r="BT59" s="326"/>
      <c r="BU59" s="326"/>
      <c r="BV59" s="326"/>
      <c r="BW59" s="326"/>
      <c r="BX59" s="326"/>
      <c r="BY59" s="326"/>
      <c r="BZ59" s="326"/>
      <c r="CA59" s="326"/>
      <c r="CB59" s="326"/>
      <c r="CC59" s="326"/>
      <c r="CD59" s="326"/>
      <c r="CE59" s="326"/>
      <c r="CF59" s="326"/>
      <c r="CG59" s="326"/>
      <c r="CH59" s="326"/>
      <c r="CI59" s="326"/>
      <c r="CJ59" s="326"/>
      <c r="CK59" s="326"/>
      <c r="CL59" s="326"/>
      <c r="CM59" s="326"/>
      <c r="CN59" s="326"/>
      <c r="CO59" s="326"/>
      <c r="CP59" s="326"/>
      <c r="CQ59" s="326"/>
      <c r="CR59" s="326"/>
      <c r="CS59" s="326"/>
      <c r="CT59" s="326"/>
      <c r="CU59" s="326"/>
      <c r="CV59" s="326"/>
      <c r="CW59" s="326"/>
      <c r="CX59" s="326"/>
      <c r="CY59" s="326"/>
      <c r="CZ59" s="326"/>
      <c r="DA59" s="326"/>
      <c r="DB59" s="326"/>
      <c r="DC59" s="326"/>
      <c r="DD59" s="326"/>
      <c r="DE59" s="326"/>
      <c r="DF59" s="326"/>
      <c r="DG59" s="326"/>
      <c r="DH59" s="326"/>
      <c r="DI59" s="326"/>
      <c r="DJ59" s="326"/>
      <c r="DK59" s="326"/>
      <c r="DL59" s="326"/>
      <c r="DM59" s="326"/>
      <c r="DN59" s="326"/>
      <c r="DO59" s="326"/>
      <c r="DP59" s="326"/>
      <c r="DQ59" s="326"/>
      <c r="DR59" s="326"/>
      <c r="DS59" s="326"/>
      <c r="DT59" s="326"/>
      <c r="DU59" s="326"/>
      <c r="DV59" s="326"/>
      <c r="DW59" s="326"/>
      <c r="DX59" s="326"/>
      <c r="DY59" s="326"/>
      <c r="DZ59" s="326"/>
      <c r="EA59" s="326"/>
      <c r="EB59" s="326"/>
      <c r="EC59" s="326"/>
      <c r="ED59" s="326"/>
      <c r="EE59" s="326"/>
      <c r="EF59" s="326"/>
      <c r="EG59" s="326"/>
      <c r="EH59" s="326"/>
      <c r="EI59" s="326"/>
      <c r="EJ59" s="326"/>
      <c r="EK59" s="326"/>
      <c r="EL59" s="326"/>
      <c r="EM59" s="326"/>
      <c r="EN59" s="326"/>
      <c r="EO59" s="326"/>
      <c r="EP59" s="326"/>
      <c r="EQ59" s="326"/>
      <c r="ER59" s="326"/>
      <c r="ES59" s="326"/>
      <c r="ET59" s="326"/>
      <c r="EU59" s="326"/>
      <c r="EV59" s="326"/>
      <c r="EW59" s="326"/>
      <c r="EX59" s="326"/>
      <c r="EY59" s="326"/>
      <c r="EZ59" s="326"/>
      <c r="FA59" s="326"/>
      <c r="FB59" s="326"/>
      <c r="FC59" s="326"/>
      <c r="FD59" s="326"/>
      <c r="FE59" s="326"/>
      <c r="FF59" s="326"/>
      <c r="FG59" s="326"/>
      <c r="FH59" s="326"/>
      <c r="FI59" s="326"/>
      <c r="FJ59" s="326"/>
      <c r="FK59" s="326"/>
      <c r="FL59" s="326"/>
      <c r="FM59" s="326"/>
      <c r="FN59" s="326"/>
      <c r="FO59" s="326"/>
      <c r="FP59" s="326"/>
      <c r="FQ59" s="326"/>
      <c r="FR59" s="326"/>
      <c r="FS59" s="326"/>
      <c r="FT59" s="326"/>
      <c r="FU59" s="326"/>
      <c r="FV59" s="326"/>
      <c r="FW59" s="326"/>
      <c r="FX59" s="326"/>
      <c r="FY59" s="326"/>
      <c r="FZ59" s="326"/>
      <c r="GA59" s="326"/>
      <c r="GB59" s="326"/>
      <c r="GC59" s="326"/>
      <c r="GD59" s="326"/>
      <c r="GE59" s="326"/>
      <c r="GF59" s="326"/>
      <c r="GG59" s="326"/>
      <c r="GH59" s="326"/>
      <c r="GI59" s="326"/>
      <c r="GJ59" s="326"/>
      <c r="GK59" s="326"/>
      <c r="GL59" s="326"/>
      <c r="GM59" s="326"/>
      <c r="GN59" s="326"/>
      <c r="GO59" s="326"/>
      <c r="GP59" s="326"/>
      <c r="GQ59" s="326"/>
      <c r="GR59" s="326"/>
      <c r="GS59" s="326"/>
      <c r="GT59" s="326"/>
      <c r="GU59" s="326"/>
      <c r="GV59" s="326"/>
      <c r="GW59" s="326"/>
      <c r="GX59" s="326"/>
      <c r="GY59" s="326"/>
      <c r="GZ59" s="326"/>
      <c r="HA59" s="326"/>
      <c r="HB59" s="326"/>
      <c r="HC59" s="326"/>
      <c r="HD59" s="326"/>
      <c r="HE59" s="326"/>
      <c r="HF59" s="326"/>
      <c r="HG59" s="326"/>
      <c r="HH59" s="326"/>
      <c r="HI59" s="326"/>
      <c r="HJ59" s="326"/>
      <c r="HK59" s="326"/>
      <c r="HL59" s="326"/>
      <c r="HM59" s="326"/>
      <c r="HN59" s="326"/>
      <c r="HO59" s="326"/>
      <c r="HP59" s="326"/>
      <c r="HQ59" s="326"/>
      <c r="HR59" s="326"/>
      <c r="HS59" s="326"/>
      <c r="HT59" s="326"/>
      <c r="HU59" s="326"/>
      <c r="HV59" s="326"/>
      <c r="HW59" s="326"/>
      <c r="HX59" s="326"/>
      <c r="HY59" s="326"/>
      <c r="HZ59" s="326"/>
      <c r="IA59" s="326"/>
      <c r="IB59" s="326"/>
      <c r="IC59" s="326"/>
      <c r="ID59" s="326"/>
      <c r="IE59" s="326"/>
      <c r="IF59" s="326"/>
      <c r="IG59" s="326"/>
      <c r="IH59" s="326"/>
      <c r="II59" s="326"/>
      <c r="IJ59" s="326"/>
      <c r="IK59" s="326"/>
      <c r="IL59" s="326"/>
      <c r="IM59" s="326"/>
      <c r="IN59" s="326"/>
      <c r="IO59" s="326"/>
      <c r="IP59" s="326"/>
      <c r="IQ59" s="326"/>
      <c r="IR59" s="326"/>
      <c r="IS59" s="326"/>
      <c r="IT59" s="326"/>
      <c r="IU59" s="326"/>
      <c r="IV59" s="326"/>
    </row>
    <row r="60" spans="1:256" customFormat="1">
      <c r="A60" s="326"/>
      <c r="B60" s="389" t="s">
        <v>31</v>
      </c>
      <c r="C60" s="20">
        <v>0.28916900000000001</v>
      </c>
      <c r="D60" s="19">
        <v>8.2507717391304283</v>
      </c>
      <c r="E60" s="19">
        <v>105.51470638043476</v>
      </c>
      <c r="F60" s="444">
        <v>113.76547811956519</v>
      </c>
      <c r="G60" s="292"/>
      <c r="H60" s="292"/>
      <c r="I60" s="292"/>
      <c r="J60" s="292"/>
      <c r="K60" s="292"/>
      <c r="L60" s="292"/>
      <c r="M60" s="292"/>
      <c r="N60" s="292"/>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6"/>
      <c r="BR60" s="326"/>
      <c r="BS60" s="326"/>
      <c r="BT60" s="326"/>
      <c r="BU60" s="326"/>
      <c r="BV60" s="326"/>
      <c r="BW60" s="326"/>
      <c r="BX60" s="326"/>
      <c r="BY60" s="326"/>
      <c r="BZ60" s="326"/>
      <c r="CA60" s="326"/>
      <c r="CB60" s="326"/>
      <c r="CC60" s="326"/>
      <c r="CD60" s="326"/>
      <c r="CE60" s="326"/>
      <c r="CF60" s="326"/>
      <c r="CG60" s="326"/>
      <c r="CH60" s="326"/>
      <c r="CI60" s="326"/>
      <c r="CJ60" s="326"/>
      <c r="CK60" s="326"/>
      <c r="CL60" s="326"/>
      <c r="CM60" s="326"/>
      <c r="CN60" s="326"/>
      <c r="CO60" s="326"/>
      <c r="CP60" s="326"/>
      <c r="CQ60" s="326"/>
      <c r="CR60" s="326"/>
      <c r="CS60" s="326"/>
      <c r="CT60" s="326"/>
      <c r="CU60" s="326"/>
      <c r="CV60" s="326"/>
      <c r="CW60" s="326"/>
      <c r="CX60" s="326"/>
      <c r="CY60" s="326"/>
      <c r="CZ60" s="326"/>
      <c r="DA60" s="326"/>
      <c r="DB60" s="326"/>
      <c r="DC60" s="326"/>
      <c r="DD60" s="326"/>
      <c r="DE60" s="326"/>
      <c r="DF60" s="326"/>
      <c r="DG60" s="326"/>
      <c r="DH60" s="326"/>
      <c r="DI60" s="326"/>
      <c r="DJ60" s="326"/>
      <c r="DK60" s="326"/>
      <c r="DL60" s="326"/>
      <c r="DM60" s="326"/>
      <c r="DN60" s="326"/>
      <c r="DO60" s="326"/>
      <c r="DP60" s="326"/>
      <c r="DQ60" s="326"/>
      <c r="DR60" s="326"/>
      <c r="DS60" s="326"/>
      <c r="DT60" s="326"/>
      <c r="DU60" s="326"/>
      <c r="DV60" s="326"/>
      <c r="DW60" s="326"/>
      <c r="DX60" s="326"/>
      <c r="DY60" s="326"/>
      <c r="DZ60" s="326"/>
      <c r="EA60" s="326"/>
      <c r="EB60" s="326"/>
      <c r="EC60" s="326"/>
      <c r="ED60" s="326"/>
      <c r="EE60" s="326"/>
      <c r="EF60" s="326"/>
      <c r="EG60" s="326"/>
      <c r="EH60" s="326"/>
      <c r="EI60" s="326"/>
      <c r="EJ60" s="326"/>
      <c r="EK60" s="326"/>
      <c r="EL60" s="326"/>
      <c r="EM60" s="326"/>
      <c r="EN60" s="326"/>
      <c r="EO60" s="326"/>
      <c r="EP60" s="326"/>
      <c r="EQ60" s="326"/>
      <c r="ER60" s="326"/>
      <c r="ES60" s="326"/>
      <c r="ET60" s="326"/>
      <c r="EU60" s="326"/>
      <c r="EV60" s="326"/>
      <c r="EW60" s="326"/>
      <c r="EX60" s="326"/>
      <c r="EY60" s="326"/>
      <c r="EZ60" s="326"/>
      <c r="FA60" s="326"/>
      <c r="FB60" s="326"/>
      <c r="FC60" s="326"/>
      <c r="FD60" s="326"/>
      <c r="FE60" s="326"/>
      <c r="FF60" s="326"/>
      <c r="FG60" s="326"/>
      <c r="FH60" s="326"/>
      <c r="FI60" s="326"/>
      <c r="FJ60" s="326"/>
      <c r="FK60" s="326"/>
      <c r="FL60" s="326"/>
      <c r="FM60" s="326"/>
      <c r="FN60" s="326"/>
      <c r="FO60" s="326"/>
      <c r="FP60" s="326"/>
      <c r="FQ60" s="326"/>
      <c r="FR60" s="326"/>
      <c r="FS60" s="326"/>
      <c r="FT60" s="326"/>
      <c r="FU60" s="326"/>
      <c r="FV60" s="326"/>
      <c r="FW60" s="326"/>
      <c r="FX60" s="326"/>
      <c r="FY60" s="326"/>
      <c r="FZ60" s="326"/>
      <c r="GA60" s="326"/>
      <c r="GB60" s="326"/>
      <c r="GC60" s="326"/>
      <c r="GD60" s="326"/>
      <c r="GE60" s="326"/>
      <c r="GF60" s="326"/>
      <c r="GG60" s="326"/>
      <c r="GH60" s="326"/>
      <c r="GI60" s="326"/>
      <c r="GJ60" s="326"/>
      <c r="GK60" s="326"/>
      <c r="GL60" s="326"/>
      <c r="GM60" s="326"/>
      <c r="GN60" s="326"/>
      <c r="GO60" s="326"/>
      <c r="GP60" s="326"/>
      <c r="GQ60" s="326"/>
      <c r="GR60" s="326"/>
      <c r="GS60" s="326"/>
      <c r="GT60" s="326"/>
      <c r="GU60" s="326"/>
      <c r="GV60" s="326"/>
      <c r="GW60" s="326"/>
      <c r="GX60" s="326"/>
      <c r="GY60" s="326"/>
      <c r="GZ60" s="326"/>
      <c r="HA60" s="326"/>
      <c r="HB60" s="326"/>
      <c r="HC60" s="326"/>
      <c r="HD60" s="326"/>
      <c r="HE60" s="326"/>
      <c r="HF60" s="326"/>
      <c r="HG60" s="326"/>
      <c r="HH60" s="326"/>
      <c r="HI60" s="326"/>
      <c r="HJ60" s="326"/>
      <c r="HK60" s="326"/>
      <c r="HL60" s="326"/>
      <c r="HM60" s="326"/>
      <c r="HN60" s="326"/>
      <c r="HO60" s="326"/>
      <c r="HP60" s="326"/>
      <c r="HQ60" s="326"/>
      <c r="HR60" s="326"/>
      <c r="HS60" s="326"/>
      <c r="HT60" s="326"/>
      <c r="HU60" s="326"/>
      <c r="HV60" s="326"/>
      <c r="HW60" s="326"/>
      <c r="HX60" s="326"/>
      <c r="HY60" s="326"/>
      <c r="HZ60" s="326"/>
      <c r="IA60" s="326"/>
      <c r="IB60" s="326"/>
      <c r="IC60" s="326"/>
      <c r="ID60" s="326"/>
      <c r="IE60" s="326"/>
      <c r="IF60" s="326"/>
      <c r="IG60" s="326"/>
      <c r="IH60" s="326"/>
      <c r="II60" s="326"/>
      <c r="IJ60" s="326"/>
      <c r="IK60" s="326"/>
      <c r="IL60" s="326"/>
      <c r="IM60" s="326"/>
      <c r="IN60" s="326"/>
      <c r="IO60" s="326"/>
      <c r="IP60" s="326"/>
      <c r="IQ60" s="326"/>
      <c r="IR60" s="326"/>
      <c r="IS60" s="326"/>
      <c r="IT60" s="326"/>
      <c r="IU60" s="326"/>
      <c r="IV60" s="326"/>
    </row>
    <row r="61" spans="1:256" customFormat="1">
      <c r="A61" s="326"/>
      <c r="B61" s="389" t="s">
        <v>288</v>
      </c>
      <c r="C61" s="20">
        <v>0.1482</v>
      </c>
      <c r="D61" s="19">
        <v>2.5626282269021563</v>
      </c>
      <c r="E61" s="19">
        <v>7.1013347826077197E-2</v>
      </c>
      <c r="F61" s="444">
        <v>2.6336415747282333</v>
      </c>
      <c r="G61" s="292"/>
      <c r="H61" s="292"/>
      <c r="I61" s="292"/>
      <c r="J61" s="292"/>
      <c r="K61" s="292"/>
      <c r="L61" s="292"/>
      <c r="M61" s="292"/>
      <c r="N61" s="292"/>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c r="CE61" s="326"/>
      <c r="CF61" s="326"/>
      <c r="CG61" s="326"/>
      <c r="CH61" s="326"/>
      <c r="CI61" s="326"/>
      <c r="CJ61" s="326"/>
      <c r="CK61" s="326"/>
      <c r="CL61" s="326"/>
      <c r="CM61" s="326"/>
      <c r="CN61" s="326"/>
      <c r="CO61" s="326"/>
      <c r="CP61" s="326"/>
      <c r="CQ61" s="326"/>
      <c r="CR61" s="326"/>
      <c r="CS61" s="326"/>
      <c r="CT61" s="326"/>
      <c r="CU61" s="326"/>
      <c r="CV61" s="326"/>
      <c r="CW61" s="326"/>
      <c r="CX61" s="326"/>
      <c r="CY61" s="326"/>
      <c r="CZ61" s="326"/>
      <c r="DA61" s="326"/>
      <c r="DB61" s="326"/>
      <c r="DC61" s="326"/>
      <c r="DD61" s="326"/>
      <c r="DE61" s="326"/>
      <c r="DF61" s="326"/>
      <c r="DG61" s="326"/>
      <c r="DH61" s="326"/>
      <c r="DI61" s="326"/>
      <c r="DJ61" s="326"/>
      <c r="DK61" s="326"/>
      <c r="DL61" s="326"/>
      <c r="DM61" s="326"/>
      <c r="DN61" s="326"/>
      <c r="DO61" s="326"/>
      <c r="DP61" s="326"/>
      <c r="DQ61" s="326"/>
      <c r="DR61" s="326"/>
      <c r="DS61" s="326"/>
      <c r="DT61" s="326"/>
      <c r="DU61" s="326"/>
      <c r="DV61" s="326"/>
      <c r="DW61" s="326"/>
      <c r="DX61" s="326"/>
      <c r="DY61" s="326"/>
      <c r="DZ61" s="326"/>
      <c r="EA61" s="326"/>
      <c r="EB61" s="326"/>
      <c r="EC61" s="326"/>
      <c r="ED61" s="326"/>
      <c r="EE61" s="326"/>
      <c r="EF61" s="326"/>
      <c r="EG61" s="326"/>
      <c r="EH61" s="326"/>
      <c r="EI61" s="326"/>
      <c r="EJ61" s="326"/>
      <c r="EK61" s="326"/>
      <c r="EL61" s="326"/>
      <c r="EM61" s="326"/>
      <c r="EN61" s="326"/>
      <c r="EO61" s="326"/>
      <c r="EP61" s="326"/>
      <c r="EQ61" s="326"/>
      <c r="ER61" s="326"/>
      <c r="ES61" s="326"/>
      <c r="ET61" s="326"/>
      <c r="EU61" s="326"/>
      <c r="EV61" s="326"/>
      <c r="EW61" s="326"/>
      <c r="EX61" s="326"/>
      <c r="EY61" s="326"/>
      <c r="EZ61" s="326"/>
      <c r="FA61" s="326"/>
      <c r="FB61" s="326"/>
      <c r="FC61" s="326"/>
      <c r="FD61" s="326"/>
      <c r="FE61" s="326"/>
      <c r="FF61" s="326"/>
      <c r="FG61" s="326"/>
      <c r="FH61" s="326"/>
      <c r="FI61" s="326"/>
      <c r="FJ61" s="326"/>
      <c r="FK61" s="326"/>
      <c r="FL61" s="326"/>
      <c r="FM61" s="326"/>
      <c r="FN61" s="326"/>
      <c r="FO61" s="326"/>
      <c r="FP61" s="326"/>
      <c r="FQ61" s="326"/>
      <c r="FR61" s="326"/>
      <c r="FS61" s="326"/>
      <c r="FT61" s="326"/>
      <c r="FU61" s="326"/>
      <c r="FV61" s="326"/>
      <c r="FW61" s="326"/>
      <c r="FX61" s="326"/>
      <c r="FY61" s="326"/>
      <c r="FZ61" s="326"/>
      <c r="GA61" s="326"/>
      <c r="GB61" s="326"/>
      <c r="GC61" s="326"/>
      <c r="GD61" s="326"/>
      <c r="GE61" s="326"/>
      <c r="GF61" s="326"/>
      <c r="GG61" s="326"/>
      <c r="GH61" s="326"/>
      <c r="GI61" s="326"/>
      <c r="GJ61" s="326"/>
      <c r="GK61" s="326"/>
      <c r="GL61" s="326"/>
      <c r="GM61" s="326"/>
      <c r="GN61" s="326"/>
      <c r="GO61" s="326"/>
      <c r="GP61" s="326"/>
      <c r="GQ61" s="326"/>
      <c r="GR61" s="326"/>
      <c r="GS61" s="326"/>
      <c r="GT61" s="326"/>
      <c r="GU61" s="326"/>
      <c r="GV61" s="326"/>
      <c r="GW61" s="326"/>
      <c r="GX61" s="326"/>
      <c r="GY61" s="326"/>
      <c r="GZ61" s="326"/>
      <c r="HA61" s="326"/>
      <c r="HB61" s="326"/>
      <c r="HC61" s="326"/>
      <c r="HD61" s="326"/>
      <c r="HE61" s="326"/>
      <c r="HF61" s="326"/>
      <c r="HG61" s="326"/>
      <c r="HH61" s="326"/>
      <c r="HI61" s="326"/>
      <c r="HJ61" s="326"/>
      <c r="HK61" s="326"/>
      <c r="HL61" s="326"/>
      <c r="HM61" s="326"/>
      <c r="HN61" s="326"/>
      <c r="HO61" s="326"/>
      <c r="HP61" s="326"/>
      <c r="HQ61" s="326"/>
      <c r="HR61" s="326"/>
      <c r="HS61" s="326"/>
      <c r="HT61" s="326"/>
      <c r="HU61" s="326"/>
      <c r="HV61" s="326"/>
      <c r="HW61" s="326"/>
      <c r="HX61" s="326"/>
      <c r="HY61" s="326"/>
      <c r="HZ61" s="326"/>
      <c r="IA61" s="326"/>
      <c r="IB61" s="326"/>
      <c r="IC61" s="326"/>
      <c r="ID61" s="326"/>
      <c r="IE61" s="326"/>
      <c r="IF61" s="326"/>
      <c r="IG61" s="326"/>
      <c r="IH61" s="326"/>
      <c r="II61" s="326"/>
      <c r="IJ61" s="326"/>
      <c r="IK61" s="326"/>
      <c r="IL61" s="326"/>
      <c r="IM61" s="326"/>
      <c r="IN61" s="326"/>
      <c r="IO61" s="326"/>
      <c r="IP61" s="326"/>
      <c r="IQ61" s="326"/>
      <c r="IR61" s="326"/>
      <c r="IS61" s="326"/>
      <c r="IT61" s="326"/>
      <c r="IU61" s="326"/>
      <c r="IV61" s="326"/>
    </row>
    <row r="62" spans="1:256" customFormat="1">
      <c r="A62" s="326"/>
      <c r="B62" s="389" t="s">
        <v>76</v>
      </c>
      <c r="C62" s="20">
        <v>0.6</v>
      </c>
      <c r="D62" s="19">
        <v>5.0379977921195698</v>
      </c>
      <c r="E62" s="19">
        <v>3.7448247826087027</v>
      </c>
      <c r="F62" s="444">
        <v>8.7828225747282715</v>
      </c>
      <c r="G62" s="292"/>
      <c r="H62" s="292"/>
      <c r="I62" s="292"/>
      <c r="J62" s="292"/>
      <c r="K62" s="292"/>
      <c r="L62" s="292"/>
      <c r="M62" s="292"/>
      <c r="N62" s="292"/>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326"/>
      <c r="DF62" s="326"/>
      <c r="DG62" s="326"/>
      <c r="DH62" s="326"/>
      <c r="DI62" s="326"/>
      <c r="DJ62" s="326"/>
      <c r="DK62" s="326"/>
      <c r="DL62" s="326"/>
      <c r="DM62" s="326"/>
      <c r="DN62" s="326"/>
      <c r="DO62" s="326"/>
      <c r="DP62" s="326"/>
      <c r="DQ62" s="326"/>
      <c r="DR62" s="326"/>
      <c r="DS62" s="326"/>
      <c r="DT62" s="326"/>
      <c r="DU62" s="326"/>
      <c r="DV62" s="326"/>
      <c r="DW62" s="326"/>
      <c r="DX62" s="326"/>
      <c r="DY62" s="326"/>
      <c r="DZ62" s="326"/>
      <c r="EA62" s="326"/>
      <c r="EB62" s="326"/>
      <c r="EC62" s="326"/>
      <c r="ED62" s="326"/>
      <c r="EE62" s="326"/>
      <c r="EF62" s="326"/>
      <c r="EG62" s="326"/>
      <c r="EH62" s="326"/>
      <c r="EI62" s="326"/>
      <c r="EJ62" s="326"/>
      <c r="EK62" s="326"/>
      <c r="EL62" s="326"/>
      <c r="EM62" s="326"/>
      <c r="EN62" s="326"/>
      <c r="EO62" s="326"/>
      <c r="EP62" s="326"/>
      <c r="EQ62" s="326"/>
      <c r="ER62" s="326"/>
      <c r="ES62" s="326"/>
      <c r="ET62" s="326"/>
      <c r="EU62" s="326"/>
      <c r="EV62" s="326"/>
      <c r="EW62" s="326"/>
      <c r="EX62" s="326"/>
      <c r="EY62" s="326"/>
      <c r="EZ62" s="326"/>
      <c r="FA62" s="326"/>
      <c r="FB62" s="326"/>
      <c r="FC62" s="326"/>
      <c r="FD62" s="326"/>
      <c r="FE62" s="326"/>
      <c r="FF62" s="326"/>
      <c r="FG62" s="326"/>
      <c r="FH62" s="326"/>
      <c r="FI62" s="326"/>
      <c r="FJ62" s="326"/>
      <c r="FK62" s="326"/>
      <c r="FL62" s="326"/>
      <c r="FM62" s="326"/>
      <c r="FN62" s="326"/>
      <c r="FO62" s="326"/>
      <c r="FP62" s="326"/>
      <c r="FQ62" s="326"/>
      <c r="FR62" s="326"/>
      <c r="FS62" s="326"/>
      <c r="FT62" s="326"/>
      <c r="FU62" s="326"/>
      <c r="FV62" s="326"/>
      <c r="FW62" s="326"/>
      <c r="FX62" s="326"/>
      <c r="FY62" s="326"/>
      <c r="FZ62" s="326"/>
      <c r="GA62" s="326"/>
      <c r="GB62" s="326"/>
      <c r="GC62" s="326"/>
      <c r="GD62" s="326"/>
      <c r="GE62" s="326"/>
      <c r="GF62" s="326"/>
      <c r="GG62" s="326"/>
      <c r="GH62" s="326"/>
      <c r="GI62" s="326"/>
      <c r="GJ62" s="326"/>
      <c r="GK62" s="326"/>
      <c r="GL62" s="326"/>
      <c r="GM62" s="326"/>
      <c r="GN62" s="326"/>
      <c r="GO62" s="326"/>
      <c r="GP62" s="326"/>
      <c r="GQ62" s="326"/>
      <c r="GR62" s="326"/>
      <c r="GS62" s="326"/>
      <c r="GT62" s="326"/>
      <c r="GU62" s="326"/>
      <c r="GV62" s="326"/>
      <c r="GW62" s="326"/>
      <c r="GX62" s="326"/>
      <c r="GY62" s="326"/>
      <c r="GZ62" s="326"/>
      <c r="HA62" s="326"/>
      <c r="HB62" s="326"/>
      <c r="HC62" s="326"/>
      <c r="HD62" s="326"/>
      <c r="HE62" s="326"/>
      <c r="HF62" s="326"/>
      <c r="HG62" s="326"/>
      <c r="HH62" s="326"/>
      <c r="HI62" s="326"/>
      <c r="HJ62" s="326"/>
      <c r="HK62" s="326"/>
      <c r="HL62" s="326"/>
      <c r="HM62" s="326"/>
      <c r="HN62" s="326"/>
      <c r="HO62" s="326"/>
      <c r="HP62" s="326"/>
      <c r="HQ62" s="326"/>
      <c r="HR62" s="326"/>
      <c r="HS62" s="326"/>
      <c r="HT62" s="326"/>
      <c r="HU62" s="326"/>
      <c r="HV62" s="326"/>
      <c r="HW62" s="326"/>
      <c r="HX62" s="326"/>
      <c r="HY62" s="326"/>
      <c r="HZ62" s="326"/>
      <c r="IA62" s="326"/>
      <c r="IB62" s="326"/>
      <c r="IC62" s="326"/>
      <c r="ID62" s="326"/>
      <c r="IE62" s="326"/>
      <c r="IF62" s="326"/>
      <c r="IG62" s="326"/>
      <c r="IH62" s="326"/>
      <c r="II62" s="326"/>
      <c r="IJ62" s="326"/>
      <c r="IK62" s="326"/>
      <c r="IL62" s="326"/>
      <c r="IM62" s="326"/>
      <c r="IN62" s="326"/>
      <c r="IO62" s="326"/>
      <c r="IP62" s="326"/>
      <c r="IQ62" s="326"/>
      <c r="IR62" s="326"/>
      <c r="IS62" s="326"/>
      <c r="IT62" s="326"/>
      <c r="IU62" s="326"/>
      <c r="IV62" s="326"/>
    </row>
    <row r="63" spans="1:256" customFormat="1">
      <c r="A63" s="326"/>
      <c r="B63" s="389" t="s">
        <v>646</v>
      </c>
      <c r="C63" s="1137" t="s">
        <v>181</v>
      </c>
      <c r="D63" s="19">
        <v>-2.3671885707659858E-14</v>
      </c>
      <c r="E63" s="19">
        <v>4.6339743636528274E-15</v>
      </c>
      <c r="F63" s="444">
        <v>-1.9037911344007029E-14</v>
      </c>
      <c r="G63" s="292"/>
      <c r="H63" s="292"/>
      <c r="I63" s="292"/>
      <c r="J63" s="292"/>
      <c r="K63" s="292"/>
      <c r="L63" s="292"/>
      <c r="M63" s="292"/>
      <c r="N63" s="292"/>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6"/>
      <c r="BR63" s="326"/>
      <c r="BS63" s="326"/>
      <c r="BT63" s="326"/>
      <c r="BU63" s="326"/>
      <c r="BV63" s="326"/>
      <c r="BW63" s="326"/>
      <c r="BX63" s="326"/>
      <c r="BY63" s="326"/>
      <c r="BZ63" s="326"/>
      <c r="CA63" s="326"/>
      <c r="CB63" s="326"/>
      <c r="CC63" s="326"/>
      <c r="CD63" s="326"/>
      <c r="CE63" s="326"/>
      <c r="CF63" s="326"/>
      <c r="CG63" s="326"/>
      <c r="CH63" s="326"/>
      <c r="CI63" s="326"/>
      <c r="CJ63" s="326"/>
      <c r="CK63" s="326"/>
      <c r="CL63" s="326"/>
      <c r="CM63" s="326"/>
      <c r="CN63" s="326"/>
      <c r="CO63" s="326"/>
      <c r="CP63" s="326"/>
      <c r="CQ63" s="326"/>
      <c r="CR63" s="326"/>
      <c r="CS63" s="326"/>
      <c r="CT63" s="326"/>
      <c r="CU63" s="326"/>
      <c r="CV63" s="326"/>
      <c r="CW63" s="326"/>
      <c r="CX63" s="326"/>
      <c r="CY63" s="326"/>
      <c r="CZ63" s="326"/>
      <c r="DA63" s="326"/>
      <c r="DB63" s="326"/>
      <c r="DC63" s="326"/>
      <c r="DD63" s="326"/>
      <c r="DE63" s="326"/>
      <c r="DF63" s="326"/>
      <c r="DG63" s="326"/>
      <c r="DH63" s="326"/>
      <c r="DI63" s="326"/>
      <c r="DJ63" s="326"/>
      <c r="DK63" s="326"/>
      <c r="DL63" s="326"/>
      <c r="DM63" s="326"/>
      <c r="DN63" s="326"/>
      <c r="DO63" s="326"/>
      <c r="DP63" s="326"/>
      <c r="DQ63" s="326"/>
      <c r="DR63" s="326"/>
      <c r="DS63" s="326"/>
      <c r="DT63" s="326"/>
      <c r="DU63" s="326"/>
      <c r="DV63" s="326"/>
      <c r="DW63" s="326"/>
      <c r="DX63" s="326"/>
      <c r="DY63" s="326"/>
      <c r="DZ63" s="326"/>
      <c r="EA63" s="326"/>
      <c r="EB63" s="326"/>
      <c r="EC63" s="326"/>
      <c r="ED63" s="326"/>
      <c r="EE63" s="326"/>
      <c r="EF63" s="326"/>
      <c r="EG63" s="326"/>
      <c r="EH63" s="326"/>
      <c r="EI63" s="326"/>
      <c r="EJ63" s="326"/>
      <c r="EK63" s="326"/>
      <c r="EL63" s="326"/>
      <c r="EM63" s="326"/>
      <c r="EN63" s="326"/>
      <c r="EO63" s="326"/>
      <c r="EP63" s="326"/>
      <c r="EQ63" s="326"/>
      <c r="ER63" s="326"/>
      <c r="ES63" s="326"/>
      <c r="ET63" s="326"/>
      <c r="EU63" s="326"/>
      <c r="EV63" s="326"/>
      <c r="EW63" s="326"/>
      <c r="EX63" s="326"/>
      <c r="EY63" s="326"/>
      <c r="EZ63" s="326"/>
      <c r="FA63" s="326"/>
      <c r="FB63" s="326"/>
      <c r="FC63" s="326"/>
      <c r="FD63" s="326"/>
      <c r="FE63" s="326"/>
      <c r="FF63" s="326"/>
      <c r="FG63" s="326"/>
      <c r="FH63" s="326"/>
      <c r="FI63" s="326"/>
      <c r="FJ63" s="326"/>
      <c r="FK63" s="326"/>
      <c r="FL63" s="326"/>
      <c r="FM63" s="326"/>
      <c r="FN63" s="326"/>
      <c r="FO63" s="326"/>
      <c r="FP63" s="326"/>
      <c r="FQ63" s="326"/>
      <c r="FR63" s="326"/>
      <c r="FS63" s="326"/>
      <c r="FT63" s="326"/>
      <c r="FU63" s="326"/>
      <c r="FV63" s="326"/>
      <c r="FW63" s="326"/>
      <c r="FX63" s="326"/>
      <c r="FY63" s="326"/>
      <c r="FZ63" s="326"/>
      <c r="GA63" s="326"/>
      <c r="GB63" s="326"/>
      <c r="GC63" s="326"/>
      <c r="GD63" s="326"/>
      <c r="GE63" s="326"/>
      <c r="GF63" s="326"/>
      <c r="GG63" s="326"/>
      <c r="GH63" s="326"/>
      <c r="GI63" s="326"/>
      <c r="GJ63" s="326"/>
      <c r="GK63" s="326"/>
      <c r="GL63" s="326"/>
      <c r="GM63" s="326"/>
      <c r="GN63" s="326"/>
      <c r="GO63" s="326"/>
      <c r="GP63" s="326"/>
      <c r="GQ63" s="326"/>
      <c r="GR63" s="326"/>
      <c r="GS63" s="326"/>
      <c r="GT63" s="326"/>
      <c r="GU63" s="326"/>
      <c r="GV63" s="326"/>
      <c r="GW63" s="326"/>
      <c r="GX63" s="326"/>
      <c r="GY63" s="326"/>
      <c r="GZ63" s="326"/>
      <c r="HA63" s="326"/>
      <c r="HB63" s="326"/>
      <c r="HC63" s="326"/>
      <c r="HD63" s="326"/>
      <c r="HE63" s="326"/>
      <c r="HF63" s="326"/>
      <c r="HG63" s="326"/>
      <c r="HH63" s="326"/>
      <c r="HI63" s="326"/>
      <c r="HJ63" s="326"/>
      <c r="HK63" s="326"/>
      <c r="HL63" s="326"/>
      <c r="HM63" s="326"/>
      <c r="HN63" s="326"/>
      <c r="HO63" s="326"/>
      <c r="HP63" s="326"/>
      <c r="HQ63" s="326"/>
      <c r="HR63" s="326"/>
      <c r="HS63" s="326"/>
      <c r="HT63" s="326"/>
      <c r="HU63" s="326"/>
      <c r="HV63" s="326"/>
      <c r="HW63" s="326"/>
      <c r="HX63" s="326"/>
      <c r="HY63" s="326"/>
      <c r="HZ63" s="326"/>
      <c r="IA63" s="326"/>
      <c r="IB63" s="326"/>
      <c r="IC63" s="326"/>
      <c r="ID63" s="326"/>
      <c r="IE63" s="326"/>
      <c r="IF63" s="326"/>
      <c r="IG63" s="326"/>
      <c r="IH63" s="326"/>
      <c r="II63" s="326"/>
      <c r="IJ63" s="326"/>
      <c r="IK63" s="326"/>
      <c r="IL63" s="326"/>
      <c r="IM63" s="326"/>
      <c r="IN63" s="326"/>
      <c r="IO63" s="326"/>
      <c r="IP63" s="326"/>
      <c r="IQ63" s="326"/>
      <c r="IR63" s="326"/>
      <c r="IS63" s="326"/>
      <c r="IT63" s="326"/>
      <c r="IU63" s="326"/>
      <c r="IV63" s="326"/>
    </row>
    <row r="64" spans="1:256" customFormat="1">
      <c r="A64" s="326"/>
      <c r="B64" s="389" t="s">
        <v>28</v>
      </c>
      <c r="C64" s="20">
        <v>0.5</v>
      </c>
      <c r="D64" s="19">
        <v>7.3779731858377912E-2</v>
      </c>
      <c r="E64" s="19">
        <v>0.14604230778661778</v>
      </c>
      <c r="F64" s="444">
        <v>0.21982203964499569</v>
      </c>
      <c r="G64" s="292"/>
      <c r="H64" s="292"/>
      <c r="I64" s="292"/>
      <c r="J64" s="292"/>
      <c r="K64" s="292"/>
      <c r="L64" s="292"/>
      <c r="M64" s="292"/>
      <c r="N64" s="292"/>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6"/>
      <c r="BR64" s="326"/>
      <c r="BS64" s="326"/>
      <c r="BT64" s="326"/>
      <c r="BU64" s="326"/>
      <c r="BV64" s="326"/>
      <c r="BW64" s="326"/>
      <c r="BX64" s="326"/>
      <c r="BY64" s="326"/>
      <c r="BZ64" s="326"/>
      <c r="CA64" s="326"/>
      <c r="CB64" s="326"/>
      <c r="CC64" s="326"/>
      <c r="CD64" s="326"/>
      <c r="CE64" s="326"/>
      <c r="CF64" s="326"/>
      <c r="CG64" s="326"/>
      <c r="CH64" s="326"/>
      <c r="CI64" s="326"/>
      <c r="CJ64" s="326"/>
      <c r="CK64" s="326"/>
      <c r="CL64" s="326"/>
      <c r="CM64" s="326"/>
      <c r="CN64" s="326"/>
      <c r="CO64" s="326"/>
      <c r="CP64" s="326"/>
      <c r="CQ64" s="326"/>
      <c r="CR64" s="326"/>
      <c r="CS64" s="326"/>
      <c r="CT64" s="326"/>
      <c r="CU64" s="326"/>
      <c r="CV64" s="326"/>
      <c r="CW64" s="326"/>
      <c r="CX64" s="326"/>
      <c r="CY64" s="326"/>
      <c r="CZ64" s="326"/>
      <c r="DA64" s="326"/>
      <c r="DB64" s="326"/>
      <c r="DC64" s="326"/>
      <c r="DD64" s="326"/>
      <c r="DE64" s="326"/>
      <c r="DF64" s="326"/>
      <c r="DG64" s="326"/>
      <c r="DH64" s="326"/>
      <c r="DI64" s="326"/>
      <c r="DJ64" s="326"/>
      <c r="DK64" s="326"/>
      <c r="DL64" s="326"/>
      <c r="DM64" s="326"/>
      <c r="DN64" s="326"/>
      <c r="DO64" s="326"/>
      <c r="DP64" s="326"/>
      <c r="DQ64" s="326"/>
      <c r="DR64" s="326"/>
      <c r="DS64" s="326"/>
      <c r="DT64" s="326"/>
      <c r="DU64" s="326"/>
      <c r="DV64" s="326"/>
      <c r="DW64" s="326"/>
      <c r="DX64" s="326"/>
      <c r="DY64" s="326"/>
      <c r="DZ64" s="326"/>
      <c r="EA64" s="326"/>
      <c r="EB64" s="326"/>
      <c r="EC64" s="326"/>
      <c r="ED64" s="326"/>
      <c r="EE64" s="326"/>
      <c r="EF64" s="326"/>
      <c r="EG64" s="326"/>
      <c r="EH64" s="326"/>
      <c r="EI64" s="326"/>
      <c r="EJ64" s="326"/>
      <c r="EK64" s="326"/>
      <c r="EL64" s="326"/>
      <c r="EM64" s="326"/>
      <c r="EN64" s="326"/>
      <c r="EO64" s="326"/>
      <c r="EP64" s="326"/>
      <c r="EQ64" s="326"/>
      <c r="ER64" s="326"/>
      <c r="ES64" s="326"/>
      <c r="ET64" s="326"/>
      <c r="EU64" s="326"/>
      <c r="EV64" s="326"/>
      <c r="EW64" s="326"/>
      <c r="EX64" s="326"/>
      <c r="EY64" s="326"/>
      <c r="EZ64" s="326"/>
      <c r="FA64" s="326"/>
      <c r="FB64" s="326"/>
      <c r="FC64" s="326"/>
      <c r="FD64" s="326"/>
      <c r="FE64" s="326"/>
      <c r="FF64" s="326"/>
      <c r="FG64" s="326"/>
      <c r="FH64" s="326"/>
      <c r="FI64" s="326"/>
      <c r="FJ64" s="326"/>
      <c r="FK64" s="326"/>
      <c r="FL64" s="326"/>
      <c r="FM64" s="326"/>
      <c r="FN64" s="326"/>
      <c r="FO64" s="326"/>
      <c r="FP64" s="326"/>
      <c r="FQ64" s="326"/>
      <c r="FR64" s="326"/>
      <c r="FS64" s="326"/>
      <c r="FT64" s="326"/>
      <c r="FU64" s="326"/>
      <c r="FV64" s="326"/>
      <c r="FW64" s="326"/>
      <c r="FX64" s="326"/>
      <c r="FY64" s="326"/>
      <c r="FZ64" s="326"/>
      <c r="GA64" s="326"/>
      <c r="GB64" s="326"/>
      <c r="GC64" s="326"/>
      <c r="GD64" s="326"/>
      <c r="GE64" s="326"/>
      <c r="GF64" s="326"/>
      <c r="GG64" s="326"/>
      <c r="GH64" s="326"/>
      <c r="GI64" s="326"/>
      <c r="GJ64" s="326"/>
      <c r="GK64" s="326"/>
      <c r="GL64" s="326"/>
      <c r="GM64" s="326"/>
      <c r="GN64" s="326"/>
      <c r="GO64" s="326"/>
      <c r="GP64" s="326"/>
      <c r="GQ64" s="326"/>
      <c r="GR64" s="326"/>
      <c r="GS64" s="326"/>
      <c r="GT64" s="326"/>
      <c r="GU64" s="326"/>
      <c r="GV64" s="326"/>
      <c r="GW64" s="326"/>
      <c r="GX64" s="326"/>
      <c r="GY64" s="326"/>
      <c r="GZ64" s="326"/>
      <c r="HA64" s="326"/>
      <c r="HB64" s="326"/>
      <c r="HC64" s="326"/>
      <c r="HD64" s="326"/>
      <c r="HE64" s="326"/>
      <c r="HF64" s="326"/>
      <c r="HG64" s="326"/>
      <c r="HH64" s="326"/>
      <c r="HI64" s="326"/>
      <c r="HJ64" s="326"/>
      <c r="HK64" s="326"/>
      <c r="HL64" s="326"/>
      <c r="HM64" s="326"/>
      <c r="HN64" s="326"/>
      <c r="HO64" s="326"/>
      <c r="HP64" s="326"/>
      <c r="HQ64" s="326"/>
      <c r="HR64" s="326"/>
      <c r="HS64" s="326"/>
      <c r="HT64" s="326"/>
      <c r="HU64" s="326"/>
      <c r="HV64" s="326"/>
      <c r="HW64" s="326"/>
      <c r="HX64" s="326"/>
      <c r="HY64" s="326"/>
      <c r="HZ64" s="326"/>
      <c r="IA64" s="326"/>
      <c r="IB64" s="326"/>
      <c r="IC64" s="326"/>
      <c r="ID64" s="326"/>
      <c r="IE64" s="326"/>
      <c r="IF64" s="326"/>
      <c r="IG64" s="326"/>
      <c r="IH64" s="326"/>
      <c r="II64" s="326"/>
      <c r="IJ64" s="326"/>
      <c r="IK64" s="326"/>
      <c r="IL64" s="326"/>
      <c r="IM64" s="326"/>
      <c r="IN64" s="326"/>
      <c r="IO64" s="326"/>
      <c r="IP64" s="326"/>
      <c r="IQ64" s="326"/>
      <c r="IR64" s="326"/>
      <c r="IS64" s="326"/>
      <c r="IT64" s="326"/>
      <c r="IU64" s="326"/>
      <c r="IV64" s="326"/>
    </row>
    <row r="65" spans="1:256" customFormat="1" ht="13.5" thickBot="1">
      <c r="A65" s="326"/>
      <c r="B65" s="1104" t="s">
        <v>338</v>
      </c>
      <c r="C65" s="1105"/>
      <c r="D65" s="1075">
        <v>49.057552490010529</v>
      </c>
      <c r="E65" s="1075">
        <v>118.87677836213442</v>
      </c>
      <c r="F65" s="1076">
        <v>167.93433085214497</v>
      </c>
      <c r="G65" s="292"/>
      <c r="H65" s="292"/>
      <c r="I65" s="292"/>
      <c r="J65" s="292"/>
      <c r="K65" s="292"/>
      <c r="L65" s="292"/>
      <c r="M65" s="292"/>
      <c r="N65" s="292"/>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6"/>
      <c r="BR65" s="326"/>
      <c r="BS65" s="326"/>
      <c r="BT65" s="326"/>
      <c r="BU65" s="326"/>
      <c r="BV65" s="326"/>
      <c r="BW65" s="326"/>
      <c r="BX65" s="326"/>
      <c r="BY65" s="326"/>
      <c r="BZ65" s="326"/>
      <c r="CA65" s="326"/>
      <c r="CB65" s="326"/>
      <c r="CC65" s="326"/>
      <c r="CD65" s="326"/>
      <c r="CE65" s="326"/>
      <c r="CF65" s="326"/>
      <c r="CG65" s="326"/>
      <c r="CH65" s="326"/>
      <c r="CI65" s="326"/>
      <c r="CJ65" s="326"/>
      <c r="CK65" s="326"/>
      <c r="CL65" s="326"/>
      <c r="CM65" s="326"/>
      <c r="CN65" s="326"/>
      <c r="CO65" s="326"/>
      <c r="CP65" s="326"/>
      <c r="CQ65" s="326"/>
      <c r="CR65" s="326"/>
      <c r="CS65" s="326"/>
      <c r="CT65" s="326"/>
      <c r="CU65" s="326"/>
      <c r="CV65" s="326"/>
      <c r="CW65" s="326"/>
      <c r="CX65" s="326"/>
      <c r="CY65" s="326"/>
      <c r="CZ65" s="326"/>
      <c r="DA65" s="326"/>
      <c r="DB65" s="326"/>
      <c r="DC65" s="326"/>
      <c r="DD65" s="326"/>
      <c r="DE65" s="326"/>
      <c r="DF65" s="326"/>
      <c r="DG65" s="326"/>
      <c r="DH65" s="326"/>
      <c r="DI65" s="326"/>
      <c r="DJ65" s="326"/>
      <c r="DK65" s="326"/>
      <c r="DL65" s="326"/>
      <c r="DM65" s="326"/>
      <c r="DN65" s="326"/>
      <c r="DO65" s="326"/>
      <c r="DP65" s="326"/>
      <c r="DQ65" s="326"/>
      <c r="DR65" s="326"/>
      <c r="DS65" s="326"/>
      <c r="DT65" s="326"/>
      <c r="DU65" s="326"/>
      <c r="DV65" s="326"/>
      <c r="DW65" s="326"/>
      <c r="DX65" s="326"/>
      <c r="DY65" s="326"/>
      <c r="DZ65" s="326"/>
      <c r="EA65" s="326"/>
      <c r="EB65" s="326"/>
      <c r="EC65" s="326"/>
      <c r="ED65" s="326"/>
      <c r="EE65" s="326"/>
      <c r="EF65" s="326"/>
      <c r="EG65" s="326"/>
      <c r="EH65" s="326"/>
      <c r="EI65" s="326"/>
      <c r="EJ65" s="326"/>
      <c r="EK65" s="326"/>
      <c r="EL65" s="326"/>
      <c r="EM65" s="326"/>
      <c r="EN65" s="326"/>
      <c r="EO65" s="326"/>
      <c r="EP65" s="326"/>
      <c r="EQ65" s="326"/>
      <c r="ER65" s="326"/>
      <c r="ES65" s="326"/>
      <c r="ET65" s="326"/>
      <c r="EU65" s="326"/>
      <c r="EV65" s="326"/>
      <c r="EW65" s="326"/>
      <c r="EX65" s="326"/>
      <c r="EY65" s="326"/>
      <c r="EZ65" s="326"/>
      <c r="FA65" s="326"/>
      <c r="FB65" s="326"/>
      <c r="FC65" s="326"/>
      <c r="FD65" s="326"/>
      <c r="FE65" s="326"/>
      <c r="FF65" s="326"/>
      <c r="FG65" s="326"/>
      <c r="FH65" s="326"/>
      <c r="FI65" s="326"/>
      <c r="FJ65" s="326"/>
      <c r="FK65" s="326"/>
      <c r="FL65" s="326"/>
      <c r="FM65" s="326"/>
      <c r="FN65" s="326"/>
      <c r="FO65" s="326"/>
      <c r="FP65" s="326"/>
      <c r="FQ65" s="326"/>
      <c r="FR65" s="326"/>
      <c r="FS65" s="326"/>
      <c r="FT65" s="326"/>
      <c r="FU65" s="326"/>
      <c r="FV65" s="326"/>
      <c r="FW65" s="326"/>
      <c r="FX65" s="326"/>
      <c r="FY65" s="326"/>
      <c r="FZ65" s="326"/>
      <c r="GA65" s="326"/>
      <c r="GB65" s="326"/>
      <c r="GC65" s="326"/>
      <c r="GD65" s="326"/>
      <c r="GE65" s="326"/>
      <c r="GF65" s="326"/>
      <c r="GG65" s="326"/>
      <c r="GH65" s="326"/>
      <c r="GI65" s="326"/>
      <c r="GJ65" s="326"/>
      <c r="GK65" s="326"/>
      <c r="GL65" s="326"/>
      <c r="GM65" s="326"/>
      <c r="GN65" s="326"/>
      <c r="GO65" s="326"/>
      <c r="GP65" s="326"/>
      <c r="GQ65" s="326"/>
      <c r="GR65" s="326"/>
      <c r="GS65" s="326"/>
      <c r="GT65" s="326"/>
      <c r="GU65" s="326"/>
      <c r="GV65" s="326"/>
      <c r="GW65" s="326"/>
      <c r="GX65" s="326"/>
      <c r="GY65" s="326"/>
      <c r="GZ65" s="326"/>
      <c r="HA65" s="326"/>
      <c r="HB65" s="326"/>
      <c r="HC65" s="326"/>
      <c r="HD65" s="326"/>
      <c r="HE65" s="326"/>
      <c r="HF65" s="326"/>
      <c r="HG65" s="326"/>
      <c r="HH65" s="326"/>
      <c r="HI65" s="326"/>
      <c r="HJ65" s="326"/>
      <c r="HK65" s="326"/>
      <c r="HL65" s="326"/>
      <c r="HM65" s="326"/>
      <c r="HN65" s="326"/>
      <c r="HO65" s="326"/>
      <c r="HP65" s="326"/>
      <c r="HQ65" s="326"/>
      <c r="HR65" s="326"/>
      <c r="HS65" s="326"/>
      <c r="HT65" s="326"/>
      <c r="HU65" s="326"/>
      <c r="HV65" s="326"/>
      <c r="HW65" s="326"/>
      <c r="HX65" s="326"/>
      <c r="HY65" s="326"/>
      <c r="HZ65" s="326"/>
      <c r="IA65" s="326"/>
      <c r="IB65" s="326"/>
      <c r="IC65" s="326"/>
      <c r="ID65" s="326"/>
      <c r="IE65" s="326"/>
      <c r="IF65" s="326"/>
      <c r="IG65" s="326"/>
      <c r="IH65" s="326"/>
      <c r="II65" s="326"/>
      <c r="IJ65" s="326"/>
      <c r="IK65" s="326"/>
      <c r="IL65" s="326"/>
      <c r="IM65" s="326"/>
      <c r="IN65" s="326"/>
      <c r="IO65" s="326"/>
      <c r="IP65" s="326"/>
      <c r="IQ65" s="326"/>
      <c r="IR65" s="326"/>
      <c r="IS65" s="326"/>
      <c r="IT65" s="326"/>
      <c r="IU65" s="326"/>
      <c r="IV65" s="326"/>
    </row>
    <row r="66" spans="1:256" customFormat="1" ht="12.95">
      <c r="A66" s="326"/>
      <c r="B66" s="315"/>
      <c r="C66" s="316"/>
      <c r="D66" s="317"/>
      <c r="E66" s="317"/>
      <c r="F66" s="317"/>
      <c r="G66" s="292"/>
      <c r="H66" s="292"/>
      <c r="I66" s="292"/>
      <c r="J66" s="292"/>
      <c r="K66" s="292"/>
      <c r="L66" s="292"/>
      <c r="M66" s="292"/>
      <c r="N66" s="292"/>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c r="BC66" s="326"/>
      <c r="BD66" s="326"/>
      <c r="BE66" s="326"/>
      <c r="BF66" s="326"/>
      <c r="BG66" s="326"/>
      <c r="BH66" s="326"/>
      <c r="BI66" s="326"/>
      <c r="BJ66" s="326"/>
      <c r="BK66" s="326"/>
      <c r="BL66" s="326"/>
      <c r="BM66" s="326"/>
      <c r="BN66" s="326"/>
      <c r="BO66" s="326"/>
      <c r="BP66" s="326"/>
      <c r="BQ66" s="326"/>
      <c r="BR66" s="326"/>
      <c r="BS66" s="326"/>
      <c r="BT66" s="326"/>
      <c r="BU66" s="326"/>
      <c r="BV66" s="326"/>
      <c r="BW66" s="326"/>
      <c r="BX66" s="326"/>
      <c r="BY66" s="326"/>
      <c r="BZ66" s="326"/>
      <c r="CA66" s="326"/>
      <c r="CB66" s="326"/>
      <c r="CC66" s="326"/>
      <c r="CD66" s="326"/>
      <c r="CE66" s="326"/>
      <c r="CF66" s="326"/>
      <c r="CG66" s="326"/>
      <c r="CH66" s="326"/>
      <c r="CI66" s="326"/>
      <c r="CJ66" s="326"/>
      <c r="CK66" s="326"/>
      <c r="CL66" s="326"/>
      <c r="CM66" s="326"/>
      <c r="CN66" s="326"/>
      <c r="CO66" s="326"/>
      <c r="CP66" s="326"/>
      <c r="CQ66" s="326"/>
      <c r="CR66" s="326"/>
      <c r="CS66" s="326"/>
      <c r="CT66" s="326"/>
      <c r="CU66" s="326"/>
      <c r="CV66" s="326"/>
      <c r="CW66" s="326"/>
      <c r="CX66" s="326"/>
      <c r="CY66" s="326"/>
      <c r="CZ66" s="326"/>
      <c r="DA66" s="326"/>
      <c r="DB66" s="326"/>
      <c r="DC66" s="326"/>
      <c r="DD66" s="326"/>
      <c r="DE66" s="326"/>
      <c r="DF66" s="326"/>
      <c r="DG66" s="326"/>
      <c r="DH66" s="326"/>
      <c r="DI66" s="326"/>
      <c r="DJ66" s="326"/>
      <c r="DK66" s="326"/>
      <c r="DL66" s="326"/>
      <c r="DM66" s="326"/>
      <c r="DN66" s="326"/>
      <c r="DO66" s="326"/>
      <c r="DP66" s="326"/>
      <c r="DQ66" s="326"/>
      <c r="DR66" s="326"/>
      <c r="DS66" s="326"/>
      <c r="DT66" s="326"/>
      <c r="DU66" s="326"/>
      <c r="DV66" s="326"/>
      <c r="DW66" s="326"/>
      <c r="DX66" s="326"/>
      <c r="DY66" s="326"/>
      <c r="DZ66" s="326"/>
      <c r="EA66" s="326"/>
      <c r="EB66" s="326"/>
      <c r="EC66" s="326"/>
      <c r="ED66" s="326"/>
      <c r="EE66" s="326"/>
      <c r="EF66" s="326"/>
      <c r="EG66" s="326"/>
      <c r="EH66" s="326"/>
      <c r="EI66" s="326"/>
      <c r="EJ66" s="326"/>
      <c r="EK66" s="326"/>
      <c r="EL66" s="326"/>
      <c r="EM66" s="326"/>
      <c r="EN66" s="326"/>
      <c r="EO66" s="326"/>
      <c r="EP66" s="326"/>
      <c r="EQ66" s="326"/>
      <c r="ER66" s="326"/>
      <c r="ES66" s="326"/>
      <c r="ET66" s="326"/>
      <c r="EU66" s="326"/>
      <c r="EV66" s="326"/>
      <c r="EW66" s="326"/>
      <c r="EX66" s="326"/>
      <c r="EY66" s="326"/>
      <c r="EZ66" s="326"/>
      <c r="FA66" s="326"/>
      <c r="FB66" s="326"/>
      <c r="FC66" s="326"/>
      <c r="FD66" s="326"/>
      <c r="FE66" s="326"/>
      <c r="FF66" s="326"/>
      <c r="FG66" s="326"/>
      <c r="FH66" s="326"/>
      <c r="FI66" s="326"/>
      <c r="FJ66" s="326"/>
      <c r="FK66" s="326"/>
      <c r="FL66" s="326"/>
      <c r="FM66" s="326"/>
      <c r="FN66" s="326"/>
      <c r="FO66" s="326"/>
      <c r="FP66" s="326"/>
      <c r="FQ66" s="326"/>
      <c r="FR66" s="326"/>
      <c r="FS66" s="326"/>
      <c r="FT66" s="326"/>
      <c r="FU66" s="326"/>
      <c r="FV66" s="326"/>
      <c r="FW66" s="326"/>
      <c r="FX66" s="326"/>
      <c r="FY66" s="326"/>
      <c r="FZ66" s="326"/>
      <c r="GA66" s="326"/>
      <c r="GB66" s="326"/>
      <c r="GC66" s="326"/>
      <c r="GD66" s="326"/>
      <c r="GE66" s="326"/>
      <c r="GF66" s="326"/>
      <c r="GG66" s="326"/>
      <c r="GH66" s="326"/>
      <c r="GI66" s="326"/>
      <c r="GJ66" s="326"/>
      <c r="GK66" s="326"/>
      <c r="GL66" s="326"/>
      <c r="GM66" s="326"/>
      <c r="GN66" s="326"/>
      <c r="GO66" s="326"/>
      <c r="GP66" s="326"/>
      <c r="GQ66" s="326"/>
      <c r="GR66" s="326"/>
      <c r="GS66" s="326"/>
      <c r="GT66" s="326"/>
      <c r="GU66" s="326"/>
      <c r="GV66" s="326"/>
      <c r="GW66" s="326"/>
      <c r="GX66" s="326"/>
      <c r="GY66" s="326"/>
      <c r="GZ66" s="326"/>
      <c r="HA66" s="326"/>
      <c r="HB66" s="326"/>
      <c r="HC66" s="326"/>
      <c r="HD66" s="326"/>
      <c r="HE66" s="326"/>
      <c r="HF66" s="326"/>
      <c r="HG66" s="326"/>
      <c r="HH66" s="326"/>
      <c r="HI66" s="326"/>
      <c r="HJ66" s="326"/>
      <c r="HK66" s="326"/>
      <c r="HL66" s="326"/>
      <c r="HM66" s="326"/>
      <c r="HN66" s="326"/>
      <c r="HO66" s="326"/>
      <c r="HP66" s="326"/>
      <c r="HQ66" s="326"/>
      <c r="HR66" s="326"/>
      <c r="HS66" s="326"/>
      <c r="HT66" s="326"/>
      <c r="HU66" s="326"/>
      <c r="HV66" s="326"/>
      <c r="HW66" s="326"/>
      <c r="HX66" s="326"/>
      <c r="HY66" s="326"/>
      <c r="HZ66" s="326"/>
      <c r="IA66" s="326"/>
      <c r="IB66" s="326"/>
      <c r="IC66" s="326"/>
      <c r="ID66" s="326"/>
      <c r="IE66" s="326"/>
      <c r="IF66" s="326"/>
      <c r="IG66" s="326"/>
      <c r="IH66" s="326"/>
      <c r="II66" s="326"/>
      <c r="IJ66" s="326"/>
      <c r="IK66" s="326"/>
      <c r="IL66" s="326"/>
      <c r="IM66" s="326"/>
      <c r="IN66" s="326"/>
      <c r="IO66" s="326"/>
      <c r="IP66" s="326"/>
      <c r="IQ66" s="326"/>
      <c r="IR66" s="326"/>
      <c r="IS66" s="326"/>
      <c r="IT66" s="326"/>
      <c r="IU66" s="326"/>
      <c r="IV66" s="326"/>
    </row>
    <row r="67" spans="1:256" customFormat="1" ht="12.95">
      <c r="A67" s="326"/>
      <c r="B67" s="315"/>
      <c r="C67" s="316"/>
      <c r="D67" s="317"/>
      <c r="E67" s="317"/>
      <c r="F67" s="317"/>
      <c r="G67" s="292"/>
      <c r="H67" s="292"/>
      <c r="I67" s="292"/>
      <c r="J67" s="292"/>
      <c r="K67" s="292"/>
      <c r="L67" s="292"/>
      <c r="M67" s="292"/>
      <c r="N67" s="292"/>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26"/>
      <c r="BU67" s="326"/>
      <c r="BV67" s="326"/>
      <c r="BW67" s="326"/>
      <c r="BX67" s="326"/>
      <c r="BY67" s="326"/>
      <c r="BZ67" s="326"/>
      <c r="CA67" s="326"/>
      <c r="CB67" s="326"/>
      <c r="CC67" s="326"/>
      <c r="CD67" s="326"/>
      <c r="CE67" s="326"/>
      <c r="CF67" s="326"/>
      <c r="CG67" s="326"/>
      <c r="CH67" s="326"/>
      <c r="CI67" s="326"/>
      <c r="CJ67" s="326"/>
      <c r="CK67" s="326"/>
      <c r="CL67" s="326"/>
      <c r="CM67" s="326"/>
      <c r="CN67" s="326"/>
      <c r="CO67" s="326"/>
      <c r="CP67" s="326"/>
      <c r="CQ67" s="326"/>
      <c r="CR67" s="326"/>
      <c r="CS67" s="326"/>
      <c r="CT67" s="326"/>
      <c r="CU67" s="326"/>
      <c r="CV67" s="326"/>
      <c r="CW67" s="326"/>
      <c r="CX67" s="326"/>
      <c r="CY67" s="326"/>
      <c r="CZ67" s="326"/>
      <c r="DA67" s="326"/>
      <c r="DB67" s="326"/>
      <c r="DC67" s="326"/>
      <c r="DD67" s="326"/>
      <c r="DE67" s="326"/>
      <c r="DF67" s="326"/>
      <c r="DG67" s="326"/>
      <c r="DH67" s="326"/>
      <c r="DI67" s="326"/>
      <c r="DJ67" s="326"/>
      <c r="DK67" s="326"/>
      <c r="DL67" s="326"/>
      <c r="DM67" s="326"/>
      <c r="DN67" s="326"/>
      <c r="DO67" s="326"/>
      <c r="DP67" s="326"/>
      <c r="DQ67" s="326"/>
      <c r="DR67" s="326"/>
      <c r="DS67" s="326"/>
      <c r="DT67" s="326"/>
      <c r="DU67" s="326"/>
      <c r="DV67" s="326"/>
      <c r="DW67" s="326"/>
      <c r="DX67" s="326"/>
      <c r="DY67" s="326"/>
      <c r="DZ67" s="326"/>
      <c r="EA67" s="326"/>
      <c r="EB67" s="326"/>
      <c r="EC67" s="326"/>
      <c r="ED67" s="326"/>
      <c r="EE67" s="326"/>
      <c r="EF67" s="326"/>
      <c r="EG67" s="326"/>
      <c r="EH67" s="326"/>
      <c r="EI67" s="326"/>
      <c r="EJ67" s="326"/>
      <c r="EK67" s="326"/>
      <c r="EL67" s="326"/>
      <c r="EM67" s="326"/>
      <c r="EN67" s="326"/>
      <c r="EO67" s="326"/>
      <c r="EP67" s="326"/>
      <c r="EQ67" s="326"/>
      <c r="ER67" s="326"/>
      <c r="ES67" s="326"/>
      <c r="ET67" s="326"/>
      <c r="EU67" s="326"/>
      <c r="EV67" s="326"/>
      <c r="EW67" s="326"/>
      <c r="EX67" s="326"/>
      <c r="EY67" s="326"/>
      <c r="EZ67" s="326"/>
      <c r="FA67" s="326"/>
      <c r="FB67" s="326"/>
      <c r="FC67" s="326"/>
      <c r="FD67" s="326"/>
      <c r="FE67" s="326"/>
      <c r="FF67" s="326"/>
      <c r="FG67" s="326"/>
      <c r="FH67" s="326"/>
      <c r="FI67" s="326"/>
      <c r="FJ67" s="326"/>
      <c r="FK67" s="326"/>
      <c r="FL67" s="326"/>
      <c r="FM67" s="326"/>
      <c r="FN67" s="326"/>
      <c r="FO67" s="326"/>
      <c r="FP67" s="326"/>
      <c r="FQ67" s="326"/>
      <c r="FR67" s="326"/>
      <c r="FS67" s="326"/>
      <c r="FT67" s="326"/>
      <c r="FU67" s="326"/>
      <c r="FV67" s="326"/>
      <c r="FW67" s="326"/>
      <c r="FX67" s="326"/>
      <c r="FY67" s="326"/>
      <c r="FZ67" s="326"/>
      <c r="GA67" s="326"/>
      <c r="GB67" s="326"/>
      <c r="GC67" s="326"/>
      <c r="GD67" s="326"/>
      <c r="GE67" s="326"/>
      <c r="GF67" s="326"/>
      <c r="GG67" s="326"/>
      <c r="GH67" s="326"/>
      <c r="GI67" s="326"/>
      <c r="GJ67" s="326"/>
      <c r="GK67" s="326"/>
      <c r="GL67" s="326"/>
      <c r="GM67" s="326"/>
      <c r="GN67" s="326"/>
      <c r="GO67" s="326"/>
      <c r="GP67" s="326"/>
      <c r="GQ67" s="326"/>
      <c r="GR67" s="326"/>
      <c r="GS67" s="326"/>
      <c r="GT67" s="326"/>
      <c r="GU67" s="326"/>
      <c r="GV67" s="326"/>
      <c r="GW67" s="326"/>
      <c r="GX67" s="326"/>
      <c r="GY67" s="326"/>
      <c r="GZ67" s="326"/>
      <c r="HA67" s="326"/>
      <c r="HB67" s="326"/>
      <c r="HC67" s="326"/>
      <c r="HD67" s="326"/>
      <c r="HE67" s="326"/>
      <c r="HF67" s="326"/>
      <c r="HG67" s="326"/>
      <c r="HH67" s="326"/>
      <c r="HI67" s="326"/>
      <c r="HJ67" s="326"/>
      <c r="HK67" s="326"/>
      <c r="HL67" s="326"/>
      <c r="HM67" s="326"/>
      <c r="HN67" s="326"/>
      <c r="HO67" s="326"/>
      <c r="HP67" s="326"/>
      <c r="HQ67" s="326"/>
      <c r="HR67" s="326"/>
      <c r="HS67" s="326"/>
      <c r="HT67" s="326"/>
      <c r="HU67" s="326"/>
      <c r="HV67" s="326"/>
      <c r="HW67" s="326"/>
      <c r="HX67" s="326"/>
      <c r="HY67" s="326"/>
      <c r="HZ67" s="326"/>
      <c r="IA67" s="326"/>
      <c r="IB67" s="326"/>
      <c r="IC67" s="326"/>
      <c r="ID67" s="326"/>
      <c r="IE67" s="326"/>
      <c r="IF67" s="326"/>
      <c r="IG67" s="326"/>
      <c r="IH67" s="326"/>
      <c r="II67" s="326"/>
      <c r="IJ67" s="326"/>
      <c r="IK67" s="326"/>
      <c r="IL67" s="326"/>
      <c r="IM67" s="326"/>
      <c r="IN67" s="326"/>
      <c r="IO67" s="326"/>
      <c r="IP67" s="326"/>
      <c r="IQ67" s="326"/>
      <c r="IR67" s="326"/>
      <c r="IS67" s="326"/>
      <c r="IT67" s="326"/>
      <c r="IU67" s="326"/>
      <c r="IV67" s="326"/>
    </row>
    <row r="68" spans="1:256" customFormat="1" ht="13.5" thickBot="1">
      <c r="A68" s="326"/>
      <c r="B68" s="429"/>
      <c r="C68" s="45"/>
      <c r="D68" s="19"/>
      <c r="E68" s="19"/>
      <c r="F68" s="19"/>
      <c r="G68" s="292"/>
      <c r="H68" s="292"/>
      <c r="I68" s="292"/>
      <c r="J68" s="292"/>
      <c r="K68" s="292"/>
      <c r="L68" s="292"/>
      <c r="M68" s="292"/>
      <c r="N68" s="292"/>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26"/>
      <c r="BS68" s="326"/>
      <c r="BT68" s="326"/>
      <c r="BU68" s="326"/>
      <c r="BV68" s="326"/>
      <c r="BW68" s="326"/>
      <c r="BX68" s="326"/>
      <c r="BY68" s="326"/>
      <c r="BZ68" s="326"/>
      <c r="CA68" s="326"/>
      <c r="CB68" s="326"/>
      <c r="CC68" s="326"/>
      <c r="CD68" s="326"/>
      <c r="CE68" s="326"/>
      <c r="CF68" s="326"/>
      <c r="CG68" s="326"/>
      <c r="CH68" s="326"/>
      <c r="CI68" s="326"/>
      <c r="CJ68" s="326"/>
      <c r="CK68" s="326"/>
      <c r="CL68" s="326"/>
      <c r="CM68" s="326"/>
      <c r="CN68" s="326"/>
      <c r="CO68" s="326"/>
      <c r="CP68" s="326"/>
      <c r="CQ68" s="326"/>
      <c r="CR68" s="326"/>
      <c r="CS68" s="326"/>
      <c r="CT68" s="326"/>
      <c r="CU68" s="326"/>
      <c r="CV68" s="326"/>
      <c r="CW68" s="326"/>
      <c r="CX68" s="326"/>
      <c r="CY68" s="326"/>
      <c r="CZ68" s="326"/>
      <c r="DA68" s="326"/>
      <c r="DB68" s="326"/>
      <c r="DC68" s="326"/>
      <c r="DD68" s="326"/>
      <c r="DE68" s="326"/>
      <c r="DF68" s="326"/>
      <c r="DG68" s="326"/>
      <c r="DH68" s="326"/>
      <c r="DI68" s="326"/>
      <c r="DJ68" s="326"/>
      <c r="DK68" s="326"/>
      <c r="DL68" s="326"/>
      <c r="DM68" s="326"/>
      <c r="DN68" s="326"/>
      <c r="DO68" s="326"/>
      <c r="DP68" s="326"/>
      <c r="DQ68" s="326"/>
      <c r="DR68" s="326"/>
      <c r="DS68" s="326"/>
      <c r="DT68" s="326"/>
      <c r="DU68" s="326"/>
      <c r="DV68" s="326"/>
      <c r="DW68" s="326"/>
      <c r="DX68" s="326"/>
      <c r="DY68" s="326"/>
      <c r="DZ68" s="326"/>
      <c r="EA68" s="326"/>
      <c r="EB68" s="326"/>
      <c r="EC68" s="326"/>
      <c r="ED68" s="326"/>
      <c r="EE68" s="326"/>
      <c r="EF68" s="326"/>
      <c r="EG68" s="326"/>
      <c r="EH68" s="326"/>
      <c r="EI68" s="326"/>
      <c r="EJ68" s="326"/>
      <c r="EK68" s="326"/>
      <c r="EL68" s="326"/>
      <c r="EM68" s="326"/>
      <c r="EN68" s="326"/>
      <c r="EO68" s="326"/>
      <c r="EP68" s="326"/>
      <c r="EQ68" s="326"/>
      <c r="ER68" s="326"/>
      <c r="ES68" s="326"/>
      <c r="ET68" s="326"/>
      <c r="EU68" s="326"/>
      <c r="EV68" s="326"/>
      <c r="EW68" s="326"/>
      <c r="EX68" s="326"/>
      <c r="EY68" s="326"/>
      <c r="EZ68" s="326"/>
      <c r="FA68" s="326"/>
      <c r="FB68" s="326"/>
      <c r="FC68" s="326"/>
      <c r="FD68" s="326"/>
      <c r="FE68" s="326"/>
      <c r="FF68" s="326"/>
      <c r="FG68" s="326"/>
      <c r="FH68" s="326"/>
      <c r="FI68" s="326"/>
      <c r="FJ68" s="326"/>
      <c r="FK68" s="326"/>
      <c r="FL68" s="326"/>
      <c r="FM68" s="326"/>
      <c r="FN68" s="326"/>
      <c r="FO68" s="326"/>
      <c r="FP68" s="326"/>
      <c r="FQ68" s="326"/>
      <c r="FR68" s="326"/>
      <c r="FS68" s="326"/>
      <c r="FT68" s="326"/>
      <c r="FU68" s="326"/>
      <c r="FV68" s="326"/>
      <c r="FW68" s="326"/>
      <c r="FX68" s="326"/>
      <c r="FY68" s="326"/>
      <c r="FZ68" s="326"/>
      <c r="GA68" s="326"/>
      <c r="GB68" s="326"/>
      <c r="GC68" s="326"/>
      <c r="GD68" s="326"/>
      <c r="GE68" s="326"/>
      <c r="GF68" s="326"/>
      <c r="GG68" s="326"/>
      <c r="GH68" s="326"/>
      <c r="GI68" s="326"/>
      <c r="GJ68" s="326"/>
      <c r="GK68" s="326"/>
      <c r="GL68" s="326"/>
      <c r="GM68" s="326"/>
      <c r="GN68" s="326"/>
      <c r="GO68" s="326"/>
      <c r="GP68" s="326"/>
      <c r="GQ68" s="326"/>
      <c r="GR68" s="326"/>
      <c r="GS68" s="326"/>
      <c r="GT68" s="326"/>
      <c r="GU68" s="326"/>
      <c r="GV68" s="326"/>
      <c r="GW68" s="326"/>
      <c r="GX68" s="326"/>
      <c r="GY68" s="326"/>
      <c r="GZ68" s="326"/>
      <c r="HA68" s="326"/>
      <c r="HB68" s="326"/>
      <c r="HC68" s="326"/>
      <c r="HD68" s="326"/>
      <c r="HE68" s="326"/>
      <c r="HF68" s="326"/>
      <c r="HG68" s="326"/>
      <c r="HH68" s="326"/>
      <c r="HI68" s="326"/>
      <c r="HJ68" s="326"/>
      <c r="HK68" s="326"/>
      <c r="HL68" s="326"/>
      <c r="HM68" s="326"/>
      <c r="HN68" s="326"/>
      <c r="HO68" s="326"/>
      <c r="HP68" s="326"/>
      <c r="HQ68" s="326"/>
      <c r="HR68" s="326"/>
      <c r="HS68" s="326"/>
      <c r="HT68" s="326"/>
      <c r="HU68" s="326"/>
      <c r="HV68" s="326"/>
      <c r="HW68" s="326"/>
      <c r="HX68" s="326"/>
      <c r="HY68" s="326"/>
      <c r="HZ68" s="326"/>
      <c r="IA68" s="326"/>
      <c r="IB68" s="326"/>
      <c r="IC68" s="326"/>
      <c r="ID68" s="326"/>
      <c r="IE68" s="326"/>
      <c r="IF68" s="326"/>
      <c r="IG68" s="326"/>
      <c r="IH68" s="326"/>
      <c r="II68" s="326"/>
      <c r="IJ68" s="326"/>
      <c r="IK68" s="326"/>
      <c r="IL68" s="326"/>
      <c r="IM68" s="326"/>
      <c r="IN68" s="326"/>
      <c r="IO68" s="326"/>
      <c r="IP68" s="326"/>
      <c r="IQ68" s="326"/>
      <c r="IR68" s="326"/>
      <c r="IS68" s="326"/>
      <c r="IT68" s="326"/>
      <c r="IU68" s="326"/>
      <c r="IV68" s="326"/>
    </row>
    <row r="69" spans="1:256" customFormat="1">
      <c r="A69" s="326"/>
      <c r="B69" s="318" t="s">
        <v>513</v>
      </c>
      <c r="C69" s="1108"/>
      <c r="D69" s="319" t="s">
        <v>64</v>
      </c>
      <c r="E69" s="319" t="s">
        <v>15</v>
      </c>
      <c r="F69" s="320" t="s">
        <v>16</v>
      </c>
      <c r="G69" s="292"/>
      <c r="H69" s="292"/>
      <c r="I69" s="292"/>
      <c r="J69" s="292"/>
      <c r="K69" s="292"/>
      <c r="L69" s="292"/>
      <c r="M69" s="292"/>
      <c r="N69" s="292"/>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c r="BA69" s="326"/>
      <c r="BB69" s="326"/>
      <c r="BC69" s="326"/>
      <c r="BD69" s="326"/>
      <c r="BE69" s="326"/>
      <c r="BF69" s="326"/>
      <c r="BG69" s="326"/>
      <c r="BH69" s="326"/>
      <c r="BI69" s="326"/>
      <c r="BJ69" s="326"/>
      <c r="BK69" s="326"/>
      <c r="BL69" s="326"/>
      <c r="BM69" s="326"/>
      <c r="BN69" s="326"/>
      <c r="BO69" s="326"/>
      <c r="BP69" s="326"/>
      <c r="BQ69" s="326"/>
      <c r="BR69" s="326"/>
      <c r="BS69" s="326"/>
      <c r="BT69" s="326"/>
      <c r="BU69" s="326"/>
      <c r="BV69" s="326"/>
      <c r="BW69" s="326"/>
      <c r="BX69" s="326"/>
      <c r="BY69" s="326"/>
      <c r="BZ69" s="326"/>
      <c r="CA69" s="326"/>
      <c r="CB69" s="326"/>
      <c r="CC69" s="326"/>
      <c r="CD69" s="326"/>
      <c r="CE69" s="326"/>
      <c r="CF69" s="326"/>
      <c r="CG69" s="326"/>
      <c r="CH69" s="326"/>
      <c r="CI69" s="326"/>
      <c r="CJ69" s="326"/>
      <c r="CK69" s="326"/>
      <c r="CL69" s="326"/>
      <c r="CM69" s="326"/>
      <c r="CN69" s="326"/>
      <c r="CO69" s="326"/>
      <c r="CP69" s="326"/>
      <c r="CQ69" s="326"/>
      <c r="CR69" s="326"/>
      <c r="CS69" s="326"/>
      <c r="CT69" s="326"/>
      <c r="CU69" s="326"/>
      <c r="CV69" s="326"/>
      <c r="CW69" s="326"/>
      <c r="CX69" s="326"/>
      <c r="CY69" s="326"/>
      <c r="CZ69" s="326"/>
      <c r="DA69" s="326"/>
      <c r="DB69" s="326"/>
      <c r="DC69" s="326"/>
      <c r="DD69" s="326"/>
      <c r="DE69" s="326"/>
      <c r="DF69" s="326"/>
      <c r="DG69" s="326"/>
      <c r="DH69" s="326"/>
      <c r="DI69" s="326"/>
      <c r="DJ69" s="326"/>
      <c r="DK69" s="326"/>
      <c r="DL69" s="326"/>
      <c r="DM69" s="326"/>
      <c r="DN69" s="326"/>
      <c r="DO69" s="326"/>
      <c r="DP69" s="326"/>
      <c r="DQ69" s="326"/>
      <c r="DR69" s="326"/>
      <c r="DS69" s="326"/>
      <c r="DT69" s="326"/>
      <c r="DU69" s="326"/>
      <c r="DV69" s="326"/>
      <c r="DW69" s="326"/>
      <c r="DX69" s="326"/>
      <c r="DY69" s="326"/>
      <c r="DZ69" s="326"/>
      <c r="EA69" s="326"/>
      <c r="EB69" s="326"/>
      <c r="EC69" s="326"/>
      <c r="ED69" s="326"/>
      <c r="EE69" s="326"/>
      <c r="EF69" s="326"/>
      <c r="EG69" s="326"/>
      <c r="EH69" s="326"/>
      <c r="EI69" s="326"/>
      <c r="EJ69" s="326"/>
      <c r="EK69" s="326"/>
      <c r="EL69" s="326"/>
      <c r="EM69" s="326"/>
      <c r="EN69" s="326"/>
      <c r="EO69" s="326"/>
      <c r="EP69" s="326"/>
      <c r="EQ69" s="326"/>
      <c r="ER69" s="326"/>
      <c r="ES69" s="326"/>
      <c r="ET69" s="326"/>
      <c r="EU69" s="326"/>
      <c r="EV69" s="326"/>
      <c r="EW69" s="326"/>
      <c r="EX69" s="326"/>
      <c r="EY69" s="326"/>
      <c r="EZ69" s="326"/>
      <c r="FA69" s="326"/>
      <c r="FB69" s="326"/>
      <c r="FC69" s="326"/>
      <c r="FD69" s="326"/>
      <c r="FE69" s="326"/>
      <c r="FF69" s="326"/>
      <c r="FG69" s="326"/>
      <c r="FH69" s="326"/>
      <c r="FI69" s="326"/>
      <c r="FJ69" s="326"/>
      <c r="FK69" s="326"/>
      <c r="FL69" s="326"/>
      <c r="FM69" s="326"/>
      <c r="FN69" s="326"/>
      <c r="FO69" s="326"/>
      <c r="FP69" s="326"/>
      <c r="FQ69" s="326"/>
      <c r="FR69" s="326"/>
      <c r="FS69" s="326"/>
      <c r="FT69" s="326"/>
      <c r="FU69" s="326"/>
      <c r="FV69" s="326"/>
      <c r="FW69" s="326"/>
      <c r="FX69" s="326"/>
      <c r="FY69" s="326"/>
      <c r="FZ69" s="326"/>
      <c r="GA69" s="326"/>
      <c r="GB69" s="326"/>
      <c r="GC69" s="326"/>
      <c r="GD69" s="326"/>
      <c r="GE69" s="326"/>
      <c r="GF69" s="326"/>
      <c r="GG69" s="326"/>
      <c r="GH69" s="326"/>
      <c r="GI69" s="326"/>
      <c r="GJ69" s="326"/>
      <c r="GK69" s="326"/>
      <c r="GL69" s="326"/>
      <c r="GM69" s="326"/>
      <c r="GN69" s="326"/>
      <c r="GO69" s="326"/>
      <c r="GP69" s="326"/>
      <c r="GQ69" s="326"/>
      <c r="GR69" s="326"/>
      <c r="GS69" s="326"/>
      <c r="GT69" s="326"/>
      <c r="GU69" s="326"/>
      <c r="GV69" s="326"/>
      <c r="GW69" s="326"/>
      <c r="GX69" s="326"/>
      <c r="GY69" s="326"/>
      <c r="GZ69" s="326"/>
      <c r="HA69" s="326"/>
      <c r="HB69" s="326"/>
      <c r="HC69" s="326"/>
      <c r="HD69" s="326"/>
      <c r="HE69" s="326"/>
      <c r="HF69" s="326"/>
      <c r="HG69" s="326"/>
      <c r="HH69" s="326"/>
      <c r="HI69" s="326"/>
      <c r="HJ69" s="326"/>
      <c r="HK69" s="326"/>
      <c r="HL69" s="326"/>
      <c r="HM69" s="326"/>
      <c r="HN69" s="326"/>
      <c r="HO69" s="326"/>
      <c r="HP69" s="326"/>
      <c r="HQ69" s="326"/>
      <c r="HR69" s="326"/>
      <c r="HS69" s="326"/>
      <c r="HT69" s="326"/>
      <c r="HU69" s="326"/>
      <c r="HV69" s="326"/>
      <c r="HW69" s="326"/>
      <c r="HX69" s="326"/>
      <c r="HY69" s="326"/>
      <c r="HZ69" s="326"/>
      <c r="IA69" s="326"/>
      <c r="IB69" s="326"/>
      <c r="IC69" s="326"/>
      <c r="ID69" s="326"/>
      <c r="IE69" s="326"/>
      <c r="IF69" s="326"/>
      <c r="IG69" s="326"/>
      <c r="IH69" s="326"/>
      <c r="II69" s="326"/>
      <c r="IJ69" s="326"/>
      <c r="IK69" s="326"/>
      <c r="IL69" s="326"/>
      <c r="IM69" s="326"/>
      <c r="IN69" s="326"/>
      <c r="IO69" s="326"/>
      <c r="IP69" s="326"/>
      <c r="IQ69" s="326"/>
      <c r="IR69" s="326"/>
      <c r="IS69" s="326"/>
      <c r="IT69" s="326"/>
      <c r="IU69" s="326"/>
      <c r="IV69" s="326"/>
    </row>
    <row r="70" spans="1:256" customFormat="1" ht="13.5" thickBot="1">
      <c r="A70" s="326"/>
      <c r="B70" s="321" t="s">
        <v>514</v>
      </c>
      <c r="C70" s="322"/>
      <c r="D70" s="323">
        <v>591.87400908097447</v>
      </c>
      <c r="E70" s="323">
        <v>737.42431875343891</v>
      </c>
      <c r="F70" s="324">
        <v>1329.2983278344132</v>
      </c>
      <c r="G70" s="292"/>
      <c r="H70" s="292"/>
      <c r="I70" s="292"/>
      <c r="J70" s="292"/>
      <c r="K70" s="292"/>
      <c r="L70" s="292"/>
      <c r="M70" s="292"/>
      <c r="N70" s="292"/>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6"/>
      <c r="BS70" s="326"/>
      <c r="BT70" s="326"/>
      <c r="BU70" s="326"/>
      <c r="BV70" s="326"/>
      <c r="BW70" s="326"/>
      <c r="BX70" s="326"/>
      <c r="BY70" s="326"/>
      <c r="BZ70" s="326"/>
      <c r="CA70" s="326"/>
      <c r="CB70" s="326"/>
      <c r="CC70" s="326"/>
      <c r="CD70" s="326"/>
      <c r="CE70" s="326"/>
      <c r="CF70" s="326"/>
      <c r="CG70" s="326"/>
      <c r="CH70" s="326"/>
      <c r="CI70" s="326"/>
      <c r="CJ70" s="326"/>
      <c r="CK70" s="326"/>
      <c r="CL70" s="326"/>
      <c r="CM70" s="326"/>
      <c r="CN70" s="326"/>
      <c r="CO70" s="326"/>
      <c r="CP70" s="326"/>
      <c r="CQ70" s="326"/>
      <c r="CR70" s="326"/>
      <c r="CS70" s="326"/>
      <c r="CT70" s="326"/>
      <c r="CU70" s="326"/>
      <c r="CV70" s="326"/>
      <c r="CW70" s="326"/>
      <c r="CX70" s="326"/>
      <c r="CY70" s="326"/>
      <c r="CZ70" s="326"/>
      <c r="DA70" s="326"/>
      <c r="DB70" s="326"/>
      <c r="DC70" s="326"/>
      <c r="DD70" s="326"/>
      <c r="DE70" s="326"/>
      <c r="DF70" s="326"/>
      <c r="DG70" s="326"/>
      <c r="DH70" s="326"/>
      <c r="DI70" s="326"/>
      <c r="DJ70" s="326"/>
      <c r="DK70" s="326"/>
      <c r="DL70" s="326"/>
      <c r="DM70" s="326"/>
      <c r="DN70" s="326"/>
      <c r="DO70" s="326"/>
      <c r="DP70" s="326"/>
      <c r="DQ70" s="326"/>
      <c r="DR70" s="326"/>
      <c r="DS70" s="326"/>
      <c r="DT70" s="326"/>
      <c r="DU70" s="326"/>
      <c r="DV70" s="326"/>
      <c r="DW70" s="326"/>
      <c r="DX70" s="326"/>
      <c r="DY70" s="326"/>
      <c r="DZ70" s="326"/>
      <c r="EA70" s="326"/>
      <c r="EB70" s="326"/>
      <c r="EC70" s="326"/>
      <c r="ED70" s="326"/>
      <c r="EE70" s="326"/>
      <c r="EF70" s="326"/>
      <c r="EG70" s="326"/>
      <c r="EH70" s="326"/>
      <c r="EI70" s="326"/>
      <c r="EJ70" s="326"/>
      <c r="EK70" s="326"/>
      <c r="EL70" s="326"/>
      <c r="EM70" s="326"/>
      <c r="EN70" s="326"/>
      <c r="EO70" s="326"/>
      <c r="EP70" s="326"/>
      <c r="EQ70" s="326"/>
      <c r="ER70" s="326"/>
      <c r="ES70" s="326"/>
      <c r="ET70" s="326"/>
      <c r="EU70" s="326"/>
      <c r="EV70" s="326"/>
      <c r="EW70" s="326"/>
      <c r="EX70" s="326"/>
      <c r="EY70" s="326"/>
      <c r="EZ70" s="326"/>
      <c r="FA70" s="326"/>
      <c r="FB70" s="326"/>
      <c r="FC70" s="326"/>
      <c r="FD70" s="326"/>
      <c r="FE70" s="326"/>
      <c r="FF70" s="326"/>
      <c r="FG70" s="326"/>
      <c r="FH70" s="326"/>
      <c r="FI70" s="326"/>
      <c r="FJ70" s="326"/>
      <c r="FK70" s="326"/>
      <c r="FL70" s="326"/>
      <c r="FM70" s="326"/>
      <c r="FN70" s="326"/>
      <c r="FO70" s="326"/>
      <c r="FP70" s="326"/>
      <c r="FQ70" s="326"/>
      <c r="FR70" s="326"/>
      <c r="FS70" s="326"/>
      <c r="FT70" s="326"/>
      <c r="FU70" s="326"/>
      <c r="FV70" s="326"/>
      <c r="FW70" s="326"/>
      <c r="FX70" s="326"/>
      <c r="FY70" s="326"/>
      <c r="FZ70" s="326"/>
      <c r="GA70" s="326"/>
      <c r="GB70" s="326"/>
      <c r="GC70" s="326"/>
      <c r="GD70" s="326"/>
      <c r="GE70" s="326"/>
      <c r="GF70" s="326"/>
      <c r="GG70" s="326"/>
      <c r="GH70" s="326"/>
      <c r="GI70" s="326"/>
      <c r="GJ70" s="326"/>
      <c r="GK70" s="326"/>
      <c r="GL70" s="326"/>
      <c r="GM70" s="326"/>
      <c r="GN70" s="326"/>
      <c r="GO70" s="326"/>
      <c r="GP70" s="326"/>
      <c r="GQ70" s="326"/>
      <c r="GR70" s="326"/>
      <c r="GS70" s="326"/>
      <c r="GT70" s="326"/>
      <c r="GU70" s="326"/>
      <c r="GV70" s="326"/>
      <c r="GW70" s="326"/>
      <c r="GX70" s="326"/>
      <c r="GY70" s="326"/>
      <c r="GZ70" s="326"/>
      <c r="HA70" s="326"/>
      <c r="HB70" s="326"/>
      <c r="HC70" s="326"/>
      <c r="HD70" s="326"/>
      <c r="HE70" s="326"/>
      <c r="HF70" s="326"/>
      <c r="HG70" s="326"/>
      <c r="HH70" s="326"/>
      <c r="HI70" s="326"/>
      <c r="HJ70" s="326"/>
      <c r="HK70" s="326"/>
      <c r="HL70" s="326"/>
      <c r="HM70" s="326"/>
      <c r="HN70" s="326"/>
      <c r="HO70" s="326"/>
      <c r="HP70" s="326"/>
      <c r="HQ70" s="326"/>
      <c r="HR70" s="326"/>
      <c r="HS70" s="326"/>
      <c r="HT70" s="326"/>
      <c r="HU70" s="326"/>
      <c r="HV70" s="326"/>
      <c r="HW70" s="326"/>
      <c r="HX70" s="326"/>
      <c r="HY70" s="326"/>
      <c r="HZ70" s="326"/>
      <c r="IA70" s="326"/>
      <c r="IB70" s="326"/>
      <c r="IC70" s="326"/>
      <c r="ID70" s="326"/>
      <c r="IE70" s="326"/>
      <c r="IF70" s="326"/>
      <c r="IG70" s="326"/>
      <c r="IH70" s="326"/>
      <c r="II70" s="326"/>
      <c r="IJ70" s="326"/>
      <c r="IK70" s="326"/>
      <c r="IL70" s="326"/>
      <c r="IM70" s="326"/>
      <c r="IN70" s="326"/>
      <c r="IO70" s="326"/>
      <c r="IP70" s="326"/>
      <c r="IQ70" s="326"/>
      <c r="IR70" s="326"/>
      <c r="IS70" s="326"/>
      <c r="IT70" s="326"/>
      <c r="IU70" s="326"/>
      <c r="IV70" s="326"/>
    </row>
    <row r="71" spans="1:256" ht="12.95">
      <c r="B71" s="334"/>
      <c r="C71" s="335"/>
      <c r="D71" s="317"/>
      <c r="E71" s="317"/>
      <c r="F71" s="317"/>
      <c r="G71" s="292"/>
      <c r="H71" s="292"/>
      <c r="I71" s="292"/>
      <c r="J71" s="292"/>
      <c r="K71" s="292"/>
      <c r="L71" s="292"/>
      <c r="M71" s="292"/>
      <c r="N71" s="292"/>
    </row>
    <row r="73" spans="1:256" ht="15.6">
      <c r="B73" s="2141" t="s">
        <v>647</v>
      </c>
      <c r="C73" s="2141"/>
      <c r="D73" s="2141"/>
      <c r="E73" s="2141"/>
      <c r="F73" s="2141"/>
    </row>
    <row r="74" spans="1:256" ht="15.95" thickBot="1">
      <c r="B74" s="1460"/>
      <c r="C74" s="1460"/>
      <c r="D74" s="1460"/>
      <c r="E74" s="1460"/>
      <c r="F74" s="1460"/>
    </row>
    <row r="75" spans="1:256" customFormat="1">
      <c r="A75" s="326"/>
      <c r="B75" s="1150" t="s">
        <v>648</v>
      </c>
      <c r="C75" s="1151"/>
      <c r="D75" s="2142" t="s">
        <v>508</v>
      </c>
      <c r="E75" s="2142"/>
      <c r="F75" s="2143"/>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6"/>
      <c r="BW75" s="326"/>
      <c r="BX75" s="326"/>
      <c r="BY75" s="326"/>
      <c r="BZ75" s="326"/>
      <c r="CA75" s="326"/>
      <c r="CB75" s="326"/>
      <c r="CC75" s="326"/>
      <c r="CD75" s="326"/>
      <c r="CE75" s="326"/>
      <c r="CF75" s="326"/>
      <c r="CG75" s="326"/>
      <c r="CH75" s="326"/>
      <c r="CI75" s="326"/>
      <c r="CJ75" s="326"/>
      <c r="CK75" s="326"/>
      <c r="CL75" s="326"/>
      <c r="CM75" s="326"/>
      <c r="CN75" s="326"/>
      <c r="CO75" s="326"/>
      <c r="CP75" s="326"/>
      <c r="CQ75" s="326"/>
      <c r="CR75" s="326"/>
      <c r="CS75" s="326"/>
      <c r="CT75" s="326"/>
      <c r="CU75" s="326"/>
      <c r="CV75" s="326"/>
      <c r="CW75" s="326"/>
      <c r="CX75" s="326"/>
      <c r="CY75" s="326"/>
      <c r="CZ75" s="326"/>
      <c r="DA75" s="326"/>
      <c r="DB75" s="326"/>
      <c r="DC75" s="326"/>
      <c r="DD75" s="326"/>
      <c r="DE75" s="326"/>
      <c r="DF75" s="326"/>
      <c r="DG75" s="326"/>
      <c r="DH75" s="326"/>
      <c r="DI75" s="326"/>
      <c r="DJ75" s="326"/>
      <c r="DK75" s="326"/>
      <c r="DL75" s="326"/>
      <c r="DM75" s="326"/>
      <c r="DN75" s="326"/>
      <c r="DO75" s="326"/>
      <c r="DP75" s="326"/>
      <c r="DQ75" s="326"/>
      <c r="DR75" s="326"/>
      <c r="DS75" s="326"/>
      <c r="DT75" s="326"/>
      <c r="DU75" s="326"/>
      <c r="DV75" s="326"/>
      <c r="DW75" s="326"/>
      <c r="DX75" s="326"/>
      <c r="DY75" s="326"/>
      <c r="DZ75" s="326"/>
      <c r="EA75" s="326"/>
      <c r="EB75" s="326"/>
      <c r="EC75" s="326"/>
      <c r="ED75" s="326"/>
      <c r="EE75" s="326"/>
      <c r="EF75" s="326"/>
      <c r="EG75" s="326"/>
      <c r="EH75" s="326"/>
      <c r="EI75" s="326"/>
      <c r="EJ75" s="326"/>
      <c r="EK75" s="326"/>
      <c r="EL75" s="326"/>
      <c r="EM75" s="326"/>
      <c r="EN75" s="326"/>
      <c r="EO75" s="326"/>
      <c r="EP75" s="326"/>
      <c r="EQ75" s="326"/>
      <c r="ER75" s="326"/>
      <c r="ES75" s="326"/>
      <c r="ET75" s="326"/>
      <c r="EU75" s="326"/>
      <c r="EV75" s="326"/>
      <c r="EW75" s="326"/>
      <c r="EX75" s="326"/>
      <c r="EY75" s="326"/>
      <c r="EZ75" s="326"/>
      <c r="FA75" s="326"/>
      <c r="FB75" s="326"/>
      <c r="FC75" s="326"/>
      <c r="FD75" s="326"/>
      <c r="FE75" s="326"/>
      <c r="FF75" s="326"/>
      <c r="FG75" s="326"/>
      <c r="FH75" s="326"/>
      <c r="FI75" s="326"/>
      <c r="FJ75" s="326"/>
      <c r="FK75" s="326"/>
      <c r="FL75" s="326"/>
      <c r="FM75" s="326"/>
      <c r="FN75" s="326"/>
      <c r="FO75" s="326"/>
      <c r="FP75" s="326"/>
      <c r="FQ75" s="326"/>
      <c r="FR75" s="326"/>
      <c r="FS75" s="326"/>
      <c r="FT75" s="326"/>
      <c r="FU75" s="326"/>
      <c r="FV75" s="326"/>
      <c r="FW75" s="326"/>
      <c r="FX75" s="326"/>
      <c r="FY75" s="326"/>
      <c r="FZ75" s="326"/>
      <c r="GA75" s="326"/>
      <c r="GB75" s="326"/>
      <c r="GC75" s="326"/>
      <c r="GD75" s="326"/>
      <c r="GE75" s="326"/>
      <c r="GF75" s="326"/>
      <c r="GG75" s="326"/>
      <c r="GH75" s="326"/>
      <c r="GI75" s="326"/>
      <c r="GJ75" s="326"/>
      <c r="GK75" s="326"/>
      <c r="GL75" s="326"/>
      <c r="GM75" s="326"/>
      <c r="GN75" s="326"/>
      <c r="GO75" s="326"/>
      <c r="GP75" s="326"/>
      <c r="GQ75" s="326"/>
      <c r="GR75" s="326"/>
      <c r="GS75" s="326"/>
      <c r="GT75" s="326"/>
      <c r="GU75" s="326"/>
      <c r="GV75" s="326"/>
      <c r="GW75" s="326"/>
      <c r="GX75" s="326"/>
      <c r="GY75" s="326"/>
      <c r="GZ75" s="326"/>
      <c r="HA75" s="326"/>
      <c r="HB75" s="326"/>
      <c r="HC75" s="326"/>
      <c r="HD75" s="326"/>
      <c r="HE75" s="326"/>
      <c r="HF75" s="326"/>
      <c r="HG75" s="326"/>
      <c r="HH75" s="326"/>
      <c r="HI75" s="326"/>
      <c r="HJ75" s="326"/>
      <c r="HK75" s="326"/>
      <c r="HL75" s="326"/>
      <c r="HM75" s="326"/>
      <c r="HN75" s="326"/>
      <c r="HO75" s="326"/>
      <c r="HP75" s="326"/>
      <c r="HQ75" s="326"/>
      <c r="HR75" s="326"/>
      <c r="HS75" s="326"/>
      <c r="HT75" s="326"/>
      <c r="HU75" s="326"/>
      <c r="HV75" s="326"/>
      <c r="HW75" s="326"/>
      <c r="HX75" s="326"/>
      <c r="HY75" s="326"/>
      <c r="HZ75" s="326"/>
      <c r="IA75" s="326"/>
      <c r="IB75" s="326"/>
      <c r="IC75" s="326"/>
      <c r="ID75" s="326"/>
      <c r="IE75" s="326"/>
      <c r="IF75" s="326"/>
      <c r="IG75" s="326"/>
      <c r="IH75" s="326"/>
      <c r="II75" s="326"/>
      <c r="IJ75" s="326"/>
      <c r="IK75" s="326"/>
      <c r="IL75" s="326"/>
      <c r="IM75" s="326"/>
      <c r="IN75" s="326"/>
      <c r="IO75" s="326"/>
      <c r="IP75" s="326"/>
      <c r="IQ75" s="326"/>
      <c r="IR75" s="326"/>
      <c r="IS75" s="326"/>
      <c r="IT75" s="326"/>
      <c r="IU75" s="326"/>
      <c r="IV75" s="326"/>
    </row>
    <row r="76" spans="1:256" customFormat="1">
      <c r="A76" s="326"/>
      <c r="B76" s="1152" t="s">
        <v>61</v>
      </c>
      <c r="C76" s="1153" t="s">
        <v>401</v>
      </c>
      <c r="D76" s="1153" t="s">
        <v>64</v>
      </c>
      <c r="E76" s="1153" t="s">
        <v>15</v>
      </c>
      <c r="F76" s="1154" t="s">
        <v>16</v>
      </c>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26"/>
      <c r="BC76" s="326"/>
      <c r="BD76" s="326"/>
      <c r="BE76" s="326"/>
      <c r="BF76" s="326"/>
      <c r="BG76" s="326"/>
      <c r="BH76" s="326"/>
      <c r="BI76" s="326"/>
      <c r="BJ76" s="326"/>
      <c r="BK76" s="326"/>
      <c r="BL76" s="326"/>
      <c r="BM76" s="326"/>
      <c r="BN76" s="326"/>
      <c r="BO76" s="326"/>
      <c r="BP76" s="326"/>
      <c r="BQ76" s="326"/>
      <c r="BR76" s="326"/>
      <c r="BS76" s="326"/>
      <c r="BT76" s="326"/>
      <c r="BU76" s="326"/>
      <c r="BV76" s="326"/>
      <c r="BW76" s="326"/>
      <c r="BX76" s="326"/>
      <c r="BY76" s="326"/>
      <c r="BZ76" s="326"/>
      <c r="CA76" s="326"/>
      <c r="CB76" s="326"/>
      <c r="CC76" s="326"/>
      <c r="CD76" s="326"/>
      <c r="CE76" s="326"/>
      <c r="CF76" s="326"/>
      <c r="CG76" s="326"/>
      <c r="CH76" s="326"/>
      <c r="CI76" s="326"/>
      <c r="CJ76" s="326"/>
      <c r="CK76" s="326"/>
      <c r="CL76" s="326"/>
      <c r="CM76" s="326"/>
      <c r="CN76" s="326"/>
      <c r="CO76" s="326"/>
      <c r="CP76" s="326"/>
      <c r="CQ76" s="326"/>
      <c r="CR76" s="326"/>
      <c r="CS76" s="326"/>
      <c r="CT76" s="326"/>
      <c r="CU76" s="326"/>
      <c r="CV76" s="326"/>
      <c r="CW76" s="326"/>
      <c r="CX76" s="326"/>
      <c r="CY76" s="326"/>
      <c r="CZ76" s="326"/>
      <c r="DA76" s="326"/>
      <c r="DB76" s="326"/>
      <c r="DC76" s="326"/>
      <c r="DD76" s="326"/>
      <c r="DE76" s="326"/>
      <c r="DF76" s="326"/>
      <c r="DG76" s="326"/>
      <c r="DH76" s="326"/>
      <c r="DI76" s="326"/>
      <c r="DJ76" s="326"/>
      <c r="DK76" s="326"/>
      <c r="DL76" s="326"/>
      <c r="DM76" s="326"/>
      <c r="DN76" s="326"/>
      <c r="DO76" s="326"/>
      <c r="DP76" s="326"/>
      <c r="DQ76" s="326"/>
      <c r="DR76" s="326"/>
      <c r="DS76" s="326"/>
      <c r="DT76" s="326"/>
      <c r="DU76" s="326"/>
      <c r="DV76" s="326"/>
      <c r="DW76" s="326"/>
      <c r="DX76" s="326"/>
      <c r="DY76" s="326"/>
      <c r="DZ76" s="326"/>
      <c r="EA76" s="326"/>
      <c r="EB76" s="326"/>
      <c r="EC76" s="326"/>
      <c r="ED76" s="326"/>
      <c r="EE76" s="326"/>
      <c r="EF76" s="326"/>
      <c r="EG76" s="326"/>
      <c r="EH76" s="326"/>
      <c r="EI76" s="326"/>
      <c r="EJ76" s="326"/>
      <c r="EK76" s="326"/>
      <c r="EL76" s="326"/>
      <c r="EM76" s="326"/>
      <c r="EN76" s="326"/>
      <c r="EO76" s="326"/>
      <c r="EP76" s="326"/>
      <c r="EQ76" s="326"/>
      <c r="ER76" s="326"/>
      <c r="ES76" s="326"/>
      <c r="ET76" s="326"/>
      <c r="EU76" s="326"/>
      <c r="EV76" s="326"/>
      <c r="EW76" s="326"/>
      <c r="EX76" s="326"/>
      <c r="EY76" s="326"/>
      <c r="EZ76" s="326"/>
      <c r="FA76" s="326"/>
      <c r="FB76" s="326"/>
      <c r="FC76" s="326"/>
      <c r="FD76" s="326"/>
      <c r="FE76" s="326"/>
      <c r="FF76" s="326"/>
      <c r="FG76" s="326"/>
      <c r="FH76" s="326"/>
      <c r="FI76" s="326"/>
      <c r="FJ76" s="326"/>
      <c r="FK76" s="326"/>
      <c r="FL76" s="326"/>
      <c r="FM76" s="326"/>
      <c r="FN76" s="326"/>
      <c r="FO76" s="326"/>
      <c r="FP76" s="326"/>
      <c r="FQ76" s="326"/>
      <c r="FR76" s="326"/>
      <c r="FS76" s="326"/>
      <c r="FT76" s="326"/>
      <c r="FU76" s="326"/>
      <c r="FV76" s="326"/>
      <c r="FW76" s="326"/>
      <c r="FX76" s="326"/>
      <c r="FY76" s="326"/>
      <c r="FZ76" s="326"/>
      <c r="GA76" s="326"/>
      <c r="GB76" s="326"/>
      <c r="GC76" s="326"/>
      <c r="GD76" s="326"/>
      <c r="GE76" s="326"/>
      <c r="GF76" s="326"/>
      <c r="GG76" s="326"/>
      <c r="GH76" s="326"/>
      <c r="GI76" s="326"/>
      <c r="GJ76" s="326"/>
      <c r="GK76" s="326"/>
      <c r="GL76" s="326"/>
      <c r="GM76" s="326"/>
      <c r="GN76" s="326"/>
      <c r="GO76" s="326"/>
      <c r="GP76" s="326"/>
      <c r="GQ76" s="326"/>
      <c r="GR76" s="326"/>
      <c r="GS76" s="326"/>
      <c r="GT76" s="326"/>
      <c r="GU76" s="326"/>
      <c r="GV76" s="326"/>
      <c r="GW76" s="326"/>
      <c r="GX76" s="326"/>
      <c r="GY76" s="326"/>
      <c r="GZ76" s="326"/>
      <c r="HA76" s="326"/>
      <c r="HB76" s="326"/>
      <c r="HC76" s="326"/>
      <c r="HD76" s="326"/>
      <c r="HE76" s="326"/>
      <c r="HF76" s="326"/>
      <c r="HG76" s="326"/>
      <c r="HH76" s="326"/>
      <c r="HI76" s="326"/>
      <c r="HJ76" s="326"/>
      <c r="HK76" s="326"/>
      <c r="HL76" s="326"/>
      <c r="HM76" s="326"/>
      <c r="HN76" s="326"/>
      <c r="HO76" s="326"/>
      <c r="HP76" s="326"/>
      <c r="HQ76" s="326"/>
      <c r="HR76" s="326"/>
      <c r="HS76" s="326"/>
      <c r="HT76" s="326"/>
      <c r="HU76" s="326"/>
      <c r="HV76" s="326"/>
      <c r="HW76" s="326"/>
      <c r="HX76" s="326"/>
      <c r="HY76" s="326"/>
      <c r="HZ76" s="326"/>
      <c r="IA76" s="326"/>
      <c r="IB76" s="326"/>
      <c r="IC76" s="326"/>
      <c r="ID76" s="326"/>
      <c r="IE76" s="326"/>
      <c r="IF76" s="326"/>
      <c r="IG76" s="326"/>
      <c r="IH76" s="326"/>
      <c r="II76" s="326"/>
      <c r="IJ76" s="326"/>
      <c r="IK76" s="326"/>
      <c r="IL76" s="326"/>
      <c r="IM76" s="326"/>
      <c r="IN76" s="326"/>
      <c r="IO76" s="326"/>
      <c r="IP76" s="326"/>
      <c r="IQ76" s="326"/>
      <c r="IR76" s="326"/>
      <c r="IS76" s="326"/>
      <c r="IT76" s="326"/>
      <c r="IU76" s="326"/>
      <c r="IV76" s="326"/>
    </row>
    <row r="77" spans="1:256" customFormat="1">
      <c r="A77" s="326"/>
      <c r="B77" s="341" t="s">
        <v>121</v>
      </c>
      <c r="C77" s="342">
        <v>8.5599999999999996E-2</v>
      </c>
      <c r="D77" s="303">
        <v>51.921630434782607</v>
      </c>
      <c r="E77" s="303"/>
      <c r="F77" s="343">
        <v>51.921630434782607</v>
      </c>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c r="BH77" s="326"/>
      <c r="BI77" s="326"/>
      <c r="BJ77" s="326"/>
      <c r="BK77" s="326"/>
      <c r="BL77" s="326"/>
      <c r="BM77" s="326"/>
      <c r="BN77" s="326"/>
      <c r="BO77" s="326"/>
      <c r="BP77" s="326"/>
      <c r="BQ77" s="326"/>
      <c r="BR77" s="326"/>
      <c r="BS77" s="326"/>
      <c r="BT77" s="326"/>
      <c r="BU77" s="326"/>
      <c r="BV77" s="326"/>
      <c r="BW77" s="326"/>
      <c r="BX77" s="326"/>
      <c r="BY77" s="326"/>
      <c r="BZ77" s="326"/>
      <c r="CA77" s="326"/>
      <c r="CB77" s="326"/>
      <c r="CC77" s="326"/>
      <c r="CD77" s="326"/>
      <c r="CE77" s="326"/>
      <c r="CF77" s="326"/>
      <c r="CG77" s="326"/>
      <c r="CH77" s="326"/>
      <c r="CI77" s="326"/>
      <c r="CJ77" s="326"/>
      <c r="CK77" s="326"/>
      <c r="CL77" s="326"/>
      <c r="CM77" s="326"/>
      <c r="CN77" s="326"/>
      <c r="CO77" s="326"/>
      <c r="CP77" s="326"/>
      <c r="CQ77" s="326"/>
      <c r="CR77" s="326"/>
      <c r="CS77" s="326"/>
      <c r="CT77" s="326"/>
      <c r="CU77" s="326"/>
      <c r="CV77" s="326"/>
      <c r="CW77" s="326"/>
      <c r="CX77" s="326"/>
      <c r="CY77" s="326"/>
      <c r="CZ77" s="326"/>
      <c r="DA77" s="326"/>
      <c r="DB77" s="326"/>
      <c r="DC77" s="326"/>
      <c r="DD77" s="326"/>
      <c r="DE77" s="326"/>
      <c r="DF77" s="326"/>
      <c r="DG77" s="326"/>
      <c r="DH77" s="326"/>
      <c r="DI77" s="326"/>
      <c r="DJ77" s="326"/>
      <c r="DK77" s="326"/>
      <c r="DL77" s="326"/>
      <c r="DM77" s="326"/>
      <c r="DN77" s="326"/>
      <c r="DO77" s="326"/>
      <c r="DP77" s="326"/>
      <c r="DQ77" s="326"/>
      <c r="DR77" s="326"/>
      <c r="DS77" s="326"/>
      <c r="DT77" s="326"/>
      <c r="DU77" s="326"/>
      <c r="DV77" s="326"/>
      <c r="DW77" s="326"/>
      <c r="DX77" s="326"/>
      <c r="DY77" s="326"/>
      <c r="DZ77" s="326"/>
      <c r="EA77" s="326"/>
      <c r="EB77" s="326"/>
      <c r="EC77" s="326"/>
      <c r="ED77" s="326"/>
      <c r="EE77" s="326"/>
      <c r="EF77" s="326"/>
      <c r="EG77" s="326"/>
      <c r="EH77" s="326"/>
      <c r="EI77" s="326"/>
      <c r="EJ77" s="326"/>
      <c r="EK77" s="326"/>
      <c r="EL77" s="326"/>
      <c r="EM77" s="326"/>
      <c r="EN77" s="326"/>
      <c r="EO77" s="326"/>
      <c r="EP77" s="326"/>
      <c r="EQ77" s="326"/>
      <c r="ER77" s="326"/>
      <c r="ES77" s="326"/>
      <c r="ET77" s="326"/>
      <c r="EU77" s="326"/>
      <c r="EV77" s="326"/>
      <c r="EW77" s="326"/>
      <c r="EX77" s="326"/>
      <c r="EY77" s="326"/>
      <c r="EZ77" s="326"/>
      <c r="FA77" s="326"/>
      <c r="FB77" s="326"/>
      <c r="FC77" s="326"/>
      <c r="FD77" s="326"/>
      <c r="FE77" s="326"/>
      <c r="FF77" s="326"/>
      <c r="FG77" s="326"/>
      <c r="FH77" s="326"/>
      <c r="FI77" s="326"/>
      <c r="FJ77" s="326"/>
      <c r="FK77" s="326"/>
      <c r="FL77" s="326"/>
      <c r="FM77" s="326"/>
      <c r="FN77" s="326"/>
      <c r="FO77" s="326"/>
      <c r="FP77" s="326"/>
      <c r="FQ77" s="326"/>
      <c r="FR77" s="326"/>
      <c r="FS77" s="326"/>
      <c r="FT77" s="326"/>
      <c r="FU77" s="326"/>
      <c r="FV77" s="326"/>
      <c r="FW77" s="326"/>
      <c r="FX77" s="326"/>
      <c r="FY77" s="326"/>
      <c r="FZ77" s="326"/>
      <c r="GA77" s="326"/>
      <c r="GB77" s="326"/>
      <c r="GC77" s="326"/>
      <c r="GD77" s="326"/>
      <c r="GE77" s="326"/>
      <c r="GF77" s="326"/>
      <c r="GG77" s="326"/>
      <c r="GH77" s="326"/>
      <c r="GI77" s="326"/>
      <c r="GJ77" s="326"/>
      <c r="GK77" s="326"/>
      <c r="GL77" s="326"/>
      <c r="GM77" s="326"/>
      <c r="GN77" s="326"/>
      <c r="GO77" s="326"/>
      <c r="GP77" s="326"/>
      <c r="GQ77" s="326"/>
      <c r="GR77" s="326"/>
      <c r="GS77" s="326"/>
      <c r="GT77" s="326"/>
      <c r="GU77" s="326"/>
      <c r="GV77" s="326"/>
      <c r="GW77" s="326"/>
      <c r="GX77" s="326"/>
      <c r="GY77" s="326"/>
      <c r="GZ77" s="326"/>
      <c r="HA77" s="326"/>
      <c r="HB77" s="326"/>
      <c r="HC77" s="326"/>
      <c r="HD77" s="326"/>
      <c r="HE77" s="326"/>
      <c r="HF77" s="326"/>
      <c r="HG77" s="326"/>
      <c r="HH77" s="326"/>
      <c r="HI77" s="326"/>
      <c r="HJ77" s="326"/>
      <c r="HK77" s="326"/>
      <c r="HL77" s="326"/>
      <c r="HM77" s="326"/>
      <c r="HN77" s="326"/>
      <c r="HO77" s="326"/>
      <c r="HP77" s="326"/>
      <c r="HQ77" s="326"/>
      <c r="HR77" s="326"/>
      <c r="HS77" s="326"/>
      <c r="HT77" s="326"/>
      <c r="HU77" s="326"/>
      <c r="HV77" s="326"/>
      <c r="HW77" s="326"/>
      <c r="HX77" s="326"/>
      <c r="HY77" s="326"/>
      <c r="HZ77" s="326"/>
      <c r="IA77" s="326"/>
      <c r="IB77" s="326"/>
      <c r="IC77" s="326"/>
      <c r="ID77" s="326"/>
      <c r="IE77" s="326"/>
      <c r="IF77" s="326"/>
      <c r="IG77" s="326"/>
      <c r="IH77" s="326"/>
      <c r="II77" s="326"/>
      <c r="IJ77" s="326"/>
      <c r="IK77" s="326"/>
      <c r="IL77" s="326"/>
      <c r="IM77" s="326"/>
      <c r="IN77" s="326"/>
      <c r="IO77" s="326"/>
      <c r="IP77" s="326"/>
      <c r="IQ77" s="326"/>
      <c r="IR77" s="326"/>
      <c r="IS77" s="326"/>
      <c r="IT77" s="326"/>
      <c r="IU77" s="326"/>
      <c r="IV77" s="326"/>
    </row>
    <row r="78" spans="1:256" customFormat="1">
      <c r="A78" s="326"/>
      <c r="B78" s="341" t="s">
        <v>123</v>
      </c>
      <c r="C78" s="342">
        <v>0.2021</v>
      </c>
      <c r="D78" s="303">
        <v>47.09358695652174</v>
      </c>
      <c r="E78" s="303"/>
      <c r="F78" s="343">
        <v>47.09358695652174</v>
      </c>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6"/>
      <c r="BZ78" s="326"/>
      <c r="CA78" s="326"/>
      <c r="CB78" s="326"/>
      <c r="CC78" s="326"/>
      <c r="CD78" s="326"/>
      <c r="CE78" s="326"/>
      <c r="CF78" s="326"/>
      <c r="CG78" s="326"/>
      <c r="CH78" s="326"/>
      <c r="CI78" s="326"/>
      <c r="CJ78" s="326"/>
      <c r="CK78" s="326"/>
      <c r="CL78" s="326"/>
      <c r="CM78" s="326"/>
      <c r="CN78" s="326"/>
      <c r="CO78" s="326"/>
      <c r="CP78" s="326"/>
      <c r="CQ78" s="326"/>
      <c r="CR78" s="326"/>
      <c r="CS78" s="326"/>
      <c r="CT78" s="326"/>
      <c r="CU78" s="326"/>
      <c r="CV78" s="326"/>
      <c r="CW78" s="326"/>
      <c r="CX78" s="326"/>
      <c r="CY78" s="326"/>
      <c r="CZ78" s="326"/>
      <c r="DA78" s="326"/>
      <c r="DB78" s="326"/>
      <c r="DC78" s="326"/>
      <c r="DD78" s="326"/>
      <c r="DE78" s="326"/>
      <c r="DF78" s="326"/>
      <c r="DG78" s="326"/>
      <c r="DH78" s="326"/>
      <c r="DI78" s="326"/>
      <c r="DJ78" s="326"/>
      <c r="DK78" s="326"/>
      <c r="DL78" s="326"/>
      <c r="DM78" s="326"/>
      <c r="DN78" s="326"/>
      <c r="DO78" s="326"/>
      <c r="DP78" s="326"/>
      <c r="DQ78" s="326"/>
      <c r="DR78" s="326"/>
      <c r="DS78" s="326"/>
      <c r="DT78" s="326"/>
      <c r="DU78" s="326"/>
      <c r="DV78" s="326"/>
      <c r="DW78" s="326"/>
      <c r="DX78" s="326"/>
      <c r="DY78" s="326"/>
      <c r="DZ78" s="326"/>
      <c r="EA78" s="326"/>
      <c r="EB78" s="326"/>
      <c r="EC78" s="326"/>
      <c r="ED78" s="326"/>
      <c r="EE78" s="326"/>
      <c r="EF78" s="326"/>
      <c r="EG78" s="326"/>
      <c r="EH78" s="326"/>
      <c r="EI78" s="326"/>
      <c r="EJ78" s="326"/>
      <c r="EK78" s="326"/>
      <c r="EL78" s="326"/>
      <c r="EM78" s="326"/>
      <c r="EN78" s="326"/>
      <c r="EO78" s="326"/>
      <c r="EP78" s="326"/>
      <c r="EQ78" s="326"/>
      <c r="ER78" s="326"/>
      <c r="ES78" s="326"/>
      <c r="ET78" s="326"/>
      <c r="EU78" s="326"/>
      <c r="EV78" s="326"/>
      <c r="EW78" s="326"/>
      <c r="EX78" s="326"/>
      <c r="EY78" s="326"/>
      <c r="EZ78" s="326"/>
      <c r="FA78" s="326"/>
      <c r="FB78" s="326"/>
      <c r="FC78" s="326"/>
      <c r="FD78" s="326"/>
      <c r="FE78" s="326"/>
      <c r="FF78" s="326"/>
      <c r="FG78" s="326"/>
      <c r="FH78" s="326"/>
      <c r="FI78" s="326"/>
      <c r="FJ78" s="326"/>
      <c r="FK78" s="326"/>
      <c r="FL78" s="326"/>
      <c r="FM78" s="326"/>
      <c r="FN78" s="326"/>
      <c r="FO78" s="326"/>
      <c r="FP78" s="326"/>
      <c r="FQ78" s="326"/>
      <c r="FR78" s="326"/>
      <c r="FS78" s="326"/>
      <c r="FT78" s="326"/>
      <c r="FU78" s="326"/>
      <c r="FV78" s="326"/>
      <c r="FW78" s="326"/>
      <c r="FX78" s="326"/>
      <c r="FY78" s="326"/>
      <c r="FZ78" s="326"/>
      <c r="GA78" s="326"/>
      <c r="GB78" s="326"/>
      <c r="GC78" s="326"/>
      <c r="GD78" s="326"/>
      <c r="GE78" s="326"/>
      <c r="GF78" s="326"/>
      <c r="GG78" s="326"/>
      <c r="GH78" s="326"/>
      <c r="GI78" s="326"/>
      <c r="GJ78" s="326"/>
      <c r="GK78" s="326"/>
      <c r="GL78" s="326"/>
      <c r="GM78" s="326"/>
      <c r="GN78" s="326"/>
      <c r="GO78" s="326"/>
      <c r="GP78" s="326"/>
      <c r="GQ78" s="326"/>
      <c r="GR78" s="326"/>
      <c r="GS78" s="326"/>
      <c r="GT78" s="326"/>
      <c r="GU78" s="326"/>
      <c r="GV78" s="326"/>
      <c r="GW78" s="326"/>
      <c r="GX78" s="326"/>
      <c r="GY78" s="326"/>
      <c r="GZ78" s="326"/>
      <c r="HA78" s="326"/>
      <c r="HB78" s="326"/>
      <c r="HC78" s="326"/>
      <c r="HD78" s="326"/>
      <c r="HE78" s="326"/>
      <c r="HF78" s="326"/>
      <c r="HG78" s="326"/>
      <c r="HH78" s="326"/>
      <c r="HI78" s="326"/>
      <c r="HJ78" s="326"/>
      <c r="HK78" s="326"/>
      <c r="HL78" s="326"/>
      <c r="HM78" s="326"/>
      <c r="HN78" s="326"/>
      <c r="HO78" s="326"/>
      <c r="HP78" s="326"/>
      <c r="HQ78" s="326"/>
      <c r="HR78" s="326"/>
      <c r="HS78" s="326"/>
      <c r="HT78" s="326"/>
      <c r="HU78" s="326"/>
      <c r="HV78" s="326"/>
      <c r="HW78" s="326"/>
      <c r="HX78" s="326"/>
      <c r="HY78" s="326"/>
      <c r="HZ78" s="326"/>
      <c r="IA78" s="326"/>
      <c r="IB78" s="326"/>
      <c r="IC78" s="326"/>
      <c r="ID78" s="326"/>
      <c r="IE78" s="326"/>
      <c r="IF78" s="326"/>
      <c r="IG78" s="326"/>
      <c r="IH78" s="326"/>
      <c r="II78" s="326"/>
      <c r="IJ78" s="326"/>
      <c r="IK78" s="326"/>
      <c r="IL78" s="326"/>
      <c r="IM78" s="326"/>
      <c r="IN78" s="326"/>
      <c r="IO78" s="326"/>
      <c r="IP78" s="326"/>
      <c r="IQ78" s="326"/>
      <c r="IR78" s="326"/>
      <c r="IS78" s="326"/>
      <c r="IT78" s="326"/>
      <c r="IU78" s="326"/>
      <c r="IV78" s="326"/>
    </row>
    <row r="79" spans="1:256" customFormat="1">
      <c r="A79" s="326"/>
      <c r="B79" s="341" t="s">
        <v>352</v>
      </c>
      <c r="C79" s="342">
        <v>0.17</v>
      </c>
      <c r="D79" s="303">
        <v>3.32452173913043</v>
      </c>
      <c r="E79" s="303"/>
      <c r="F79" s="343">
        <v>3.32452173913043</v>
      </c>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c r="BH79" s="326"/>
      <c r="BI79" s="326"/>
      <c r="BJ79" s="326"/>
      <c r="BK79" s="326"/>
      <c r="BL79" s="326"/>
      <c r="BM79" s="326"/>
      <c r="BN79" s="326"/>
      <c r="BO79" s="326"/>
      <c r="BP79" s="326"/>
      <c r="BQ79" s="326"/>
      <c r="BR79" s="326"/>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c r="EA79" s="326"/>
      <c r="EB79" s="326"/>
      <c r="EC79" s="326"/>
      <c r="ED79" s="326"/>
      <c r="EE79" s="326"/>
      <c r="EF79" s="326"/>
      <c r="EG79" s="326"/>
      <c r="EH79" s="326"/>
      <c r="EI79" s="326"/>
      <c r="EJ79" s="326"/>
      <c r="EK79" s="326"/>
      <c r="EL79" s="326"/>
      <c r="EM79" s="326"/>
      <c r="EN79" s="326"/>
      <c r="EO79" s="326"/>
      <c r="EP79" s="326"/>
      <c r="EQ79" s="326"/>
      <c r="ER79" s="326"/>
      <c r="ES79" s="326"/>
      <c r="ET79" s="326"/>
      <c r="EU79" s="326"/>
      <c r="EV79" s="326"/>
      <c r="EW79" s="326"/>
      <c r="EX79" s="326"/>
      <c r="EY79" s="326"/>
      <c r="EZ79" s="326"/>
      <c r="FA79" s="326"/>
      <c r="FB79" s="326"/>
      <c r="FC79" s="326"/>
      <c r="FD79" s="326"/>
      <c r="FE79" s="326"/>
      <c r="FF79" s="326"/>
      <c r="FG79" s="326"/>
      <c r="FH79" s="326"/>
      <c r="FI79" s="326"/>
      <c r="FJ79" s="326"/>
      <c r="FK79" s="326"/>
      <c r="FL79" s="326"/>
      <c r="FM79" s="326"/>
      <c r="FN79" s="326"/>
      <c r="FO79" s="326"/>
      <c r="FP79" s="326"/>
      <c r="FQ79" s="326"/>
      <c r="FR79" s="326"/>
      <c r="FS79" s="326"/>
      <c r="FT79" s="326"/>
      <c r="FU79" s="326"/>
      <c r="FV79" s="326"/>
      <c r="FW79" s="326"/>
      <c r="FX79" s="326"/>
      <c r="FY79" s="326"/>
      <c r="FZ79" s="326"/>
      <c r="GA79" s="326"/>
      <c r="GB79" s="326"/>
      <c r="GC79" s="326"/>
      <c r="GD79" s="326"/>
      <c r="GE79" s="326"/>
      <c r="GF79" s="326"/>
      <c r="GG79" s="326"/>
      <c r="GH79" s="326"/>
      <c r="GI79" s="326"/>
      <c r="GJ79" s="326"/>
      <c r="GK79" s="326"/>
      <c r="GL79" s="326"/>
      <c r="GM79" s="326"/>
      <c r="GN79" s="326"/>
      <c r="GO79" s="326"/>
      <c r="GP79" s="326"/>
      <c r="GQ79" s="326"/>
      <c r="GR79" s="326"/>
      <c r="GS79" s="326"/>
      <c r="GT79" s="326"/>
      <c r="GU79" s="326"/>
      <c r="GV79" s="326"/>
      <c r="GW79" s="326"/>
      <c r="GX79" s="326"/>
      <c r="GY79" s="326"/>
      <c r="GZ79" s="326"/>
      <c r="HA79" s="326"/>
      <c r="HB79" s="326"/>
      <c r="HC79" s="326"/>
      <c r="HD79" s="326"/>
      <c r="HE79" s="326"/>
      <c r="HF79" s="326"/>
      <c r="HG79" s="326"/>
      <c r="HH79" s="326"/>
      <c r="HI79" s="326"/>
      <c r="HJ79" s="326"/>
      <c r="HK79" s="326"/>
      <c r="HL79" s="326"/>
      <c r="HM79" s="326"/>
      <c r="HN79" s="326"/>
      <c r="HO79" s="326"/>
      <c r="HP79" s="326"/>
      <c r="HQ79" s="326"/>
      <c r="HR79" s="326"/>
      <c r="HS79" s="326"/>
      <c r="HT79" s="326"/>
      <c r="HU79" s="326"/>
      <c r="HV79" s="326"/>
      <c r="HW79" s="326"/>
      <c r="HX79" s="326"/>
      <c r="HY79" s="326"/>
      <c r="HZ79" s="326"/>
      <c r="IA79" s="326"/>
      <c r="IB79" s="326"/>
      <c r="IC79" s="326"/>
      <c r="ID79" s="326"/>
      <c r="IE79" s="326"/>
      <c r="IF79" s="326"/>
      <c r="IG79" s="326"/>
      <c r="IH79" s="326"/>
      <c r="II79" s="326"/>
      <c r="IJ79" s="326"/>
      <c r="IK79" s="326"/>
      <c r="IL79" s="326"/>
      <c r="IM79" s="326"/>
      <c r="IN79" s="326"/>
      <c r="IO79" s="326"/>
      <c r="IP79" s="326"/>
      <c r="IQ79" s="326"/>
      <c r="IR79" s="326"/>
      <c r="IS79" s="326"/>
      <c r="IT79" s="326"/>
      <c r="IU79" s="326"/>
      <c r="IV79" s="326"/>
    </row>
    <row r="80" spans="1:256" customFormat="1">
      <c r="A80" s="326"/>
      <c r="B80" s="341" t="s">
        <v>442</v>
      </c>
      <c r="C80" s="342">
        <v>0.23330000000000001</v>
      </c>
      <c r="D80" s="303">
        <v>50.407173913043479</v>
      </c>
      <c r="E80" s="303"/>
      <c r="F80" s="343">
        <v>50.407173913043479</v>
      </c>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c r="BH80" s="326"/>
      <c r="BI80" s="326"/>
      <c r="BJ80" s="326"/>
      <c r="BK80" s="326"/>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c r="EA80" s="326"/>
      <c r="EB80" s="326"/>
      <c r="EC80" s="326"/>
      <c r="ED80" s="326"/>
      <c r="EE80" s="326"/>
      <c r="EF80" s="326"/>
      <c r="EG80" s="326"/>
      <c r="EH80" s="326"/>
      <c r="EI80" s="326"/>
      <c r="EJ80" s="326"/>
      <c r="EK80" s="326"/>
      <c r="EL80" s="326"/>
      <c r="EM80" s="326"/>
      <c r="EN80" s="326"/>
      <c r="EO80" s="326"/>
      <c r="EP80" s="326"/>
      <c r="EQ80" s="326"/>
      <c r="ER80" s="326"/>
      <c r="ES80" s="326"/>
      <c r="ET80" s="326"/>
      <c r="EU80" s="326"/>
      <c r="EV80" s="326"/>
      <c r="EW80" s="326"/>
      <c r="EX80" s="326"/>
      <c r="EY80" s="326"/>
      <c r="EZ80" s="326"/>
      <c r="FA80" s="326"/>
      <c r="FB80" s="326"/>
      <c r="FC80" s="326"/>
      <c r="FD80" s="326"/>
      <c r="FE80" s="326"/>
      <c r="FF80" s="326"/>
      <c r="FG80" s="326"/>
      <c r="FH80" s="326"/>
      <c r="FI80" s="326"/>
      <c r="FJ80" s="326"/>
      <c r="FK80" s="326"/>
      <c r="FL80" s="326"/>
      <c r="FM80" s="326"/>
      <c r="FN80" s="326"/>
      <c r="FO80" s="326"/>
      <c r="FP80" s="326"/>
      <c r="FQ80" s="326"/>
      <c r="FR80" s="326"/>
      <c r="FS80" s="326"/>
      <c r="FT80" s="326"/>
      <c r="FU80" s="326"/>
      <c r="FV80" s="326"/>
      <c r="FW80" s="326"/>
      <c r="FX80" s="326"/>
      <c r="FY80" s="326"/>
      <c r="FZ80" s="326"/>
      <c r="GA80" s="326"/>
      <c r="GB80" s="326"/>
      <c r="GC80" s="326"/>
      <c r="GD80" s="326"/>
      <c r="GE80" s="326"/>
      <c r="GF80" s="326"/>
      <c r="GG80" s="326"/>
      <c r="GH80" s="326"/>
      <c r="GI80" s="326"/>
      <c r="GJ80" s="326"/>
      <c r="GK80" s="326"/>
      <c r="GL80" s="326"/>
      <c r="GM80" s="326"/>
      <c r="GN80" s="326"/>
      <c r="GO80" s="326"/>
      <c r="GP80" s="326"/>
      <c r="GQ80" s="326"/>
      <c r="GR80" s="326"/>
      <c r="GS80" s="326"/>
      <c r="GT80" s="326"/>
      <c r="GU80" s="326"/>
      <c r="GV80" s="326"/>
      <c r="GW80" s="326"/>
      <c r="GX80" s="326"/>
      <c r="GY80" s="326"/>
      <c r="GZ80" s="326"/>
      <c r="HA80" s="326"/>
      <c r="HB80" s="326"/>
      <c r="HC80" s="326"/>
      <c r="HD80" s="326"/>
      <c r="HE80" s="326"/>
      <c r="HF80" s="326"/>
      <c r="HG80" s="326"/>
      <c r="HH80" s="326"/>
      <c r="HI80" s="326"/>
      <c r="HJ80" s="326"/>
      <c r="HK80" s="326"/>
      <c r="HL80" s="326"/>
      <c r="HM80" s="326"/>
      <c r="HN80" s="326"/>
      <c r="HO80" s="326"/>
      <c r="HP80" s="326"/>
      <c r="HQ80" s="326"/>
      <c r="HR80" s="326"/>
      <c r="HS80" s="326"/>
      <c r="HT80" s="326"/>
      <c r="HU80" s="326"/>
      <c r="HV80" s="326"/>
      <c r="HW80" s="326"/>
      <c r="HX80" s="326"/>
      <c r="HY80" s="326"/>
      <c r="HZ80" s="326"/>
      <c r="IA80" s="326"/>
      <c r="IB80" s="326"/>
      <c r="IC80" s="326"/>
      <c r="ID80" s="326"/>
      <c r="IE80" s="326"/>
      <c r="IF80" s="326"/>
      <c r="IG80" s="326"/>
      <c r="IH80" s="326"/>
      <c r="II80" s="326"/>
      <c r="IJ80" s="326"/>
      <c r="IK80" s="326"/>
      <c r="IL80" s="326"/>
      <c r="IM80" s="326"/>
      <c r="IN80" s="326"/>
      <c r="IO80" s="326"/>
      <c r="IP80" s="326"/>
      <c r="IQ80" s="326"/>
      <c r="IR80" s="326"/>
      <c r="IS80" s="326"/>
      <c r="IT80" s="326"/>
      <c r="IU80" s="326"/>
      <c r="IV80" s="326"/>
    </row>
    <row r="81" spans="1:256" customFormat="1">
      <c r="A81" s="326"/>
      <c r="B81" s="341" t="s">
        <v>501</v>
      </c>
      <c r="C81" s="342">
        <v>0.2</v>
      </c>
      <c r="D81" s="303">
        <v>1.8830652173913001</v>
      </c>
      <c r="E81" s="303"/>
      <c r="F81" s="343">
        <v>1.8830652173913001</v>
      </c>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c r="EA81" s="326"/>
      <c r="EB81" s="326"/>
      <c r="EC81" s="326"/>
      <c r="ED81" s="326"/>
      <c r="EE81" s="326"/>
      <c r="EF81" s="326"/>
      <c r="EG81" s="326"/>
      <c r="EH81" s="326"/>
      <c r="EI81" s="326"/>
      <c r="EJ81" s="326"/>
      <c r="EK81" s="326"/>
      <c r="EL81" s="326"/>
      <c r="EM81" s="326"/>
      <c r="EN81" s="326"/>
      <c r="EO81" s="326"/>
      <c r="EP81" s="326"/>
      <c r="EQ81" s="326"/>
      <c r="ER81" s="326"/>
      <c r="ES81" s="326"/>
      <c r="ET81" s="326"/>
      <c r="EU81" s="326"/>
      <c r="EV81" s="326"/>
      <c r="EW81" s="326"/>
      <c r="EX81" s="326"/>
      <c r="EY81" s="326"/>
      <c r="EZ81" s="326"/>
      <c r="FA81" s="326"/>
      <c r="FB81" s="326"/>
      <c r="FC81" s="326"/>
      <c r="FD81" s="326"/>
      <c r="FE81" s="326"/>
      <c r="FF81" s="326"/>
      <c r="FG81" s="326"/>
      <c r="FH81" s="326"/>
      <c r="FI81" s="326"/>
      <c r="FJ81" s="326"/>
      <c r="FK81" s="326"/>
      <c r="FL81" s="326"/>
      <c r="FM81" s="326"/>
      <c r="FN81" s="326"/>
      <c r="FO81" s="326"/>
      <c r="FP81" s="326"/>
      <c r="FQ81" s="326"/>
      <c r="FR81" s="326"/>
      <c r="FS81" s="326"/>
      <c r="FT81" s="326"/>
      <c r="FU81" s="326"/>
      <c r="FV81" s="326"/>
      <c r="FW81" s="326"/>
      <c r="FX81" s="326"/>
      <c r="FY81" s="326"/>
      <c r="FZ81" s="326"/>
      <c r="GA81" s="326"/>
      <c r="GB81" s="326"/>
      <c r="GC81" s="326"/>
      <c r="GD81" s="326"/>
      <c r="GE81" s="326"/>
      <c r="GF81" s="326"/>
      <c r="GG81" s="326"/>
      <c r="GH81" s="326"/>
      <c r="GI81" s="326"/>
      <c r="GJ81" s="326"/>
      <c r="GK81" s="326"/>
      <c r="GL81" s="326"/>
      <c r="GM81" s="326"/>
      <c r="GN81" s="326"/>
      <c r="GO81" s="326"/>
      <c r="GP81" s="326"/>
      <c r="GQ81" s="326"/>
      <c r="GR81" s="326"/>
      <c r="GS81" s="326"/>
      <c r="GT81" s="326"/>
      <c r="GU81" s="326"/>
      <c r="GV81" s="326"/>
      <c r="GW81" s="326"/>
      <c r="GX81" s="326"/>
      <c r="GY81" s="326"/>
      <c r="GZ81" s="326"/>
      <c r="HA81" s="326"/>
      <c r="HB81" s="326"/>
      <c r="HC81" s="326"/>
      <c r="HD81" s="326"/>
      <c r="HE81" s="326"/>
      <c r="HF81" s="326"/>
      <c r="HG81" s="326"/>
      <c r="HH81" s="326"/>
      <c r="HI81" s="326"/>
      <c r="HJ81" s="326"/>
      <c r="HK81" s="326"/>
      <c r="HL81" s="326"/>
      <c r="HM81" s="326"/>
      <c r="HN81" s="326"/>
      <c r="HO81" s="326"/>
      <c r="HP81" s="326"/>
      <c r="HQ81" s="326"/>
      <c r="HR81" s="326"/>
      <c r="HS81" s="326"/>
      <c r="HT81" s="326"/>
      <c r="HU81" s="326"/>
      <c r="HV81" s="326"/>
      <c r="HW81" s="326"/>
      <c r="HX81" s="326"/>
      <c r="HY81" s="326"/>
      <c r="HZ81" s="326"/>
      <c r="IA81" s="326"/>
      <c r="IB81" s="326"/>
      <c r="IC81" s="326"/>
      <c r="ID81" s="326"/>
      <c r="IE81" s="326"/>
      <c r="IF81" s="326"/>
      <c r="IG81" s="326"/>
      <c r="IH81" s="326"/>
      <c r="II81" s="326"/>
      <c r="IJ81" s="326"/>
      <c r="IK81" s="326"/>
      <c r="IL81" s="326"/>
      <c r="IM81" s="326"/>
      <c r="IN81" s="326"/>
      <c r="IO81" s="326"/>
      <c r="IP81" s="326"/>
      <c r="IQ81" s="326"/>
      <c r="IR81" s="326"/>
      <c r="IS81" s="326"/>
      <c r="IT81" s="326"/>
      <c r="IU81" s="326"/>
      <c r="IV81" s="326"/>
    </row>
    <row r="82" spans="1:256" customFormat="1">
      <c r="A82" s="326"/>
      <c r="B82" s="341" t="s">
        <v>443</v>
      </c>
      <c r="C82" s="342">
        <v>0.23330000000000001</v>
      </c>
      <c r="D82" s="303">
        <v>30.75680434782609</v>
      </c>
      <c r="E82" s="303"/>
      <c r="F82" s="343">
        <v>30.75680434782609</v>
      </c>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6"/>
      <c r="BR82" s="326"/>
      <c r="BS82" s="326"/>
      <c r="BT82" s="326"/>
      <c r="BU82" s="326"/>
      <c r="BV82" s="326"/>
      <c r="BW82" s="326"/>
      <c r="BX82" s="326"/>
      <c r="BY82" s="326"/>
      <c r="BZ82" s="326"/>
      <c r="CA82" s="326"/>
      <c r="CB82" s="326"/>
      <c r="CC82" s="326"/>
      <c r="CD82" s="326"/>
      <c r="CE82" s="326"/>
      <c r="CF82" s="326"/>
      <c r="CG82" s="326"/>
      <c r="CH82" s="326"/>
      <c r="CI82" s="326"/>
      <c r="CJ82" s="326"/>
      <c r="CK82" s="326"/>
      <c r="CL82" s="326"/>
      <c r="CM82" s="326"/>
      <c r="CN82" s="326"/>
      <c r="CO82" s="326"/>
      <c r="CP82" s="326"/>
      <c r="CQ82" s="326"/>
      <c r="CR82" s="326"/>
      <c r="CS82" s="326"/>
      <c r="CT82" s="326"/>
      <c r="CU82" s="326"/>
      <c r="CV82" s="326"/>
      <c r="CW82" s="326"/>
      <c r="CX82" s="326"/>
      <c r="CY82" s="326"/>
      <c r="CZ82" s="326"/>
      <c r="DA82" s="326"/>
      <c r="DB82" s="326"/>
      <c r="DC82" s="326"/>
      <c r="DD82" s="326"/>
      <c r="DE82" s="326"/>
      <c r="DF82" s="326"/>
      <c r="DG82" s="326"/>
      <c r="DH82" s="326"/>
      <c r="DI82" s="326"/>
      <c r="DJ82" s="326"/>
      <c r="DK82" s="326"/>
      <c r="DL82" s="326"/>
      <c r="DM82" s="326"/>
      <c r="DN82" s="326"/>
      <c r="DO82" s="326"/>
      <c r="DP82" s="326"/>
      <c r="DQ82" s="326"/>
      <c r="DR82" s="326"/>
      <c r="DS82" s="326"/>
      <c r="DT82" s="326"/>
      <c r="DU82" s="326"/>
      <c r="DV82" s="326"/>
      <c r="DW82" s="326"/>
      <c r="DX82" s="326"/>
      <c r="DY82" s="326"/>
      <c r="DZ82" s="326"/>
      <c r="EA82" s="326"/>
      <c r="EB82" s="326"/>
      <c r="EC82" s="326"/>
      <c r="ED82" s="326"/>
      <c r="EE82" s="326"/>
      <c r="EF82" s="326"/>
      <c r="EG82" s="326"/>
      <c r="EH82" s="326"/>
      <c r="EI82" s="326"/>
      <c r="EJ82" s="326"/>
      <c r="EK82" s="326"/>
      <c r="EL82" s="326"/>
      <c r="EM82" s="326"/>
      <c r="EN82" s="326"/>
      <c r="EO82" s="326"/>
      <c r="EP82" s="326"/>
      <c r="EQ82" s="326"/>
      <c r="ER82" s="326"/>
      <c r="ES82" s="326"/>
      <c r="ET82" s="326"/>
      <c r="EU82" s="326"/>
      <c r="EV82" s="326"/>
      <c r="EW82" s="326"/>
      <c r="EX82" s="326"/>
      <c r="EY82" s="326"/>
      <c r="EZ82" s="326"/>
      <c r="FA82" s="326"/>
      <c r="FB82" s="326"/>
      <c r="FC82" s="326"/>
      <c r="FD82" s="326"/>
      <c r="FE82" s="326"/>
      <c r="FF82" s="326"/>
      <c r="FG82" s="326"/>
      <c r="FH82" s="326"/>
      <c r="FI82" s="326"/>
      <c r="FJ82" s="326"/>
      <c r="FK82" s="326"/>
      <c r="FL82" s="326"/>
      <c r="FM82" s="326"/>
      <c r="FN82" s="326"/>
      <c r="FO82" s="326"/>
      <c r="FP82" s="326"/>
      <c r="FQ82" s="326"/>
      <c r="FR82" s="326"/>
      <c r="FS82" s="326"/>
      <c r="FT82" s="326"/>
      <c r="FU82" s="326"/>
      <c r="FV82" s="326"/>
      <c r="FW82" s="326"/>
      <c r="FX82" s="326"/>
      <c r="FY82" s="326"/>
      <c r="FZ82" s="326"/>
      <c r="GA82" s="326"/>
      <c r="GB82" s="326"/>
      <c r="GC82" s="326"/>
      <c r="GD82" s="326"/>
      <c r="GE82" s="326"/>
      <c r="GF82" s="326"/>
      <c r="GG82" s="326"/>
      <c r="GH82" s="326"/>
      <c r="GI82" s="326"/>
      <c r="GJ82" s="326"/>
      <c r="GK82" s="326"/>
      <c r="GL82" s="326"/>
      <c r="GM82" s="326"/>
      <c r="GN82" s="326"/>
      <c r="GO82" s="326"/>
      <c r="GP82" s="326"/>
      <c r="GQ82" s="326"/>
      <c r="GR82" s="326"/>
      <c r="GS82" s="326"/>
      <c r="GT82" s="326"/>
      <c r="GU82" s="326"/>
      <c r="GV82" s="326"/>
      <c r="GW82" s="326"/>
      <c r="GX82" s="326"/>
      <c r="GY82" s="326"/>
      <c r="GZ82" s="326"/>
      <c r="HA82" s="326"/>
      <c r="HB82" s="326"/>
      <c r="HC82" s="326"/>
      <c r="HD82" s="326"/>
      <c r="HE82" s="326"/>
      <c r="HF82" s="326"/>
      <c r="HG82" s="326"/>
      <c r="HH82" s="326"/>
      <c r="HI82" s="326"/>
      <c r="HJ82" s="326"/>
      <c r="HK82" s="326"/>
      <c r="HL82" s="326"/>
      <c r="HM82" s="326"/>
      <c r="HN82" s="326"/>
      <c r="HO82" s="326"/>
      <c r="HP82" s="326"/>
      <c r="HQ82" s="326"/>
      <c r="HR82" s="326"/>
      <c r="HS82" s="326"/>
      <c r="HT82" s="326"/>
      <c r="HU82" s="326"/>
      <c r="HV82" s="326"/>
      <c r="HW82" s="326"/>
      <c r="HX82" s="326"/>
      <c r="HY82" s="326"/>
      <c r="HZ82" s="326"/>
      <c r="IA82" s="326"/>
      <c r="IB82" s="326"/>
      <c r="IC82" s="326"/>
      <c r="ID82" s="326"/>
      <c r="IE82" s="326"/>
      <c r="IF82" s="326"/>
      <c r="IG82" s="326"/>
      <c r="IH82" s="326"/>
      <c r="II82" s="326"/>
      <c r="IJ82" s="326"/>
      <c r="IK82" s="326"/>
      <c r="IL82" s="326"/>
      <c r="IM82" s="326"/>
      <c r="IN82" s="326"/>
      <c r="IO82" s="326"/>
      <c r="IP82" s="326"/>
      <c r="IQ82" s="326"/>
      <c r="IR82" s="326"/>
      <c r="IS82" s="326"/>
      <c r="IT82" s="326"/>
      <c r="IU82" s="326"/>
      <c r="IV82" s="326"/>
    </row>
    <row r="83" spans="1:256" customFormat="1">
      <c r="A83" s="326"/>
      <c r="B83" s="341" t="s">
        <v>617</v>
      </c>
      <c r="C83" s="342">
        <v>0.45900000000000002</v>
      </c>
      <c r="D83" s="303">
        <v>22.912021739130431</v>
      </c>
      <c r="E83" s="303"/>
      <c r="F83" s="343">
        <v>22.912021739130431</v>
      </c>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326"/>
      <c r="CM83" s="326"/>
      <c r="CN83" s="326"/>
      <c r="CO83" s="326"/>
      <c r="CP83" s="326"/>
      <c r="CQ83" s="326"/>
      <c r="CR83" s="326"/>
      <c r="CS83" s="326"/>
      <c r="CT83" s="326"/>
      <c r="CU83" s="326"/>
      <c r="CV83" s="326"/>
      <c r="CW83" s="326"/>
      <c r="CX83" s="326"/>
      <c r="CY83" s="326"/>
      <c r="CZ83" s="326"/>
      <c r="DA83" s="326"/>
      <c r="DB83" s="326"/>
      <c r="DC83" s="326"/>
      <c r="DD83" s="326"/>
      <c r="DE83" s="326"/>
      <c r="DF83" s="326"/>
      <c r="DG83" s="326"/>
      <c r="DH83" s="326"/>
      <c r="DI83" s="326"/>
      <c r="DJ83" s="326"/>
      <c r="DK83" s="326"/>
      <c r="DL83" s="326"/>
      <c r="DM83" s="326"/>
      <c r="DN83" s="326"/>
      <c r="DO83" s="326"/>
      <c r="DP83" s="326"/>
      <c r="DQ83" s="326"/>
      <c r="DR83" s="326"/>
      <c r="DS83" s="326"/>
      <c r="DT83" s="326"/>
      <c r="DU83" s="326"/>
      <c r="DV83" s="326"/>
      <c r="DW83" s="326"/>
      <c r="DX83" s="326"/>
      <c r="DY83" s="326"/>
      <c r="DZ83" s="326"/>
      <c r="EA83" s="326"/>
      <c r="EB83" s="326"/>
      <c r="EC83" s="326"/>
      <c r="ED83" s="326"/>
      <c r="EE83" s="326"/>
      <c r="EF83" s="326"/>
      <c r="EG83" s="326"/>
      <c r="EH83" s="326"/>
      <c r="EI83" s="326"/>
      <c r="EJ83" s="326"/>
      <c r="EK83" s="326"/>
      <c r="EL83" s="326"/>
      <c r="EM83" s="326"/>
      <c r="EN83" s="326"/>
      <c r="EO83" s="326"/>
      <c r="EP83" s="326"/>
      <c r="EQ83" s="326"/>
      <c r="ER83" s="326"/>
      <c r="ES83" s="326"/>
      <c r="ET83" s="326"/>
      <c r="EU83" s="326"/>
      <c r="EV83" s="326"/>
      <c r="EW83" s="326"/>
      <c r="EX83" s="326"/>
      <c r="EY83" s="326"/>
      <c r="EZ83" s="326"/>
      <c r="FA83" s="326"/>
      <c r="FB83" s="326"/>
      <c r="FC83" s="326"/>
      <c r="FD83" s="326"/>
      <c r="FE83" s="326"/>
      <c r="FF83" s="326"/>
      <c r="FG83" s="326"/>
      <c r="FH83" s="326"/>
      <c r="FI83" s="326"/>
      <c r="FJ83" s="326"/>
      <c r="FK83" s="326"/>
      <c r="FL83" s="326"/>
      <c r="FM83" s="326"/>
      <c r="FN83" s="326"/>
      <c r="FO83" s="326"/>
      <c r="FP83" s="326"/>
      <c r="FQ83" s="326"/>
      <c r="FR83" s="326"/>
      <c r="FS83" s="326"/>
      <c r="FT83" s="326"/>
      <c r="FU83" s="326"/>
      <c r="FV83" s="326"/>
      <c r="FW83" s="326"/>
      <c r="FX83" s="326"/>
      <c r="FY83" s="326"/>
      <c r="FZ83" s="326"/>
      <c r="GA83" s="326"/>
      <c r="GB83" s="326"/>
      <c r="GC83" s="326"/>
      <c r="GD83" s="326"/>
      <c r="GE83" s="326"/>
      <c r="GF83" s="326"/>
      <c r="GG83" s="326"/>
      <c r="GH83" s="326"/>
      <c r="GI83" s="326"/>
      <c r="GJ83" s="326"/>
      <c r="GK83" s="326"/>
      <c r="GL83" s="326"/>
      <c r="GM83" s="326"/>
      <c r="GN83" s="326"/>
      <c r="GO83" s="326"/>
      <c r="GP83" s="326"/>
      <c r="GQ83" s="326"/>
      <c r="GR83" s="326"/>
      <c r="GS83" s="326"/>
      <c r="GT83" s="326"/>
      <c r="GU83" s="326"/>
      <c r="GV83" s="326"/>
      <c r="GW83" s="326"/>
      <c r="GX83" s="326"/>
      <c r="GY83" s="326"/>
      <c r="GZ83" s="326"/>
      <c r="HA83" s="326"/>
      <c r="HB83" s="326"/>
      <c r="HC83" s="326"/>
      <c r="HD83" s="326"/>
      <c r="HE83" s="326"/>
      <c r="HF83" s="326"/>
      <c r="HG83" s="326"/>
      <c r="HH83" s="326"/>
      <c r="HI83" s="326"/>
      <c r="HJ83" s="326"/>
      <c r="HK83" s="326"/>
      <c r="HL83" s="326"/>
      <c r="HM83" s="326"/>
      <c r="HN83" s="326"/>
      <c r="HO83" s="326"/>
      <c r="HP83" s="326"/>
      <c r="HQ83" s="326"/>
      <c r="HR83" s="326"/>
      <c r="HS83" s="326"/>
      <c r="HT83" s="326"/>
      <c r="HU83" s="326"/>
      <c r="HV83" s="326"/>
      <c r="HW83" s="326"/>
      <c r="HX83" s="326"/>
      <c r="HY83" s="326"/>
      <c r="HZ83" s="326"/>
      <c r="IA83" s="326"/>
      <c r="IB83" s="326"/>
      <c r="IC83" s="326"/>
      <c r="ID83" s="326"/>
      <c r="IE83" s="326"/>
      <c r="IF83" s="326"/>
      <c r="IG83" s="326"/>
      <c r="IH83" s="326"/>
      <c r="II83" s="326"/>
      <c r="IJ83" s="326"/>
      <c r="IK83" s="326"/>
      <c r="IL83" s="326"/>
      <c r="IM83" s="326"/>
      <c r="IN83" s="326"/>
      <c r="IO83" s="326"/>
      <c r="IP83" s="326"/>
      <c r="IQ83" s="326"/>
      <c r="IR83" s="326"/>
      <c r="IS83" s="326"/>
      <c r="IT83" s="326"/>
      <c r="IU83" s="326"/>
      <c r="IV83" s="326"/>
    </row>
    <row r="84" spans="1:256" customFormat="1">
      <c r="A84" s="326"/>
      <c r="B84" s="341" t="s">
        <v>152</v>
      </c>
      <c r="C84" s="302">
        <v>0.31850000000000001</v>
      </c>
      <c r="D84" s="303"/>
      <c r="E84" s="303">
        <v>40.167391304347831</v>
      </c>
      <c r="F84" s="343">
        <v>40.167391304347831</v>
      </c>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26"/>
      <c r="BM84" s="326"/>
      <c r="BN84" s="326"/>
      <c r="BO84" s="326"/>
      <c r="BP84" s="326"/>
      <c r="BQ84" s="326"/>
      <c r="BR84" s="326"/>
      <c r="BS84" s="326"/>
      <c r="BT84" s="326"/>
      <c r="BU84" s="326"/>
      <c r="BV84" s="326"/>
      <c r="BW84" s="326"/>
      <c r="BX84" s="326"/>
      <c r="BY84" s="326"/>
      <c r="BZ84" s="326"/>
      <c r="CA84" s="326"/>
      <c r="CB84" s="326"/>
      <c r="CC84" s="326"/>
      <c r="CD84" s="326"/>
      <c r="CE84" s="326"/>
      <c r="CF84" s="326"/>
      <c r="CG84" s="326"/>
      <c r="CH84" s="326"/>
      <c r="CI84" s="326"/>
      <c r="CJ84" s="326"/>
      <c r="CK84" s="326"/>
      <c r="CL84" s="326"/>
      <c r="CM84" s="326"/>
      <c r="CN84" s="326"/>
      <c r="CO84" s="326"/>
      <c r="CP84" s="326"/>
      <c r="CQ84" s="326"/>
      <c r="CR84" s="326"/>
      <c r="CS84" s="326"/>
      <c r="CT84" s="326"/>
      <c r="CU84" s="326"/>
      <c r="CV84" s="326"/>
      <c r="CW84" s="326"/>
      <c r="CX84" s="326"/>
      <c r="CY84" s="326"/>
      <c r="CZ84" s="326"/>
      <c r="DA84" s="326"/>
      <c r="DB84" s="326"/>
      <c r="DC84" s="326"/>
      <c r="DD84" s="326"/>
      <c r="DE84" s="326"/>
      <c r="DF84" s="326"/>
      <c r="DG84" s="326"/>
      <c r="DH84" s="326"/>
      <c r="DI84" s="326"/>
      <c r="DJ84" s="326"/>
      <c r="DK84" s="326"/>
      <c r="DL84" s="326"/>
      <c r="DM84" s="326"/>
      <c r="DN84" s="326"/>
      <c r="DO84" s="326"/>
      <c r="DP84" s="326"/>
      <c r="DQ84" s="326"/>
      <c r="DR84" s="326"/>
      <c r="DS84" s="326"/>
      <c r="DT84" s="326"/>
      <c r="DU84" s="326"/>
      <c r="DV84" s="326"/>
      <c r="DW84" s="326"/>
      <c r="DX84" s="326"/>
      <c r="DY84" s="326"/>
      <c r="DZ84" s="326"/>
      <c r="EA84" s="326"/>
      <c r="EB84" s="326"/>
      <c r="EC84" s="326"/>
      <c r="ED84" s="326"/>
      <c r="EE84" s="326"/>
      <c r="EF84" s="326"/>
      <c r="EG84" s="326"/>
      <c r="EH84" s="326"/>
      <c r="EI84" s="326"/>
      <c r="EJ84" s="326"/>
      <c r="EK84" s="326"/>
      <c r="EL84" s="326"/>
      <c r="EM84" s="326"/>
      <c r="EN84" s="326"/>
      <c r="EO84" s="326"/>
      <c r="EP84" s="326"/>
      <c r="EQ84" s="326"/>
      <c r="ER84" s="326"/>
      <c r="ES84" s="326"/>
      <c r="ET84" s="326"/>
      <c r="EU84" s="326"/>
      <c r="EV84" s="326"/>
      <c r="EW84" s="326"/>
      <c r="EX84" s="326"/>
      <c r="EY84" s="326"/>
      <c r="EZ84" s="326"/>
      <c r="FA84" s="326"/>
      <c r="FB84" s="326"/>
      <c r="FC84" s="326"/>
      <c r="FD84" s="326"/>
      <c r="FE84" s="326"/>
      <c r="FF84" s="326"/>
      <c r="FG84" s="326"/>
      <c r="FH84" s="326"/>
      <c r="FI84" s="326"/>
      <c r="FJ84" s="326"/>
      <c r="FK84" s="326"/>
      <c r="FL84" s="326"/>
      <c r="FM84" s="326"/>
      <c r="FN84" s="326"/>
      <c r="FO84" s="326"/>
      <c r="FP84" s="326"/>
      <c r="FQ84" s="326"/>
      <c r="FR84" s="326"/>
      <c r="FS84" s="326"/>
      <c r="FT84" s="326"/>
      <c r="FU84" s="326"/>
      <c r="FV84" s="326"/>
      <c r="FW84" s="326"/>
      <c r="FX84" s="326"/>
      <c r="FY84" s="326"/>
      <c r="FZ84" s="326"/>
      <c r="GA84" s="326"/>
      <c r="GB84" s="326"/>
      <c r="GC84" s="326"/>
      <c r="GD84" s="326"/>
      <c r="GE84" s="326"/>
      <c r="GF84" s="326"/>
      <c r="GG84" s="326"/>
      <c r="GH84" s="326"/>
      <c r="GI84" s="326"/>
      <c r="GJ84" s="326"/>
      <c r="GK84" s="326"/>
      <c r="GL84" s="326"/>
      <c r="GM84" s="326"/>
      <c r="GN84" s="326"/>
      <c r="GO84" s="326"/>
      <c r="GP84" s="326"/>
      <c r="GQ84" s="326"/>
      <c r="GR84" s="326"/>
      <c r="GS84" s="326"/>
      <c r="GT84" s="326"/>
      <c r="GU84" s="326"/>
      <c r="GV84" s="326"/>
      <c r="GW84" s="326"/>
      <c r="GX84" s="326"/>
      <c r="GY84" s="326"/>
      <c r="GZ84" s="326"/>
      <c r="HA84" s="326"/>
      <c r="HB84" s="326"/>
      <c r="HC84" s="326"/>
      <c r="HD84" s="326"/>
      <c r="HE84" s="326"/>
      <c r="HF84" s="326"/>
      <c r="HG84" s="326"/>
      <c r="HH84" s="326"/>
      <c r="HI84" s="326"/>
      <c r="HJ84" s="326"/>
      <c r="HK84" s="326"/>
      <c r="HL84" s="326"/>
      <c r="HM84" s="326"/>
      <c r="HN84" s="326"/>
      <c r="HO84" s="326"/>
      <c r="HP84" s="326"/>
      <c r="HQ84" s="326"/>
      <c r="HR84" s="326"/>
      <c r="HS84" s="326"/>
      <c r="HT84" s="326"/>
      <c r="HU84" s="326"/>
      <c r="HV84" s="326"/>
      <c r="HW84" s="326"/>
      <c r="HX84" s="326"/>
      <c r="HY84" s="326"/>
      <c r="HZ84" s="326"/>
      <c r="IA84" s="326"/>
      <c r="IB84" s="326"/>
      <c r="IC84" s="326"/>
      <c r="ID84" s="326"/>
      <c r="IE84" s="326"/>
      <c r="IF84" s="326"/>
      <c r="IG84" s="326"/>
      <c r="IH84" s="326"/>
      <c r="II84" s="326"/>
      <c r="IJ84" s="326"/>
      <c r="IK84" s="326"/>
      <c r="IL84" s="326"/>
      <c r="IM84" s="326"/>
      <c r="IN84" s="326"/>
      <c r="IO84" s="326"/>
      <c r="IP84" s="326"/>
      <c r="IQ84" s="326"/>
      <c r="IR84" s="326"/>
      <c r="IS84" s="326"/>
      <c r="IT84" s="326"/>
      <c r="IU84" s="326"/>
      <c r="IV84" s="326"/>
    </row>
    <row r="85" spans="1:256" customFormat="1">
      <c r="A85" s="326"/>
      <c r="B85" s="341" t="s">
        <v>464</v>
      </c>
      <c r="C85" s="302">
        <v>0.3</v>
      </c>
      <c r="D85" s="303"/>
      <c r="E85" s="303">
        <v>0.31292391304348</v>
      </c>
      <c r="F85" s="343">
        <v>0.31292391304348</v>
      </c>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c r="BF85" s="326"/>
      <c r="BG85" s="326"/>
      <c r="BH85" s="326"/>
      <c r="BI85" s="326"/>
      <c r="BJ85" s="326"/>
      <c r="BK85" s="326"/>
      <c r="BL85" s="326"/>
      <c r="BM85" s="326"/>
      <c r="BN85" s="326"/>
      <c r="BO85" s="326"/>
      <c r="BP85" s="326"/>
      <c r="BQ85" s="326"/>
      <c r="BR85" s="326"/>
      <c r="BS85" s="326"/>
      <c r="BT85" s="326"/>
      <c r="BU85" s="326"/>
      <c r="BV85" s="326"/>
      <c r="BW85" s="326"/>
      <c r="BX85" s="326"/>
      <c r="BY85" s="326"/>
      <c r="BZ85" s="326"/>
      <c r="CA85" s="326"/>
      <c r="CB85" s="326"/>
      <c r="CC85" s="326"/>
      <c r="CD85" s="326"/>
      <c r="CE85" s="326"/>
      <c r="CF85" s="326"/>
      <c r="CG85" s="326"/>
      <c r="CH85" s="326"/>
      <c r="CI85" s="326"/>
      <c r="CJ85" s="326"/>
      <c r="CK85" s="326"/>
      <c r="CL85" s="326"/>
      <c r="CM85" s="326"/>
      <c r="CN85" s="326"/>
      <c r="CO85" s="326"/>
      <c r="CP85" s="326"/>
      <c r="CQ85" s="326"/>
      <c r="CR85" s="326"/>
      <c r="CS85" s="326"/>
      <c r="CT85" s="326"/>
      <c r="CU85" s="326"/>
      <c r="CV85" s="326"/>
      <c r="CW85" s="326"/>
      <c r="CX85" s="326"/>
      <c r="CY85" s="326"/>
      <c r="CZ85" s="326"/>
      <c r="DA85" s="326"/>
      <c r="DB85" s="326"/>
      <c r="DC85" s="326"/>
      <c r="DD85" s="326"/>
      <c r="DE85" s="326"/>
      <c r="DF85" s="326"/>
      <c r="DG85" s="326"/>
      <c r="DH85" s="326"/>
      <c r="DI85" s="326"/>
      <c r="DJ85" s="326"/>
      <c r="DK85" s="326"/>
      <c r="DL85" s="326"/>
      <c r="DM85" s="326"/>
      <c r="DN85" s="326"/>
      <c r="DO85" s="326"/>
      <c r="DP85" s="326"/>
      <c r="DQ85" s="326"/>
      <c r="DR85" s="326"/>
      <c r="DS85" s="326"/>
      <c r="DT85" s="326"/>
      <c r="DU85" s="326"/>
      <c r="DV85" s="326"/>
      <c r="DW85" s="326"/>
      <c r="DX85" s="326"/>
      <c r="DY85" s="326"/>
      <c r="DZ85" s="326"/>
      <c r="EA85" s="326"/>
      <c r="EB85" s="326"/>
      <c r="EC85" s="326"/>
      <c r="ED85" s="326"/>
      <c r="EE85" s="326"/>
      <c r="EF85" s="326"/>
      <c r="EG85" s="326"/>
      <c r="EH85" s="326"/>
      <c r="EI85" s="326"/>
      <c r="EJ85" s="326"/>
      <c r="EK85" s="326"/>
      <c r="EL85" s="326"/>
      <c r="EM85" s="326"/>
      <c r="EN85" s="326"/>
      <c r="EO85" s="326"/>
      <c r="EP85" s="326"/>
      <c r="EQ85" s="326"/>
      <c r="ER85" s="326"/>
      <c r="ES85" s="326"/>
      <c r="ET85" s="326"/>
      <c r="EU85" s="326"/>
      <c r="EV85" s="326"/>
      <c r="EW85" s="326"/>
      <c r="EX85" s="326"/>
      <c r="EY85" s="326"/>
      <c r="EZ85" s="326"/>
      <c r="FA85" s="326"/>
      <c r="FB85" s="326"/>
      <c r="FC85" s="326"/>
      <c r="FD85" s="326"/>
      <c r="FE85" s="326"/>
      <c r="FF85" s="326"/>
      <c r="FG85" s="326"/>
      <c r="FH85" s="326"/>
      <c r="FI85" s="326"/>
      <c r="FJ85" s="326"/>
      <c r="FK85" s="326"/>
      <c r="FL85" s="326"/>
      <c r="FM85" s="326"/>
      <c r="FN85" s="326"/>
      <c r="FO85" s="326"/>
      <c r="FP85" s="326"/>
      <c r="FQ85" s="326"/>
      <c r="FR85" s="326"/>
      <c r="FS85" s="326"/>
      <c r="FT85" s="326"/>
      <c r="FU85" s="326"/>
      <c r="FV85" s="326"/>
      <c r="FW85" s="326"/>
      <c r="FX85" s="326"/>
      <c r="FY85" s="326"/>
      <c r="FZ85" s="326"/>
      <c r="GA85" s="326"/>
      <c r="GB85" s="326"/>
      <c r="GC85" s="326"/>
      <c r="GD85" s="326"/>
      <c r="GE85" s="326"/>
      <c r="GF85" s="326"/>
      <c r="GG85" s="326"/>
      <c r="GH85" s="326"/>
      <c r="GI85" s="326"/>
      <c r="GJ85" s="326"/>
      <c r="GK85" s="326"/>
      <c r="GL85" s="326"/>
      <c r="GM85" s="326"/>
      <c r="GN85" s="326"/>
      <c r="GO85" s="326"/>
      <c r="GP85" s="326"/>
      <c r="GQ85" s="326"/>
      <c r="GR85" s="326"/>
      <c r="GS85" s="326"/>
      <c r="GT85" s="326"/>
      <c r="GU85" s="326"/>
      <c r="GV85" s="326"/>
      <c r="GW85" s="326"/>
      <c r="GX85" s="326"/>
      <c r="GY85" s="326"/>
      <c r="GZ85" s="326"/>
      <c r="HA85" s="326"/>
      <c r="HB85" s="326"/>
      <c r="HC85" s="326"/>
      <c r="HD85" s="326"/>
      <c r="HE85" s="326"/>
      <c r="HF85" s="326"/>
      <c r="HG85" s="326"/>
      <c r="HH85" s="326"/>
      <c r="HI85" s="326"/>
      <c r="HJ85" s="326"/>
      <c r="HK85" s="326"/>
      <c r="HL85" s="326"/>
      <c r="HM85" s="326"/>
      <c r="HN85" s="326"/>
      <c r="HO85" s="326"/>
      <c r="HP85" s="326"/>
      <c r="HQ85" s="326"/>
      <c r="HR85" s="326"/>
      <c r="HS85" s="326"/>
      <c r="HT85" s="326"/>
      <c r="HU85" s="326"/>
      <c r="HV85" s="326"/>
      <c r="HW85" s="326"/>
      <c r="HX85" s="326"/>
      <c r="HY85" s="326"/>
      <c r="HZ85" s="326"/>
      <c r="IA85" s="326"/>
      <c r="IB85" s="326"/>
      <c r="IC85" s="326"/>
      <c r="ID85" s="326"/>
      <c r="IE85" s="326"/>
      <c r="IF85" s="326"/>
      <c r="IG85" s="326"/>
      <c r="IH85" s="326"/>
      <c r="II85" s="326"/>
      <c r="IJ85" s="326"/>
      <c r="IK85" s="326"/>
      <c r="IL85" s="326"/>
      <c r="IM85" s="326"/>
      <c r="IN85" s="326"/>
      <c r="IO85" s="326"/>
      <c r="IP85" s="326"/>
      <c r="IQ85" s="326"/>
      <c r="IR85" s="326"/>
      <c r="IS85" s="326"/>
      <c r="IT85" s="326"/>
      <c r="IU85" s="326"/>
      <c r="IV85" s="326"/>
    </row>
    <row r="86" spans="1:256" customFormat="1">
      <c r="A86" s="326"/>
      <c r="B86" s="341" t="s">
        <v>235</v>
      </c>
      <c r="C86" s="302">
        <v>0.3</v>
      </c>
      <c r="D86" s="303">
        <v>9.6279782608695701</v>
      </c>
      <c r="E86" s="303"/>
      <c r="F86" s="343">
        <v>9.6279782608695701</v>
      </c>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6"/>
      <c r="BJ86" s="326"/>
      <c r="BK86" s="326"/>
      <c r="BL86" s="326"/>
      <c r="BM86" s="326"/>
      <c r="BN86" s="326"/>
      <c r="BO86" s="326"/>
      <c r="BP86" s="326"/>
      <c r="BQ86" s="326"/>
      <c r="BR86" s="326"/>
      <c r="BS86" s="326"/>
      <c r="BT86" s="326"/>
      <c r="BU86" s="326"/>
      <c r="BV86" s="326"/>
      <c r="BW86" s="326"/>
      <c r="BX86" s="326"/>
      <c r="BY86" s="326"/>
      <c r="BZ86" s="326"/>
      <c r="CA86" s="326"/>
      <c r="CB86" s="326"/>
      <c r="CC86" s="326"/>
      <c r="CD86" s="326"/>
      <c r="CE86" s="326"/>
      <c r="CF86" s="326"/>
      <c r="CG86" s="326"/>
      <c r="CH86" s="326"/>
      <c r="CI86" s="326"/>
      <c r="CJ86" s="326"/>
      <c r="CK86" s="326"/>
      <c r="CL86" s="326"/>
      <c r="CM86" s="326"/>
      <c r="CN86" s="326"/>
      <c r="CO86" s="326"/>
      <c r="CP86" s="326"/>
      <c r="CQ86" s="326"/>
      <c r="CR86" s="326"/>
      <c r="CS86" s="326"/>
      <c r="CT86" s="326"/>
      <c r="CU86" s="326"/>
      <c r="CV86" s="326"/>
      <c r="CW86" s="326"/>
      <c r="CX86" s="326"/>
      <c r="CY86" s="326"/>
      <c r="CZ86" s="326"/>
      <c r="DA86" s="326"/>
      <c r="DB86" s="326"/>
      <c r="DC86" s="326"/>
      <c r="DD86" s="326"/>
      <c r="DE86" s="326"/>
      <c r="DF86" s="326"/>
      <c r="DG86" s="326"/>
      <c r="DH86" s="326"/>
      <c r="DI86" s="326"/>
      <c r="DJ86" s="326"/>
      <c r="DK86" s="326"/>
      <c r="DL86" s="326"/>
      <c r="DM86" s="326"/>
      <c r="DN86" s="326"/>
      <c r="DO86" s="326"/>
      <c r="DP86" s="326"/>
      <c r="DQ86" s="326"/>
      <c r="DR86" s="326"/>
      <c r="DS86" s="326"/>
      <c r="DT86" s="326"/>
      <c r="DU86" s="326"/>
      <c r="DV86" s="326"/>
      <c r="DW86" s="326"/>
      <c r="DX86" s="326"/>
      <c r="DY86" s="326"/>
      <c r="DZ86" s="326"/>
      <c r="EA86" s="326"/>
      <c r="EB86" s="326"/>
      <c r="EC86" s="326"/>
      <c r="ED86" s="326"/>
      <c r="EE86" s="326"/>
      <c r="EF86" s="326"/>
      <c r="EG86" s="326"/>
      <c r="EH86" s="326"/>
      <c r="EI86" s="326"/>
      <c r="EJ86" s="326"/>
      <c r="EK86" s="326"/>
      <c r="EL86" s="326"/>
      <c r="EM86" s="326"/>
      <c r="EN86" s="326"/>
      <c r="EO86" s="326"/>
      <c r="EP86" s="326"/>
      <c r="EQ86" s="326"/>
      <c r="ER86" s="326"/>
      <c r="ES86" s="326"/>
      <c r="ET86" s="326"/>
      <c r="EU86" s="326"/>
      <c r="EV86" s="326"/>
      <c r="EW86" s="326"/>
      <c r="EX86" s="326"/>
      <c r="EY86" s="326"/>
      <c r="EZ86" s="326"/>
      <c r="FA86" s="326"/>
      <c r="FB86" s="326"/>
      <c r="FC86" s="326"/>
      <c r="FD86" s="326"/>
      <c r="FE86" s="326"/>
      <c r="FF86" s="326"/>
      <c r="FG86" s="326"/>
      <c r="FH86" s="326"/>
      <c r="FI86" s="326"/>
      <c r="FJ86" s="326"/>
      <c r="FK86" s="326"/>
      <c r="FL86" s="326"/>
      <c r="FM86" s="326"/>
      <c r="FN86" s="326"/>
      <c r="FO86" s="326"/>
      <c r="FP86" s="326"/>
      <c r="FQ86" s="326"/>
      <c r="FR86" s="326"/>
      <c r="FS86" s="326"/>
      <c r="FT86" s="326"/>
      <c r="FU86" s="326"/>
      <c r="FV86" s="326"/>
      <c r="FW86" s="326"/>
      <c r="FX86" s="326"/>
      <c r="FY86" s="326"/>
      <c r="FZ86" s="326"/>
      <c r="GA86" s="326"/>
      <c r="GB86" s="326"/>
      <c r="GC86" s="326"/>
      <c r="GD86" s="326"/>
      <c r="GE86" s="326"/>
      <c r="GF86" s="326"/>
      <c r="GG86" s="326"/>
      <c r="GH86" s="326"/>
      <c r="GI86" s="326"/>
      <c r="GJ86" s="326"/>
      <c r="GK86" s="326"/>
      <c r="GL86" s="326"/>
      <c r="GM86" s="326"/>
      <c r="GN86" s="326"/>
      <c r="GO86" s="326"/>
      <c r="GP86" s="326"/>
      <c r="GQ86" s="326"/>
      <c r="GR86" s="326"/>
      <c r="GS86" s="326"/>
      <c r="GT86" s="326"/>
      <c r="GU86" s="326"/>
      <c r="GV86" s="326"/>
      <c r="GW86" s="326"/>
      <c r="GX86" s="326"/>
      <c r="GY86" s="326"/>
      <c r="GZ86" s="326"/>
      <c r="HA86" s="326"/>
      <c r="HB86" s="326"/>
      <c r="HC86" s="326"/>
      <c r="HD86" s="326"/>
      <c r="HE86" s="326"/>
      <c r="HF86" s="326"/>
      <c r="HG86" s="326"/>
      <c r="HH86" s="326"/>
      <c r="HI86" s="326"/>
      <c r="HJ86" s="326"/>
      <c r="HK86" s="326"/>
      <c r="HL86" s="326"/>
      <c r="HM86" s="326"/>
      <c r="HN86" s="326"/>
      <c r="HO86" s="326"/>
      <c r="HP86" s="326"/>
      <c r="HQ86" s="326"/>
      <c r="HR86" s="326"/>
      <c r="HS86" s="326"/>
      <c r="HT86" s="326"/>
      <c r="HU86" s="326"/>
      <c r="HV86" s="326"/>
      <c r="HW86" s="326"/>
      <c r="HX86" s="326"/>
      <c r="HY86" s="326"/>
      <c r="HZ86" s="326"/>
      <c r="IA86" s="326"/>
      <c r="IB86" s="326"/>
      <c r="IC86" s="326"/>
      <c r="ID86" s="326"/>
      <c r="IE86" s="326"/>
      <c r="IF86" s="326"/>
      <c r="IG86" s="326"/>
      <c r="IH86" s="326"/>
      <c r="II86" s="326"/>
      <c r="IJ86" s="326"/>
      <c r="IK86" s="326"/>
      <c r="IL86" s="326"/>
      <c r="IM86" s="326"/>
      <c r="IN86" s="326"/>
      <c r="IO86" s="326"/>
      <c r="IP86" s="326"/>
      <c r="IQ86" s="326"/>
      <c r="IR86" s="326"/>
      <c r="IS86" s="326"/>
      <c r="IT86" s="326"/>
      <c r="IU86" s="326"/>
      <c r="IV86" s="326"/>
    </row>
    <row r="87" spans="1:256" customFormat="1">
      <c r="A87" s="326"/>
      <c r="B87" s="341" t="s">
        <v>444</v>
      </c>
      <c r="C87" s="302">
        <v>0.1333</v>
      </c>
      <c r="D87" s="303">
        <v>13.72708695652174</v>
      </c>
      <c r="E87" s="303"/>
      <c r="F87" s="343">
        <v>13.72708695652174</v>
      </c>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c r="BA87" s="326"/>
      <c r="BB87" s="326"/>
      <c r="BC87" s="326"/>
      <c r="BD87" s="326"/>
      <c r="BE87" s="326"/>
      <c r="BF87" s="326"/>
      <c r="BG87" s="326"/>
      <c r="BH87" s="326"/>
      <c r="BI87" s="326"/>
      <c r="BJ87" s="326"/>
      <c r="BK87" s="326"/>
      <c r="BL87" s="326"/>
      <c r="BM87" s="326"/>
      <c r="BN87" s="326"/>
      <c r="BO87" s="326"/>
      <c r="BP87" s="326"/>
      <c r="BQ87" s="326"/>
      <c r="BR87" s="326"/>
      <c r="BS87" s="326"/>
      <c r="BT87" s="326"/>
      <c r="BU87" s="326"/>
      <c r="BV87" s="326"/>
      <c r="BW87" s="326"/>
      <c r="BX87" s="326"/>
      <c r="BY87" s="326"/>
      <c r="BZ87" s="326"/>
      <c r="CA87" s="326"/>
      <c r="CB87" s="326"/>
      <c r="CC87" s="326"/>
      <c r="CD87" s="326"/>
      <c r="CE87" s="326"/>
      <c r="CF87" s="326"/>
      <c r="CG87" s="326"/>
      <c r="CH87" s="326"/>
      <c r="CI87" s="326"/>
      <c r="CJ87" s="326"/>
      <c r="CK87" s="326"/>
      <c r="CL87" s="326"/>
      <c r="CM87" s="326"/>
      <c r="CN87" s="326"/>
      <c r="CO87" s="326"/>
      <c r="CP87" s="326"/>
      <c r="CQ87" s="326"/>
      <c r="CR87" s="326"/>
      <c r="CS87" s="326"/>
      <c r="CT87" s="326"/>
      <c r="CU87" s="326"/>
      <c r="CV87" s="326"/>
      <c r="CW87" s="326"/>
      <c r="CX87" s="326"/>
      <c r="CY87" s="326"/>
      <c r="CZ87" s="326"/>
      <c r="DA87" s="326"/>
      <c r="DB87" s="326"/>
      <c r="DC87" s="326"/>
      <c r="DD87" s="326"/>
      <c r="DE87" s="326"/>
      <c r="DF87" s="326"/>
      <c r="DG87" s="326"/>
      <c r="DH87" s="326"/>
      <c r="DI87" s="326"/>
      <c r="DJ87" s="326"/>
      <c r="DK87" s="326"/>
      <c r="DL87" s="326"/>
      <c r="DM87" s="326"/>
      <c r="DN87" s="326"/>
      <c r="DO87" s="326"/>
      <c r="DP87" s="326"/>
      <c r="DQ87" s="326"/>
      <c r="DR87" s="326"/>
      <c r="DS87" s="326"/>
      <c r="DT87" s="326"/>
      <c r="DU87" s="326"/>
      <c r="DV87" s="326"/>
      <c r="DW87" s="326"/>
      <c r="DX87" s="326"/>
      <c r="DY87" s="326"/>
      <c r="DZ87" s="326"/>
      <c r="EA87" s="326"/>
      <c r="EB87" s="326"/>
      <c r="EC87" s="326"/>
      <c r="ED87" s="326"/>
      <c r="EE87" s="326"/>
      <c r="EF87" s="326"/>
      <c r="EG87" s="326"/>
      <c r="EH87" s="326"/>
      <c r="EI87" s="326"/>
      <c r="EJ87" s="326"/>
      <c r="EK87" s="326"/>
      <c r="EL87" s="326"/>
      <c r="EM87" s="326"/>
      <c r="EN87" s="326"/>
      <c r="EO87" s="326"/>
      <c r="EP87" s="326"/>
      <c r="EQ87" s="326"/>
      <c r="ER87" s="326"/>
      <c r="ES87" s="326"/>
      <c r="ET87" s="326"/>
      <c r="EU87" s="326"/>
      <c r="EV87" s="326"/>
      <c r="EW87" s="326"/>
      <c r="EX87" s="326"/>
      <c r="EY87" s="326"/>
      <c r="EZ87" s="326"/>
      <c r="FA87" s="326"/>
      <c r="FB87" s="326"/>
      <c r="FC87" s="326"/>
      <c r="FD87" s="326"/>
      <c r="FE87" s="326"/>
      <c r="FF87" s="326"/>
      <c r="FG87" s="326"/>
      <c r="FH87" s="326"/>
      <c r="FI87" s="326"/>
      <c r="FJ87" s="326"/>
      <c r="FK87" s="326"/>
      <c r="FL87" s="326"/>
      <c r="FM87" s="326"/>
      <c r="FN87" s="326"/>
      <c r="FO87" s="326"/>
      <c r="FP87" s="326"/>
      <c r="FQ87" s="326"/>
      <c r="FR87" s="326"/>
      <c r="FS87" s="326"/>
      <c r="FT87" s="326"/>
      <c r="FU87" s="326"/>
      <c r="FV87" s="326"/>
      <c r="FW87" s="326"/>
      <c r="FX87" s="326"/>
      <c r="FY87" s="326"/>
      <c r="FZ87" s="326"/>
      <c r="GA87" s="326"/>
      <c r="GB87" s="326"/>
      <c r="GC87" s="326"/>
      <c r="GD87" s="326"/>
      <c r="GE87" s="326"/>
      <c r="GF87" s="326"/>
      <c r="GG87" s="326"/>
      <c r="GH87" s="326"/>
      <c r="GI87" s="326"/>
      <c r="GJ87" s="326"/>
      <c r="GK87" s="326"/>
      <c r="GL87" s="326"/>
      <c r="GM87" s="326"/>
      <c r="GN87" s="326"/>
      <c r="GO87" s="326"/>
      <c r="GP87" s="326"/>
      <c r="GQ87" s="326"/>
      <c r="GR87" s="326"/>
      <c r="GS87" s="326"/>
      <c r="GT87" s="326"/>
      <c r="GU87" s="326"/>
      <c r="GV87" s="326"/>
      <c r="GW87" s="326"/>
      <c r="GX87" s="326"/>
      <c r="GY87" s="326"/>
      <c r="GZ87" s="326"/>
      <c r="HA87" s="326"/>
      <c r="HB87" s="326"/>
      <c r="HC87" s="326"/>
      <c r="HD87" s="326"/>
      <c r="HE87" s="326"/>
      <c r="HF87" s="326"/>
      <c r="HG87" s="326"/>
      <c r="HH87" s="326"/>
      <c r="HI87" s="326"/>
      <c r="HJ87" s="326"/>
      <c r="HK87" s="326"/>
      <c r="HL87" s="326"/>
      <c r="HM87" s="326"/>
      <c r="HN87" s="326"/>
      <c r="HO87" s="326"/>
      <c r="HP87" s="326"/>
      <c r="HQ87" s="326"/>
      <c r="HR87" s="326"/>
      <c r="HS87" s="326"/>
      <c r="HT87" s="326"/>
      <c r="HU87" s="326"/>
      <c r="HV87" s="326"/>
      <c r="HW87" s="326"/>
      <c r="HX87" s="326"/>
      <c r="HY87" s="326"/>
      <c r="HZ87" s="326"/>
      <c r="IA87" s="326"/>
      <c r="IB87" s="326"/>
      <c r="IC87" s="326"/>
      <c r="ID87" s="326"/>
      <c r="IE87" s="326"/>
      <c r="IF87" s="326"/>
      <c r="IG87" s="326"/>
      <c r="IH87" s="326"/>
      <c r="II87" s="326"/>
      <c r="IJ87" s="326"/>
      <c r="IK87" s="326"/>
      <c r="IL87" s="326"/>
      <c r="IM87" s="326"/>
      <c r="IN87" s="326"/>
      <c r="IO87" s="326"/>
      <c r="IP87" s="326"/>
      <c r="IQ87" s="326"/>
      <c r="IR87" s="326"/>
      <c r="IS87" s="326"/>
      <c r="IT87" s="326"/>
      <c r="IU87" s="326"/>
      <c r="IV87" s="326"/>
    </row>
    <row r="88" spans="1:256" customFormat="1">
      <c r="A88" s="326"/>
      <c r="B88" s="341" t="s">
        <v>445</v>
      </c>
      <c r="C88" s="302">
        <v>0.1333</v>
      </c>
      <c r="D88" s="303">
        <v>13.75085869565217</v>
      </c>
      <c r="E88" s="303"/>
      <c r="F88" s="343">
        <v>13.75085869565217</v>
      </c>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6"/>
      <c r="BZ88" s="326"/>
      <c r="CA88" s="326"/>
      <c r="CB88" s="326"/>
      <c r="CC88" s="326"/>
      <c r="CD88" s="326"/>
      <c r="CE88" s="326"/>
      <c r="CF88" s="326"/>
      <c r="CG88" s="326"/>
      <c r="CH88" s="326"/>
      <c r="CI88" s="326"/>
      <c r="CJ88" s="326"/>
      <c r="CK88" s="326"/>
      <c r="CL88" s="326"/>
      <c r="CM88" s="326"/>
      <c r="CN88" s="326"/>
      <c r="CO88" s="326"/>
      <c r="CP88" s="326"/>
      <c r="CQ88" s="326"/>
      <c r="CR88" s="326"/>
      <c r="CS88" s="326"/>
      <c r="CT88" s="326"/>
      <c r="CU88" s="326"/>
      <c r="CV88" s="326"/>
      <c r="CW88" s="326"/>
      <c r="CX88" s="326"/>
      <c r="CY88" s="326"/>
      <c r="CZ88" s="326"/>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326"/>
      <c r="DW88" s="326"/>
      <c r="DX88" s="326"/>
      <c r="DY88" s="326"/>
      <c r="DZ88" s="326"/>
      <c r="EA88" s="326"/>
      <c r="EB88" s="326"/>
      <c r="EC88" s="326"/>
      <c r="ED88" s="326"/>
      <c r="EE88" s="326"/>
      <c r="EF88" s="326"/>
      <c r="EG88" s="326"/>
      <c r="EH88" s="326"/>
      <c r="EI88" s="326"/>
      <c r="EJ88" s="326"/>
      <c r="EK88" s="326"/>
      <c r="EL88" s="326"/>
      <c r="EM88" s="326"/>
      <c r="EN88" s="326"/>
      <c r="EO88" s="326"/>
      <c r="EP88" s="326"/>
      <c r="EQ88" s="326"/>
      <c r="ER88" s="326"/>
      <c r="ES88" s="326"/>
      <c r="ET88" s="326"/>
      <c r="EU88" s="326"/>
      <c r="EV88" s="326"/>
      <c r="EW88" s="326"/>
      <c r="EX88" s="326"/>
      <c r="EY88" s="326"/>
      <c r="EZ88" s="326"/>
      <c r="FA88" s="326"/>
      <c r="FB88" s="326"/>
      <c r="FC88" s="326"/>
      <c r="FD88" s="326"/>
      <c r="FE88" s="326"/>
      <c r="FF88" s="326"/>
      <c r="FG88" s="326"/>
      <c r="FH88" s="326"/>
      <c r="FI88" s="326"/>
      <c r="FJ88" s="326"/>
      <c r="FK88" s="326"/>
      <c r="FL88" s="326"/>
      <c r="FM88" s="326"/>
      <c r="FN88" s="326"/>
      <c r="FO88" s="326"/>
      <c r="FP88" s="326"/>
      <c r="FQ88" s="326"/>
      <c r="FR88" s="326"/>
      <c r="FS88" s="326"/>
      <c r="FT88" s="326"/>
      <c r="FU88" s="326"/>
      <c r="FV88" s="326"/>
      <c r="FW88" s="326"/>
      <c r="FX88" s="326"/>
      <c r="FY88" s="326"/>
      <c r="FZ88" s="326"/>
      <c r="GA88" s="326"/>
      <c r="GB88" s="326"/>
      <c r="GC88" s="326"/>
      <c r="GD88" s="326"/>
      <c r="GE88" s="326"/>
      <c r="GF88" s="326"/>
      <c r="GG88" s="326"/>
      <c r="GH88" s="326"/>
      <c r="GI88" s="326"/>
      <c r="GJ88" s="326"/>
      <c r="GK88" s="326"/>
      <c r="GL88" s="326"/>
      <c r="GM88" s="326"/>
      <c r="GN88" s="326"/>
      <c r="GO88" s="326"/>
      <c r="GP88" s="326"/>
      <c r="GQ88" s="326"/>
      <c r="GR88" s="326"/>
      <c r="GS88" s="326"/>
      <c r="GT88" s="326"/>
      <c r="GU88" s="326"/>
      <c r="GV88" s="326"/>
      <c r="GW88" s="326"/>
      <c r="GX88" s="326"/>
      <c r="GY88" s="326"/>
      <c r="GZ88" s="326"/>
      <c r="HA88" s="326"/>
      <c r="HB88" s="326"/>
      <c r="HC88" s="326"/>
      <c r="HD88" s="326"/>
      <c r="HE88" s="326"/>
      <c r="HF88" s="326"/>
      <c r="HG88" s="326"/>
      <c r="HH88" s="326"/>
      <c r="HI88" s="326"/>
      <c r="HJ88" s="326"/>
      <c r="HK88" s="326"/>
      <c r="HL88" s="326"/>
      <c r="HM88" s="326"/>
      <c r="HN88" s="326"/>
      <c r="HO88" s="326"/>
      <c r="HP88" s="326"/>
      <c r="HQ88" s="326"/>
      <c r="HR88" s="326"/>
      <c r="HS88" s="326"/>
      <c r="HT88" s="326"/>
      <c r="HU88" s="326"/>
      <c r="HV88" s="326"/>
      <c r="HW88" s="326"/>
      <c r="HX88" s="326"/>
      <c r="HY88" s="326"/>
      <c r="HZ88" s="326"/>
      <c r="IA88" s="326"/>
      <c r="IB88" s="326"/>
      <c r="IC88" s="326"/>
      <c r="ID88" s="326"/>
      <c r="IE88" s="326"/>
      <c r="IF88" s="326"/>
      <c r="IG88" s="326"/>
      <c r="IH88" s="326"/>
      <c r="II88" s="326"/>
      <c r="IJ88" s="326"/>
      <c r="IK88" s="326"/>
      <c r="IL88" s="326"/>
      <c r="IM88" s="326"/>
      <c r="IN88" s="326"/>
      <c r="IO88" s="326"/>
      <c r="IP88" s="326"/>
      <c r="IQ88" s="326"/>
      <c r="IR88" s="326"/>
      <c r="IS88" s="326"/>
      <c r="IT88" s="326"/>
      <c r="IU88" s="326"/>
      <c r="IV88" s="326"/>
    </row>
    <row r="89" spans="1:256" customFormat="1">
      <c r="A89" s="326"/>
      <c r="B89" s="341" t="s">
        <v>530</v>
      </c>
      <c r="C89" s="302">
        <v>0.1333</v>
      </c>
      <c r="D89" s="303">
        <v>8.1999239130434791</v>
      </c>
      <c r="E89" s="303"/>
      <c r="F89" s="343">
        <v>8.1999239130434791</v>
      </c>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c r="BY89" s="326"/>
      <c r="BZ89" s="326"/>
      <c r="CA89" s="326"/>
      <c r="CB89" s="326"/>
      <c r="CC89" s="326"/>
      <c r="CD89" s="326"/>
      <c r="CE89" s="326"/>
      <c r="CF89" s="326"/>
      <c r="CG89" s="326"/>
      <c r="CH89" s="326"/>
      <c r="CI89" s="326"/>
      <c r="CJ89" s="326"/>
      <c r="CK89" s="326"/>
      <c r="CL89" s="326"/>
      <c r="CM89" s="326"/>
      <c r="CN89" s="326"/>
      <c r="CO89" s="326"/>
      <c r="CP89" s="326"/>
      <c r="CQ89" s="326"/>
      <c r="CR89" s="326"/>
      <c r="CS89" s="326"/>
      <c r="CT89" s="326"/>
      <c r="CU89" s="326"/>
      <c r="CV89" s="326"/>
      <c r="CW89" s="326"/>
      <c r="CX89" s="326"/>
      <c r="CY89" s="326"/>
      <c r="CZ89" s="326"/>
      <c r="DA89" s="326"/>
      <c r="DB89" s="326"/>
      <c r="DC89" s="326"/>
      <c r="DD89" s="326"/>
      <c r="DE89" s="326"/>
      <c r="DF89" s="326"/>
      <c r="DG89" s="326"/>
      <c r="DH89" s="326"/>
      <c r="DI89" s="326"/>
      <c r="DJ89" s="326"/>
      <c r="DK89" s="326"/>
      <c r="DL89" s="326"/>
      <c r="DM89" s="326"/>
      <c r="DN89" s="326"/>
      <c r="DO89" s="326"/>
      <c r="DP89" s="326"/>
      <c r="DQ89" s="326"/>
      <c r="DR89" s="326"/>
      <c r="DS89" s="326"/>
      <c r="DT89" s="326"/>
      <c r="DU89" s="326"/>
      <c r="DV89" s="326"/>
      <c r="DW89" s="326"/>
      <c r="DX89" s="326"/>
      <c r="DY89" s="326"/>
      <c r="DZ89" s="326"/>
      <c r="EA89" s="326"/>
      <c r="EB89" s="326"/>
      <c r="EC89" s="326"/>
      <c r="ED89" s="326"/>
      <c r="EE89" s="326"/>
      <c r="EF89" s="326"/>
      <c r="EG89" s="326"/>
      <c r="EH89" s="326"/>
      <c r="EI89" s="326"/>
      <c r="EJ89" s="326"/>
      <c r="EK89" s="326"/>
      <c r="EL89" s="326"/>
      <c r="EM89" s="326"/>
      <c r="EN89" s="326"/>
      <c r="EO89" s="326"/>
      <c r="EP89" s="326"/>
      <c r="EQ89" s="326"/>
      <c r="ER89" s="326"/>
      <c r="ES89" s="326"/>
      <c r="ET89" s="326"/>
      <c r="EU89" s="326"/>
      <c r="EV89" s="326"/>
      <c r="EW89" s="326"/>
      <c r="EX89" s="326"/>
      <c r="EY89" s="326"/>
      <c r="EZ89" s="326"/>
      <c r="FA89" s="326"/>
      <c r="FB89" s="326"/>
      <c r="FC89" s="326"/>
      <c r="FD89" s="326"/>
      <c r="FE89" s="326"/>
      <c r="FF89" s="326"/>
      <c r="FG89" s="326"/>
      <c r="FH89" s="326"/>
      <c r="FI89" s="326"/>
      <c r="FJ89" s="326"/>
      <c r="FK89" s="326"/>
      <c r="FL89" s="326"/>
      <c r="FM89" s="326"/>
      <c r="FN89" s="326"/>
      <c r="FO89" s="326"/>
      <c r="FP89" s="326"/>
      <c r="FQ89" s="326"/>
      <c r="FR89" s="326"/>
      <c r="FS89" s="326"/>
      <c r="FT89" s="326"/>
      <c r="FU89" s="326"/>
      <c r="FV89" s="326"/>
      <c r="FW89" s="326"/>
      <c r="FX89" s="326"/>
      <c r="FY89" s="326"/>
      <c r="FZ89" s="326"/>
      <c r="GA89" s="326"/>
      <c r="GB89" s="326"/>
      <c r="GC89" s="326"/>
      <c r="GD89" s="326"/>
      <c r="GE89" s="326"/>
      <c r="GF89" s="326"/>
      <c r="GG89" s="326"/>
      <c r="GH89" s="326"/>
      <c r="GI89" s="326"/>
      <c r="GJ89" s="326"/>
      <c r="GK89" s="326"/>
      <c r="GL89" s="326"/>
      <c r="GM89" s="326"/>
      <c r="GN89" s="326"/>
      <c r="GO89" s="326"/>
      <c r="GP89" s="326"/>
      <c r="GQ89" s="326"/>
      <c r="GR89" s="326"/>
      <c r="GS89" s="326"/>
      <c r="GT89" s="326"/>
      <c r="GU89" s="326"/>
      <c r="GV89" s="326"/>
      <c r="GW89" s="326"/>
      <c r="GX89" s="326"/>
      <c r="GY89" s="326"/>
      <c r="GZ89" s="326"/>
      <c r="HA89" s="326"/>
      <c r="HB89" s="326"/>
      <c r="HC89" s="326"/>
      <c r="HD89" s="326"/>
      <c r="HE89" s="326"/>
      <c r="HF89" s="326"/>
      <c r="HG89" s="326"/>
      <c r="HH89" s="326"/>
      <c r="HI89" s="326"/>
      <c r="HJ89" s="326"/>
      <c r="HK89" s="326"/>
      <c r="HL89" s="326"/>
      <c r="HM89" s="326"/>
      <c r="HN89" s="326"/>
      <c r="HO89" s="326"/>
      <c r="HP89" s="326"/>
      <c r="HQ89" s="326"/>
      <c r="HR89" s="326"/>
      <c r="HS89" s="326"/>
      <c r="HT89" s="326"/>
      <c r="HU89" s="326"/>
      <c r="HV89" s="326"/>
      <c r="HW89" s="326"/>
      <c r="HX89" s="326"/>
      <c r="HY89" s="326"/>
      <c r="HZ89" s="326"/>
      <c r="IA89" s="326"/>
      <c r="IB89" s="326"/>
      <c r="IC89" s="326"/>
      <c r="ID89" s="326"/>
      <c r="IE89" s="326"/>
      <c r="IF89" s="326"/>
      <c r="IG89" s="326"/>
      <c r="IH89" s="326"/>
      <c r="II89" s="326"/>
      <c r="IJ89" s="326"/>
      <c r="IK89" s="326"/>
      <c r="IL89" s="326"/>
      <c r="IM89" s="326"/>
      <c r="IN89" s="326"/>
      <c r="IO89" s="326"/>
      <c r="IP89" s="326"/>
      <c r="IQ89" s="326"/>
      <c r="IR89" s="326"/>
      <c r="IS89" s="326"/>
      <c r="IT89" s="326"/>
      <c r="IU89" s="326"/>
      <c r="IV89" s="326"/>
    </row>
    <row r="90" spans="1:256" customFormat="1">
      <c r="A90" s="326"/>
      <c r="B90" s="341" t="s">
        <v>618</v>
      </c>
      <c r="C90" s="302">
        <v>0.125</v>
      </c>
      <c r="D90" s="303">
        <v>4.1479021739130397</v>
      </c>
      <c r="E90" s="303"/>
      <c r="F90" s="343">
        <v>4.1479021739130397</v>
      </c>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c r="BY90" s="326"/>
      <c r="BZ90" s="326"/>
      <c r="CA90" s="326"/>
      <c r="CB90" s="326"/>
      <c r="CC90" s="326"/>
      <c r="CD90" s="326"/>
      <c r="CE90" s="326"/>
      <c r="CF90" s="326"/>
      <c r="CG90" s="326"/>
      <c r="CH90" s="326"/>
      <c r="CI90" s="326"/>
      <c r="CJ90" s="326"/>
      <c r="CK90" s="326"/>
      <c r="CL90" s="326"/>
      <c r="CM90" s="326"/>
      <c r="CN90" s="326"/>
      <c r="CO90" s="326"/>
      <c r="CP90" s="326"/>
      <c r="CQ90" s="326"/>
      <c r="CR90" s="326"/>
      <c r="CS90" s="326"/>
      <c r="CT90" s="326"/>
      <c r="CU90" s="326"/>
      <c r="CV90" s="326"/>
      <c r="CW90" s="326"/>
      <c r="CX90" s="326"/>
      <c r="CY90" s="326"/>
      <c r="CZ90" s="326"/>
      <c r="DA90" s="326"/>
      <c r="DB90" s="326"/>
      <c r="DC90" s="326"/>
      <c r="DD90" s="326"/>
      <c r="DE90" s="326"/>
      <c r="DF90" s="326"/>
      <c r="DG90" s="326"/>
      <c r="DH90" s="326"/>
      <c r="DI90" s="326"/>
      <c r="DJ90" s="326"/>
      <c r="DK90" s="326"/>
      <c r="DL90" s="326"/>
      <c r="DM90" s="326"/>
      <c r="DN90" s="326"/>
      <c r="DO90" s="326"/>
      <c r="DP90" s="326"/>
      <c r="DQ90" s="326"/>
      <c r="DR90" s="326"/>
      <c r="DS90" s="326"/>
      <c r="DT90" s="326"/>
      <c r="DU90" s="326"/>
      <c r="DV90" s="326"/>
      <c r="DW90" s="326"/>
      <c r="DX90" s="326"/>
      <c r="DY90" s="326"/>
      <c r="DZ90" s="326"/>
      <c r="EA90" s="326"/>
      <c r="EB90" s="326"/>
      <c r="EC90" s="326"/>
      <c r="ED90" s="326"/>
      <c r="EE90" s="326"/>
      <c r="EF90" s="326"/>
      <c r="EG90" s="326"/>
      <c r="EH90" s="326"/>
      <c r="EI90" s="326"/>
      <c r="EJ90" s="326"/>
      <c r="EK90" s="326"/>
      <c r="EL90" s="326"/>
      <c r="EM90" s="326"/>
      <c r="EN90" s="326"/>
      <c r="EO90" s="326"/>
      <c r="EP90" s="326"/>
      <c r="EQ90" s="326"/>
      <c r="ER90" s="326"/>
      <c r="ES90" s="326"/>
      <c r="ET90" s="326"/>
      <c r="EU90" s="326"/>
      <c r="EV90" s="326"/>
      <c r="EW90" s="326"/>
      <c r="EX90" s="326"/>
      <c r="EY90" s="326"/>
      <c r="EZ90" s="326"/>
      <c r="FA90" s="326"/>
      <c r="FB90" s="326"/>
      <c r="FC90" s="326"/>
      <c r="FD90" s="326"/>
      <c r="FE90" s="326"/>
      <c r="FF90" s="326"/>
      <c r="FG90" s="326"/>
      <c r="FH90" s="326"/>
      <c r="FI90" s="326"/>
      <c r="FJ90" s="326"/>
      <c r="FK90" s="326"/>
      <c r="FL90" s="326"/>
      <c r="FM90" s="326"/>
      <c r="FN90" s="326"/>
      <c r="FO90" s="326"/>
      <c r="FP90" s="326"/>
      <c r="FQ90" s="326"/>
      <c r="FR90" s="326"/>
      <c r="FS90" s="326"/>
      <c r="FT90" s="326"/>
      <c r="FU90" s="326"/>
      <c r="FV90" s="326"/>
      <c r="FW90" s="326"/>
      <c r="FX90" s="326"/>
      <c r="FY90" s="326"/>
      <c r="FZ90" s="326"/>
      <c r="GA90" s="326"/>
      <c r="GB90" s="326"/>
      <c r="GC90" s="326"/>
      <c r="GD90" s="326"/>
      <c r="GE90" s="326"/>
      <c r="GF90" s="326"/>
      <c r="GG90" s="326"/>
      <c r="GH90" s="326"/>
      <c r="GI90" s="326"/>
      <c r="GJ90" s="326"/>
      <c r="GK90" s="326"/>
      <c r="GL90" s="326"/>
      <c r="GM90" s="326"/>
      <c r="GN90" s="326"/>
      <c r="GO90" s="326"/>
      <c r="GP90" s="326"/>
      <c r="GQ90" s="326"/>
      <c r="GR90" s="326"/>
      <c r="GS90" s="326"/>
      <c r="GT90" s="326"/>
      <c r="GU90" s="326"/>
      <c r="GV90" s="326"/>
      <c r="GW90" s="326"/>
      <c r="GX90" s="326"/>
      <c r="GY90" s="326"/>
      <c r="GZ90" s="326"/>
      <c r="HA90" s="326"/>
      <c r="HB90" s="326"/>
      <c r="HC90" s="326"/>
      <c r="HD90" s="326"/>
      <c r="HE90" s="326"/>
      <c r="HF90" s="326"/>
      <c r="HG90" s="326"/>
      <c r="HH90" s="326"/>
      <c r="HI90" s="326"/>
      <c r="HJ90" s="326"/>
      <c r="HK90" s="326"/>
      <c r="HL90" s="326"/>
      <c r="HM90" s="326"/>
      <c r="HN90" s="326"/>
      <c r="HO90" s="326"/>
      <c r="HP90" s="326"/>
      <c r="HQ90" s="326"/>
      <c r="HR90" s="326"/>
      <c r="HS90" s="326"/>
      <c r="HT90" s="326"/>
      <c r="HU90" s="326"/>
      <c r="HV90" s="326"/>
      <c r="HW90" s="326"/>
      <c r="HX90" s="326"/>
      <c r="HY90" s="326"/>
      <c r="HZ90" s="326"/>
      <c r="IA90" s="326"/>
      <c r="IB90" s="326"/>
      <c r="IC90" s="326"/>
      <c r="ID90" s="326"/>
      <c r="IE90" s="326"/>
      <c r="IF90" s="326"/>
      <c r="IG90" s="326"/>
      <c r="IH90" s="326"/>
      <c r="II90" s="326"/>
      <c r="IJ90" s="326"/>
      <c r="IK90" s="326"/>
      <c r="IL90" s="326"/>
      <c r="IM90" s="326"/>
      <c r="IN90" s="326"/>
      <c r="IO90" s="326"/>
      <c r="IP90" s="326"/>
      <c r="IQ90" s="326"/>
      <c r="IR90" s="326"/>
      <c r="IS90" s="326"/>
      <c r="IT90" s="326"/>
      <c r="IU90" s="326"/>
      <c r="IV90" s="326"/>
    </row>
    <row r="91" spans="1:256" customFormat="1">
      <c r="A91" s="326"/>
      <c r="B91" s="341" t="s">
        <v>449</v>
      </c>
      <c r="C91" s="302">
        <v>0.1333</v>
      </c>
      <c r="D91" s="303">
        <v>2.1640000000000001</v>
      </c>
      <c r="E91" s="303"/>
      <c r="F91" s="343">
        <v>2.1640000000000001</v>
      </c>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6"/>
      <c r="BZ91" s="326"/>
      <c r="CA91" s="326"/>
      <c r="CB91" s="326"/>
      <c r="CC91" s="326"/>
      <c r="CD91" s="326"/>
      <c r="CE91" s="326"/>
      <c r="CF91" s="326"/>
      <c r="CG91" s="326"/>
      <c r="CH91" s="326"/>
      <c r="CI91" s="326"/>
      <c r="CJ91" s="326"/>
      <c r="CK91" s="326"/>
      <c r="CL91" s="326"/>
      <c r="CM91" s="326"/>
      <c r="CN91" s="326"/>
      <c r="CO91" s="326"/>
      <c r="CP91" s="326"/>
      <c r="CQ91" s="326"/>
      <c r="CR91" s="326"/>
      <c r="CS91" s="326"/>
      <c r="CT91" s="326"/>
      <c r="CU91" s="326"/>
      <c r="CV91" s="326"/>
      <c r="CW91" s="326"/>
      <c r="CX91" s="326"/>
      <c r="CY91" s="326"/>
      <c r="CZ91" s="326"/>
      <c r="DA91" s="326"/>
      <c r="DB91" s="326"/>
      <c r="DC91" s="326"/>
      <c r="DD91" s="326"/>
      <c r="DE91" s="326"/>
      <c r="DF91" s="326"/>
      <c r="DG91" s="326"/>
      <c r="DH91" s="326"/>
      <c r="DI91" s="326"/>
      <c r="DJ91" s="326"/>
      <c r="DK91" s="326"/>
      <c r="DL91" s="326"/>
      <c r="DM91" s="326"/>
      <c r="DN91" s="326"/>
      <c r="DO91" s="326"/>
      <c r="DP91" s="326"/>
      <c r="DQ91" s="326"/>
      <c r="DR91" s="326"/>
      <c r="DS91" s="326"/>
      <c r="DT91" s="326"/>
      <c r="DU91" s="326"/>
      <c r="DV91" s="326"/>
      <c r="DW91" s="326"/>
      <c r="DX91" s="326"/>
      <c r="DY91" s="326"/>
      <c r="DZ91" s="326"/>
      <c r="EA91" s="326"/>
      <c r="EB91" s="326"/>
      <c r="EC91" s="326"/>
      <c r="ED91" s="326"/>
      <c r="EE91" s="326"/>
      <c r="EF91" s="326"/>
      <c r="EG91" s="326"/>
      <c r="EH91" s="326"/>
      <c r="EI91" s="326"/>
      <c r="EJ91" s="326"/>
      <c r="EK91" s="326"/>
      <c r="EL91" s="326"/>
      <c r="EM91" s="326"/>
      <c r="EN91" s="326"/>
      <c r="EO91" s="326"/>
      <c r="EP91" s="326"/>
      <c r="EQ91" s="326"/>
      <c r="ER91" s="326"/>
      <c r="ES91" s="326"/>
      <c r="ET91" s="326"/>
      <c r="EU91" s="326"/>
      <c r="EV91" s="326"/>
      <c r="EW91" s="326"/>
      <c r="EX91" s="326"/>
      <c r="EY91" s="326"/>
      <c r="EZ91" s="326"/>
      <c r="FA91" s="326"/>
      <c r="FB91" s="326"/>
      <c r="FC91" s="326"/>
      <c r="FD91" s="326"/>
      <c r="FE91" s="326"/>
      <c r="FF91" s="326"/>
      <c r="FG91" s="326"/>
      <c r="FH91" s="326"/>
      <c r="FI91" s="326"/>
      <c r="FJ91" s="326"/>
      <c r="FK91" s="326"/>
      <c r="FL91" s="326"/>
      <c r="FM91" s="326"/>
      <c r="FN91" s="326"/>
      <c r="FO91" s="326"/>
      <c r="FP91" s="326"/>
      <c r="FQ91" s="326"/>
      <c r="FR91" s="326"/>
      <c r="FS91" s="326"/>
      <c r="FT91" s="326"/>
      <c r="FU91" s="326"/>
      <c r="FV91" s="326"/>
      <c r="FW91" s="326"/>
      <c r="FX91" s="326"/>
      <c r="FY91" s="326"/>
      <c r="FZ91" s="326"/>
      <c r="GA91" s="326"/>
      <c r="GB91" s="326"/>
      <c r="GC91" s="326"/>
      <c r="GD91" s="326"/>
      <c r="GE91" s="326"/>
      <c r="GF91" s="326"/>
      <c r="GG91" s="326"/>
      <c r="GH91" s="326"/>
      <c r="GI91" s="326"/>
      <c r="GJ91" s="326"/>
      <c r="GK91" s="326"/>
      <c r="GL91" s="326"/>
      <c r="GM91" s="326"/>
      <c r="GN91" s="326"/>
      <c r="GO91" s="326"/>
      <c r="GP91" s="326"/>
      <c r="GQ91" s="326"/>
      <c r="GR91" s="326"/>
      <c r="GS91" s="326"/>
      <c r="GT91" s="326"/>
      <c r="GU91" s="326"/>
      <c r="GV91" s="326"/>
      <c r="GW91" s="326"/>
      <c r="GX91" s="326"/>
      <c r="GY91" s="326"/>
      <c r="GZ91" s="326"/>
      <c r="HA91" s="326"/>
      <c r="HB91" s="326"/>
      <c r="HC91" s="326"/>
      <c r="HD91" s="326"/>
      <c r="HE91" s="326"/>
      <c r="HF91" s="326"/>
      <c r="HG91" s="326"/>
      <c r="HH91" s="326"/>
      <c r="HI91" s="326"/>
      <c r="HJ91" s="326"/>
      <c r="HK91" s="326"/>
      <c r="HL91" s="326"/>
      <c r="HM91" s="326"/>
      <c r="HN91" s="326"/>
      <c r="HO91" s="326"/>
      <c r="HP91" s="326"/>
      <c r="HQ91" s="326"/>
      <c r="HR91" s="326"/>
      <c r="HS91" s="326"/>
      <c r="HT91" s="326"/>
      <c r="HU91" s="326"/>
      <c r="HV91" s="326"/>
      <c r="HW91" s="326"/>
      <c r="HX91" s="326"/>
      <c r="HY91" s="326"/>
      <c r="HZ91" s="326"/>
      <c r="IA91" s="326"/>
      <c r="IB91" s="326"/>
      <c r="IC91" s="326"/>
      <c r="ID91" s="326"/>
      <c r="IE91" s="326"/>
      <c r="IF91" s="326"/>
      <c r="IG91" s="326"/>
      <c r="IH91" s="326"/>
      <c r="II91" s="326"/>
      <c r="IJ91" s="326"/>
      <c r="IK91" s="326"/>
      <c r="IL91" s="326"/>
      <c r="IM91" s="326"/>
      <c r="IN91" s="326"/>
      <c r="IO91" s="326"/>
      <c r="IP91" s="326"/>
      <c r="IQ91" s="326"/>
      <c r="IR91" s="326"/>
      <c r="IS91" s="326"/>
      <c r="IT91" s="326"/>
      <c r="IU91" s="326"/>
      <c r="IV91" s="326"/>
    </row>
    <row r="92" spans="1:256" customFormat="1">
      <c r="A92" s="326"/>
      <c r="B92" s="341" t="s">
        <v>450</v>
      </c>
      <c r="C92" s="302">
        <v>0.1333</v>
      </c>
      <c r="D92" s="303">
        <v>7.3278586956521696</v>
      </c>
      <c r="E92" s="303"/>
      <c r="F92" s="343">
        <v>7.3278586956521696</v>
      </c>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6"/>
      <c r="BJ92" s="326"/>
      <c r="BK92" s="326"/>
      <c r="BL92" s="326"/>
      <c r="BM92" s="326"/>
      <c r="BN92" s="326"/>
      <c r="BO92" s="326"/>
      <c r="BP92" s="326"/>
      <c r="BQ92" s="326"/>
      <c r="BR92" s="326"/>
      <c r="BS92" s="326"/>
      <c r="BT92" s="326"/>
      <c r="BU92" s="326"/>
      <c r="BV92" s="326"/>
      <c r="BW92" s="326"/>
      <c r="BX92" s="326"/>
      <c r="BY92" s="326"/>
      <c r="BZ92" s="326"/>
      <c r="CA92" s="326"/>
      <c r="CB92" s="326"/>
      <c r="CC92" s="326"/>
      <c r="CD92" s="326"/>
      <c r="CE92" s="326"/>
      <c r="CF92" s="326"/>
      <c r="CG92" s="326"/>
      <c r="CH92" s="326"/>
      <c r="CI92" s="326"/>
      <c r="CJ92" s="326"/>
      <c r="CK92" s="326"/>
      <c r="CL92" s="326"/>
      <c r="CM92" s="326"/>
      <c r="CN92" s="326"/>
      <c r="CO92" s="326"/>
      <c r="CP92" s="326"/>
      <c r="CQ92" s="326"/>
      <c r="CR92" s="326"/>
      <c r="CS92" s="326"/>
      <c r="CT92" s="326"/>
      <c r="CU92" s="326"/>
      <c r="CV92" s="326"/>
      <c r="CW92" s="326"/>
      <c r="CX92" s="326"/>
      <c r="CY92" s="326"/>
      <c r="CZ92" s="326"/>
      <c r="DA92" s="326"/>
      <c r="DB92" s="326"/>
      <c r="DC92" s="326"/>
      <c r="DD92" s="326"/>
      <c r="DE92" s="326"/>
      <c r="DF92" s="326"/>
      <c r="DG92" s="326"/>
      <c r="DH92" s="326"/>
      <c r="DI92" s="326"/>
      <c r="DJ92" s="326"/>
      <c r="DK92" s="326"/>
      <c r="DL92" s="326"/>
      <c r="DM92" s="326"/>
      <c r="DN92" s="326"/>
      <c r="DO92" s="326"/>
      <c r="DP92" s="326"/>
      <c r="DQ92" s="326"/>
      <c r="DR92" s="326"/>
      <c r="DS92" s="326"/>
      <c r="DT92" s="326"/>
      <c r="DU92" s="326"/>
      <c r="DV92" s="326"/>
      <c r="DW92" s="326"/>
      <c r="DX92" s="326"/>
      <c r="DY92" s="326"/>
      <c r="DZ92" s="326"/>
      <c r="EA92" s="326"/>
      <c r="EB92" s="326"/>
      <c r="EC92" s="326"/>
      <c r="ED92" s="326"/>
      <c r="EE92" s="326"/>
      <c r="EF92" s="326"/>
      <c r="EG92" s="326"/>
      <c r="EH92" s="326"/>
      <c r="EI92" s="326"/>
      <c r="EJ92" s="326"/>
      <c r="EK92" s="326"/>
      <c r="EL92" s="326"/>
      <c r="EM92" s="326"/>
      <c r="EN92" s="326"/>
      <c r="EO92" s="326"/>
      <c r="EP92" s="326"/>
      <c r="EQ92" s="326"/>
      <c r="ER92" s="326"/>
      <c r="ES92" s="326"/>
      <c r="ET92" s="326"/>
      <c r="EU92" s="326"/>
      <c r="EV92" s="326"/>
      <c r="EW92" s="326"/>
      <c r="EX92" s="326"/>
      <c r="EY92" s="326"/>
      <c r="EZ92" s="326"/>
      <c r="FA92" s="326"/>
      <c r="FB92" s="326"/>
      <c r="FC92" s="326"/>
      <c r="FD92" s="326"/>
      <c r="FE92" s="326"/>
      <c r="FF92" s="326"/>
      <c r="FG92" s="326"/>
      <c r="FH92" s="326"/>
      <c r="FI92" s="326"/>
      <c r="FJ92" s="326"/>
      <c r="FK92" s="326"/>
      <c r="FL92" s="326"/>
      <c r="FM92" s="326"/>
      <c r="FN92" s="326"/>
      <c r="FO92" s="326"/>
      <c r="FP92" s="326"/>
      <c r="FQ92" s="326"/>
      <c r="FR92" s="326"/>
      <c r="FS92" s="326"/>
      <c r="FT92" s="326"/>
      <c r="FU92" s="326"/>
      <c r="FV92" s="326"/>
      <c r="FW92" s="326"/>
      <c r="FX92" s="326"/>
      <c r="FY92" s="326"/>
      <c r="FZ92" s="326"/>
      <c r="GA92" s="326"/>
      <c r="GB92" s="326"/>
      <c r="GC92" s="326"/>
      <c r="GD92" s="326"/>
      <c r="GE92" s="326"/>
      <c r="GF92" s="326"/>
      <c r="GG92" s="326"/>
      <c r="GH92" s="326"/>
      <c r="GI92" s="326"/>
      <c r="GJ92" s="326"/>
      <c r="GK92" s="326"/>
      <c r="GL92" s="326"/>
      <c r="GM92" s="326"/>
      <c r="GN92" s="326"/>
      <c r="GO92" s="326"/>
      <c r="GP92" s="326"/>
      <c r="GQ92" s="326"/>
      <c r="GR92" s="326"/>
      <c r="GS92" s="326"/>
      <c r="GT92" s="326"/>
      <c r="GU92" s="326"/>
      <c r="GV92" s="326"/>
      <c r="GW92" s="326"/>
      <c r="GX92" s="326"/>
      <c r="GY92" s="326"/>
      <c r="GZ92" s="326"/>
      <c r="HA92" s="326"/>
      <c r="HB92" s="326"/>
      <c r="HC92" s="326"/>
      <c r="HD92" s="326"/>
      <c r="HE92" s="326"/>
      <c r="HF92" s="326"/>
      <c r="HG92" s="326"/>
      <c r="HH92" s="326"/>
      <c r="HI92" s="326"/>
      <c r="HJ92" s="326"/>
      <c r="HK92" s="326"/>
      <c r="HL92" s="326"/>
      <c r="HM92" s="326"/>
      <c r="HN92" s="326"/>
      <c r="HO92" s="326"/>
      <c r="HP92" s="326"/>
      <c r="HQ92" s="326"/>
      <c r="HR92" s="326"/>
      <c r="HS92" s="326"/>
      <c r="HT92" s="326"/>
      <c r="HU92" s="326"/>
      <c r="HV92" s="326"/>
      <c r="HW92" s="326"/>
      <c r="HX92" s="326"/>
      <c r="HY92" s="326"/>
      <c r="HZ92" s="326"/>
      <c r="IA92" s="326"/>
      <c r="IB92" s="326"/>
      <c r="IC92" s="326"/>
      <c r="ID92" s="326"/>
      <c r="IE92" s="326"/>
      <c r="IF92" s="326"/>
      <c r="IG92" s="326"/>
      <c r="IH92" s="326"/>
      <c r="II92" s="326"/>
      <c r="IJ92" s="326"/>
      <c r="IK92" s="326"/>
      <c r="IL92" s="326"/>
      <c r="IM92" s="326"/>
      <c r="IN92" s="326"/>
      <c r="IO92" s="326"/>
      <c r="IP92" s="326"/>
      <c r="IQ92" s="326"/>
      <c r="IR92" s="326"/>
      <c r="IS92" s="326"/>
      <c r="IT92" s="326"/>
      <c r="IU92" s="326"/>
      <c r="IV92" s="326"/>
    </row>
    <row r="93" spans="1:256" customFormat="1">
      <c r="A93" s="326"/>
      <c r="B93" s="341" t="s">
        <v>619</v>
      </c>
      <c r="C93" s="302">
        <v>0.1</v>
      </c>
      <c r="D93" s="303">
        <v>11.18297826086957</v>
      </c>
      <c r="E93" s="303"/>
      <c r="F93" s="343">
        <v>11.18297826086957</v>
      </c>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6"/>
      <c r="BB93" s="326"/>
      <c r="BC93" s="326"/>
      <c r="BD93" s="326"/>
      <c r="BE93" s="326"/>
      <c r="BF93" s="326"/>
      <c r="BG93" s="326"/>
      <c r="BH93" s="326"/>
      <c r="BI93" s="326"/>
      <c r="BJ93" s="326"/>
      <c r="BK93" s="326"/>
      <c r="BL93" s="326"/>
      <c r="BM93" s="326"/>
      <c r="BN93" s="326"/>
      <c r="BO93" s="326"/>
      <c r="BP93" s="326"/>
      <c r="BQ93" s="326"/>
      <c r="BR93" s="326"/>
      <c r="BS93" s="326"/>
      <c r="BT93" s="326"/>
      <c r="BU93" s="326"/>
      <c r="BV93" s="326"/>
      <c r="BW93" s="326"/>
      <c r="BX93" s="326"/>
      <c r="BY93" s="326"/>
      <c r="BZ93" s="326"/>
      <c r="CA93" s="326"/>
      <c r="CB93" s="326"/>
      <c r="CC93" s="326"/>
      <c r="CD93" s="326"/>
      <c r="CE93" s="326"/>
      <c r="CF93" s="326"/>
      <c r="CG93" s="326"/>
      <c r="CH93" s="326"/>
      <c r="CI93" s="326"/>
      <c r="CJ93" s="326"/>
      <c r="CK93" s="326"/>
      <c r="CL93" s="326"/>
      <c r="CM93" s="326"/>
      <c r="CN93" s="326"/>
      <c r="CO93" s="326"/>
      <c r="CP93" s="326"/>
      <c r="CQ93" s="326"/>
      <c r="CR93" s="326"/>
      <c r="CS93" s="326"/>
      <c r="CT93" s="326"/>
      <c r="CU93" s="326"/>
      <c r="CV93" s="326"/>
      <c r="CW93" s="326"/>
      <c r="CX93" s="326"/>
      <c r="CY93" s="326"/>
      <c r="CZ93" s="326"/>
      <c r="DA93" s="326"/>
      <c r="DB93" s="326"/>
      <c r="DC93" s="326"/>
      <c r="DD93" s="326"/>
      <c r="DE93" s="326"/>
      <c r="DF93" s="326"/>
      <c r="DG93" s="326"/>
      <c r="DH93" s="326"/>
      <c r="DI93" s="326"/>
      <c r="DJ93" s="326"/>
      <c r="DK93" s="326"/>
      <c r="DL93" s="326"/>
      <c r="DM93" s="326"/>
      <c r="DN93" s="326"/>
      <c r="DO93" s="326"/>
      <c r="DP93" s="326"/>
      <c r="DQ93" s="326"/>
      <c r="DR93" s="326"/>
      <c r="DS93" s="326"/>
      <c r="DT93" s="326"/>
      <c r="DU93" s="326"/>
      <c r="DV93" s="326"/>
      <c r="DW93" s="326"/>
      <c r="DX93" s="326"/>
      <c r="DY93" s="326"/>
      <c r="DZ93" s="326"/>
      <c r="EA93" s="326"/>
      <c r="EB93" s="326"/>
      <c r="EC93" s="326"/>
      <c r="ED93" s="326"/>
      <c r="EE93" s="326"/>
      <c r="EF93" s="326"/>
      <c r="EG93" s="326"/>
      <c r="EH93" s="326"/>
      <c r="EI93" s="326"/>
      <c r="EJ93" s="326"/>
      <c r="EK93" s="326"/>
      <c r="EL93" s="326"/>
      <c r="EM93" s="326"/>
      <c r="EN93" s="326"/>
      <c r="EO93" s="326"/>
      <c r="EP93" s="326"/>
      <c r="EQ93" s="326"/>
      <c r="ER93" s="326"/>
      <c r="ES93" s="326"/>
      <c r="ET93" s="326"/>
      <c r="EU93" s="326"/>
      <c r="EV93" s="326"/>
      <c r="EW93" s="326"/>
      <c r="EX93" s="326"/>
      <c r="EY93" s="326"/>
      <c r="EZ93" s="326"/>
      <c r="FA93" s="326"/>
      <c r="FB93" s="326"/>
      <c r="FC93" s="326"/>
      <c r="FD93" s="326"/>
      <c r="FE93" s="326"/>
      <c r="FF93" s="326"/>
      <c r="FG93" s="326"/>
      <c r="FH93" s="326"/>
      <c r="FI93" s="326"/>
      <c r="FJ93" s="326"/>
      <c r="FK93" s="326"/>
      <c r="FL93" s="326"/>
      <c r="FM93" s="326"/>
      <c r="FN93" s="326"/>
      <c r="FO93" s="326"/>
      <c r="FP93" s="326"/>
      <c r="FQ93" s="326"/>
      <c r="FR93" s="326"/>
      <c r="FS93" s="326"/>
      <c r="FT93" s="326"/>
      <c r="FU93" s="326"/>
      <c r="FV93" s="326"/>
      <c r="FW93" s="326"/>
      <c r="FX93" s="326"/>
      <c r="FY93" s="326"/>
      <c r="FZ93" s="326"/>
      <c r="GA93" s="326"/>
      <c r="GB93" s="326"/>
      <c r="GC93" s="326"/>
      <c r="GD93" s="326"/>
      <c r="GE93" s="326"/>
      <c r="GF93" s="326"/>
      <c r="GG93" s="326"/>
      <c r="GH93" s="326"/>
      <c r="GI93" s="326"/>
      <c r="GJ93" s="326"/>
      <c r="GK93" s="326"/>
      <c r="GL93" s="326"/>
      <c r="GM93" s="326"/>
      <c r="GN93" s="326"/>
      <c r="GO93" s="326"/>
      <c r="GP93" s="326"/>
      <c r="GQ93" s="326"/>
      <c r="GR93" s="326"/>
      <c r="GS93" s="326"/>
      <c r="GT93" s="326"/>
      <c r="GU93" s="326"/>
      <c r="GV93" s="326"/>
      <c r="GW93" s="326"/>
      <c r="GX93" s="326"/>
      <c r="GY93" s="326"/>
      <c r="GZ93" s="326"/>
      <c r="HA93" s="326"/>
      <c r="HB93" s="326"/>
      <c r="HC93" s="326"/>
      <c r="HD93" s="326"/>
      <c r="HE93" s="326"/>
      <c r="HF93" s="326"/>
      <c r="HG93" s="326"/>
      <c r="HH93" s="326"/>
      <c r="HI93" s="326"/>
      <c r="HJ93" s="326"/>
      <c r="HK93" s="326"/>
      <c r="HL93" s="326"/>
      <c r="HM93" s="326"/>
      <c r="HN93" s="326"/>
      <c r="HO93" s="326"/>
      <c r="HP93" s="326"/>
      <c r="HQ93" s="326"/>
      <c r="HR93" s="326"/>
      <c r="HS93" s="326"/>
      <c r="HT93" s="326"/>
      <c r="HU93" s="326"/>
      <c r="HV93" s="326"/>
      <c r="HW93" s="326"/>
      <c r="HX93" s="326"/>
      <c r="HY93" s="326"/>
      <c r="HZ93" s="326"/>
      <c r="IA93" s="326"/>
      <c r="IB93" s="326"/>
      <c r="IC93" s="326"/>
      <c r="ID93" s="326"/>
      <c r="IE93" s="326"/>
      <c r="IF93" s="326"/>
      <c r="IG93" s="326"/>
      <c r="IH93" s="326"/>
      <c r="II93" s="326"/>
      <c r="IJ93" s="326"/>
      <c r="IK93" s="326"/>
      <c r="IL93" s="326"/>
      <c r="IM93" s="326"/>
      <c r="IN93" s="326"/>
      <c r="IO93" s="326"/>
      <c r="IP93" s="326"/>
      <c r="IQ93" s="326"/>
      <c r="IR93" s="326"/>
      <c r="IS93" s="326"/>
      <c r="IT93" s="326"/>
      <c r="IU93" s="326"/>
      <c r="IV93" s="326"/>
    </row>
    <row r="94" spans="1:256" customFormat="1">
      <c r="A94" s="326"/>
      <c r="B94" s="341" t="s">
        <v>451</v>
      </c>
      <c r="C94" s="302">
        <v>0.23330000000000001</v>
      </c>
      <c r="D94" s="303">
        <v>46.928586956521741</v>
      </c>
      <c r="E94" s="303"/>
      <c r="F94" s="343">
        <v>46.928586956521741</v>
      </c>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6"/>
      <c r="BG94" s="326"/>
      <c r="BH94" s="326"/>
      <c r="BI94" s="326"/>
      <c r="BJ94" s="326"/>
      <c r="BK94" s="326"/>
      <c r="BL94" s="326"/>
      <c r="BM94" s="326"/>
      <c r="BN94" s="326"/>
      <c r="BO94" s="326"/>
      <c r="BP94" s="326"/>
      <c r="BQ94" s="326"/>
      <c r="BR94" s="326"/>
      <c r="BS94" s="326"/>
      <c r="BT94" s="326"/>
      <c r="BU94" s="326"/>
      <c r="BV94" s="326"/>
      <c r="BW94" s="326"/>
      <c r="BX94" s="326"/>
      <c r="BY94" s="326"/>
      <c r="BZ94" s="326"/>
      <c r="CA94" s="326"/>
      <c r="CB94" s="326"/>
      <c r="CC94" s="326"/>
      <c r="CD94" s="326"/>
      <c r="CE94" s="326"/>
      <c r="CF94" s="326"/>
      <c r="CG94" s="326"/>
      <c r="CH94" s="326"/>
      <c r="CI94" s="326"/>
      <c r="CJ94" s="326"/>
      <c r="CK94" s="326"/>
      <c r="CL94" s="326"/>
      <c r="CM94" s="326"/>
      <c r="CN94" s="326"/>
      <c r="CO94" s="326"/>
      <c r="CP94" s="326"/>
      <c r="CQ94" s="326"/>
      <c r="CR94" s="326"/>
      <c r="CS94" s="326"/>
      <c r="CT94" s="326"/>
      <c r="CU94" s="326"/>
      <c r="CV94" s="326"/>
      <c r="CW94" s="326"/>
      <c r="CX94" s="326"/>
      <c r="CY94" s="326"/>
      <c r="CZ94" s="326"/>
      <c r="DA94" s="326"/>
      <c r="DB94" s="326"/>
      <c r="DC94" s="326"/>
      <c r="DD94" s="326"/>
      <c r="DE94" s="326"/>
      <c r="DF94" s="326"/>
      <c r="DG94" s="326"/>
      <c r="DH94" s="326"/>
      <c r="DI94" s="326"/>
      <c r="DJ94" s="326"/>
      <c r="DK94" s="326"/>
      <c r="DL94" s="326"/>
      <c r="DM94" s="326"/>
      <c r="DN94" s="326"/>
      <c r="DO94" s="326"/>
      <c r="DP94" s="326"/>
      <c r="DQ94" s="326"/>
      <c r="DR94" s="326"/>
      <c r="DS94" s="326"/>
      <c r="DT94" s="326"/>
      <c r="DU94" s="326"/>
      <c r="DV94" s="326"/>
      <c r="DW94" s="326"/>
      <c r="DX94" s="326"/>
      <c r="DY94" s="326"/>
      <c r="DZ94" s="326"/>
      <c r="EA94" s="326"/>
      <c r="EB94" s="326"/>
      <c r="EC94" s="326"/>
      <c r="ED94" s="326"/>
      <c r="EE94" s="326"/>
      <c r="EF94" s="326"/>
      <c r="EG94" s="326"/>
      <c r="EH94" s="326"/>
      <c r="EI94" s="326"/>
      <c r="EJ94" s="326"/>
      <c r="EK94" s="326"/>
      <c r="EL94" s="326"/>
      <c r="EM94" s="326"/>
      <c r="EN94" s="326"/>
      <c r="EO94" s="326"/>
      <c r="EP94" s="326"/>
      <c r="EQ94" s="326"/>
      <c r="ER94" s="326"/>
      <c r="ES94" s="326"/>
      <c r="ET94" s="326"/>
      <c r="EU94" s="326"/>
      <c r="EV94" s="326"/>
      <c r="EW94" s="326"/>
      <c r="EX94" s="326"/>
      <c r="EY94" s="326"/>
      <c r="EZ94" s="326"/>
      <c r="FA94" s="326"/>
      <c r="FB94" s="326"/>
      <c r="FC94" s="326"/>
      <c r="FD94" s="326"/>
      <c r="FE94" s="326"/>
      <c r="FF94" s="326"/>
      <c r="FG94" s="326"/>
      <c r="FH94" s="326"/>
      <c r="FI94" s="326"/>
      <c r="FJ94" s="326"/>
      <c r="FK94" s="326"/>
      <c r="FL94" s="326"/>
      <c r="FM94" s="326"/>
      <c r="FN94" s="326"/>
      <c r="FO94" s="326"/>
      <c r="FP94" s="326"/>
      <c r="FQ94" s="326"/>
      <c r="FR94" s="326"/>
      <c r="FS94" s="326"/>
      <c r="FT94" s="326"/>
      <c r="FU94" s="326"/>
      <c r="FV94" s="326"/>
      <c r="FW94" s="326"/>
      <c r="FX94" s="326"/>
      <c r="FY94" s="326"/>
      <c r="FZ94" s="326"/>
      <c r="GA94" s="326"/>
      <c r="GB94" s="326"/>
      <c r="GC94" s="326"/>
      <c r="GD94" s="326"/>
      <c r="GE94" s="326"/>
      <c r="GF94" s="326"/>
      <c r="GG94" s="326"/>
      <c r="GH94" s="326"/>
      <c r="GI94" s="326"/>
      <c r="GJ94" s="326"/>
      <c r="GK94" s="326"/>
      <c r="GL94" s="326"/>
      <c r="GM94" s="326"/>
      <c r="GN94" s="326"/>
      <c r="GO94" s="326"/>
      <c r="GP94" s="326"/>
      <c r="GQ94" s="326"/>
      <c r="GR94" s="326"/>
      <c r="GS94" s="326"/>
      <c r="GT94" s="326"/>
      <c r="GU94" s="326"/>
      <c r="GV94" s="326"/>
      <c r="GW94" s="326"/>
      <c r="GX94" s="326"/>
      <c r="GY94" s="326"/>
      <c r="GZ94" s="326"/>
      <c r="HA94" s="326"/>
      <c r="HB94" s="326"/>
      <c r="HC94" s="326"/>
      <c r="HD94" s="326"/>
      <c r="HE94" s="326"/>
      <c r="HF94" s="326"/>
      <c r="HG94" s="326"/>
      <c r="HH94" s="326"/>
      <c r="HI94" s="326"/>
      <c r="HJ94" s="326"/>
      <c r="HK94" s="326"/>
      <c r="HL94" s="326"/>
      <c r="HM94" s="326"/>
      <c r="HN94" s="326"/>
      <c r="HO94" s="326"/>
      <c r="HP94" s="326"/>
      <c r="HQ94" s="326"/>
      <c r="HR94" s="326"/>
      <c r="HS94" s="326"/>
      <c r="HT94" s="326"/>
      <c r="HU94" s="326"/>
      <c r="HV94" s="326"/>
      <c r="HW94" s="326"/>
      <c r="HX94" s="326"/>
      <c r="HY94" s="326"/>
      <c r="HZ94" s="326"/>
      <c r="IA94" s="326"/>
      <c r="IB94" s="326"/>
      <c r="IC94" s="326"/>
      <c r="ID94" s="326"/>
      <c r="IE94" s="326"/>
      <c r="IF94" s="326"/>
      <c r="IG94" s="326"/>
      <c r="IH94" s="326"/>
      <c r="II94" s="326"/>
      <c r="IJ94" s="326"/>
      <c r="IK94" s="326"/>
      <c r="IL94" s="326"/>
      <c r="IM94" s="326"/>
      <c r="IN94" s="326"/>
      <c r="IO94" s="326"/>
      <c r="IP94" s="326"/>
      <c r="IQ94" s="326"/>
      <c r="IR94" s="326"/>
      <c r="IS94" s="326"/>
      <c r="IT94" s="326"/>
      <c r="IU94" s="326"/>
      <c r="IV94" s="326"/>
    </row>
    <row r="95" spans="1:256" customFormat="1">
      <c r="A95" s="326"/>
      <c r="B95" s="341" t="s">
        <v>206</v>
      </c>
      <c r="C95" s="302">
        <v>0.6</v>
      </c>
      <c r="D95" s="303">
        <v>41.5075</v>
      </c>
      <c r="E95" s="303"/>
      <c r="F95" s="343">
        <v>41.5075</v>
      </c>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c r="BA95" s="326"/>
      <c r="BB95" s="326"/>
      <c r="BC95" s="326"/>
      <c r="BD95" s="326"/>
      <c r="BE95" s="326"/>
      <c r="BF95" s="326"/>
      <c r="BG95" s="326"/>
      <c r="BH95" s="326"/>
      <c r="BI95" s="326"/>
      <c r="BJ95" s="326"/>
      <c r="BK95" s="326"/>
      <c r="BL95" s="326"/>
      <c r="BM95" s="326"/>
      <c r="BN95" s="326"/>
      <c r="BO95" s="326"/>
      <c r="BP95" s="326"/>
      <c r="BQ95" s="326"/>
      <c r="BR95" s="326"/>
      <c r="BS95" s="326"/>
      <c r="BT95" s="326"/>
      <c r="BU95" s="326"/>
      <c r="BV95" s="326"/>
      <c r="BW95" s="326"/>
      <c r="BX95" s="326"/>
      <c r="BY95" s="326"/>
      <c r="BZ95" s="326"/>
      <c r="CA95" s="326"/>
      <c r="CB95" s="326"/>
      <c r="CC95" s="326"/>
      <c r="CD95" s="326"/>
      <c r="CE95" s="326"/>
      <c r="CF95" s="326"/>
      <c r="CG95" s="326"/>
      <c r="CH95" s="326"/>
      <c r="CI95" s="326"/>
      <c r="CJ95" s="326"/>
      <c r="CK95" s="326"/>
      <c r="CL95" s="326"/>
      <c r="CM95" s="326"/>
      <c r="CN95" s="326"/>
      <c r="CO95" s="326"/>
      <c r="CP95" s="326"/>
      <c r="CQ95" s="326"/>
      <c r="CR95" s="326"/>
      <c r="CS95" s="326"/>
      <c r="CT95" s="326"/>
      <c r="CU95" s="326"/>
      <c r="CV95" s="326"/>
      <c r="CW95" s="326"/>
      <c r="CX95" s="326"/>
      <c r="CY95" s="326"/>
      <c r="CZ95" s="326"/>
      <c r="DA95" s="326"/>
      <c r="DB95" s="326"/>
      <c r="DC95" s="326"/>
      <c r="DD95" s="326"/>
      <c r="DE95" s="326"/>
      <c r="DF95" s="326"/>
      <c r="DG95" s="326"/>
      <c r="DH95" s="326"/>
      <c r="DI95" s="326"/>
      <c r="DJ95" s="326"/>
      <c r="DK95" s="326"/>
      <c r="DL95" s="326"/>
      <c r="DM95" s="326"/>
      <c r="DN95" s="326"/>
      <c r="DO95" s="326"/>
      <c r="DP95" s="326"/>
      <c r="DQ95" s="326"/>
      <c r="DR95" s="326"/>
      <c r="DS95" s="326"/>
      <c r="DT95" s="326"/>
      <c r="DU95" s="326"/>
      <c r="DV95" s="326"/>
      <c r="DW95" s="326"/>
      <c r="DX95" s="326"/>
      <c r="DY95" s="326"/>
      <c r="DZ95" s="326"/>
      <c r="EA95" s="326"/>
      <c r="EB95" s="326"/>
      <c r="EC95" s="326"/>
      <c r="ED95" s="326"/>
      <c r="EE95" s="326"/>
      <c r="EF95" s="326"/>
      <c r="EG95" s="326"/>
      <c r="EH95" s="326"/>
      <c r="EI95" s="326"/>
      <c r="EJ95" s="326"/>
      <c r="EK95" s="326"/>
      <c r="EL95" s="326"/>
      <c r="EM95" s="326"/>
      <c r="EN95" s="326"/>
      <c r="EO95" s="326"/>
      <c r="EP95" s="326"/>
      <c r="EQ95" s="326"/>
      <c r="ER95" s="326"/>
      <c r="ES95" s="326"/>
      <c r="ET95" s="326"/>
      <c r="EU95" s="326"/>
      <c r="EV95" s="326"/>
      <c r="EW95" s="326"/>
      <c r="EX95" s="326"/>
      <c r="EY95" s="326"/>
      <c r="EZ95" s="326"/>
      <c r="FA95" s="326"/>
      <c r="FB95" s="326"/>
      <c r="FC95" s="326"/>
      <c r="FD95" s="326"/>
      <c r="FE95" s="326"/>
      <c r="FF95" s="326"/>
      <c r="FG95" s="326"/>
      <c r="FH95" s="326"/>
      <c r="FI95" s="326"/>
      <c r="FJ95" s="326"/>
      <c r="FK95" s="326"/>
      <c r="FL95" s="326"/>
      <c r="FM95" s="326"/>
      <c r="FN95" s="326"/>
      <c r="FO95" s="326"/>
      <c r="FP95" s="326"/>
      <c r="FQ95" s="326"/>
      <c r="FR95" s="326"/>
      <c r="FS95" s="326"/>
      <c r="FT95" s="326"/>
      <c r="FU95" s="326"/>
      <c r="FV95" s="326"/>
      <c r="FW95" s="326"/>
      <c r="FX95" s="326"/>
      <c r="FY95" s="326"/>
      <c r="FZ95" s="326"/>
      <c r="GA95" s="326"/>
      <c r="GB95" s="326"/>
      <c r="GC95" s="326"/>
      <c r="GD95" s="326"/>
      <c r="GE95" s="326"/>
      <c r="GF95" s="326"/>
      <c r="GG95" s="326"/>
      <c r="GH95" s="326"/>
      <c r="GI95" s="326"/>
      <c r="GJ95" s="326"/>
      <c r="GK95" s="326"/>
      <c r="GL95" s="326"/>
      <c r="GM95" s="326"/>
      <c r="GN95" s="326"/>
      <c r="GO95" s="326"/>
      <c r="GP95" s="326"/>
      <c r="GQ95" s="326"/>
      <c r="GR95" s="326"/>
      <c r="GS95" s="326"/>
      <c r="GT95" s="326"/>
      <c r="GU95" s="326"/>
      <c r="GV95" s="326"/>
      <c r="GW95" s="326"/>
      <c r="GX95" s="326"/>
      <c r="GY95" s="326"/>
      <c r="GZ95" s="326"/>
      <c r="HA95" s="326"/>
      <c r="HB95" s="326"/>
      <c r="HC95" s="326"/>
      <c r="HD95" s="326"/>
      <c r="HE95" s="326"/>
      <c r="HF95" s="326"/>
      <c r="HG95" s="326"/>
      <c r="HH95" s="326"/>
      <c r="HI95" s="326"/>
      <c r="HJ95" s="326"/>
      <c r="HK95" s="326"/>
      <c r="HL95" s="326"/>
      <c r="HM95" s="326"/>
      <c r="HN95" s="326"/>
      <c r="HO95" s="326"/>
      <c r="HP95" s="326"/>
      <c r="HQ95" s="326"/>
      <c r="HR95" s="326"/>
      <c r="HS95" s="326"/>
      <c r="HT95" s="326"/>
      <c r="HU95" s="326"/>
      <c r="HV95" s="326"/>
      <c r="HW95" s="326"/>
      <c r="HX95" s="326"/>
      <c r="HY95" s="326"/>
      <c r="HZ95" s="326"/>
      <c r="IA95" s="326"/>
      <c r="IB95" s="326"/>
      <c r="IC95" s="326"/>
      <c r="ID95" s="326"/>
      <c r="IE95" s="326"/>
      <c r="IF95" s="326"/>
      <c r="IG95" s="326"/>
      <c r="IH95" s="326"/>
      <c r="II95" s="326"/>
      <c r="IJ95" s="326"/>
      <c r="IK95" s="326"/>
      <c r="IL95" s="326"/>
      <c r="IM95" s="326"/>
      <c r="IN95" s="326"/>
      <c r="IO95" s="326"/>
      <c r="IP95" s="326"/>
      <c r="IQ95" s="326"/>
      <c r="IR95" s="326"/>
      <c r="IS95" s="326"/>
      <c r="IT95" s="326"/>
      <c r="IU95" s="326"/>
      <c r="IV95" s="326"/>
    </row>
    <row r="96" spans="1:256" customFormat="1">
      <c r="A96" s="326"/>
      <c r="B96" s="341" t="s">
        <v>452</v>
      </c>
      <c r="C96" s="302">
        <v>9.6799999999999997E-2</v>
      </c>
      <c r="D96" s="303">
        <v>11.75144565217391</v>
      </c>
      <c r="E96" s="303"/>
      <c r="F96" s="343">
        <v>11.75144565217391</v>
      </c>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c r="BA96" s="326"/>
      <c r="BB96" s="326"/>
      <c r="BC96" s="326"/>
      <c r="BD96" s="326"/>
      <c r="BE96" s="326"/>
      <c r="BF96" s="326"/>
      <c r="BG96" s="326"/>
      <c r="BH96" s="326"/>
      <c r="BI96" s="326"/>
      <c r="BJ96" s="326"/>
      <c r="BK96" s="326"/>
      <c r="BL96" s="326"/>
      <c r="BM96" s="326"/>
      <c r="BN96" s="326"/>
      <c r="BO96" s="326"/>
      <c r="BP96" s="326"/>
      <c r="BQ96" s="326"/>
      <c r="BR96" s="326"/>
      <c r="BS96" s="326"/>
      <c r="BT96" s="326"/>
      <c r="BU96" s="326"/>
      <c r="BV96" s="326"/>
      <c r="BW96" s="326"/>
      <c r="BX96" s="326"/>
      <c r="BY96" s="326"/>
      <c r="BZ96" s="326"/>
      <c r="CA96" s="326"/>
      <c r="CB96" s="326"/>
      <c r="CC96" s="326"/>
      <c r="CD96" s="326"/>
      <c r="CE96" s="326"/>
      <c r="CF96" s="326"/>
      <c r="CG96" s="326"/>
      <c r="CH96" s="326"/>
      <c r="CI96" s="326"/>
      <c r="CJ96" s="326"/>
      <c r="CK96" s="326"/>
      <c r="CL96" s="326"/>
      <c r="CM96" s="326"/>
      <c r="CN96" s="326"/>
      <c r="CO96" s="326"/>
      <c r="CP96" s="326"/>
      <c r="CQ96" s="326"/>
      <c r="CR96" s="326"/>
      <c r="CS96" s="326"/>
      <c r="CT96" s="326"/>
      <c r="CU96" s="326"/>
      <c r="CV96" s="326"/>
      <c r="CW96" s="326"/>
      <c r="CX96" s="326"/>
      <c r="CY96" s="326"/>
      <c r="CZ96" s="326"/>
      <c r="DA96" s="326"/>
      <c r="DB96" s="326"/>
      <c r="DC96" s="326"/>
      <c r="DD96" s="326"/>
      <c r="DE96" s="326"/>
      <c r="DF96" s="326"/>
      <c r="DG96" s="326"/>
      <c r="DH96" s="326"/>
      <c r="DI96" s="326"/>
      <c r="DJ96" s="326"/>
      <c r="DK96" s="326"/>
      <c r="DL96" s="326"/>
      <c r="DM96" s="326"/>
      <c r="DN96" s="326"/>
      <c r="DO96" s="326"/>
      <c r="DP96" s="326"/>
      <c r="DQ96" s="326"/>
      <c r="DR96" s="326"/>
      <c r="DS96" s="326"/>
      <c r="DT96" s="326"/>
      <c r="DU96" s="326"/>
      <c r="DV96" s="326"/>
      <c r="DW96" s="326"/>
      <c r="DX96" s="326"/>
      <c r="DY96" s="326"/>
      <c r="DZ96" s="326"/>
      <c r="EA96" s="326"/>
      <c r="EB96" s="326"/>
      <c r="EC96" s="326"/>
      <c r="ED96" s="326"/>
      <c r="EE96" s="326"/>
      <c r="EF96" s="326"/>
      <c r="EG96" s="326"/>
      <c r="EH96" s="326"/>
      <c r="EI96" s="326"/>
      <c r="EJ96" s="326"/>
      <c r="EK96" s="326"/>
      <c r="EL96" s="326"/>
      <c r="EM96" s="326"/>
      <c r="EN96" s="326"/>
      <c r="EO96" s="326"/>
      <c r="EP96" s="326"/>
      <c r="EQ96" s="326"/>
      <c r="ER96" s="326"/>
      <c r="ES96" s="326"/>
      <c r="ET96" s="326"/>
      <c r="EU96" s="326"/>
      <c r="EV96" s="326"/>
      <c r="EW96" s="326"/>
      <c r="EX96" s="326"/>
      <c r="EY96" s="326"/>
      <c r="EZ96" s="326"/>
      <c r="FA96" s="326"/>
      <c r="FB96" s="326"/>
      <c r="FC96" s="326"/>
      <c r="FD96" s="326"/>
      <c r="FE96" s="326"/>
      <c r="FF96" s="326"/>
      <c r="FG96" s="326"/>
      <c r="FH96" s="326"/>
      <c r="FI96" s="326"/>
      <c r="FJ96" s="326"/>
      <c r="FK96" s="326"/>
      <c r="FL96" s="326"/>
      <c r="FM96" s="326"/>
      <c r="FN96" s="326"/>
      <c r="FO96" s="326"/>
      <c r="FP96" s="326"/>
      <c r="FQ96" s="326"/>
      <c r="FR96" s="326"/>
      <c r="FS96" s="326"/>
      <c r="FT96" s="326"/>
      <c r="FU96" s="326"/>
      <c r="FV96" s="326"/>
      <c r="FW96" s="326"/>
      <c r="FX96" s="326"/>
      <c r="FY96" s="326"/>
      <c r="FZ96" s="326"/>
      <c r="GA96" s="326"/>
      <c r="GB96" s="326"/>
      <c r="GC96" s="326"/>
      <c r="GD96" s="326"/>
      <c r="GE96" s="326"/>
      <c r="GF96" s="326"/>
      <c r="GG96" s="326"/>
      <c r="GH96" s="326"/>
      <c r="GI96" s="326"/>
      <c r="GJ96" s="326"/>
      <c r="GK96" s="326"/>
      <c r="GL96" s="326"/>
      <c r="GM96" s="326"/>
      <c r="GN96" s="326"/>
      <c r="GO96" s="326"/>
      <c r="GP96" s="326"/>
      <c r="GQ96" s="326"/>
      <c r="GR96" s="326"/>
      <c r="GS96" s="326"/>
      <c r="GT96" s="326"/>
      <c r="GU96" s="326"/>
      <c r="GV96" s="326"/>
      <c r="GW96" s="326"/>
      <c r="GX96" s="326"/>
      <c r="GY96" s="326"/>
      <c r="GZ96" s="326"/>
      <c r="HA96" s="326"/>
      <c r="HB96" s="326"/>
      <c r="HC96" s="326"/>
      <c r="HD96" s="326"/>
      <c r="HE96" s="326"/>
      <c r="HF96" s="326"/>
      <c r="HG96" s="326"/>
      <c r="HH96" s="326"/>
      <c r="HI96" s="326"/>
      <c r="HJ96" s="326"/>
      <c r="HK96" s="326"/>
      <c r="HL96" s="326"/>
      <c r="HM96" s="326"/>
      <c r="HN96" s="326"/>
      <c r="HO96" s="326"/>
      <c r="HP96" s="326"/>
      <c r="HQ96" s="326"/>
      <c r="HR96" s="326"/>
      <c r="HS96" s="326"/>
      <c r="HT96" s="326"/>
      <c r="HU96" s="326"/>
      <c r="HV96" s="326"/>
      <c r="HW96" s="326"/>
      <c r="HX96" s="326"/>
      <c r="HY96" s="326"/>
      <c r="HZ96" s="326"/>
      <c r="IA96" s="326"/>
      <c r="IB96" s="326"/>
      <c r="IC96" s="326"/>
      <c r="ID96" s="326"/>
      <c r="IE96" s="326"/>
      <c r="IF96" s="326"/>
      <c r="IG96" s="326"/>
      <c r="IH96" s="326"/>
      <c r="II96" s="326"/>
      <c r="IJ96" s="326"/>
      <c r="IK96" s="326"/>
      <c r="IL96" s="326"/>
      <c r="IM96" s="326"/>
      <c r="IN96" s="326"/>
      <c r="IO96" s="326"/>
      <c r="IP96" s="326"/>
      <c r="IQ96" s="326"/>
      <c r="IR96" s="326"/>
      <c r="IS96" s="326"/>
      <c r="IT96" s="326"/>
      <c r="IU96" s="326"/>
      <c r="IV96" s="326"/>
    </row>
    <row r="97" spans="1:256" customFormat="1">
      <c r="A97" s="326"/>
      <c r="B97" s="341" t="s">
        <v>453</v>
      </c>
      <c r="C97" s="302">
        <v>0.1333</v>
      </c>
      <c r="D97" s="303">
        <v>2.6</v>
      </c>
      <c r="E97" s="303"/>
      <c r="F97" s="343">
        <v>2.6</v>
      </c>
      <c r="G97" s="326"/>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c r="BA97" s="326"/>
      <c r="BB97" s="326"/>
      <c r="BC97" s="326"/>
      <c r="BD97" s="326"/>
      <c r="BE97" s="326"/>
      <c r="BF97" s="326"/>
      <c r="BG97" s="326"/>
      <c r="BH97" s="326"/>
      <c r="BI97" s="326"/>
      <c r="BJ97" s="326"/>
      <c r="BK97" s="326"/>
      <c r="BL97" s="326"/>
      <c r="BM97" s="326"/>
      <c r="BN97" s="326"/>
      <c r="BO97" s="326"/>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c r="CO97" s="326"/>
      <c r="CP97" s="326"/>
      <c r="CQ97" s="326"/>
      <c r="CR97" s="326"/>
      <c r="CS97" s="326"/>
      <c r="CT97" s="326"/>
      <c r="CU97" s="326"/>
      <c r="CV97" s="326"/>
      <c r="CW97" s="326"/>
      <c r="CX97" s="326"/>
      <c r="CY97" s="326"/>
      <c r="CZ97" s="326"/>
      <c r="DA97" s="326"/>
      <c r="DB97" s="326"/>
      <c r="DC97" s="326"/>
      <c r="DD97" s="326"/>
      <c r="DE97" s="326"/>
      <c r="DF97" s="326"/>
      <c r="DG97" s="326"/>
      <c r="DH97" s="326"/>
      <c r="DI97" s="326"/>
      <c r="DJ97" s="326"/>
      <c r="DK97" s="326"/>
      <c r="DL97" s="326"/>
      <c r="DM97" s="326"/>
      <c r="DN97" s="326"/>
      <c r="DO97" s="326"/>
      <c r="DP97" s="326"/>
      <c r="DQ97" s="326"/>
      <c r="DR97" s="326"/>
      <c r="DS97" s="326"/>
      <c r="DT97" s="326"/>
      <c r="DU97" s="326"/>
      <c r="DV97" s="326"/>
      <c r="DW97" s="326"/>
      <c r="DX97" s="326"/>
      <c r="DY97" s="326"/>
      <c r="DZ97" s="326"/>
      <c r="EA97" s="326"/>
      <c r="EB97" s="326"/>
      <c r="EC97" s="326"/>
      <c r="ED97" s="326"/>
      <c r="EE97" s="326"/>
      <c r="EF97" s="326"/>
      <c r="EG97" s="326"/>
      <c r="EH97" s="326"/>
      <c r="EI97" s="326"/>
      <c r="EJ97" s="326"/>
      <c r="EK97" s="326"/>
      <c r="EL97" s="326"/>
      <c r="EM97" s="326"/>
      <c r="EN97" s="326"/>
      <c r="EO97" s="326"/>
      <c r="EP97" s="326"/>
      <c r="EQ97" s="326"/>
      <c r="ER97" s="326"/>
      <c r="ES97" s="326"/>
      <c r="ET97" s="326"/>
      <c r="EU97" s="326"/>
      <c r="EV97" s="326"/>
      <c r="EW97" s="326"/>
      <c r="EX97" s="326"/>
      <c r="EY97" s="326"/>
      <c r="EZ97" s="326"/>
      <c r="FA97" s="326"/>
      <c r="FB97" s="326"/>
      <c r="FC97" s="326"/>
      <c r="FD97" s="326"/>
      <c r="FE97" s="326"/>
      <c r="FF97" s="326"/>
      <c r="FG97" s="326"/>
      <c r="FH97" s="326"/>
      <c r="FI97" s="326"/>
      <c r="FJ97" s="326"/>
      <c r="FK97" s="326"/>
      <c r="FL97" s="326"/>
      <c r="FM97" s="326"/>
      <c r="FN97" s="326"/>
      <c r="FO97" s="326"/>
      <c r="FP97" s="326"/>
      <c r="FQ97" s="326"/>
      <c r="FR97" s="326"/>
      <c r="FS97" s="326"/>
      <c r="FT97" s="326"/>
      <c r="FU97" s="326"/>
      <c r="FV97" s="326"/>
      <c r="FW97" s="326"/>
      <c r="FX97" s="326"/>
      <c r="FY97" s="326"/>
      <c r="FZ97" s="326"/>
      <c r="GA97" s="326"/>
      <c r="GB97" s="326"/>
      <c r="GC97" s="326"/>
      <c r="GD97" s="326"/>
      <c r="GE97" s="326"/>
      <c r="GF97" s="326"/>
      <c r="GG97" s="326"/>
      <c r="GH97" s="326"/>
      <c r="GI97" s="326"/>
      <c r="GJ97" s="326"/>
      <c r="GK97" s="326"/>
      <c r="GL97" s="326"/>
      <c r="GM97" s="326"/>
      <c r="GN97" s="326"/>
      <c r="GO97" s="326"/>
      <c r="GP97" s="326"/>
      <c r="GQ97" s="326"/>
      <c r="GR97" s="326"/>
      <c r="GS97" s="326"/>
      <c r="GT97" s="326"/>
      <c r="GU97" s="326"/>
      <c r="GV97" s="326"/>
      <c r="GW97" s="326"/>
      <c r="GX97" s="326"/>
      <c r="GY97" s="326"/>
      <c r="GZ97" s="326"/>
      <c r="HA97" s="326"/>
      <c r="HB97" s="326"/>
      <c r="HC97" s="326"/>
      <c r="HD97" s="326"/>
      <c r="HE97" s="326"/>
      <c r="HF97" s="326"/>
      <c r="HG97" s="326"/>
      <c r="HH97" s="326"/>
      <c r="HI97" s="326"/>
      <c r="HJ97" s="326"/>
      <c r="HK97" s="326"/>
      <c r="HL97" s="326"/>
      <c r="HM97" s="326"/>
      <c r="HN97" s="326"/>
      <c r="HO97" s="326"/>
      <c r="HP97" s="326"/>
      <c r="HQ97" s="326"/>
      <c r="HR97" s="326"/>
      <c r="HS97" s="326"/>
      <c r="HT97" s="326"/>
      <c r="HU97" s="326"/>
      <c r="HV97" s="326"/>
      <c r="HW97" s="326"/>
      <c r="HX97" s="326"/>
      <c r="HY97" s="326"/>
      <c r="HZ97" s="326"/>
      <c r="IA97" s="326"/>
      <c r="IB97" s="326"/>
      <c r="IC97" s="326"/>
      <c r="ID97" s="326"/>
      <c r="IE97" s="326"/>
      <c r="IF97" s="326"/>
      <c r="IG97" s="326"/>
      <c r="IH97" s="326"/>
      <c r="II97" s="326"/>
      <c r="IJ97" s="326"/>
      <c r="IK97" s="326"/>
      <c r="IL97" s="326"/>
      <c r="IM97" s="326"/>
      <c r="IN97" s="326"/>
      <c r="IO97" s="326"/>
      <c r="IP97" s="326"/>
      <c r="IQ97" s="326"/>
      <c r="IR97" s="326"/>
      <c r="IS97" s="326"/>
      <c r="IT97" s="326"/>
      <c r="IU97" s="326"/>
      <c r="IV97" s="326"/>
    </row>
    <row r="98" spans="1:256" customFormat="1">
      <c r="A98" s="326"/>
      <c r="B98" s="341" t="s">
        <v>454</v>
      </c>
      <c r="C98" s="302">
        <v>0.23330000000000001</v>
      </c>
      <c r="D98" s="303">
        <v>17.212282608695649</v>
      </c>
      <c r="E98" s="303"/>
      <c r="F98" s="343">
        <v>17.212282608695649</v>
      </c>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6"/>
      <c r="BJ98" s="326"/>
      <c r="BK98" s="326"/>
      <c r="BL98" s="326"/>
      <c r="BM98" s="326"/>
      <c r="BN98" s="326"/>
      <c r="BO98" s="326"/>
      <c r="BP98" s="326"/>
      <c r="BQ98" s="326"/>
      <c r="BR98" s="326"/>
      <c r="BS98" s="326"/>
      <c r="BT98" s="326"/>
      <c r="BU98" s="326"/>
      <c r="BV98" s="326"/>
      <c r="BW98" s="326"/>
      <c r="BX98" s="326"/>
      <c r="BY98" s="326"/>
      <c r="BZ98" s="326"/>
      <c r="CA98" s="326"/>
      <c r="CB98" s="326"/>
      <c r="CC98" s="326"/>
      <c r="CD98" s="326"/>
      <c r="CE98" s="326"/>
      <c r="CF98" s="326"/>
      <c r="CG98" s="326"/>
      <c r="CH98" s="326"/>
      <c r="CI98" s="326"/>
      <c r="CJ98" s="326"/>
      <c r="CK98" s="326"/>
      <c r="CL98" s="326"/>
      <c r="CM98" s="326"/>
      <c r="CN98" s="326"/>
      <c r="CO98" s="326"/>
      <c r="CP98" s="326"/>
      <c r="CQ98" s="326"/>
      <c r="CR98" s="326"/>
      <c r="CS98" s="326"/>
      <c r="CT98" s="326"/>
      <c r="CU98" s="326"/>
      <c r="CV98" s="326"/>
      <c r="CW98" s="326"/>
      <c r="CX98" s="326"/>
      <c r="CY98" s="326"/>
      <c r="CZ98" s="326"/>
      <c r="DA98" s="326"/>
      <c r="DB98" s="326"/>
      <c r="DC98" s="326"/>
      <c r="DD98" s="326"/>
      <c r="DE98" s="326"/>
      <c r="DF98" s="326"/>
      <c r="DG98" s="326"/>
      <c r="DH98" s="326"/>
      <c r="DI98" s="326"/>
      <c r="DJ98" s="326"/>
      <c r="DK98" s="326"/>
      <c r="DL98" s="326"/>
      <c r="DM98" s="326"/>
      <c r="DN98" s="326"/>
      <c r="DO98" s="326"/>
      <c r="DP98" s="326"/>
      <c r="DQ98" s="326"/>
      <c r="DR98" s="326"/>
      <c r="DS98" s="326"/>
      <c r="DT98" s="326"/>
      <c r="DU98" s="326"/>
      <c r="DV98" s="326"/>
      <c r="DW98" s="326"/>
      <c r="DX98" s="326"/>
      <c r="DY98" s="326"/>
      <c r="DZ98" s="326"/>
      <c r="EA98" s="326"/>
      <c r="EB98" s="326"/>
      <c r="EC98" s="326"/>
      <c r="ED98" s="326"/>
      <c r="EE98" s="326"/>
      <c r="EF98" s="326"/>
      <c r="EG98" s="326"/>
      <c r="EH98" s="326"/>
      <c r="EI98" s="326"/>
      <c r="EJ98" s="326"/>
      <c r="EK98" s="326"/>
      <c r="EL98" s="326"/>
      <c r="EM98" s="326"/>
      <c r="EN98" s="326"/>
      <c r="EO98" s="326"/>
      <c r="EP98" s="326"/>
      <c r="EQ98" s="326"/>
      <c r="ER98" s="326"/>
      <c r="ES98" s="326"/>
      <c r="ET98" s="326"/>
      <c r="EU98" s="326"/>
      <c r="EV98" s="326"/>
      <c r="EW98" s="326"/>
      <c r="EX98" s="326"/>
      <c r="EY98" s="326"/>
      <c r="EZ98" s="326"/>
      <c r="FA98" s="326"/>
      <c r="FB98" s="326"/>
      <c r="FC98" s="326"/>
      <c r="FD98" s="326"/>
      <c r="FE98" s="326"/>
      <c r="FF98" s="326"/>
      <c r="FG98" s="326"/>
      <c r="FH98" s="326"/>
      <c r="FI98" s="326"/>
      <c r="FJ98" s="326"/>
      <c r="FK98" s="326"/>
      <c r="FL98" s="326"/>
      <c r="FM98" s="326"/>
      <c r="FN98" s="326"/>
      <c r="FO98" s="326"/>
      <c r="FP98" s="326"/>
      <c r="FQ98" s="326"/>
      <c r="FR98" s="326"/>
      <c r="FS98" s="326"/>
      <c r="FT98" s="326"/>
      <c r="FU98" s="326"/>
      <c r="FV98" s="326"/>
      <c r="FW98" s="326"/>
      <c r="FX98" s="326"/>
      <c r="FY98" s="326"/>
      <c r="FZ98" s="326"/>
      <c r="GA98" s="326"/>
      <c r="GB98" s="326"/>
      <c r="GC98" s="326"/>
      <c r="GD98" s="326"/>
      <c r="GE98" s="326"/>
      <c r="GF98" s="326"/>
      <c r="GG98" s="326"/>
      <c r="GH98" s="326"/>
      <c r="GI98" s="326"/>
      <c r="GJ98" s="326"/>
      <c r="GK98" s="326"/>
      <c r="GL98" s="326"/>
      <c r="GM98" s="326"/>
      <c r="GN98" s="326"/>
      <c r="GO98" s="326"/>
      <c r="GP98" s="326"/>
      <c r="GQ98" s="326"/>
      <c r="GR98" s="326"/>
      <c r="GS98" s="326"/>
      <c r="GT98" s="326"/>
      <c r="GU98" s="326"/>
      <c r="GV98" s="326"/>
      <c r="GW98" s="326"/>
      <c r="GX98" s="326"/>
      <c r="GY98" s="326"/>
      <c r="GZ98" s="326"/>
      <c r="HA98" s="326"/>
      <c r="HB98" s="326"/>
      <c r="HC98" s="326"/>
      <c r="HD98" s="326"/>
      <c r="HE98" s="326"/>
      <c r="HF98" s="326"/>
      <c r="HG98" s="326"/>
      <c r="HH98" s="326"/>
      <c r="HI98" s="326"/>
      <c r="HJ98" s="326"/>
      <c r="HK98" s="326"/>
      <c r="HL98" s="326"/>
      <c r="HM98" s="326"/>
      <c r="HN98" s="326"/>
      <c r="HO98" s="326"/>
      <c r="HP98" s="326"/>
      <c r="HQ98" s="326"/>
      <c r="HR98" s="326"/>
      <c r="HS98" s="326"/>
      <c r="HT98" s="326"/>
      <c r="HU98" s="326"/>
      <c r="HV98" s="326"/>
      <c r="HW98" s="326"/>
      <c r="HX98" s="326"/>
      <c r="HY98" s="326"/>
      <c r="HZ98" s="326"/>
      <c r="IA98" s="326"/>
      <c r="IB98" s="326"/>
      <c r="IC98" s="326"/>
      <c r="ID98" s="326"/>
      <c r="IE98" s="326"/>
      <c r="IF98" s="326"/>
      <c r="IG98" s="326"/>
      <c r="IH98" s="326"/>
      <c r="II98" s="326"/>
      <c r="IJ98" s="326"/>
      <c r="IK98" s="326"/>
      <c r="IL98" s="326"/>
      <c r="IM98" s="326"/>
      <c r="IN98" s="326"/>
      <c r="IO98" s="326"/>
      <c r="IP98" s="326"/>
      <c r="IQ98" s="326"/>
      <c r="IR98" s="326"/>
      <c r="IS98" s="326"/>
      <c r="IT98" s="326"/>
      <c r="IU98" s="326"/>
      <c r="IV98" s="326"/>
    </row>
    <row r="99" spans="1:256" customFormat="1">
      <c r="A99" s="326"/>
      <c r="B99" s="341" t="s">
        <v>455</v>
      </c>
      <c r="C99" s="302">
        <v>0.1333</v>
      </c>
      <c r="D99" s="303">
        <v>8.9122934782608692</v>
      </c>
      <c r="E99" s="303"/>
      <c r="F99" s="343">
        <v>8.9122934782608692</v>
      </c>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c r="BA99" s="326"/>
      <c r="BB99" s="326"/>
      <c r="BC99" s="326"/>
      <c r="BD99" s="326"/>
      <c r="BE99" s="326"/>
      <c r="BF99" s="326"/>
      <c r="BG99" s="326"/>
      <c r="BH99" s="326"/>
      <c r="BI99" s="326"/>
      <c r="BJ99" s="326"/>
      <c r="BK99" s="326"/>
      <c r="BL99" s="326"/>
      <c r="BM99" s="326"/>
      <c r="BN99" s="326"/>
      <c r="BO99" s="326"/>
      <c r="BP99" s="326"/>
      <c r="BQ99" s="326"/>
      <c r="BR99" s="326"/>
      <c r="BS99" s="326"/>
      <c r="BT99" s="326"/>
      <c r="BU99" s="326"/>
      <c r="BV99" s="326"/>
      <c r="BW99" s="326"/>
      <c r="BX99" s="326"/>
      <c r="BY99" s="326"/>
      <c r="BZ99" s="326"/>
      <c r="CA99" s="326"/>
      <c r="CB99" s="326"/>
      <c r="CC99" s="326"/>
      <c r="CD99" s="326"/>
      <c r="CE99" s="326"/>
      <c r="CF99" s="326"/>
      <c r="CG99" s="326"/>
      <c r="CH99" s="326"/>
      <c r="CI99" s="326"/>
      <c r="CJ99" s="326"/>
      <c r="CK99" s="326"/>
      <c r="CL99" s="326"/>
      <c r="CM99" s="326"/>
      <c r="CN99" s="326"/>
      <c r="CO99" s="326"/>
      <c r="CP99" s="326"/>
      <c r="CQ99" s="326"/>
      <c r="CR99" s="326"/>
      <c r="CS99" s="326"/>
      <c r="CT99" s="326"/>
      <c r="CU99" s="326"/>
      <c r="CV99" s="326"/>
      <c r="CW99" s="326"/>
      <c r="CX99" s="326"/>
      <c r="CY99" s="326"/>
      <c r="CZ99" s="326"/>
      <c r="DA99" s="326"/>
      <c r="DB99" s="326"/>
      <c r="DC99" s="326"/>
      <c r="DD99" s="326"/>
      <c r="DE99" s="326"/>
      <c r="DF99" s="326"/>
      <c r="DG99" s="326"/>
      <c r="DH99" s="326"/>
      <c r="DI99" s="326"/>
      <c r="DJ99" s="326"/>
      <c r="DK99" s="326"/>
      <c r="DL99" s="326"/>
      <c r="DM99" s="326"/>
      <c r="DN99" s="326"/>
      <c r="DO99" s="326"/>
      <c r="DP99" s="326"/>
      <c r="DQ99" s="326"/>
      <c r="DR99" s="326"/>
      <c r="DS99" s="326"/>
      <c r="DT99" s="326"/>
      <c r="DU99" s="326"/>
      <c r="DV99" s="326"/>
      <c r="DW99" s="326"/>
      <c r="DX99" s="326"/>
      <c r="DY99" s="326"/>
      <c r="DZ99" s="326"/>
      <c r="EA99" s="326"/>
      <c r="EB99" s="326"/>
      <c r="EC99" s="326"/>
      <c r="ED99" s="326"/>
      <c r="EE99" s="326"/>
      <c r="EF99" s="326"/>
      <c r="EG99" s="326"/>
      <c r="EH99" s="326"/>
      <c r="EI99" s="326"/>
      <c r="EJ99" s="326"/>
      <c r="EK99" s="326"/>
      <c r="EL99" s="326"/>
      <c r="EM99" s="326"/>
      <c r="EN99" s="326"/>
      <c r="EO99" s="326"/>
      <c r="EP99" s="326"/>
      <c r="EQ99" s="326"/>
      <c r="ER99" s="326"/>
      <c r="ES99" s="326"/>
      <c r="ET99" s="326"/>
      <c r="EU99" s="326"/>
      <c r="EV99" s="326"/>
      <c r="EW99" s="326"/>
      <c r="EX99" s="326"/>
      <c r="EY99" s="326"/>
      <c r="EZ99" s="326"/>
      <c r="FA99" s="326"/>
      <c r="FB99" s="326"/>
      <c r="FC99" s="326"/>
      <c r="FD99" s="326"/>
      <c r="FE99" s="326"/>
      <c r="FF99" s="326"/>
      <c r="FG99" s="326"/>
      <c r="FH99" s="326"/>
      <c r="FI99" s="326"/>
      <c r="FJ99" s="326"/>
      <c r="FK99" s="326"/>
      <c r="FL99" s="326"/>
      <c r="FM99" s="326"/>
      <c r="FN99" s="326"/>
      <c r="FO99" s="326"/>
      <c r="FP99" s="326"/>
      <c r="FQ99" s="326"/>
      <c r="FR99" s="326"/>
      <c r="FS99" s="326"/>
      <c r="FT99" s="326"/>
      <c r="FU99" s="326"/>
      <c r="FV99" s="326"/>
      <c r="FW99" s="326"/>
      <c r="FX99" s="326"/>
      <c r="FY99" s="326"/>
      <c r="FZ99" s="326"/>
      <c r="GA99" s="326"/>
      <c r="GB99" s="326"/>
      <c r="GC99" s="326"/>
      <c r="GD99" s="326"/>
      <c r="GE99" s="326"/>
      <c r="GF99" s="326"/>
      <c r="GG99" s="326"/>
      <c r="GH99" s="326"/>
      <c r="GI99" s="326"/>
      <c r="GJ99" s="326"/>
      <c r="GK99" s="326"/>
      <c r="GL99" s="326"/>
      <c r="GM99" s="326"/>
      <c r="GN99" s="326"/>
      <c r="GO99" s="326"/>
      <c r="GP99" s="326"/>
      <c r="GQ99" s="326"/>
      <c r="GR99" s="326"/>
      <c r="GS99" s="326"/>
      <c r="GT99" s="326"/>
      <c r="GU99" s="326"/>
      <c r="GV99" s="326"/>
      <c r="GW99" s="326"/>
      <c r="GX99" s="326"/>
      <c r="GY99" s="326"/>
      <c r="GZ99" s="326"/>
      <c r="HA99" s="326"/>
      <c r="HB99" s="326"/>
      <c r="HC99" s="326"/>
      <c r="HD99" s="326"/>
      <c r="HE99" s="326"/>
      <c r="HF99" s="326"/>
      <c r="HG99" s="326"/>
      <c r="HH99" s="326"/>
      <c r="HI99" s="326"/>
      <c r="HJ99" s="326"/>
      <c r="HK99" s="326"/>
      <c r="HL99" s="326"/>
      <c r="HM99" s="326"/>
      <c r="HN99" s="326"/>
      <c r="HO99" s="326"/>
      <c r="HP99" s="326"/>
      <c r="HQ99" s="326"/>
      <c r="HR99" s="326"/>
      <c r="HS99" s="326"/>
      <c r="HT99" s="326"/>
      <c r="HU99" s="326"/>
      <c r="HV99" s="326"/>
      <c r="HW99" s="326"/>
      <c r="HX99" s="326"/>
      <c r="HY99" s="326"/>
      <c r="HZ99" s="326"/>
      <c r="IA99" s="326"/>
      <c r="IB99" s="326"/>
      <c r="IC99" s="326"/>
      <c r="ID99" s="326"/>
      <c r="IE99" s="326"/>
      <c r="IF99" s="326"/>
      <c r="IG99" s="326"/>
      <c r="IH99" s="326"/>
      <c r="II99" s="326"/>
      <c r="IJ99" s="326"/>
      <c r="IK99" s="326"/>
      <c r="IL99" s="326"/>
      <c r="IM99" s="326"/>
      <c r="IN99" s="326"/>
      <c r="IO99" s="326"/>
      <c r="IP99" s="326"/>
      <c r="IQ99" s="326"/>
      <c r="IR99" s="326"/>
      <c r="IS99" s="326"/>
      <c r="IT99" s="326"/>
      <c r="IU99" s="326"/>
      <c r="IV99" s="326"/>
    </row>
    <row r="100" spans="1:256" customFormat="1">
      <c r="A100" s="326"/>
      <c r="B100" s="341" t="s">
        <v>631</v>
      </c>
      <c r="C100" s="302">
        <v>5.8799999999999998E-2</v>
      </c>
      <c r="D100" s="303">
        <v>2.65053260869565</v>
      </c>
      <c r="E100" s="303">
        <v>7.335869565217E-2</v>
      </c>
      <c r="F100" s="343">
        <v>2.7238913043478199</v>
      </c>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6"/>
      <c r="BG100" s="326"/>
      <c r="BH100" s="326"/>
      <c r="BI100" s="326"/>
      <c r="BJ100" s="326"/>
      <c r="BK100" s="326"/>
      <c r="BL100" s="326"/>
      <c r="BM100" s="326"/>
      <c r="BN100" s="326"/>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6"/>
      <c r="CJ100" s="326"/>
      <c r="CK100" s="326"/>
      <c r="CL100" s="326"/>
      <c r="CM100" s="326"/>
      <c r="CN100" s="326"/>
      <c r="CO100" s="326"/>
      <c r="CP100" s="326"/>
      <c r="CQ100" s="326"/>
      <c r="CR100" s="326"/>
      <c r="CS100" s="326"/>
      <c r="CT100" s="326"/>
      <c r="CU100" s="326"/>
      <c r="CV100" s="326"/>
      <c r="CW100" s="326"/>
      <c r="CX100" s="326"/>
      <c r="CY100" s="326"/>
      <c r="CZ100" s="326"/>
      <c r="DA100" s="326"/>
      <c r="DB100" s="326"/>
      <c r="DC100" s="326"/>
      <c r="DD100" s="326"/>
      <c r="DE100" s="326"/>
      <c r="DF100" s="326"/>
      <c r="DG100" s="326"/>
      <c r="DH100" s="326"/>
      <c r="DI100" s="326"/>
      <c r="DJ100" s="326"/>
      <c r="DK100" s="326"/>
      <c r="DL100" s="326"/>
      <c r="DM100" s="326"/>
      <c r="DN100" s="326"/>
      <c r="DO100" s="326"/>
      <c r="DP100" s="326"/>
      <c r="DQ100" s="326"/>
      <c r="DR100" s="326"/>
      <c r="DS100" s="326"/>
      <c r="DT100" s="326"/>
      <c r="DU100" s="326"/>
      <c r="DV100" s="326"/>
      <c r="DW100" s="326"/>
      <c r="DX100" s="326"/>
      <c r="DY100" s="326"/>
      <c r="DZ100" s="326"/>
      <c r="EA100" s="326"/>
      <c r="EB100" s="326"/>
      <c r="EC100" s="326"/>
      <c r="ED100" s="326"/>
      <c r="EE100" s="326"/>
      <c r="EF100" s="326"/>
      <c r="EG100" s="326"/>
      <c r="EH100" s="326"/>
      <c r="EI100" s="326"/>
      <c r="EJ100" s="326"/>
      <c r="EK100" s="326"/>
      <c r="EL100" s="326"/>
      <c r="EM100" s="326"/>
      <c r="EN100" s="326"/>
      <c r="EO100" s="326"/>
      <c r="EP100" s="326"/>
      <c r="EQ100" s="326"/>
      <c r="ER100" s="326"/>
      <c r="ES100" s="326"/>
      <c r="ET100" s="326"/>
      <c r="EU100" s="326"/>
      <c r="EV100" s="326"/>
      <c r="EW100" s="326"/>
      <c r="EX100" s="326"/>
      <c r="EY100" s="326"/>
      <c r="EZ100" s="326"/>
      <c r="FA100" s="326"/>
      <c r="FB100" s="326"/>
      <c r="FC100" s="326"/>
      <c r="FD100" s="326"/>
      <c r="FE100" s="326"/>
      <c r="FF100" s="326"/>
      <c r="FG100" s="326"/>
      <c r="FH100" s="326"/>
      <c r="FI100" s="326"/>
      <c r="FJ100" s="326"/>
      <c r="FK100" s="326"/>
      <c r="FL100" s="326"/>
      <c r="FM100" s="326"/>
      <c r="FN100" s="326"/>
      <c r="FO100" s="326"/>
      <c r="FP100" s="326"/>
      <c r="FQ100" s="326"/>
      <c r="FR100" s="326"/>
      <c r="FS100" s="326"/>
      <c r="FT100" s="326"/>
      <c r="FU100" s="326"/>
      <c r="FV100" s="326"/>
      <c r="FW100" s="326"/>
      <c r="FX100" s="326"/>
      <c r="FY100" s="326"/>
      <c r="FZ100" s="326"/>
      <c r="GA100" s="326"/>
      <c r="GB100" s="326"/>
      <c r="GC100" s="326"/>
      <c r="GD100" s="326"/>
      <c r="GE100" s="326"/>
      <c r="GF100" s="326"/>
      <c r="GG100" s="326"/>
      <c r="GH100" s="326"/>
      <c r="GI100" s="326"/>
      <c r="GJ100" s="326"/>
      <c r="GK100" s="326"/>
      <c r="GL100" s="326"/>
      <c r="GM100" s="326"/>
      <c r="GN100" s="326"/>
      <c r="GO100" s="326"/>
      <c r="GP100" s="326"/>
      <c r="GQ100" s="326"/>
      <c r="GR100" s="326"/>
      <c r="GS100" s="326"/>
      <c r="GT100" s="326"/>
      <c r="GU100" s="326"/>
      <c r="GV100" s="326"/>
      <c r="GW100" s="326"/>
      <c r="GX100" s="326"/>
      <c r="GY100" s="326"/>
      <c r="GZ100" s="326"/>
      <c r="HA100" s="326"/>
      <c r="HB100" s="326"/>
      <c r="HC100" s="326"/>
      <c r="HD100" s="326"/>
      <c r="HE100" s="326"/>
      <c r="HF100" s="326"/>
      <c r="HG100" s="326"/>
      <c r="HH100" s="326"/>
      <c r="HI100" s="326"/>
      <c r="HJ100" s="326"/>
      <c r="HK100" s="326"/>
      <c r="HL100" s="326"/>
      <c r="HM100" s="326"/>
      <c r="HN100" s="326"/>
      <c r="HO100" s="326"/>
      <c r="HP100" s="326"/>
      <c r="HQ100" s="326"/>
      <c r="HR100" s="326"/>
      <c r="HS100" s="326"/>
      <c r="HT100" s="326"/>
      <c r="HU100" s="326"/>
      <c r="HV100" s="326"/>
      <c r="HW100" s="326"/>
      <c r="HX100" s="326"/>
      <c r="HY100" s="326"/>
      <c r="HZ100" s="326"/>
      <c r="IA100" s="326"/>
      <c r="IB100" s="326"/>
      <c r="IC100" s="326"/>
      <c r="ID100" s="326"/>
      <c r="IE100" s="326"/>
      <c r="IF100" s="326"/>
      <c r="IG100" s="326"/>
      <c r="IH100" s="326"/>
      <c r="II100" s="326"/>
      <c r="IJ100" s="326"/>
      <c r="IK100" s="326"/>
      <c r="IL100" s="326"/>
      <c r="IM100" s="326"/>
      <c r="IN100" s="326"/>
      <c r="IO100" s="326"/>
      <c r="IP100" s="326"/>
      <c r="IQ100" s="326"/>
      <c r="IR100" s="326"/>
      <c r="IS100" s="326"/>
      <c r="IT100" s="326"/>
      <c r="IU100" s="326"/>
      <c r="IV100" s="326"/>
    </row>
    <row r="101" spans="1:256" customFormat="1">
      <c r="A101" s="326"/>
      <c r="B101" s="341" t="s">
        <v>516</v>
      </c>
      <c r="C101" s="302">
        <v>0.255</v>
      </c>
      <c r="D101" s="303">
        <v>13.335739130434781</v>
      </c>
      <c r="E101" s="303">
        <v>40.318369565217388</v>
      </c>
      <c r="F101" s="343">
        <v>53.65410869565217</v>
      </c>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c r="AH101" s="326"/>
      <c r="AI101" s="326"/>
      <c r="AJ101" s="326"/>
      <c r="AK101" s="326"/>
      <c r="AL101" s="326"/>
      <c r="AM101" s="326"/>
      <c r="AN101" s="326"/>
      <c r="AO101" s="326"/>
      <c r="AP101" s="326"/>
      <c r="AQ101" s="326"/>
      <c r="AR101" s="326"/>
      <c r="AS101" s="326"/>
      <c r="AT101" s="326"/>
      <c r="AU101" s="326"/>
      <c r="AV101" s="326"/>
      <c r="AW101" s="326"/>
      <c r="AX101" s="326"/>
      <c r="AY101" s="326"/>
      <c r="AZ101" s="326"/>
      <c r="BA101" s="326"/>
      <c r="BB101" s="326"/>
      <c r="BC101" s="326"/>
      <c r="BD101" s="326"/>
      <c r="BE101" s="326"/>
      <c r="BF101" s="326"/>
      <c r="BG101" s="326"/>
      <c r="BH101" s="326"/>
      <c r="BI101" s="326"/>
      <c r="BJ101" s="326"/>
      <c r="BK101" s="326"/>
      <c r="BL101" s="326"/>
      <c r="BM101" s="326"/>
      <c r="BN101" s="326"/>
      <c r="BO101" s="326"/>
      <c r="BP101" s="326"/>
      <c r="BQ101" s="326"/>
      <c r="BR101" s="326"/>
      <c r="BS101" s="326"/>
      <c r="BT101" s="326"/>
      <c r="BU101" s="326"/>
      <c r="BV101" s="326"/>
      <c r="BW101" s="326"/>
      <c r="BX101" s="326"/>
      <c r="BY101" s="326"/>
      <c r="BZ101" s="326"/>
      <c r="CA101" s="326"/>
      <c r="CB101" s="326"/>
      <c r="CC101" s="326"/>
      <c r="CD101" s="326"/>
      <c r="CE101" s="326"/>
      <c r="CF101" s="326"/>
      <c r="CG101" s="326"/>
      <c r="CH101" s="326"/>
      <c r="CI101" s="326"/>
      <c r="CJ101" s="326"/>
      <c r="CK101" s="326"/>
      <c r="CL101" s="326"/>
      <c r="CM101" s="326"/>
      <c r="CN101" s="326"/>
      <c r="CO101" s="326"/>
      <c r="CP101" s="326"/>
      <c r="CQ101" s="326"/>
      <c r="CR101" s="326"/>
      <c r="CS101" s="326"/>
      <c r="CT101" s="326"/>
      <c r="CU101" s="326"/>
      <c r="CV101" s="326"/>
      <c r="CW101" s="326"/>
      <c r="CX101" s="326"/>
      <c r="CY101" s="326"/>
      <c r="CZ101" s="326"/>
      <c r="DA101" s="326"/>
      <c r="DB101" s="326"/>
      <c r="DC101" s="326"/>
      <c r="DD101" s="326"/>
      <c r="DE101" s="326"/>
      <c r="DF101" s="326"/>
      <c r="DG101" s="326"/>
      <c r="DH101" s="326"/>
      <c r="DI101" s="326"/>
      <c r="DJ101" s="326"/>
      <c r="DK101" s="326"/>
      <c r="DL101" s="326"/>
      <c r="DM101" s="326"/>
      <c r="DN101" s="326"/>
      <c r="DO101" s="326"/>
      <c r="DP101" s="326"/>
      <c r="DQ101" s="326"/>
      <c r="DR101" s="326"/>
      <c r="DS101" s="326"/>
      <c r="DT101" s="326"/>
      <c r="DU101" s="326"/>
      <c r="DV101" s="326"/>
      <c r="DW101" s="326"/>
      <c r="DX101" s="326"/>
      <c r="DY101" s="326"/>
      <c r="DZ101" s="326"/>
      <c r="EA101" s="326"/>
      <c r="EB101" s="326"/>
      <c r="EC101" s="326"/>
      <c r="ED101" s="326"/>
      <c r="EE101" s="326"/>
      <c r="EF101" s="326"/>
      <c r="EG101" s="326"/>
      <c r="EH101" s="326"/>
      <c r="EI101" s="326"/>
      <c r="EJ101" s="326"/>
      <c r="EK101" s="326"/>
      <c r="EL101" s="326"/>
      <c r="EM101" s="326"/>
      <c r="EN101" s="326"/>
      <c r="EO101" s="326"/>
      <c r="EP101" s="326"/>
      <c r="EQ101" s="326"/>
      <c r="ER101" s="326"/>
      <c r="ES101" s="326"/>
      <c r="ET101" s="326"/>
      <c r="EU101" s="326"/>
      <c r="EV101" s="326"/>
      <c r="EW101" s="326"/>
      <c r="EX101" s="326"/>
      <c r="EY101" s="326"/>
      <c r="EZ101" s="326"/>
      <c r="FA101" s="326"/>
      <c r="FB101" s="326"/>
      <c r="FC101" s="326"/>
      <c r="FD101" s="326"/>
      <c r="FE101" s="326"/>
      <c r="FF101" s="326"/>
      <c r="FG101" s="326"/>
      <c r="FH101" s="326"/>
      <c r="FI101" s="326"/>
      <c r="FJ101" s="326"/>
      <c r="FK101" s="326"/>
      <c r="FL101" s="326"/>
      <c r="FM101" s="326"/>
      <c r="FN101" s="326"/>
      <c r="FO101" s="326"/>
      <c r="FP101" s="326"/>
      <c r="FQ101" s="326"/>
      <c r="FR101" s="326"/>
      <c r="FS101" s="326"/>
      <c r="FT101" s="326"/>
      <c r="FU101" s="326"/>
      <c r="FV101" s="326"/>
      <c r="FW101" s="326"/>
      <c r="FX101" s="326"/>
      <c r="FY101" s="326"/>
      <c r="FZ101" s="326"/>
      <c r="GA101" s="326"/>
      <c r="GB101" s="326"/>
      <c r="GC101" s="326"/>
      <c r="GD101" s="326"/>
      <c r="GE101" s="326"/>
      <c r="GF101" s="326"/>
      <c r="GG101" s="326"/>
      <c r="GH101" s="326"/>
      <c r="GI101" s="326"/>
      <c r="GJ101" s="326"/>
      <c r="GK101" s="326"/>
      <c r="GL101" s="326"/>
      <c r="GM101" s="326"/>
      <c r="GN101" s="326"/>
      <c r="GO101" s="326"/>
      <c r="GP101" s="326"/>
      <c r="GQ101" s="326"/>
      <c r="GR101" s="326"/>
      <c r="GS101" s="326"/>
      <c r="GT101" s="326"/>
      <c r="GU101" s="326"/>
      <c r="GV101" s="326"/>
      <c r="GW101" s="326"/>
      <c r="GX101" s="326"/>
      <c r="GY101" s="326"/>
      <c r="GZ101" s="326"/>
      <c r="HA101" s="326"/>
      <c r="HB101" s="326"/>
      <c r="HC101" s="326"/>
      <c r="HD101" s="326"/>
      <c r="HE101" s="326"/>
      <c r="HF101" s="326"/>
      <c r="HG101" s="326"/>
      <c r="HH101" s="326"/>
      <c r="HI101" s="326"/>
      <c r="HJ101" s="326"/>
      <c r="HK101" s="326"/>
      <c r="HL101" s="326"/>
      <c r="HM101" s="326"/>
      <c r="HN101" s="326"/>
      <c r="HO101" s="326"/>
      <c r="HP101" s="326"/>
      <c r="HQ101" s="326"/>
      <c r="HR101" s="326"/>
      <c r="HS101" s="326"/>
      <c r="HT101" s="326"/>
      <c r="HU101" s="326"/>
      <c r="HV101" s="326"/>
      <c r="HW101" s="326"/>
      <c r="HX101" s="326"/>
      <c r="HY101" s="326"/>
      <c r="HZ101" s="326"/>
      <c r="IA101" s="326"/>
      <c r="IB101" s="326"/>
      <c r="IC101" s="326"/>
      <c r="ID101" s="326"/>
      <c r="IE101" s="326"/>
      <c r="IF101" s="326"/>
      <c r="IG101" s="326"/>
      <c r="IH101" s="326"/>
      <c r="II101" s="326"/>
      <c r="IJ101" s="326"/>
      <c r="IK101" s="326"/>
      <c r="IL101" s="326"/>
      <c r="IM101" s="326"/>
      <c r="IN101" s="326"/>
      <c r="IO101" s="326"/>
      <c r="IP101" s="326"/>
      <c r="IQ101" s="326"/>
      <c r="IR101" s="326"/>
      <c r="IS101" s="326"/>
      <c r="IT101" s="326"/>
      <c r="IU101" s="326"/>
      <c r="IV101" s="326"/>
    </row>
    <row r="102" spans="1:256" customFormat="1">
      <c r="A102" s="326"/>
      <c r="B102" s="341" t="s">
        <v>649</v>
      </c>
      <c r="C102" s="302">
        <v>0.37</v>
      </c>
      <c r="D102" s="303">
        <v>4.8697391304347803</v>
      </c>
      <c r="E102" s="303"/>
      <c r="F102" s="343">
        <v>4.8697391304347803</v>
      </c>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6"/>
      <c r="AZ102" s="326"/>
      <c r="BA102" s="326"/>
      <c r="BB102" s="326"/>
      <c r="BC102" s="326"/>
      <c r="BD102" s="326"/>
      <c r="BE102" s="326"/>
      <c r="BF102" s="326"/>
      <c r="BG102" s="326"/>
      <c r="BH102" s="326"/>
      <c r="BI102" s="326"/>
      <c r="BJ102" s="326"/>
      <c r="BK102" s="326"/>
      <c r="BL102" s="326"/>
      <c r="BM102" s="326"/>
      <c r="BN102" s="326"/>
      <c r="BO102" s="326"/>
      <c r="BP102" s="326"/>
      <c r="BQ102" s="326"/>
      <c r="BR102" s="326"/>
      <c r="BS102" s="326"/>
      <c r="BT102" s="326"/>
      <c r="BU102" s="326"/>
      <c r="BV102" s="326"/>
      <c r="BW102" s="326"/>
      <c r="BX102" s="326"/>
      <c r="BY102" s="326"/>
      <c r="BZ102" s="326"/>
      <c r="CA102" s="326"/>
      <c r="CB102" s="326"/>
      <c r="CC102" s="326"/>
      <c r="CD102" s="326"/>
      <c r="CE102" s="326"/>
      <c r="CF102" s="326"/>
      <c r="CG102" s="326"/>
      <c r="CH102" s="326"/>
      <c r="CI102" s="326"/>
      <c r="CJ102" s="326"/>
      <c r="CK102" s="326"/>
      <c r="CL102" s="326"/>
      <c r="CM102" s="326"/>
      <c r="CN102" s="326"/>
      <c r="CO102" s="326"/>
      <c r="CP102" s="326"/>
      <c r="CQ102" s="326"/>
      <c r="CR102" s="326"/>
      <c r="CS102" s="326"/>
      <c r="CT102" s="326"/>
      <c r="CU102" s="326"/>
      <c r="CV102" s="326"/>
      <c r="CW102" s="326"/>
      <c r="CX102" s="326"/>
      <c r="CY102" s="326"/>
      <c r="CZ102" s="326"/>
      <c r="DA102" s="326"/>
      <c r="DB102" s="326"/>
      <c r="DC102" s="326"/>
      <c r="DD102" s="326"/>
      <c r="DE102" s="326"/>
      <c r="DF102" s="326"/>
      <c r="DG102" s="326"/>
      <c r="DH102" s="326"/>
      <c r="DI102" s="326"/>
      <c r="DJ102" s="326"/>
      <c r="DK102" s="326"/>
      <c r="DL102" s="326"/>
      <c r="DM102" s="326"/>
      <c r="DN102" s="326"/>
      <c r="DO102" s="326"/>
      <c r="DP102" s="326"/>
      <c r="DQ102" s="326"/>
      <c r="DR102" s="326"/>
      <c r="DS102" s="326"/>
      <c r="DT102" s="326"/>
      <c r="DU102" s="326"/>
      <c r="DV102" s="326"/>
      <c r="DW102" s="326"/>
      <c r="DX102" s="326"/>
      <c r="DY102" s="326"/>
      <c r="DZ102" s="326"/>
      <c r="EA102" s="326"/>
      <c r="EB102" s="326"/>
      <c r="EC102" s="326"/>
      <c r="ED102" s="326"/>
      <c r="EE102" s="326"/>
      <c r="EF102" s="326"/>
      <c r="EG102" s="326"/>
      <c r="EH102" s="326"/>
      <c r="EI102" s="326"/>
      <c r="EJ102" s="326"/>
      <c r="EK102" s="326"/>
      <c r="EL102" s="326"/>
      <c r="EM102" s="326"/>
      <c r="EN102" s="326"/>
      <c r="EO102" s="326"/>
      <c r="EP102" s="326"/>
      <c r="EQ102" s="326"/>
      <c r="ER102" s="326"/>
      <c r="ES102" s="326"/>
      <c r="ET102" s="326"/>
      <c r="EU102" s="326"/>
      <c r="EV102" s="326"/>
      <c r="EW102" s="326"/>
      <c r="EX102" s="326"/>
      <c r="EY102" s="326"/>
      <c r="EZ102" s="326"/>
      <c r="FA102" s="326"/>
      <c r="FB102" s="326"/>
      <c r="FC102" s="326"/>
      <c r="FD102" s="326"/>
      <c r="FE102" s="326"/>
      <c r="FF102" s="326"/>
      <c r="FG102" s="326"/>
      <c r="FH102" s="326"/>
      <c r="FI102" s="326"/>
      <c r="FJ102" s="326"/>
      <c r="FK102" s="326"/>
      <c r="FL102" s="326"/>
      <c r="FM102" s="326"/>
      <c r="FN102" s="326"/>
      <c r="FO102" s="326"/>
      <c r="FP102" s="326"/>
      <c r="FQ102" s="326"/>
      <c r="FR102" s="326"/>
      <c r="FS102" s="326"/>
      <c r="FT102" s="326"/>
      <c r="FU102" s="326"/>
      <c r="FV102" s="326"/>
      <c r="FW102" s="326"/>
      <c r="FX102" s="326"/>
      <c r="FY102" s="326"/>
      <c r="FZ102" s="326"/>
      <c r="GA102" s="326"/>
      <c r="GB102" s="326"/>
      <c r="GC102" s="326"/>
      <c r="GD102" s="326"/>
      <c r="GE102" s="326"/>
      <c r="GF102" s="326"/>
      <c r="GG102" s="326"/>
      <c r="GH102" s="326"/>
      <c r="GI102" s="326"/>
      <c r="GJ102" s="326"/>
      <c r="GK102" s="326"/>
      <c r="GL102" s="326"/>
      <c r="GM102" s="326"/>
      <c r="GN102" s="326"/>
      <c r="GO102" s="326"/>
      <c r="GP102" s="326"/>
      <c r="GQ102" s="326"/>
      <c r="GR102" s="326"/>
      <c r="GS102" s="326"/>
      <c r="GT102" s="326"/>
      <c r="GU102" s="326"/>
      <c r="GV102" s="326"/>
      <c r="GW102" s="326"/>
      <c r="GX102" s="326"/>
      <c r="GY102" s="326"/>
      <c r="GZ102" s="326"/>
      <c r="HA102" s="326"/>
      <c r="HB102" s="326"/>
      <c r="HC102" s="326"/>
      <c r="HD102" s="326"/>
      <c r="HE102" s="326"/>
      <c r="HF102" s="326"/>
      <c r="HG102" s="326"/>
      <c r="HH102" s="326"/>
      <c r="HI102" s="326"/>
      <c r="HJ102" s="326"/>
      <c r="HK102" s="326"/>
      <c r="HL102" s="326"/>
      <c r="HM102" s="326"/>
      <c r="HN102" s="326"/>
      <c r="HO102" s="326"/>
      <c r="HP102" s="326"/>
      <c r="HQ102" s="326"/>
      <c r="HR102" s="326"/>
      <c r="HS102" s="326"/>
      <c r="HT102" s="326"/>
      <c r="HU102" s="326"/>
      <c r="HV102" s="326"/>
      <c r="HW102" s="326"/>
      <c r="HX102" s="326"/>
      <c r="HY102" s="326"/>
      <c r="HZ102" s="326"/>
      <c r="IA102" s="326"/>
      <c r="IB102" s="326"/>
      <c r="IC102" s="326"/>
      <c r="ID102" s="326"/>
      <c r="IE102" s="326"/>
      <c r="IF102" s="326"/>
      <c r="IG102" s="326"/>
      <c r="IH102" s="326"/>
      <c r="II102" s="326"/>
      <c r="IJ102" s="326"/>
      <c r="IK102" s="326"/>
      <c r="IL102" s="326"/>
      <c r="IM102" s="326"/>
      <c r="IN102" s="326"/>
      <c r="IO102" s="326"/>
      <c r="IP102" s="326"/>
      <c r="IQ102" s="326"/>
      <c r="IR102" s="326"/>
      <c r="IS102" s="326"/>
      <c r="IT102" s="326"/>
      <c r="IU102" s="326"/>
      <c r="IV102" s="326"/>
    </row>
    <row r="103" spans="1:256" customFormat="1" ht="12.95" thickBot="1">
      <c r="A103" s="326"/>
      <c r="B103" s="1155" t="s">
        <v>648</v>
      </c>
      <c r="C103" s="1156"/>
      <c r="D103" s="1157">
        <f>SUM(D77:D102)</f>
        <v>428.19551086956528</v>
      </c>
      <c r="E103" s="1157">
        <f>SUM(E77:E102)</f>
        <v>80.872043478260863</v>
      </c>
      <c r="F103" s="1158">
        <f>SUM(F77:F102)</f>
        <v>509.06755434782616</v>
      </c>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c r="BE103" s="326"/>
      <c r="BF103" s="326"/>
      <c r="BG103" s="326"/>
      <c r="BH103" s="326"/>
      <c r="BI103" s="326"/>
      <c r="BJ103" s="326"/>
      <c r="BK103" s="326"/>
      <c r="BL103" s="326"/>
      <c r="BM103" s="326"/>
      <c r="BN103" s="326"/>
      <c r="BO103" s="326"/>
      <c r="BP103" s="326"/>
      <c r="BQ103" s="326"/>
      <c r="BR103" s="326"/>
      <c r="BS103" s="326"/>
      <c r="BT103" s="326"/>
      <c r="BU103" s="326"/>
      <c r="BV103" s="326"/>
      <c r="BW103" s="326"/>
      <c r="BX103" s="326"/>
      <c r="BY103" s="326"/>
      <c r="BZ103" s="326"/>
      <c r="CA103" s="326"/>
      <c r="CB103" s="326"/>
      <c r="CC103" s="326"/>
      <c r="CD103" s="326"/>
      <c r="CE103" s="326"/>
      <c r="CF103" s="326"/>
      <c r="CG103" s="326"/>
      <c r="CH103" s="326"/>
      <c r="CI103" s="326"/>
      <c r="CJ103" s="326"/>
      <c r="CK103" s="326"/>
      <c r="CL103" s="326"/>
      <c r="CM103" s="326"/>
      <c r="CN103" s="326"/>
      <c r="CO103" s="326"/>
      <c r="CP103" s="326"/>
      <c r="CQ103" s="326"/>
      <c r="CR103" s="326"/>
      <c r="CS103" s="326"/>
      <c r="CT103" s="326"/>
      <c r="CU103" s="326"/>
      <c r="CV103" s="326"/>
      <c r="CW103" s="326"/>
      <c r="CX103" s="326"/>
      <c r="CY103" s="326"/>
      <c r="CZ103" s="326"/>
      <c r="DA103" s="326"/>
      <c r="DB103" s="326"/>
      <c r="DC103" s="326"/>
      <c r="DD103" s="326"/>
      <c r="DE103" s="326"/>
      <c r="DF103" s="326"/>
      <c r="DG103" s="326"/>
      <c r="DH103" s="326"/>
      <c r="DI103" s="326"/>
      <c r="DJ103" s="326"/>
      <c r="DK103" s="326"/>
      <c r="DL103" s="326"/>
      <c r="DM103" s="326"/>
      <c r="DN103" s="326"/>
      <c r="DO103" s="326"/>
      <c r="DP103" s="326"/>
      <c r="DQ103" s="326"/>
      <c r="DR103" s="326"/>
      <c r="DS103" s="326"/>
      <c r="DT103" s="326"/>
      <c r="DU103" s="326"/>
      <c r="DV103" s="326"/>
      <c r="DW103" s="326"/>
      <c r="DX103" s="326"/>
      <c r="DY103" s="326"/>
      <c r="DZ103" s="326"/>
      <c r="EA103" s="326"/>
      <c r="EB103" s="326"/>
      <c r="EC103" s="326"/>
      <c r="ED103" s="326"/>
      <c r="EE103" s="326"/>
      <c r="EF103" s="326"/>
      <c r="EG103" s="326"/>
      <c r="EH103" s="326"/>
      <c r="EI103" s="326"/>
      <c r="EJ103" s="326"/>
      <c r="EK103" s="326"/>
      <c r="EL103" s="326"/>
      <c r="EM103" s="326"/>
      <c r="EN103" s="326"/>
      <c r="EO103" s="326"/>
      <c r="EP103" s="326"/>
      <c r="EQ103" s="326"/>
      <c r="ER103" s="326"/>
      <c r="ES103" s="326"/>
      <c r="ET103" s="326"/>
      <c r="EU103" s="326"/>
      <c r="EV103" s="326"/>
      <c r="EW103" s="326"/>
      <c r="EX103" s="326"/>
      <c r="EY103" s="326"/>
      <c r="EZ103" s="326"/>
      <c r="FA103" s="326"/>
      <c r="FB103" s="326"/>
      <c r="FC103" s="326"/>
      <c r="FD103" s="326"/>
      <c r="FE103" s="326"/>
      <c r="FF103" s="326"/>
      <c r="FG103" s="326"/>
      <c r="FH103" s="326"/>
      <c r="FI103" s="326"/>
      <c r="FJ103" s="326"/>
      <c r="FK103" s="326"/>
      <c r="FL103" s="326"/>
      <c r="FM103" s="326"/>
      <c r="FN103" s="326"/>
      <c r="FO103" s="326"/>
      <c r="FP103" s="326"/>
      <c r="FQ103" s="326"/>
      <c r="FR103" s="326"/>
      <c r="FS103" s="326"/>
      <c r="FT103" s="326"/>
      <c r="FU103" s="326"/>
      <c r="FV103" s="326"/>
      <c r="FW103" s="326"/>
      <c r="FX103" s="326"/>
      <c r="FY103" s="326"/>
      <c r="FZ103" s="326"/>
      <c r="GA103" s="326"/>
      <c r="GB103" s="326"/>
      <c r="GC103" s="326"/>
      <c r="GD103" s="326"/>
      <c r="GE103" s="326"/>
      <c r="GF103" s="326"/>
      <c r="GG103" s="326"/>
      <c r="GH103" s="326"/>
      <c r="GI103" s="326"/>
      <c r="GJ103" s="326"/>
      <c r="GK103" s="326"/>
      <c r="GL103" s="326"/>
      <c r="GM103" s="326"/>
      <c r="GN103" s="326"/>
      <c r="GO103" s="326"/>
      <c r="GP103" s="326"/>
      <c r="GQ103" s="326"/>
      <c r="GR103" s="326"/>
      <c r="GS103" s="326"/>
      <c r="GT103" s="326"/>
      <c r="GU103" s="326"/>
      <c r="GV103" s="326"/>
      <c r="GW103" s="326"/>
      <c r="GX103" s="326"/>
      <c r="GY103" s="326"/>
      <c r="GZ103" s="326"/>
      <c r="HA103" s="326"/>
      <c r="HB103" s="326"/>
      <c r="HC103" s="326"/>
      <c r="HD103" s="326"/>
      <c r="HE103" s="326"/>
      <c r="HF103" s="326"/>
      <c r="HG103" s="326"/>
      <c r="HH103" s="326"/>
      <c r="HI103" s="326"/>
      <c r="HJ103" s="326"/>
      <c r="HK103" s="326"/>
      <c r="HL103" s="326"/>
      <c r="HM103" s="326"/>
      <c r="HN103" s="326"/>
      <c r="HO103" s="326"/>
      <c r="HP103" s="326"/>
      <c r="HQ103" s="326"/>
      <c r="HR103" s="326"/>
      <c r="HS103" s="326"/>
      <c r="HT103" s="326"/>
      <c r="HU103" s="326"/>
      <c r="HV103" s="326"/>
      <c r="HW103" s="326"/>
      <c r="HX103" s="326"/>
      <c r="HY103" s="326"/>
      <c r="HZ103" s="326"/>
      <c r="IA103" s="326"/>
      <c r="IB103" s="326"/>
      <c r="IC103" s="326"/>
      <c r="ID103" s="326"/>
      <c r="IE103" s="326"/>
      <c r="IF103" s="326"/>
      <c r="IG103" s="326"/>
      <c r="IH103" s="326"/>
      <c r="II103" s="326"/>
      <c r="IJ103" s="326"/>
      <c r="IK103" s="326"/>
      <c r="IL103" s="326"/>
      <c r="IM103" s="326"/>
      <c r="IN103" s="326"/>
      <c r="IO103" s="326"/>
      <c r="IP103" s="326"/>
      <c r="IQ103" s="326"/>
      <c r="IR103" s="326"/>
      <c r="IS103" s="326"/>
      <c r="IT103" s="326"/>
      <c r="IU103" s="326"/>
      <c r="IV103" s="326"/>
    </row>
    <row r="104" spans="1:256">
      <c r="B104" s="326" t="s">
        <v>533</v>
      </c>
    </row>
    <row r="105" spans="1:256">
      <c r="B105" s="326" t="s">
        <v>621</v>
      </c>
    </row>
    <row r="107" spans="1:256" ht="15.6">
      <c r="B107" s="2141" t="s">
        <v>650</v>
      </c>
      <c r="C107" s="2141"/>
      <c r="D107" s="2141"/>
      <c r="E107" s="2141"/>
      <c r="F107" s="2141"/>
    </row>
    <row r="108" spans="1:256" ht="15.95" thickBot="1">
      <c r="B108" s="1460"/>
      <c r="C108" s="1460"/>
      <c r="D108" s="1460"/>
      <c r="E108" s="1460"/>
      <c r="F108" s="1460"/>
    </row>
    <row r="109" spans="1:256" customFormat="1">
      <c r="A109" s="326"/>
      <c r="B109" s="1150" t="s">
        <v>651</v>
      </c>
      <c r="C109" s="1151"/>
      <c r="D109" s="2142" t="s">
        <v>508</v>
      </c>
      <c r="E109" s="2142"/>
      <c r="F109" s="2143"/>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326"/>
      <c r="BG109" s="326"/>
      <c r="BH109" s="326"/>
      <c r="BI109" s="326"/>
      <c r="BJ109" s="326"/>
      <c r="BK109" s="326"/>
      <c r="BL109" s="326"/>
      <c r="BM109" s="326"/>
      <c r="BN109" s="326"/>
      <c r="BO109" s="326"/>
      <c r="BP109" s="326"/>
      <c r="BQ109" s="326"/>
      <c r="BR109" s="326"/>
      <c r="BS109" s="326"/>
      <c r="BT109" s="326"/>
      <c r="BU109" s="326"/>
      <c r="BV109" s="326"/>
      <c r="BW109" s="326"/>
      <c r="BX109" s="326"/>
      <c r="BY109" s="326"/>
      <c r="BZ109" s="326"/>
      <c r="CA109" s="326"/>
      <c r="CB109" s="326"/>
      <c r="CC109" s="326"/>
      <c r="CD109" s="326"/>
      <c r="CE109" s="326"/>
      <c r="CF109" s="326"/>
      <c r="CG109" s="326"/>
      <c r="CH109" s="326"/>
      <c r="CI109" s="326"/>
      <c r="CJ109" s="326"/>
      <c r="CK109" s="326"/>
      <c r="CL109" s="326"/>
      <c r="CM109" s="326"/>
      <c r="CN109" s="326"/>
      <c r="CO109" s="326"/>
      <c r="CP109" s="326"/>
      <c r="CQ109" s="326"/>
      <c r="CR109" s="326"/>
      <c r="CS109" s="326"/>
      <c r="CT109" s="326"/>
      <c r="CU109" s="326"/>
      <c r="CV109" s="326"/>
      <c r="CW109" s="326"/>
      <c r="CX109" s="326"/>
      <c r="CY109" s="326"/>
      <c r="CZ109" s="326"/>
      <c r="DA109" s="326"/>
      <c r="DB109" s="326"/>
      <c r="DC109" s="326"/>
      <c r="DD109" s="326"/>
      <c r="DE109" s="326"/>
      <c r="DF109" s="326"/>
      <c r="DG109" s="326"/>
      <c r="DH109" s="326"/>
      <c r="DI109" s="326"/>
      <c r="DJ109" s="326"/>
      <c r="DK109" s="326"/>
      <c r="DL109" s="326"/>
      <c r="DM109" s="326"/>
      <c r="DN109" s="326"/>
      <c r="DO109" s="326"/>
      <c r="DP109" s="326"/>
      <c r="DQ109" s="326"/>
      <c r="DR109" s="326"/>
      <c r="DS109" s="326"/>
      <c r="DT109" s="326"/>
      <c r="DU109" s="326"/>
      <c r="DV109" s="326"/>
      <c r="DW109" s="326"/>
      <c r="DX109" s="326"/>
      <c r="DY109" s="326"/>
      <c r="DZ109" s="326"/>
      <c r="EA109" s="326"/>
      <c r="EB109" s="326"/>
      <c r="EC109" s="326"/>
      <c r="ED109" s="326"/>
      <c r="EE109" s="326"/>
      <c r="EF109" s="326"/>
      <c r="EG109" s="326"/>
      <c r="EH109" s="326"/>
      <c r="EI109" s="326"/>
      <c r="EJ109" s="326"/>
      <c r="EK109" s="326"/>
      <c r="EL109" s="326"/>
      <c r="EM109" s="326"/>
      <c r="EN109" s="326"/>
      <c r="EO109" s="326"/>
      <c r="EP109" s="326"/>
      <c r="EQ109" s="326"/>
      <c r="ER109" s="326"/>
      <c r="ES109" s="326"/>
      <c r="ET109" s="326"/>
      <c r="EU109" s="326"/>
      <c r="EV109" s="326"/>
      <c r="EW109" s="326"/>
      <c r="EX109" s="326"/>
      <c r="EY109" s="326"/>
      <c r="EZ109" s="326"/>
      <c r="FA109" s="326"/>
      <c r="FB109" s="326"/>
      <c r="FC109" s="326"/>
      <c r="FD109" s="326"/>
      <c r="FE109" s="326"/>
      <c r="FF109" s="326"/>
      <c r="FG109" s="326"/>
      <c r="FH109" s="326"/>
      <c r="FI109" s="326"/>
      <c r="FJ109" s="326"/>
      <c r="FK109" s="326"/>
      <c r="FL109" s="326"/>
      <c r="FM109" s="326"/>
      <c r="FN109" s="326"/>
      <c r="FO109" s="326"/>
      <c r="FP109" s="326"/>
      <c r="FQ109" s="326"/>
      <c r="FR109" s="326"/>
      <c r="FS109" s="326"/>
      <c r="FT109" s="326"/>
      <c r="FU109" s="326"/>
      <c r="FV109" s="326"/>
      <c r="FW109" s="326"/>
      <c r="FX109" s="326"/>
      <c r="FY109" s="326"/>
      <c r="FZ109" s="326"/>
      <c r="GA109" s="326"/>
      <c r="GB109" s="326"/>
      <c r="GC109" s="326"/>
      <c r="GD109" s="326"/>
      <c r="GE109" s="326"/>
      <c r="GF109" s="326"/>
      <c r="GG109" s="326"/>
      <c r="GH109" s="326"/>
      <c r="GI109" s="326"/>
      <c r="GJ109" s="326"/>
      <c r="GK109" s="326"/>
      <c r="GL109" s="326"/>
      <c r="GM109" s="326"/>
      <c r="GN109" s="326"/>
      <c r="GO109" s="326"/>
      <c r="GP109" s="326"/>
      <c r="GQ109" s="326"/>
      <c r="GR109" s="326"/>
      <c r="GS109" s="326"/>
      <c r="GT109" s="326"/>
      <c r="GU109" s="326"/>
      <c r="GV109" s="326"/>
      <c r="GW109" s="326"/>
      <c r="GX109" s="326"/>
      <c r="GY109" s="326"/>
      <c r="GZ109" s="326"/>
      <c r="HA109" s="326"/>
      <c r="HB109" s="326"/>
      <c r="HC109" s="326"/>
      <c r="HD109" s="326"/>
      <c r="HE109" s="326"/>
      <c r="HF109" s="326"/>
      <c r="HG109" s="326"/>
      <c r="HH109" s="326"/>
      <c r="HI109" s="326"/>
      <c r="HJ109" s="326"/>
      <c r="HK109" s="326"/>
      <c r="HL109" s="326"/>
      <c r="HM109" s="326"/>
      <c r="HN109" s="326"/>
      <c r="HO109" s="326"/>
      <c r="HP109" s="326"/>
      <c r="HQ109" s="326"/>
      <c r="HR109" s="326"/>
      <c r="HS109" s="326"/>
      <c r="HT109" s="326"/>
      <c r="HU109" s="326"/>
      <c r="HV109" s="326"/>
      <c r="HW109" s="326"/>
      <c r="HX109" s="326"/>
      <c r="HY109" s="326"/>
      <c r="HZ109" s="326"/>
      <c r="IA109" s="326"/>
      <c r="IB109" s="326"/>
      <c r="IC109" s="326"/>
      <c r="ID109" s="326"/>
      <c r="IE109" s="326"/>
      <c r="IF109" s="326"/>
      <c r="IG109" s="326"/>
      <c r="IH109" s="326"/>
      <c r="II109" s="326"/>
      <c r="IJ109" s="326"/>
      <c r="IK109" s="326"/>
      <c r="IL109" s="326"/>
      <c r="IM109" s="326"/>
      <c r="IN109" s="326"/>
      <c r="IO109" s="326"/>
      <c r="IP109" s="326"/>
      <c r="IQ109" s="326"/>
      <c r="IR109" s="326"/>
      <c r="IS109" s="326"/>
      <c r="IT109" s="326"/>
      <c r="IU109" s="326"/>
      <c r="IV109" s="326"/>
    </row>
    <row r="110" spans="1:256" customFormat="1">
      <c r="A110" s="326"/>
      <c r="B110" s="1159" t="s">
        <v>61</v>
      </c>
      <c r="C110" s="1153" t="s">
        <v>401</v>
      </c>
      <c r="D110" s="1153" t="s">
        <v>64</v>
      </c>
      <c r="E110" s="1153" t="s">
        <v>15</v>
      </c>
      <c r="F110" s="1154" t="s">
        <v>16</v>
      </c>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6"/>
      <c r="AZ110" s="326"/>
      <c r="BA110" s="326"/>
      <c r="BB110" s="326"/>
      <c r="BC110" s="326"/>
      <c r="BD110" s="326"/>
      <c r="BE110" s="326"/>
      <c r="BF110" s="326"/>
      <c r="BG110" s="326"/>
      <c r="BH110" s="326"/>
      <c r="BI110" s="326"/>
      <c r="BJ110" s="326"/>
      <c r="BK110" s="326"/>
      <c r="BL110" s="326"/>
      <c r="BM110" s="326"/>
      <c r="BN110" s="326"/>
      <c r="BO110" s="326"/>
      <c r="BP110" s="326"/>
      <c r="BQ110" s="326"/>
      <c r="BR110" s="326"/>
      <c r="BS110" s="326"/>
      <c r="BT110" s="326"/>
      <c r="BU110" s="326"/>
      <c r="BV110" s="326"/>
      <c r="BW110" s="326"/>
      <c r="BX110" s="326"/>
      <c r="BY110" s="326"/>
      <c r="BZ110" s="326"/>
      <c r="CA110" s="326"/>
      <c r="CB110" s="326"/>
      <c r="CC110" s="326"/>
      <c r="CD110" s="326"/>
      <c r="CE110" s="326"/>
      <c r="CF110" s="326"/>
      <c r="CG110" s="326"/>
      <c r="CH110" s="326"/>
      <c r="CI110" s="326"/>
      <c r="CJ110" s="326"/>
      <c r="CK110" s="326"/>
      <c r="CL110" s="326"/>
      <c r="CM110" s="326"/>
      <c r="CN110" s="326"/>
      <c r="CO110" s="326"/>
      <c r="CP110" s="326"/>
      <c r="CQ110" s="326"/>
      <c r="CR110" s="326"/>
      <c r="CS110" s="326"/>
      <c r="CT110" s="326"/>
      <c r="CU110" s="326"/>
      <c r="CV110" s="326"/>
      <c r="CW110" s="326"/>
      <c r="CX110" s="326"/>
      <c r="CY110" s="326"/>
      <c r="CZ110" s="326"/>
      <c r="DA110" s="326"/>
      <c r="DB110" s="326"/>
      <c r="DC110" s="326"/>
      <c r="DD110" s="326"/>
      <c r="DE110" s="326"/>
      <c r="DF110" s="326"/>
      <c r="DG110" s="326"/>
      <c r="DH110" s="326"/>
      <c r="DI110" s="326"/>
      <c r="DJ110" s="326"/>
      <c r="DK110" s="326"/>
      <c r="DL110" s="326"/>
      <c r="DM110" s="326"/>
      <c r="DN110" s="326"/>
      <c r="DO110" s="326"/>
      <c r="DP110" s="326"/>
      <c r="DQ110" s="326"/>
      <c r="DR110" s="326"/>
      <c r="DS110" s="326"/>
      <c r="DT110" s="326"/>
      <c r="DU110" s="326"/>
      <c r="DV110" s="326"/>
      <c r="DW110" s="326"/>
      <c r="DX110" s="326"/>
      <c r="DY110" s="326"/>
      <c r="DZ110" s="326"/>
      <c r="EA110" s="326"/>
      <c r="EB110" s="326"/>
      <c r="EC110" s="326"/>
      <c r="ED110" s="326"/>
      <c r="EE110" s="326"/>
      <c r="EF110" s="326"/>
      <c r="EG110" s="326"/>
      <c r="EH110" s="326"/>
      <c r="EI110" s="326"/>
      <c r="EJ110" s="326"/>
      <c r="EK110" s="326"/>
      <c r="EL110" s="326"/>
      <c r="EM110" s="326"/>
      <c r="EN110" s="326"/>
      <c r="EO110" s="326"/>
      <c r="EP110" s="326"/>
      <c r="EQ110" s="326"/>
      <c r="ER110" s="326"/>
      <c r="ES110" s="326"/>
      <c r="ET110" s="326"/>
      <c r="EU110" s="326"/>
      <c r="EV110" s="326"/>
      <c r="EW110" s="326"/>
      <c r="EX110" s="326"/>
      <c r="EY110" s="326"/>
      <c r="EZ110" s="326"/>
      <c r="FA110" s="326"/>
      <c r="FB110" s="326"/>
      <c r="FC110" s="326"/>
      <c r="FD110" s="326"/>
      <c r="FE110" s="326"/>
      <c r="FF110" s="326"/>
      <c r="FG110" s="326"/>
      <c r="FH110" s="326"/>
      <c r="FI110" s="326"/>
      <c r="FJ110" s="326"/>
      <c r="FK110" s="326"/>
      <c r="FL110" s="326"/>
      <c r="FM110" s="326"/>
      <c r="FN110" s="326"/>
      <c r="FO110" s="326"/>
      <c r="FP110" s="326"/>
      <c r="FQ110" s="326"/>
      <c r="FR110" s="326"/>
      <c r="FS110" s="326"/>
      <c r="FT110" s="326"/>
      <c r="FU110" s="326"/>
      <c r="FV110" s="326"/>
      <c r="FW110" s="326"/>
      <c r="FX110" s="326"/>
      <c r="FY110" s="326"/>
      <c r="FZ110" s="326"/>
      <c r="GA110" s="326"/>
      <c r="GB110" s="326"/>
      <c r="GC110" s="326"/>
      <c r="GD110" s="326"/>
      <c r="GE110" s="326"/>
      <c r="GF110" s="326"/>
      <c r="GG110" s="326"/>
      <c r="GH110" s="326"/>
      <c r="GI110" s="326"/>
      <c r="GJ110" s="326"/>
      <c r="GK110" s="326"/>
      <c r="GL110" s="326"/>
      <c r="GM110" s="326"/>
      <c r="GN110" s="326"/>
      <c r="GO110" s="326"/>
      <c r="GP110" s="326"/>
      <c r="GQ110" s="326"/>
      <c r="GR110" s="326"/>
      <c r="GS110" s="326"/>
      <c r="GT110" s="326"/>
      <c r="GU110" s="326"/>
      <c r="GV110" s="326"/>
      <c r="GW110" s="326"/>
      <c r="GX110" s="326"/>
      <c r="GY110" s="326"/>
      <c r="GZ110" s="326"/>
      <c r="HA110" s="326"/>
      <c r="HB110" s="326"/>
      <c r="HC110" s="326"/>
      <c r="HD110" s="326"/>
      <c r="HE110" s="326"/>
      <c r="HF110" s="326"/>
      <c r="HG110" s="326"/>
      <c r="HH110" s="326"/>
      <c r="HI110" s="326"/>
      <c r="HJ110" s="326"/>
      <c r="HK110" s="326"/>
      <c r="HL110" s="326"/>
      <c r="HM110" s="326"/>
      <c r="HN110" s="326"/>
      <c r="HO110" s="326"/>
      <c r="HP110" s="326"/>
      <c r="HQ110" s="326"/>
      <c r="HR110" s="326"/>
      <c r="HS110" s="326"/>
      <c r="HT110" s="326"/>
      <c r="HU110" s="326"/>
      <c r="HV110" s="326"/>
      <c r="HW110" s="326"/>
      <c r="HX110" s="326"/>
      <c r="HY110" s="326"/>
      <c r="HZ110" s="326"/>
      <c r="IA110" s="326"/>
      <c r="IB110" s="326"/>
      <c r="IC110" s="326"/>
      <c r="ID110" s="326"/>
      <c r="IE110" s="326"/>
      <c r="IF110" s="326"/>
      <c r="IG110" s="326"/>
      <c r="IH110" s="326"/>
      <c r="II110" s="326"/>
      <c r="IJ110" s="326"/>
      <c r="IK110" s="326"/>
      <c r="IL110" s="326"/>
      <c r="IM110" s="326"/>
      <c r="IN110" s="326"/>
      <c r="IO110" s="326"/>
      <c r="IP110" s="326"/>
      <c r="IQ110" s="326"/>
      <c r="IR110" s="326"/>
      <c r="IS110" s="326"/>
      <c r="IT110" s="326"/>
      <c r="IU110" s="326"/>
      <c r="IV110" s="326"/>
    </row>
    <row r="111" spans="1:256" customFormat="1">
      <c r="A111" s="326"/>
      <c r="B111" s="338" t="s">
        <v>82</v>
      </c>
      <c r="C111" s="339" t="s">
        <v>652</v>
      </c>
      <c r="D111" s="266">
        <v>0.4</v>
      </c>
      <c r="E111" s="266">
        <v>74.7</v>
      </c>
      <c r="F111" s="284">
        <v>75.100000000000009</v>
      </c>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326"/>
      <c r="AR111" s="326"/>
      <c r="AS111" s="326"/>
      <c r="AT111" s="326"/>
      <c r="AU111" s="326"/>
      <c r="AV111" s="326"/>
      <c r="AW111" s="326"/>
      <c r="AX111" s="326"/>
      <c r="AY111" s="326"/>
      <c r="AZ111" s="326"/>
      <c r="BA111" s="326"/>
      <c r="BB111" s="326"/>
      <c r="BC111" s="326"/>
      <c r="BD111" s="326"/>
      <c r="BE111" s="326"/>
      <c r="BF111" s="326"/>
      <c r="BG111" s="326"/>
      <c r="BH111" s="326"/>
      <c r="BI111" s="326"/>
      <c r="BJ111" s="326"/>
      <c r="BK111" s="326"/>
      <c r="BL111" s="326"/>
      <c r="BM111" s="326"/>
      <c r="BN111" s="326"/>
      <c r="BO111" s="326"/>
      <c r="BP111" s="326"/>
      <c r="BQ111" s="326"/>
      <c r="BR111" s="326"/>
      <c r="BS111" s="326"/>
      <c r="BT111" s="326"/>
      <c r="BU111" s="326"/>
      <c r="BV111" s="326"/>
      <c r="BW111" s="326"/>
      <c r="BX111" s="326"/>
      <c r="BY111" s="326"/>
      <c r="BZ111" s="326"/>
      <c r="CA111" s="326"/>
      <c r="CB111" s="326"/>
      <c r="CC111" s="326"/>
      <c r="CD111" s="326"/>
      <c r="CE111" s="326"/>
      <c r="CF111" s="326"/>
      <c r="CG111" s="326"/>
      <c r="CH111" s="326"/>
      <c r="CI111" s="326"/>
      <c r="CJ111" s="326"/>
      <c r="CK111" s="326"/>
      <c r="CL111" s="326"/>
      <c r="CM111" s="326"/>
      <c r="CN111" s="326"/>
      <c r="CO111" s="326"/>
      <c r="CP111" s="326"/>
      <c r="CQ111" s="326"/>
      <c r="CR111" s="326"/>
      <c r="CS111" s="326"/>
      <c r="CT111" s="326"/>
      <c r="CU111" s="326"/>
      <c r="CV111" s="326"/>
      <c r="CW111" s="326"/>
      <c r="CX111" s="326"/>
      <c r="CY111" s="326"/>
      <c r="CZ111" s="326"/>
      <c r="DA111" s="326"/>
      <c r="DB111" s="326"/>
      <c r="DC111" s="326"/>
      <c r="DD111" s="326"/>
      <c r="DE111" s="326"/>
      <c r="DF111" s="326"/>
      <c r="DG111" s="326"/>
      <c r="DH111" s="326"/>
      <c r="DI111" s="326"/>
      <c r="DJ111" s="326"/>
      <c r="DK111" s="326"/>
      <c r="DL111" s="326"/>
      <c r="DM111" s="326"/>
      <c r="DN111" s="326"/>
      <c r="DO111" s="326"/>
      <c r="DP111" s="326"/>
      <c r="DQ111" s="326"/>
      <c r="DR111" s="326"/>
      <c r="DS111" s="326"/>
      <c r="DT111" s="326"/>
      <c r="DU111" s="326"/>
      <c r="DV111" s="326"/>
      <c r="DW111" s="326"/>
      <c r="DX111" s="326"/>
      <c r="DY111" s="326"/>
      <c r="DZ111" s="326"/>
      <c r="EA111" s="326"/>
      <c r="EB111" s="326"/>
      <c r="EC111" s="326"/>
      <c r="ED111" s="326"/>
      <c r="EE111" s="326"/>
      <c r="EF111" s="326"/>
      <c r="EG111" s="326"/>
      <c r="EH111" s="326"/>
      <c r="EI111" s="326"/>
      <c r="EJ111" s="326"/>
      <c r="EK111" s="326"/>
      <c r="EL111" s="326"/>
      <c r="EM111" s="326"/>
      <c r="EN111" s="326"/>
      <c r="EO111" s="326"/>
      <c r="EP111" s="326"/>
      <c r="EQ111" s="326"/>
      <c r="ER111" s="326"/>
      <c r="ES111" s="326"/>
      <c r="ET111" s="326"/>
      <c r="EU111" s="326"/>
      <c r="EV111" s="326"/>
      <c r="EW111" s="326"/>
      <c r="EX111" s="326"/>
      <c r="EY111" s="326"/>
      <c r="EZ111" s="326"/>
      <c r="FA111" s="326"/>
      <c r="FB111" s="326"/>
      <c r="FC111" s="326"/>
      <c r="FD111" s="326"/>
      <c r="FE111" s="326"/>
      <c r="FF111" s="326"/>
      <c r="FG111" s="326"/>
      <c r="FH111" s="326"/>
      <c r="FI111" s="326"/>
      <c r="FJ111" s="326"/>
      <c r="FK111" s="326"/>
      <c r="FL111" s="326"/>
      <c r="FM111" s="326"/>
      <c r="FN111" s="326"/>
      <c r="FO111" s="326"/>
      <c r="FP111" s="326"/>
      <c r="FQ111" s="326"/>
      <c r="FR111" s="326"/>
      <c r="FS111" s="326"/>
      <c r="FT111" s="326"/>
      <c r="FU111" s="326"/>
      <c r="FV111" s="326"/>
      <c r="FW111" s="326"/>
      <c r="FX111" s="326"/>
      <c r="FY111" s="326"/>
      <c r="FZ111" s="326"/>
      <c r="GA111" s="326"/>
      <c r="GB111" s="326"/>
      <c r="GC111" s="326"/>
      <c r="GD111" s="326"/>
      <c r="GE111" s="326"/>
      <c r="GF111" s="326"/>
      <c r="GG111" s="326"/>
      <c r="GH111" s="326"/>
      <c r="GI111" s="326"/>
      <c r="GJ111" s="326"/>
      <c r="GK111" s="326"/>
      <c r="GL111" s="326"/>
      <c r="GM111" s="326"/>
      <c r="GN111" s="326"/>
      <c r="GO111" s="326"/>
      <c r="GP111" s="326"/>
      <c r="GQ111" s="326"/>
      <c r="GR111" s="326"/>
      <c r="GS111" s="326"/>
      <c r="GT111" s="326"/>
      <c r="GU111" s="326"/>
      <c r="GV111" s="326"/>
      <c r="GW111" s="326"/>
      <c r="GX111" s="326"/>
      <c r="GY111" s="326"/>
      <c r="GZ111" s="326"/>
      <c r="HA111" s="326"/>
      <c r="HB111" s="326"/>
      <c r="HC111" s="326"/>
      <c r="HD111" s="326"/>
      <c r="HE111" s="326"/>
      <c r="HF111" s="326"/>
      <c r="HG111" s="326"/>
      <c r="HH111" s="326"/>
      <c r="HI111" s="326"/>
      <c r="HJ111" s="326"/>
      <c r="HK111" s="326"/>
      <c r="HL111" s="326"/>
      <c r="HM111" s="326"/>
      <c r="HN111" s="326"/>
      <c r="HO111" s="326"/>
      <c r="HP111" s="326"/>
      <c r="HQ111" s="326"/>
      <c r="HR111" s="326"/>
      <c r="HS111" s="326"/>
      <c r="HT111" s="326"/>
      <c r="HU111" s="326"/>
      <c r="HV111" s="326"/>
      <c r="HW111" s="326"/>
      <c r="HX111" s="326"/>
      <c r="HY111" s="326"/>
      <c r="HZ111" s="326"/>
      <c r="IA111" s="326"/>
      <c r="IB111" s="326"/>
      <c r="IC111" s="326"/>
      <c r="ID111" s="326"/>
      <c r="IE111" s="326"/>
      <c r="IF111" s="326"/>
      <c r="IG111" s="326"/>
      <c r="IH111" s="326"/>
      <c r="II111" s="326"/>
      <c r="IJ111" s="326"/>
      <c r="IK111" s="326"/>
      <c r="IL111" s="326"/>
      <c r="IM111" s="326"/>
      <c r="IN111" s="326"/>
      <c r="IO111" s="326"/>
      <c r="IP111" s="326"/>
      <c r="IQ111" s="326"/>
      <c r="IR111" s="326"/>
      <c r="IS111" s="326"/>
      <c r="IT111" s="326"/>
      <c r="IU111" s="326"/>
      <c r="IV111" s="326"/>
    </row>
    <row r="112" spans="1:256" customFormat="1">
      <c r="A112" s="326"/>
      <c r="B112" s="338" t="s">
        <v>66</v>
      </c>
      <c r="C112" s="339" t="s">
        <v>652</v>
      </c>
      <c r="D112" s="266">
        <v>43.4</v>
      </c>
      <c r="E112" s="266">
        <v>3.3</v>
      </c>
      <c r="F112" s="284">
        <v>46.699999999999996</v>
      </c>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26"/>
      <c r="AY112" s="326"/>
      <c r="AZ112" s="326"/>
      <c r="BA112" s="326"/>
      <c r="BB112" s="326"/>
      <c r="BC112" s="326"/>
      <c r="BD112" s="326"/>
      <c r="BE112" s="326"/>
      <c r="BF112" s="326"/>
      <c r="BG112" s="326"/>
      <c r="BH112" s="326"/>
      <c r="BI112" s="326"/>
      <c r="BJ112" s="326"/>
      <c r="BK112" s="326"/>
      <c r="BL112" s="326"/>
      <c r="BM112" s="326"/>
      <c r="BN112" s="326"/>
      <c r="BO112" s="326"/>
      <c r="BP112" s="326"/>
      <c r="BQ112" s="326"/>
      <c r="BR112" s="326"/>
      <c r="BS112" s="326"/>
      <c r="BT112" s="326"/>
      <c r="BU112" s="326"/>
      <c r="BV112" s="326"/>
      <c r="BW112" s="326"/>
      <c r="BX112" s="326"/>
      <c r="BY112" s="326"/>
      <c r="BZ112" s="326"/>
      <c r="CA112" s="326"/>
      <c r="CB112" s="326"/>
      <c r="CC112" s="326"/>
      <c r="CD112" s="326"/>
      <c r="CE112" s="326"/>
      <c r="CF112" s="326"/>
      <c r="CG112" s="326"/>
      <c r="CH112" s="326"/>
      <c r="CI112" s="326"/>
      <c r="CJ112" s="326"/>
      <c r="CK112" s="326"/>
      <c r="CL112" s="326"/>
      <c r="CM112" s="326"/>
      <c r="CN112" s="326"/>
      <c r="CO112" s="326"/>
      <c r="CP112" s="326"/>
      <c r="CQ112" s="326"/>
      <c r="CR112" s="326"/>
      <c r="CS112" s="326"/>
      <c r="CT112" s="326"/>
      <c r="CU112" s="326"/>
      <c r="CV112" s="326"/>
      <c r="CW112" s="326"/>
      <c r="CX112" s="326"/>
      <c r="CY112" s="326"/>
      <c r="CZ112" s="326"/>
      <c r="DA112" s="326"/>
      <c r="DB112" s="326"/>
      <c r="DC112" s="326"/>
      <c r="DD112" s="326"/>
      <c r="DE112" s="326"/>
      <c r="DF112" s="326"/>
      <c r="DG112" s="326"/>
      <c r="DH112" s="326"/>
      <c r="DI112" s="326"/>
      <c r="DJ112" s="326"/>
      <c r="DK112" s="326"/>
      <c r="DL112" s="326"/>
      <c r="DM112" s="326"/>
      <c r="DN112" s="326"/>
      <c r="DO112" s="326"/>
      <c r="DP112" s="326"/>
      <c r="DQ112" s="326"/>
      <c r="DR112" s="326"/>
      <c r="DS112" s="326"/>
      <c r="DT112" s="326"/>
      <c r="DU112" s="326"/>
      <c r="DV112" s="326"/>
      <c r="DW112" s="326"/>
      <c r="DX112" s="326"/>
      <c r="DY112" s="326"/>
      <c r="DZ112" s="326"/>
      <c r="EA112" s="326"/>
      <c r="EB112" s="326"/>
      <c r="EC112" s="326"/>
      <c r="ED112" s="326"/>
      <c r="EE112" s="326"/>
      <c r="EF112" s="326"/>
      <c r="EG112" s="326"/>
      <c r="EH112" s="326"/>
      <c r="EI112" s="326"/>
      <c r="EJ112" s="326"/>
      <c r="EK112" s="326"/>
      <c r="EL112" s="326"/>
      <c r="EM112" s="326"/>
      <c r="EN112" s="326"/>
      <c r="EO112" s="326"/>
      <c r="EP112" s="326"/>
      <c r="EQ112" s="326"/>
      <c r="ER112" s="326"/>
      <c r="ES112" s="326"/>
      <c r="ET112" s="326"/>
      <c r="EU112" s="326"/>
      <c r="EV112" s="326"/>
      <c r="EW112" s="326"/>
      <c r="EX112" s="326"/>
      <c r="EY112" s="326"/>
      <c r="EZ112" s="326"/>
      <c r="FA112" s="326"/>
      <c r="FB112" s="326"/>
      <c r="FC112" s="326"/>
      <c r="FD112" s="326"/>
      <c r="FE112" s="326"/>
      <c r="FF112" s="326"/>
      <c r="FG112" s="326"/>
      <c r="FH112" s="326"/>
      <c r="FI112" s="326"/>
      <c r="FJ112" s="326"/>
      <c r="FK112" s="326"/>
      <c r="FL112" s="326"/>
      <c r="FM112" s="326"/>
      <c r="FN112" s="326"/>
      <c r="FO112" s="326"/>
      <c r="FP112" s="326"/>
      <c r="FQ112" s="326"/>
      <c r="FR112" s="326"/>
      <c r="FS112" s="326"/>
      <c r="FT112" s="326"/>
      <c r="FU112" s="326"/>
      <c r="FV112" s="326"/>
      <c r="FW112" s="326"/>
      <c r="FX112" s="326"/>
      <c r="FY112" s="326"/>
      <c r="FZ112" s="326"/>
      <c r="GA112" s="326"/>
      <c r="GB112" s="326"/>
      <c r="GC112" s="326"/>
      <c r="GD112" s="326"/>
      <c r="GE112" s="326"/>
      <c r="GF112" s="326"/>
      <c r="GG112" s="326"/>
      <c r="GH112" s="326"/>
      <c r="GI112" s="326"/>
      <c r="GJ112" s="326"/>
      <c r="GK112" s="326"/>
      <c r="GL112" s="326"/>
      <c r="GM112" s="326"/>
      <c r="GN112" s="326"/>
      <c r="GO112" s="326"/>
      <c r="GP112" s="326"/>
      <c r="GQ112" s="326"/>
      <c r="GR112" s="326"/>
      <c r="GS112" s="326"/>
      <c r="GT112" s="326"/>
      <c r="GU112" s="326"/>
      <c r="GV112" s="326"/>
      <c r="GW112" s="326"/>
      <c r="GX112" s="326"/>
      <c r="GY112" s="326"/>
      <c r="GZ112" s="326"/>
      <c r="HA112" s="326"/>
      <c r="HB112" s="326"/>
      <c r="HC112" s="326"/>
      <c r="HD112" s="326"/>
      <c r="HE112" s="326"/>
      <c r="HF112" s="326"/>
      <c r="HG112" s="326"/>
      <c r="HH112" s="326"/>
      <c r="HI112" s="326"/>
      <c r="HJ112" s="326"/>
      <c r="HK112" s="326"/>
      <c r="HL112" s="326"/>
      <c r="HM112" s="326"/>
      <c r="HN112" s="326"/>
      <c r="HO112" s="326"/>
      <c r="HP112" s="326"/>
      <c r="HQ112" s="326"/>
      <c r="HR112" s="326"/>
      <c r="HS112" s="326"/>
      <c r="HT112" s="326"/>
      <c r="HU112" s="326"/>
      <c r="HV112" s="326"/>
      <c r="HW112" s="326"/>
      <c r="HX112" s="326"/>
      <c r="HY112" s="326"/>
      <c r="HZ112" s="326"/>
      <c r="IA112" s="326"/>
      <c r="IB112" s="326"/>
      <c r="IC112" s="326"/>
      <c r="ID112" s="326"/>
      <c r="IE112" s="326"/>
      <c r="IF112" s="326"/>
      <c r="IG112" s="326"/>
      <c r="IH112" s="326"/>
      <c r="II112" s="326"/>
      <c r="IJ112" s="326"/>
      <c r="IK112" s="326"/>
      <c r="IL112" s="326"/>
      <c r="IM112" s="326"/>
      <c r="IN112" s="326"/>
      <c r="IO112" s="326"/>
      <c r="IP112" s="326"/>
      <c r="IQ112" s="326"/>
      <c r="IR112" s="326"/>
      <c r="IS112" s="326"/>
      <c r="IT112" s="326"/>
      <c r="IU112" s="326"/>
      <c r="IV112" s="326"/>
    </row>
    <row r="113" spans="1:256" customFormat="1">
      <c r="A113" s="326"/>
      <c r="B113" s="338" t="s">
        <v>90</v>
      </c>
      <c r="C113" s="270">
        <v>0.25</v>
      </c>
      <c r="D113" s="266">
        <v>21.4</v>
      </c>
      <c r="E113" s="266">
        <v>0.4</v>
      </c>
      <c r="F113" s="284">
        <v>21.799999999999997</v>
      </c>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26"/>
      <c r="AY113" s="326"/>
      <c r="AZ113" s="326"/>
      <c r="BA113" s="326"/>
      <c r="BB113" s="326"/>
      <c r="BC113" s="326"/>
      <c r="BD113" s="326"/>
      <c r="BE113" s="326"/>
      <c r="BF113" s="326"/>
      <c r="BG113" s="326"/>
      <c r="BH113" s="326"/>
      <c r="BI113" s="326"/>
      <c r="BJ113" s="326"/>
      <c r="BK113" s="326"/>
      <c r="BL113" s="326"/>
      <c r="BM113" s="326"/>
      <c r="BN113" s="326"/>
      <c r="BO113" s="326"/>
      <c r="BP113" s="326"/>
      <c r="BQ113" s="326"/>
      <c r="BR113" s="326"/>
      <c r="BS113" s="326"/>
      <c r="BT113" s="326"/>
      <c r="BU113" s="326"/>
      <c r="BV113" s="326"/>
      <c r="BW113" s="326"/>
      <c r="BX113" s="326"/>
      <c r="BY113" s="326"/>
      <c r="BZ113" s="326"/>
      <c r="CA113" s="326"/>
      <c r="CB113" s="326"/>
      <c r="CC113" s="326"/>
      <c r="CD113" s="326"/>
      <c r="CE113" s="326"/>
      <c r="CF113" s="326"/>
      <c r="CG113" s="326"/>
      <c r="CH113" s="326"/>
      <c r="CI113" s="326"/>
      <c r="CJ113" s="326"/>
      <c r="CK113" s="326"/>
      <c r="CL113" s="326"/>
      <c r="CM113" s="326"/>
      <c r="CN113" s="326"/>
      <c r="CO113" s="326"/>
      <c r="CP113" s="326"/>
      <c r="CQ113" s="326"/>
      <c r="CR113" s="326"/>
      <c r="CS113" s="326"/>
      <c r="CT113" s="326"/>
      <c r="CU113" s="326"/>
      <c r="CV113" s="326"/>
      <c r="CW113" s="326"/>
      <c r="CX113" s="326"/>
      <c r="CY113" s="326"/>
      <c r="CZ113" s="326"/>
      <c r="DA113" s="326"/>
      <c r="DB113" s="326"/>
      <c r="DC113" s="326"/>
      <c r="DD113" s="326"/>
      <c r="DE113" s="326"/>
      <c r="DF113" s="326"/>
      <c r="DG113" s="326"/>
      <c r="DH113" s="326"/>
      <c r="DI113" s="326"/>
      <c r="DJ113" s="326"/>
      <c r="DK113" s="326"/>
      <c r="DL113" s="326"/>
      <c r="DM113" s="326"/>
      <c r="DN113" s="326"/>
      <c r="DO113" s="326"/>
      <c r="DP113" s="326"/>
      <c r="DQ113" s="326"/>
      <c r="DR113" s="326"/>
      <c r="DS113" s="326"/>
      <c r="DT113" s="326"/>
      <c r="DU113" s="326"/>
      <c r="DV113" s="326"/>
      <c r="DW113" s="326"/>
      <c r="DX113" s="326"/>
      <c r="DY113" s="326"/>
      <c r="DZ113" s="326"/>
      <c r="EA113" s="326"/>
      <c r="EB113" s="326"/>
      <c r="EC113" s="326"/>
      <c r="ED113" s="326"/>
      <c r="EE113" s="326"/>
      <c r="EF113" s="326"/>
      <c r="EG113" s="326"/>
      <c r="EH113" s="326"/>
      <c r="EI113" s="326"/>
      <c r="EJ113" s="326"/>
      <c r="EK113" s="326"/>
      <c r="EL113" s="326"/>
      <c r="EM113" s="326"/>
      <c r="EN113" s="326"/>
      <c r="EO113" s="326"/>
      <c r="EP113" s="326"/>
      <c r="EQ113" s="326"/>
      <c r="ER113" s="326"/>
      <c r="ES113" s="326"/>
      <c r="ET113" s="326"/>
      <c r="EU113" s="326"/>
      <c r="EV113" s="326"/>
      <c r="EW113" s="326"/>
      <c r="EX113" s="326"/>
      <c r="EY113" s="326"/>
      <c r="EZ113" s="326"/>
      <c r="FA113" s="326"/>
      <c r="FB113" s="326"/>
      <c r="FC113" s="326"/>
      <c r="FD113" s="326"/>
      <c r="FE113" s="326"/>
      <c r="FF113" s="326"/>
      <c r="FG113" s="326"/>
      <c r="FH113" s="326"/>
      <c r="FI113" s="326"/>
      <c r="FJ113" s="326"/>
      <c r="FK113" s="326"/>
      <c r="FL113" s="326"/>
      <c r="FM113" s="326"/>
      <c r="FN113" s="326"/>
      <c r="FO113" s="326"/>
      <c r="FP113" s="326"/>
      <c r="FQ113" s="326"/>
      <c r="FR113" s="326"/>
      <c r="FS113" s="326"/>
      <c r="FT113" s="326"/>
      <c r="FU113" s="326"/>
      <c r="FV113" s="326"/>
      <c r="FW113" s="326"/>
      <c r="FX113" s="326"/>
      <c r="FY113" s="326"/>
      <c r="FZ113" s="326"/>
      <c r="GA113" s="326"/>
      <c r="GB113" s="326"/>
      <c r="GC113" s="326"/>
      <c r="GD113" s="326"/>
      <c r="GE113" s="326"/>
      <c r="GF113" s="326"/>
      <c r="GG113" s="326"/>
      <c r="GH113" s="326"/>
      <c r="GI113" s="326"/>
      <c r="GJ113" s="326"/>
      <c r="GK113" s="326"/>
      <c r="GL113" s="326"/>
      <c r="GM113" s="326"/>
      <c r="GN113" s="326"/>
      <c r="GO113" s="326"/>
      <c r="GP113" s="326"/>
      <c r="GQ113" s="326"/>
      <c r="GR113" s="326"/>
      <c r="GS113" s="326"/>
      <c r="GT113" s="326"/>
      <c r="GU113" s="326"/>
      <c r="GV113" s="326"/>
      <c r="GW113" s="326"/>
      <c r="GX113" s="326"/>
      <c r="GY113" s="326"/>
      <c r="GZ113" s="326"/>
      <c r="HA113" s="326"/>
      <c r="HB113" s="326"/>
      <c r="HC113" s="326"/>
      <c r="HD113" s="326"/>
      <c r="HE113" s="326"/>
      <c r="HF113" s="326"/>
      <c r="HG113" s="326"/>
      <c r="HH113" s="326"/>
      <c r="HI113" s="326"/>
      <c r="HJ113" s="326"/>
      <c r="HK113" s="326"/>
      <c r="HL113" s="326"/>
      <c r="HM113" s="326"/>
      <c r="HN113" s="326"/>
      <c r="HO113" s="326"/>
      <c r="HP113" s="326"/>
      <c r="HQ113" s="326"/>
      <c r="HR113" s="326"/>
      <c r="HS113" s="326"/>
      <c r="HT113" s="326"/>
      <c r="HU113" s="326"/>
      <c r="HV113" s="326"/>
      <c r="HW113" s="326"/>
      <c r="HX113" s="326"/>
      <c r="HY113" s="326"/>
      <c r="HZ113" s="326"/>
      <c r="IA113" s="326"/>
      <c r="IB113" s="326"/>
      <c r="IC113" s="326"/>
      <c r="ID113" s="326"/>
      <c r="IE113" s="326"/>
      <c r="IF113" s="326"/>
      <c r="IG113" s="326"/>
      <c r="IH113" s="326"/>
      <c r="II113" s="326"/>
      <c r="IJ113" s="326"/>
      <c r="IK113" s="326"/>
      <c r="IL113" s="326"/>
      <c r="IM113" s="326"/>
      <c r="IN113" s="326"/>
      <c r="IO113" s="326"/>
      <c r="IP113" s="326"/>
      <c r="IQ113" s="326"/>
      <c r="IR113" s="326"/>
      <c r="IS113" s="326"/>
      <c r="IT113" s="326"/>
      <c r="IU113" s="326"/>
      <c r="IV113" s="326"/>
    </row>
    <row r="114" spans="1:256" customFormat="1">
      <c r="A114" s="326"/>
      <c r="B114" s="338" t="s">
        <v>240</v>
      </c>
      <c r="C114" s="339" t="s">
        <v>652</v>
      </c>
      <c r="D114" s="266">
        <v>9.6</v>
      </c>
      <c r="E114" s="266">
        <v>8.6</v>
      </c>
      <c r="F114" s="284">
        <v>18.2</v>
      </c>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6"/>
      <c r="BJ114" s="326"/>
      <c r="BK114" s="326"/>
      <c r="BL114" s="326"/>
      <c r="BM114" s="326"/>
      <c r="BN114" s="326"/>
      <c r="BO114" s="326"/>
      <c r="BP114" s="326"/>
      <c r="BQ114" s="326"/>
      <c r="BR114" s="326"/>
      <c r="BS114" s="326"/>
      <c r="BT114" s="326"/>
      <c r="BU114" s="326"/>
      <c r="BV114" s="326"/>
      <c r="BW114" s="326"/>
      <c r="BX114" s="326"/>
      <c r="BY114" s="326"/>
      <c r="BZ114" s="326"/>
      <c r="CA114" s="326"/>
      <c r="CB114" s="326"/>
      <c r="CC114" s="326"/>
      <c r="CD114" s="326"/>
      <c r="CE114" s="326"/>
      <c r="CF114" s="326"/>
      <c r="CG114" s="326"/>
      <c r="CH114" s="326"/>
      <c r="CI114" s="326"/>
      <c r="CJ114" s="326"/>
      <c r="CK114" s="326"/>
      <c r="CL114" s="326"/>
      <c r="CM114" s="326"/>
      <c r="CN114" s="326"/>
      <c r="CO114" s="326"/>
      <c r="CP114" s="326"/>
      <c r="CQ114" s="326"/>
      <c r="CR114" s="326"/>
      <c r="CS114" s="326"/>
      <c r="CT114" s="326"/>
      <c r="CU114" s="326"/>
      <c r="CV114" s="326"/>
      <c r="CW114" s="326"/>
      <c r="CX114" s="326"/>
      <c r="CY114" s="326"/>
      <c r="CZ114" s="326"/>
      <c r="DA114" s="326"/>
      <c r="DB114" s="326"/>
      <c r="DC114" s="326"/>
      <c r="DD114" s="326"/>
      <c r="DE114" s="326"/>
      <c r="DF114" s="326"/>
      <c r="DG114" s="326"/>
      <c r="DH114" s="326"/>
      <c r="DI114" s="326"/>
      <c r="DJ114" s="326"/>
      <c r="DK114" s="326"/>
      <c r="DL114" s="326"/>
      <c r="DM114" s="326"/>
      <c r="DN114" s="326"/>
      <c r="DO114" s="326"/>
      <c r="DP114" s="326"/>
      <c r="DQ114" s="326"/>
      <c r="DR114" s="326"/>
      <c r="DS114" s="326"/>
      <c r="DT114" s="326"/>
      <c r="DU114" s="326"/>
      <c r="DV114" s="326"/>
      <c r="DW114" s="326"/>
      <c r="DX114" s="326"/>
      <c r="DY114" s="326"/>
      <c r="DZ114" s="326"/>
      <c r="EA114" s="326"/>
      <c r="EB114" s="326"/>
      <c r="EC114" s="326"/>
      <c r="ED114" s="326"/>
      <c r="EE114" s="326"/>
      <c r="EF114" s="326"/>
      <c r="EG114" s="326"/>
      <c r="EH114" s="326"/>
      <c r="EI114" s="326"/>
      <c r="EJ114" s="326"/>
      <c r="EK114" s="326"/>
      <c r="EL114" s="326"/>
      <c r="EM114" s="326"/>
      <c r="EN114" s="326"/>
      <c r="EO114" s="326"/>
      <c r="EP114" s="326"/>
      <c r="EQ114" s="326"/>
      <c r="ER114" s="326"/>
      <c r="ES114" s="326"/>
      <c r="ET114" s="326"/>
      <c r="EU114" s="326"/>
      <c r="EV114" s="326"/>
      <c r="EW114" s="326"/>
      <c r="EX114" s="326"/>
      <c r="EY114" s="326"/>
      <c r="EZ114" s="326"/>
      <c r="FA114" s="326"/>
      <c r="FB114" s="326"/>
      <c r="FC114" s="326"/>
      <c r="FD114" s="326"/>
      <c r="FE114" s="326"/>
      <c r="FF114" s="326"/>
      <c r="FG114" s="326"/>
      <c r="FH114" s="326"/>
      <c r="FI114" s="326"/>
      <c r="FJ114" s="326"/>
      <c r="FK114" s="326"/>
      <c r="FL114" s="326"/>
      <c r="FM114" s="326"/>
      <c r="FN114" s="326"/>
      <c r="FO114" s="326"/>
      <c r="FP114" s="326"/>
      <c r="FQ114" s="326"/>
      <c r="FR114" s="326"/>
      <c r="FS114" s="326"/>
      <c r="FT114" s="326"/>
      <c r="FU114" s="326"/>
      <c r="FV114" s="326"/>
      <c r="FW114" s="326"/>
      <c r="FX114" s="326"/>
      <c r="FY114" s="326"/>
      <c r="FZ114" s="326"/>
      <c r="GA114" s="326"/>
      <c r="GB114" s="326"/>
      <c r="GC114" s="326"/>
      <c r="GD114" s="326"/>
      <c r="GE114" s="326"/>
      <c r="GF114" s="326"/>
      <c r="GG114" s="326"/>
      <c r="GH114" s="326"/>
      <c r="GI114" s="326"/>
      <c r="GJ114" s="326"/>
      <c r="GK114" s="326"/>
      <c r="GL114" s="326"/>
      <c r="GM114" s="326"/>
      <c r="GN114" s="326"/>
      <c r="GO114" s="326"/>
      <c r="GP114" s="326"/>
      <c r="GQ114" s="326"/>
      <c r="GR114" s="326"/>
      <c r="GS114" s="326"/>
      <c r="GT114" s="326"/>
      <c r="GU114" s="326"/>
      <c r="GV114" s="326"/>
      <c r="GW114" s="326"/>
      <c r="GX114" s="326"/>
      <c r="GY114" s="326"/>
      <c r="GZ114" s="326"/>
      <c r="HA114" s="326"/>
      <c r="HB114" s="326"/>
      <c r="HC114" s="326"/>
      <c r="HD114" s="326"/>
      <c r="HE114" s="326"/>
      <c r="HF114" s="326"/>
      <c r="HG114" s="326"/>
      <c r="HH114" s="326"/>
      <c r="HI114" s="326"/>
      <c r="HJ114" s="326"/>
      <c r="HK114" s="326"/>
      <c r="HL114" s="326"/>
      <c r="HM114" s="326"/>
      <c r="HN114" s="326"/>
      <c r="HO114" s="326"/>
      <c r="HP114" s="326"/>
      <c r="HQ114" s="326"/>
      <c r="HR114" s="326"/>
      <c r="HS114" s="326"/>
      <c r="HT114" s="326"/>
      <c r="HU114" s="326"/>
      <c r="HV114" s="326"/>
      <c r="HW114" s="326"/>
      <c r="HX114" s="326"/>
      <c r="HY114" s="326"/>
      <c r="HZ114" s="326"/>
      <c r="IA114" s="326"/>
      <c r="IB114" s="326"/>
      <c r="IC114" s="326"/>
      <c r="ID114" s="326"/>
      <c r="IE114" s="326"/>
      <c r="IF114" s="326"/>
      <c r="IG114" s="326"/>
      <c r="IH114" s="326"/>
      <c r="II114" s="326"/>
      <c r="IJ114" s="326"/>
      <c r="IK114" s="326"/>
      <c r="IL114" s="326"/>
      <c r="IM114" s="326"/>
      <c r="IN114" s="326"/>
      <c r="IO114" s="326"/>
      <c r="IP114" s="326"/>
      <c r="IQ114" s="326"/>
      <c r="IR114" s="326"/>
      <c r="IS114" s="326"/>
      <c r="IT114" s="326"/>
      <c r="IU114" s="326"/>
      <c r="IV114" s="326"/>
    </row>
    <row r="115" spans="1:256" customFormat="1">
      <c r="A115" s="326"/>
      <c r="B115" s="338" t="s">
        <v>72</v>
      </c>
      <c r="C115" s="270">
        <v>0.23549999999999999</v>
      </c>
      <c r="D115" s="266">
        <v>9.5</v>
      </c>
      <c r="E115" s="266">
        <v>1.3</v>
      </c>
      <c r="F115" s="284">
        <v>10.8</v>
      </c>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326"/>
      <c r="BB115" s="326"/>
      <c r="BC115" s="326"/>
      <c r="BD115" s="326"/>
      <c r="BE115" s="326"/>
      <c r="BF115" s="326"/>
      <c r="BG115" s="326"/>
      <c r="BH115" s="326"/>
      <c r="BI115" s="326"/>
      <c r="BJ115" s="326"/>
      <c r="BK115" s="326"/>
      <c r="BL115" s="326"/>
      <c r="BM115" s="326"/>
      <c r="BN115" s="326"/>
      <c r="BO115" s="326"/>
      <c r="BP115" s="326"/>
      <c r="BQ115" s="326"/>
      <c r="BR115" s="326"/>
      <c r="BS115" s="326"/>
      <c r="BT115" s="326"/>
      <c r="BU115" s="326"/>
      <c r="BV115" s="326"/>
      <c r="BW115" s="326"/>
      <c r="BX115" s="326"/>
      <c r="BY115" s="326"/>
      <c r="BZ115" s="326"/>
      <c r="CA115" s="326"/>
      <c r="CB115" s="326"/>
      <c r="CC115" s="326"/>
      <c r="CD115" s="326"/>
      <c r="CE115" s="326"/>
      <c r="CF115" s="326"/>
      <c r="CG115" s="326"/>
      <c r="CH115" s="326"/>
      <c r="CI115" s="326"/>
      <c r="CJ115" s="326"/>
      <c r="CK115" s="326"/>
      <c r="CL115" s="326"/>
      <c r="CM115" s="326"/>
      <c r="CN115" s="326"/>
      <c r="CO115" s="326"/>
      <c r="CP115" s="326"/>
      <c r="CQ115" s="326"/>
      <c r="CR115" s="326"/>
      <c r="CS115" s="326"/>
      <c r="CT115" s="326"/>
      <c r="CU115" s="326"/>
      <c r="CV115" s="326"/>
      <c r="CW115" s="326"/>
      <c r="CX115" s="326"/>
      <c r="CY115" s="326"/>
      <c r="CZ115" s="326"/>
      <c r="DA115" s="326"/>
      <c r="DB115" s="326"/>
      <c r="DC115" s="326"/>
      <c r="DD115" s="326"/>
      <c r="DE115" s="326"/>
      <c r="DF115" s="326"/>
      <c r="DG115" s="326"/>
      <c r="DH115" s="326"/>
      <c r="DI115" s="326"/>
      <c r="DJ115" s="326"/>
      <c r="DK115" s="326"/>
      <c r="DL115" s="326"/>
      <c r="DM115" s="326"/>
      <c r="DN115" s="326"/>
      <c r="DO115" s="326"/>
      <c r="DP115" s="326"/>
      <c r="DQ115" s="326"/>
      <c r="DR115" s="326"/>
      <c r="DS115" s="326"/>
      <c r="DT115" s="326"/>
      <c r="DU115" s="326"/>
      <c r="DV115" s="326"/>
      <c r="DW115" s="326"/>
      <c r="DX115" s="326"/>
      <c r="DY115" s="326"/>
      <c r="DZ115" s="326"/>
      <c r="EA115" s="326"/>
      <c r="EB115" s="326"/>
      <c r="EC115" s="326"/>
      <c r="ED115" s="326"/>
      <c r="EE115" s="326"/>
      <c r="EF115" s="326"/>
      <c r="EG115" s="326"/>
      <c r="EH115" s="326"/>
      <c r="EI115" s="326"/>
      <c r="EJ115" s="326"/>
      <c r="EK115" s="326"/>
      <c r="EL115" s="326"/>
      <c r="EM115" s="326"/>
      <c r="EN115" s="326"/>
      <c r="EO115" s="326"/>
      <c r="EP115" s="326"/>
      <c r="EQ115" s="326"/>
      <c r="ER115" s="326"/>
      <c r="ES115" s="326"/>
      <c r="ET115" s="326"/>
      <c r="EU115" s="326"/>
      <c r="EV115" s="326"/>
      <c r="EW115" s="326"/>
      <c r="EX115" s="326"/>
      <c r="EY115" s="326"/>
      <c r="EZ115" s="326"/>
      <c r="FA115" s="326"/>
      <c r="FB115" s="326"/>
      <c r="FC115" s="326"/>
      <c r="FD115" s="326"/>
      <c r="FE115" s="326"/>
      <c r="FF115" s="326"/>
      <c r="FG115" s="326"/>
      <c r="FH115" s="326"/>
      <c r="FI115" s="326"/>
      <c r="FJ115" s="326"/>
      <c r="FK115" s="326"/>
      <c r="FL115" s="326"/>
      <c r="FM115" s="326"/>
      <c r="FN115" s="326"/>
      <c r="FO115" s="326"/>
      <c r="FP115" s="326"/>
      <c r="FQ115" s="326"/>
      <c r="FR115" s="326"/>
      <c r="FS115" s="326"/>
      <c r="FT115" s="326"/>
      <c r="FU115" s="326"/>
      <c r="FV115" s="326"/>
      <c r="FW115" s="326"/>
      <c r="FX115" s="326"/>
      <c r="FY115" s="326"/>
      <c r="FZ115" s="326"/>
      <c r="GA115" s="326"/>
      <c r="GB115" s="326"/>
      <c r="GC115" s="326"/>
      <c r="GD115" s="326"/>
      <c r="GE115" s="326"/>
      <c r="GF115" s="326"/>
      <c r="GG115" s="326"/>
      <c r="GH115" s="326"/>
      <c r="GI115" s="326"/>
      <c r="GJ115" s="326"/>
      <c r="GK115" s="326"/>
      <c r="GL115" s="326"/>
      <c r="GM115" s="326"/>
      <c r="GN115" s="326"/>
      <c r="GO115" s="326"/>
      <c r="GP115" s="326"/>
      <c r="GQ115" s="326"/>
      <c r="GR115" s="326"/>
      <c r="GS115" s="326"/>
      <c r="GT115" s="326"/>
      <c r="GU115" s="326"/>
      <c r="GV115" s="326"/>
      <c r="GW115" s="326"/>
      <c r="GX115" s="326"/>
      <c r="GY115" s="326"/>
      <c r="GZ115" s="326"/>
      <c r="HA115" s="326"/>
      <c r="HB115" s="326"/>
      <c r="HC115" s="326"/>
      <c r="HD115" s="326"/>
      <c r="HE115" s="326"/>
      <c r="HF115" s="326"/>
      <c r="HG115" s="326"/>
      <c r="HH115" s="326"/>
      <c r="HI115" s="326"/>
      <c r="HJ115" s="326"/>
      <c r="HK115" s="326"/>
      <c r="HL115" s="326"/>
      <c r="HM115" s="326"/>
      <c r="HN115" s="326"/>
      <c r="HO115" s="326"/>
      <c r="HP115" s="326"/>
      <c r="HQ115" s="326"/>
      <c r="HR115" s="326"/>
      <c r="HS115" s="326"/>
      <c r="HT115" s="326"/>
      <c r="HU115" s="326"/>
      <c r="HV115" s="326"/>
      <c r="HW115" s="326"/>
      <c r="HX115" s="326"/>
      <c r="HY115" s="326"/>
      <c r="HZ115" s="326"/>
      <c r="IA115" s="326"/>
      <c r="IB115" s="326"/>
      <c r="IC115" s="326"/>
      <c r="ID115" s="326"/>
      <c r="IE115" s="326"/>
      <c r="IF115" s="326"/>
      <c r="IG115" s="326"/>
      <c r="IH115" s="326"/>
      <c r="II115" s="326"/>
      <c r="IJ115" s="326"/>
      <c r="IK115" s="326"/>
      <c r="IL115" s="326"/>
      <c r="IM115" s="326"/>
      <c r="IN115" s="326"/>
      <c r="IO115" s="326"/>
      <c r="IP115" s="326"/>
      <c r="IQ115" s="326"/>
      <c r="IR115" s="326"/>
      <c r="IS115" s="326"/>
      <c r="IT115" s="326"/>
      <c r="IU115" s="326"/>
      <c r="IV115" s="326"/>
    </row>
    <row r="116" spans="1:256" customFormat="1">
      <c r="A116" s="326"/>
      <c r="B116" s="338" t="s">
        <v>425</v>
      </c>
      <c r="C116" s="270">
        <v>0.6</v>
      </c>
      <c r="D116" s="266">
        <v>9.4</v>
      </c>
      <c r="E116" s="340" t="s">
        <v>542</v>
      </c>
      <c r="F116" s="284">
        <v>9.4</v>
      </c>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c r="BF116" s="326"/>
      <c r="BG116" s="326"/>
      <c r="BH116" s="326"/>
      <c r="BI116" s="326"/>
      <c r="BJ116" s="326"/>
      <c r="BK116" s="326"/>
      <c r="BL116" s="326"/>
      <c r="BM116" s="326"/>
      <c r="BN116" s="326"/>
      <c r="BO116" s="326"/>
      <c r="BP116" s="326"/>
      <c r="BQ116" s="326"/>
      <c r="BR116" s="326"/>
      <c r="BS116" s="326"/>
      <c r="BT116" s="326"/>
      <c r="BU116" s="326"/>
      <c r="BV116" s="326"/>
      <c r="BW116" s="326"/>
      <c r="BX116" s="326"/>
      <c r="BY116" s="326"/>
      <c r="BZ116" s="326"/>
      <c r="CA116" s="326"/>
      <c r="CB116" s="326"/>
      <c r="CC116" s="326"/>
      <c r="CD116" s="326"/>
      <c r="CE116" s="326"/>
      <c r="CF116" s="326"/>
      <c r="CG116" s="326"/>
      <c r="CH116" s="326"/>
      <c r="CI116" s="326"/>
      <c r="CJ116" s="326"/>
      <c r="CK116" s="326"/>
      <c r="CL116" s="326"/>
      <c r="CM116" s="326"/>
      <c r="CN116" s="326"/>
      <c r="CO116" s="326"/>
      <c r="CP116" s="326"/>
      <c r="CQ116" s="326"/>
      <c r="CR116" s="326"/>
      <c r="CS116" s="326"/>
      <c r="CT116" s="326"/>
      <c r="CU116" s="326"/>
      <c r="CV116" s="326"/>
      <c r="CW116" s="326"/>
      <c r="CX116" s="326"/>
      <c r="CY116" s="326"/>
      <c r="CZ116" s="326"/>
      <c r="DA116" s="326"/>
      <c r="DB116" s="326"/>
      <c r="DC116" s="326"/>
      <c r="DD116" s="326"/>
      <c r="DE116" s="326"/>
      <c r="DF116" s="326"/>
      <c r="DG116" s="326"/>
      <c r="DH116" s="326"/>
      <c r="DI116" s="326"/>
      <c r="DJ116" s="326"/>
      <c r="DK116" s="326"/>
      <c r="DL116" s="326"/>
      <c r="DM116" s="326"/>
      <c r="DN116" s="326"/>
      <c r="DO116" s="326"/>
      <c r="DP116" s="326"/>
      <c r="DQ116" s="326"/>
      <c r="DR116" s="326"/>
      <c r="DS116" s="326"/>
      <c r="DT116" s="326"/>
      <c r="DU116" s="326"/>
      <c r="DV116" s="326"/>
      <c r="DW116" s="326"/>
      <c r="DX116" s="326"/>
      <c r="DY116" s="326"/>
      <c r="DZ116" s="326"/>
      <c r="EA116" s="326"/>
      <c r="EB116" s="326"/>
      <c r="EC116" s="326"/>
      <c r="ED116" s="326"/>
      <c r="EE116" s="326"/>
      <c r="EF116" s="326"/>
      <c r="EG116" s="326"/>
      <c r="EH116" s="326"/>
      <c r="EI116" s="326"/>
      <c r="EJ116" s="326"/>
      <c r="EK116" s="326"/>
      <c r="EL116" s="326"/>
      <c r="EM116" s="326"/>
      <c r="EN116" s="326"/>
      <c r="EO116" s="326"/>
      <c r="EP116" s="326"/>
      <c r="EQ116" s="326"/>
      <c r="ER116" s="326"/>
      <c r="ES116" s="326"/>
      <c r="ET116" s="326"/>
      <c r="EU116" s="326"/>
      <c r="EV116" s="326"/>
      <c r="EW116" s="326"/>
      <c r="EX116" s="326"/>
      <c r="EY116" s="326"/>
      <c r="EZ116" s="326"/>
      <c r="FA116" s="326"/>
      <c r="FB116" s="326"/>
      <c r="FC116" s="326"/>
      <c r="FD116" s="326"/>
      <c r="FE116" s="326"/>
      <c r="FF116" s="326"/>
      <c r="FG116" s="326"/>
      <c r="FH116" s="326"/>
      <c r="FI116" s="326"/>
      <c r="FJ116" s="326"/>
      <c r="FK116" s="326"/>
      <c r="FL116" s="326"/>
      <c r="FM116" s="326"/>
      <c r="FN116" s="326"/>
      <c r="FO116" s="326"/>
      <c r="FP116" s="326"/>
      <c r="FQ116" s="326"/>
      <c r="FR116" s="326"/>
      <c r="FS116" s="326"/>
      <c r="FT116" s="326"/>
      <c r="FU116" s="326"/>
      <c r="FV116" s="326"/>
      <c r="FW116" s="326"/>
      <c r="FX116" s="326"/>
      <c r="FY116" s="326"/>
      <c r="FZ116" s="326"/>
      <c r="GA116" s="326"/>
      <c r="GB116" s="326"/>
      <c r="GC116" s="326"/>
      <c r="GD116" s="326"/>
      <c r="GE116" s="326"/>
      <c r="GF116" s="326"/>
      <c r="GG116" s="326"/>
      <c r="GH116" s="326"/>
      <c r="GI116" s="326"/>
      <c r="GJ116" s="326"/>
      <c r="GK116" s="326"/>
      <c r="GL116" s="326"/>
      <c r="GM116" s="326"/>
      <c r="GN116" s="326"/>
      <c r="GO116" s="326"/>
      <c r="GP116" s="326"/>
      <c r="GQ116" s="326"/>
      <c r="GR116" s="326"/>
      <c r="GS116" s="326"/>
      <c r="GT116" s="326"/>
      <c r="GU116" s="326"/>
      <c r="GV116" s="326"/>
      <c r="GW116" s="326"/>
      <c r="GX116" s="326"/>
      <c r="GY116" s="326"/>
      <c r="GZ116" s="326"/>
      <c r="HA116" s="326"/>
      <c r="HB116" s="326"/>
      <c r="HC116" s="326"/>
      <c r="HD116" s="326"/>
      <c r="HE116" s="326"/>
      <c r="HF116" s="326"/>
      <c r="HG116" s="326"/>
      <c r="HH116" s="326"/>
      <c r="HI116" s="326"/>
      <c r="HJ116" s="326"/>
      <c r="HK116" s="326"/>
      <c r="HL116" s="326"/>
      <c r="HM116" s="326"/>
      <c r="HN116" s="326"/>
      <c r="HO116" s="326"/>
      <c r="HP116" s="326"/>
      <c r="HQ116" s="326"/>
      <c r="HR116" s="326"/>
      <c r="HS116" s="326"/>
      <c r="HT116" s="326"/>
      <c r="HU116" s="326"/>
      <c r="HV116" s="326"/>
      <c r="HW116" s="326"/>
      <c r="HX116" s="326"/>
      <c r="HY116" s="326"/>
      <c r="HZ116" s="326"/>
      <c r="IA116" s="326"/>
      <c r="IB116" s="326"/>
      <c r="IC116" s="326"/>
      <c r="ID116" s="326"/>
      <c r="IE116" s="326"/>
      <c r="IF116" s="326"/>
      <c r="IG116" s="326"/>
      <c r="IH116" s="326"/>
      <c r="II116" s="326"/>
      <c r="IJ116" s="326"/>
      <c r="IK116" s="326"/>
      <c r="IL116" s="326"/>
      <c r="IM116" s="326"/>
      <c r="IN116" s="326"/>
      <c r="IO116" s="326"/>
      <c r="IP116" s="326"/>
      <c r="IQ116" s="326"/>
      <c r="IR116" s="326"/>
      <c r="IS116" s="326"/>
      <c r="IT116" s="326"/>
      <c r="IU116" s="326"/>
      <c r="IV116" s="326"/>
    </row>
    <row r="117" spans="1:256" customFormat="1">
      <c r="A117" s="326"/>
      <c r="B117" s="338" t="s">
        <v>148</v>
      </c>
      <c r="C117" s="270">
        <v>0.05</v>
      </c>
      <c r="D117" s="266">
        <v>7.5</v>
      </c>
      <c r="E117" s="340" t="s">
        <v>542</v>
      </c>
      <c r="F117" s="284">
        <v>7.5</v>
      </c>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326"/>
      <c r="BB117" s="326"/>
      <c r="BC117" s="326"/>
      <c r="BD117" s="326"/>
      <c r="BE117" s="326"/>
      <c r="BF117" s="326"/>
      <c r="BG117" s="326"/>
      <c r="BH117" s="326"/>
      <c r="BI117" s="326"/>
      <c r="BJ117" s="326"/>
      <c r="BK117" s="326"/>
      <c r="BL117" s="326"/>
      <c r="BM117" s="326"/>
      <c r="BN117" s="326"/>
      <c r="BO117" s="326"/>
      <c r="BP117" s="326"/>
      <c r="BQ117" s="326"/>
      <c r="BR117" s="326"/>
      <c r="BS117" s="326"/>
      <c r="BT117" s="326"/>
      <c r="BU117" s="326"/>
      <c r="BV117" s="326"/>
      <c r="BW117" s="326"/>
      <c r="BX117" s="326"/>
      <c r="BY117" s="326"/>
      <c r="BZ117" s="326"/>
      <c r="CA117" s="326"/>
      <c r="CB117" s="326"/>
      <c r="CC117" s="326"/>
      <c r="CD117" s="326"/>
      <c r="CE117" s="326"/>
      <c r="CF117" s="326"/>
      <c r="CG117" s="326"/>
      <c r="CH117" s="326"/>
      <c r="CI117" s="326"/>
      <c r="CJ117" s="326"/>
      <c r="CK117" s="326"/>
      <c r="CL117" s="326"/>
      <c r="CM117" s="326"/>
      <c r="CN117" s="326"/>
      <c r="CO117" s="326"/>
      <c r="CP117" s="326"/>
      <c r="CQ117" s="326"/>
      <c r="CR117" s="326"/>
      <c r="CS117" s="326"/>
      <c r="CT117" s="326"/>
      <c r="CU117" s="326"/>
      <c r="CV117" s="326"/>
      <c r="CW117" s="326"/>
      <c r="CX117" s="326"/>
      <c r="CY117" s="326"/>
      <c r="CZ117" s="326"/>
      <c r="DA117" s="326"/>
      <c r="DB117" s="326"/>
      <c r="DC117" s="326"/>
      <c r="DD117" s="326"/>
      <c r="DE117" s="326"/>
      <c r="DF117" s="326"/>
      <c r="DG117" s="326"/>
      <c r="DH117" s="326"/>
      <c r="DI117" s="326"/>
      <c r="DJ117" s="326"/>
      <c r="DK117" s="326"/>
      <c r="DL117" s="326"/>
      <c r="DM117" s="326"/>
      <c r="DN117" s="326"/>
      <c r="DO117" s="326"/>
      <c r="DP117" s="326"/>
      <c r="DQ117" s="326"/>
      <c r="DR117" s="326"/>
      <c r="DS117" s="326"/>
      <c r="DT117" s="326"/>
      <c r="DU117" s="326"/>
      <c r="DV117" s="326"/>
      <c r="DW117" s="326"/>
      <c r="DX117" s="326"/>
      <c r="DY117" s="326"/>
      <c r="DZ117" s="326"/>
      <c r="EA117" s="326"/>
      <c r="EB117" s="326"/>
      <c r="EC117" s="326"/>
      <c r="ED117" s="326"/>
      <c r="EE117" s="326"/>
      <c r="EF117" s="326"/>
      <c r="EG117" s="326"/>
      <c r="EH117" s="326"/>
      <c r="EI117" s="326"/>
      <c r="EJ117" s="326"/>
      <c r="EK117" s="326"/>
      <c r="EL117" s="326"/>
      <c r="EM117" s="326"/>
      <c r="EN117" s="326"/>
      <c r="EO117" s="326"/>
      <c r="EP117" s="326"/>
      <c r="EQ117" s="326"/>
      <c r="ER117" s="326"/>
      <c r="ES117" s="326"/>
      <c r="ET117" s="326"/>
      <c r="EU117" s="326"/>
      <c r="EV117" s="326"/>
      <c r="EW117" s="326"/>
      <c r="EX117" s="326"/>
      <c r="EY117" s="326"/>
      <c r="EZ117" s="326"/>
      <c r="FA117" s="326"/>
      <c r="FB117" s="326"/>
      <c r="FC117" s="326"/>
      <c r="FD117" s="326"/>
      <c r="FE117" s="326"/>
      <c r="FF117" s="326"/>
      <c r="FG117" s="326"/>
      <c r="FH117" s="326"/>
      <c r="FI117" s="326"/>
      <c r="FJ117" s="326"/>
      <c r="FK117" s="326"/>
      <c r="FL117" s="326"/>
      <c r="FM117" s="326"/>
      <c r="FN117" s="326"/>
      <c r="FO117" s="326"/>
      <c r="FP117" s="326"/>
      <c r="FQ117" s="326"/>
      <c r="FR117" s="326"/>
      <c r="FS117" s="326"/>
      <c r="FT117" s="326"/>
      <c r="FU117" s="326"/>
      <c r="FV117" s="326"/>
      <c r="FW117" s="326"/>
      <c r="FX117" s="326"/>
      <c r="FY117" s="326"/>
      <c r="FZ117" s="326"/>
      <c r="GA117" s="326"/>
      <c r="GB117" s="326"/>
      <c r="GC117" s="326"/>
      <c r="GD117" s="326"/>
      <c r="GE117" s="326"/>
      <c r="GF117" s="326"/>
      <c r="GG117" s="326"/>
      <c r="GH117" s="326"/>
      <c r="GI117" s="326"/>
      <c r="GJ117" s="326"/>
      <c r="GK117" s="326"/>
      <c r="GL117" s="326"/>
      <c r="GM117" s="326"/>
      <c r="GN117" s="326"/>
      <c r="GO117" s="326"/>
      <c r="GP117" s="326"/>
      <c r="GQ117" s="326"/>
      <c r="GR117" s="326"/>
      <c r="GS117" s="326"/>
      <c r="GT117" s="326"/>
      <c r="GU117" s="326"/>
      <c r="GV117" s="326"/>
      <c r="GW117" s="326"/>
      <c r="GX117" s="326"/>
      <c r="GY117" s="326"/>
      <c r="GZ117" s="326"/>
      <c r="HA117" s="326"/>
      <c r="HB117" s="326"/>
      <c r="HC117" s="326"/>
      <c r="HD117" s="326"/>
      <c r="HE117" s="326"/>
      <c r="HF117" s="326"/>
      <c r="HG117" s="326"/>
      <c r="HH117" s="326"/>
      <c r="HI117" s="326"/>
      <c r="HJ117" s="326"/>
      <c r="HK117" s="326"/>
      <c r="HL117" s="326"/>
      <c r="HM117" s="326"/>
      <c r="HN117" s="326"/>
      <c r="HO117" s="326"/>
      <c r="HP117" s="326"/>
      <c r="HQ117" s="326"/>
      <c r="HR117" s="326"/>
      <c r="HS117" s="326"/>
      <c r="HT117" s="326"/>
      <c r="HU117" s="326"/>
      <c r="HV117" s="326"/>
      <c r="HW117" s="326"/>
      <c r="HX117" s="326"/>
      <c r="HY117" s="326"/>
      <c r="HZ117" s="326"/>
      <c r="IA117" s="326"/>
      <c r="IB117" s="326"/>
      <c r="IC117" s="326"/>
      <c r="ID117" s="326"/>
      <c r="IE117" s="326"/>
      <c r="IF117" s="326"/>
      <c r="IG117" s="326"/>
      <c r="IH117" s="326"/>
      <c r="II117" s="326"/>
      <c r="IJ117" s="326"/>
      <c r="IK117" s="326"/>
      <c r="IL117" s="326"/>
      <c r="IM117" s="326"/>
      <c r="IN117" s="326"/>
      <c r="IO117" s="326"/>
      <c r="IP117" s="326"/>
      <c r="IQ117" s="326"/>
      <c r="IR117" s="326"/>
      <c r="IS117" s="326"/>
      <c r="IT117" s="326"/>
      <c r="IU117" s="326"/>
      <c r="IV117" s="326"/>
    </row>
    <row r="118" spans="1:256" customFormat="1">
      <c r="A118" s="326"/>
      <c r="B118" s="338" t="s">
        <v>569</v>
      </c>
      <c r="C118" s="270">
        <v>0.18329999999999999</v>
      </c>
      <c r="D118" s="340" t="s">
        <v>542</v>
      </c>
      <c r="E118" s="340">
        <v>3.1</v>
      </c>
      <c r="F118" s="284">
        <v>3.1</v>
      </c>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6"/>
      <c r="AQ118" s="326"/>
      <c r="AR118" s="326"/>
      <c r="AS118" s="326"/>
      <c r="AT118" s="326"/>
      <c r="AU118" s="326"/>
      <c r="AV118" s="326"/>
      <c r="AW118" s="326"/>
      <c r="AX118" s="326"/>
      <c r="AY118" s="326"/>
      <c r="AZ118" s="326"/>
      <c r="BA118" s="326"/>
      <c r="BB118" s="326"/>
      <c r="BC118" s="326"/>
      <c r="BD118" s="326"/>
      <c r="BE118" s="326"/>
      <c r="BF118" s="326"/>
      <c r="BG118" s="326"/>
      <c r="BH118" s="326"/>
      <c r="BI118" s="326"/>
      <c r="BJ118" s="326"/>
      <c r="BK118" s="326"/>
      <c r="BL118" s="326"/>
      <c r="BM118" s="326"/>
      <c r="BN118" s="326"/>
      <c r="BO118" s="326"/>
      <c r="BP118" s="326"/>
      <c r="BQ118" s="326"/>
      <c r="BR118" s="326"/>
      <c r="BS118" s="326"/>
      <c r="BT118" s="326"/>
      <c r="BU118" s="326"/>
      <c r="BV118" s="326"/>
      <c r="BW118" s="326"/>
      <c r="BX118" s="326"/>
      <c r="BY118" s="326"/>
      <c r="BZ118" s="326"/>
      <c r="CA118" s="326"/>
      <c r="CB118" s="326"/>
      <c r="CC118" s="326"/>
      <c r="CD118" s="326"/>
      <c r="CE118" s="326"/>
      <c r="CF118" s="326"/>
      <c r="CG118" s="326"/>
      <c r="CH118" s="326"/>
      <c r="CI118" s="326"/>
      <c r="CJ118" s="326"/>
      <c r="CK118" s="326"/>
      <c r="CL118" s="326"/>
      <c r="CM118" s="326"/>
      <c r="CN118" s="326"/>
      <c r="CO118" s="326"/>
      <c r="CP118" s="326"/>
      <c r="CQ118" s="326"/>
      <c r="CR118" s="326"/>
      <c r="CS118" s="326"/>
      <c r="CT118" s="326"/>
      <c r="CU118" s="326"/>
      <c r="CV118" s="326"/>
      <c r="CW118" s="326"/>
      <c r="CX118" s="326"/>
      <c r="CY118" s="326"/>
      <c r="CZ118" s="326"/>
      <c r="DA118" s="326"/>
      <c r="DB118" s="326"/>
      <c r="DC118" s="326"/>
      <c r="DD118" s="326"/>
      <c r="DE118" s="326"/>
      <c r="DF118" s="326"/>
      <c r="DG118" s="326"/>
      <c r="DH118" s="326"/>
      <c r="DI118" s="326"/>
      <c r="DJ118" s="326"/>
      <c r="DK118" s="326"/>
      <c r="DL118" s="326"/>
      <c r="DM118" s="326"/>
      <c r="DN118" s="326"/>
      <c r="DO118" s="326"/>
      <c r="DP118" s="326"/>
      <c r="DQ118" s="326"/>
      <c r="DR118" s="326"/>
      <c r="DS118" s="326"/>
      <c r="DT118" s="326"/>
      <c r="DU118" s="326"/>
      <c r="DV118" s="326"/>
      <c r="DW118" s="326"/>
      <c r="DX118" s="326"/>
      <c r="DY118" s="326"/>
      <c r="DZ118" s="326"/>
      <c r="EA118" s="326"/>
      <c r="EB118" s="326"/>
      <c r="EC118" s="326"/>
      <c r="ED118" s="326"/>
      <c r="EE118" s="326"/>
      <c r="EF118" s="326"/>
      <c r="EG118" s="326"/>
      <c r="EH118" s="326"/>
      <c r="EI118" s="326"/>
      <c r="EJ118" s="326"/>
      <c r="EK118" s="326"/>
      <c r="EL118" s="326"/>
      <c r="EM118" s="326"/>
      <c r="EN118" s="326"/>
      <c r="EO118" s="326"/>
      <c r="EP118" s="326"/>
      <c r="EQ118" s="326"/>
      <c r="ER118" s="326"/>
      <c r="ES118" s="326"/>
      <c r="ET118" s="326"/>
      <c r="EU118" s="326"/>
      <c r="EV118" s="326"/>
      <c r="EW118" s="326"/>
      <c r="EX118" s="326"/>
      <c r="EY118" s="326"/>
      <c r="EZ118" s="326"/>
      <c r="FA118" s="326"/>
      <c r="FB118" s="326"/>
      <c r="FC118" s="326"/>
      <c r="FD118" s="326"/>
      <c r="FE118" s="326"/>
      <c r="FF118" s="326"/>
      <c r="FG118" s="326"/>
      <c r="FH118" s="326"/>
      <c r="FI118" s="326"/>
      <c r="FJ118" s="326"/>
      <c r="FK118" s="326"/>
      <c r="FL118" s="326"/>
      <c r="FM118" s="326"/>
      <c r="FN118" s="326"/>
      <c r="FO118" s="326"/>
      <c r="FP118" s="326"/>
      <c r="FQ118" s="326"/>
      <c r="FR118" s="326"/>
      <c r="FS118" s="326"/>
      <c r="FT118" s="326"/>
      <c r="FU118" s="326"/>
      <c r="FV118" s="326"/>
      <c r="FW118" s="326"/>
      <c r="FX118" s="326"/>
      <c r="FY118" s="326"/>
      <c r="FZ118" s="326"/>
      <c r="GA118" s="326"/>
      <c r="GB118" s="326"/>
      <c r="GC118" s="326"/>
      <c r="GD118" s="326"/>
      <c r="GE118" s="326"/>
      <c r="GF118" s="326"/>
      <c r="GG118" s="326"/>
      <c r="GH118" s="326"/>
      <c r="GI118" s="326"/>
      <c r="GJ118" s="326"/>
      <c r="GK118" s="326"/>
      <c r="GL118" s="326"/>
      <c r="GM118" s="326"/>
      <c r="GN118" s="326"/>
      <c r="GO118" s="326"/>
      <c r="GP118" s="326"/>
      <c r="GQ118" s="326"/>
      <c r="GR118" s="326"/>
      <c r="GS118" s="326"/>
      <c r="GT118" s="326"/>
      <c r="GU118" s="326"/>
      <c r="GV118" s="326"/>
      <c r="GW118" s="326"/>
      <c r="GX118" s="326"/>
      <c r="GY118" s="326"/>
      <c r="GZ118" s="326"/>
      <c r="HA118" s="326"/>
      <c r="HB118" s="326"/>
      <c r="HC118" s="326"/>
      <c r="HD118" s="326"/>
      <c r="HE118" s="326"/>
      <c r="HF118" s="326"/>
      <c r="HG118" s="326"/>
      <c r="HH118" s="326"/>
      <c r="HI118" s="326"/>
      <c r="HJ118" s="326"/>
      <c r="HK118" s="326"/>
      <c r="HL118" s="326"/>
      <c r="HM118" s="326"/>
      <c r="HN118" s="326"/>
      <c r="HO118" s="326"/>
      <c r="HP118" s="326"/>
      <c r="HQ118" s="326"/>
      <c r="HR118" s="326"/>
      <c r="HS118" s="326"/>
      <c r="HT118" s="326"/>
      <c r="HU118" s="326"/>
      <c r="HV118" s="326"/>
      <c r="HW118" s="326"/>
      <c r="HX118" s="326"/>
      <c r="HY118" s="326"/>
      <c r="HZ118" s="326"/>
      <c r="IA118" s="326"/>
      <c r="IB118" s="326"/>
      <c r="IC118" s="326"/>
      <c r="ID118" s="326"/>
      <c r="IE118" s="326"/>
      <c r="IF118" s="326"/>
      <c r="IG118" s="326"/>
      <c r="IH118" s="326"/>
      <c r="II118" s="326"/>
      <c r="IJ118" s="326"/>
      <c r="IK118" s="326"/>
      <c r="IL118" s="326"/>
      <c r="IM118" s="326"/>
      <c r="IN118" s="326"/>
      <c r="IO118" s="326"/>
      <c r="IP118" s="326"/>
      <c r="IQ118" s="326"/>
      <c r="IR118" s="326"/>
      <c r="IS118" s="326"/>
      <c r="IT118" s="326"/>
      <c r="IU118" s="326"/>
      <c r="IV118" s="326"/>
    </row>
    <row r="119" spans="1:256" customFormat="1">
      <c r="A119" s="326"/>
      <c r="B119" s="338" t="s">
        <v>220</v>
      </c>
      <c r="C119" s="270">
        <v>0.15</v>
      </c>
      <c r="D119" s="340">
        <v>0.9</v>
      </c>
      <c r="E119" s="340" t="s">
        <v>542</v>
      </c>
      <c r="F119" s="284">
        <v>0.9</v>
      </c>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6"/>
      <c r="AD119" s="326"/>
      <c r="AE119" s="326"/>
      <c r="AF119" s="326"/>
      <c r="AG119" s="326"/>
      <c r="AH119" s="326"/>
      <c r="AI119" s="326"/>
      <c r="AJ119" s="326"/>
      <c r="AK119" s="326"/>
      <c r="AL119" s="326"/>
      <c r="AM119" s="326"/>
      <c r="AN119" s="326"/>
      <c r="AO119" s="326"/>
      <c r="AP119" s="326"/>
      <c r="AQ119" s="326"/>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326"/>
      <c r="BW119" s="326"/>
      <c r="BX119" s="326"/>
      <c r="BY119" s="326"/>
      <c r="BZ119" s="326"/>
      <c r="CA119" s="326"/>
      <c r="CB119" s="326"/>
      <c r="CC119" s="326"/>
      <c r="CD119" s="326"/>
      <c r="CE119" s="326"/>
      <c r="CF119" s="326"/>
      <c r="CG119" s="326"/>
      <c r="CH119" s="326"/>
      <c r="CI119" s="326"/>
      <c r="CJ119" s="326"/>
      <c r="CK119" s="326"/>
      <c r="CL119" s="326"/>
      <c r="CM119" s="326"/>
      <c r="CN119" s="326"/>
      <c r="CO119" s="326"/>
      <c r="CP119" s="326"/>
      <c r="CQ119" s="326"/>
      <c r="CR119" s="326"/>
      <c r="CS119" s="326"/>
      <c r="CT119" s="326"/>
      <c r="CU119" s="326"/>
      <c r="CV119" s="326"/>
      <c r="CW119" s="326"/>
      <c r="CX119" s="326"/>
      <c r="CY119" s="326"/>
      <c r="CZ119" s="326"/>
      <c r="DA119" s="326"/>
      <c r="DB119" s="326"/>
      <c r="DC119" s="326"/>
      <c r="DD119" s="326"/>
      <c r="DE119" s="326"/>
      <c r="DF119" s="326"/>
      <c r="DG119" s="326"/>
      <c r="DH119" s="326"/>
      <c r="DI119" s="326"/>
      <c r="DJ119" s="326"/>
      <c r="DK119" s="326"/>
      <c r="DL119" s="326"/>
      <c r="DM119" s="326"/>
      <c r="DN119" s="326"/>
      <c r="DO119" s="326"/>
      <c r="DP119" s="326"/>
      <c r="DQ119" s="326"/>
      <c r="DR119" s="326"/>
      <c r="DS119" s="326"/>
      <c r="DT119" s="326"/>
      <c r="DU119" s="326"/>
      <c r="DV119" s="326"/>
      <c r="DW119" s="326"/>
      <c r="DX119" s="326"/>
      <c r="DY119" s="326"/>
      <c r="DZ119" s="326"/>
      <c r="EA119" s="326"/>
      <c r="EB119" s="326"/>
      <c r="EC119" s="326"/>
      <c r="ED119" s="326"/>
      <c r="EE119" s="326"/>
      <c r="EF119" s="326"/>
      <c r="EG119" s="326"/>
      <c r="EH119" s="326"/>
      <c r="EI119" s="326"/>
      <c r="EJ119" s="326"/>
      <c r="EK119" s="326"/>
      <c r="EL119" s="326"/>
      <c r="EM119" s="326"/>
      <c r="EN119" s="326"/>
      <c r="EO119" s="326"/>
      <c r="EP119" s="326"/>
      <c r="EQ119" s="326"/>
      <c r="ER119" s="326"/>
      <c r="ES119" s="326"/>
      <c r="ET119" s="326"/>
      <c r="EU119" s="326"/>
      <c r="EV119" s="326"/>
      <c r="EW119" s="326"/>
      <c r="EX119" s="326"/>
      <c r="EY119" s="326"/>
      <c r="EZ119" s="326"/>
      <c r="FA119" s="326"/>
      <c r="FB119" s="326"/>
      <c r="FC119" s="326"/>
      <c r="FD119" s="326"/>
      <c r="FE119" s="326"/>
      <c r="FF119" s="326"/>
      <c r="FG119" s="326"/>
      <c r="FH119" s="326"/>
      <c r="FI119" s="326"/>
      <c r="FJ119" s="326"/>
      <c r="FK119" s="326"/>
      <c r="FL119" s="326"/>
      <c r="FM119" s="326"/>
      <c r="FN119" s="326"/>
      <c r="FO119" s="326"/>
      <c r="FP119" s="326"/>
      <c r="FQ119" s="326"/>
      <c r="FR119" s="326"/>
      <c r="FS119" s="326"/>
      <c r="FT119" s="326"/>
      <c r="FU119" s="326"/>
      <c r="FV119" s="326"/>
      <c r="FW119" s="326"/>
      <c r="FX119" s="326"/>
      <c r="FY119" s="326"/>
      <c r="FZ119" s="326"/>
      <c r="GA119" s="326"/>
      <c r="GB119" s="326"/>
      <c r="GC119" s="326"/>
      <c r="GD119" s="326"/>
      <c r="GE119" s="326"/>
      <c r="GF119" s="326"/>
      <c r="GG119" s="326"/>
      <c r="GH119" s="326"/>
      <c r="GI119" s="326"/>
      <c r="GJ119" s="326"/>
      <c r="GK119" s="326"/>
      <c r="GL119" s="326"/>
      <c r="GM119" s="326"/>
      <c r="GN119" s="326"/>
      <c r="GO119" s="326"/>
      <c r="GP119" s="326"/>
      <c r="GQ119" s="326"/>
      <c r="GR119" s="326"/>
      <c r="GS119" s="326"/>
      <c r="GT119" s="326"/>
      <c r="GU119" s="326"/>
      <c r="GV119" s="326"/>
      <c r="GW119" s="326"/>
      <c r="GX119" s="326"/>
      <c r="GY119" s="326"/>
      <c r="GZ119" s="326"/>
      <c r="HA119" s="326"/>
      <c r="HB119" s="326"/>
      <c r="HC119" s="326"/>
      <c r="HD119" s="326"/>
      <c r="HE119" s="326"/>
      <c r="HF119" s="326"/>
      <c r="HG119" s="326"/>
      <c r="HH119" s="326"/>
      <c r="HI119" s="326"/>
      <c r="HJ119" s="326"/>
      <c r="HK119" s="326"/>
      <c r="HL119" s="326"/>
      <c r="HM119" s="326"/>
      <c r="HN119" s="326"/>
      <c r="HO119" s="326"/>
      <c r="HP119" s="326"/>
      <c r="HQ119" s="326"/>
      <c r="HR119" s="326"/>
      <c r="HS119" s="326"/>
      <c r="HT119" s="326"/>
      <c r="HU119" s="326"/>
      <c r="HV119" s="326"/>
      <c r="HW119" s="326"/>
      <c r="HX119" s="326"/>
      <c r="HY119" s="326"/>
      <c r="HZ119" s="326"/>
      <c r="IA119" s="326"/>
      <c r="IB119" s="326"/>
      <c r="IC119" s="326"/>
      <c r="ID119" s="326"/>
      <c r="IE119" s="326"/>
      <c r="IF119" s="326"/>
      <c r="IG119" s="326"/>
      <c r="IH119" s="326"/>
      <c r="II119" s="326"/>
      <c r="IJ119" s="326"/>
      <c r="IK119" s="326"/>
      <c r="IL119" s="326"/>
      <c r="IM119" s="326"/>
      <c r="IN119" s="326"/>
      <c r="IO119" s="326"/>
      <c r="IP119" s="326"/>
      <c r="IQ119" s="326"/>
      <c r="IR119" s="326"/>
      <c r="IS119" s="326"/>
      <c r="IT119" s="326"/>
      <c r="IU119" s="326"/>
      <c r="IV119" s="326"/>
    </row>
    <row r="120" spans="1:256" customFormat="1">
      <c r="A120" s="326"/>
      <c r="B120" s="338" t="s">
        <v>586</v>
      </c>
      <c r="C120" s="270">
        <v>0.35</v>
      </c>
      <c r="D120" s="340" t="s">
        <v>542</v>
      </c>
      <c r="E120" s="340" t="s">
        <v>542</v>
      </c>
      <c r="F120" s="284">
        <v>0</v>
      </c>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326"/>
      <c r="AT120" s="326"/>
      <c r="AU120" s="326"/>
      <c r="AV120" s="326"/>
      <c r="AW120" s="326"/>
      <c r="AX120" s="326"/>
      <c r="AY120" s="326"/>
      <c r="AZ120" s="326"/>
      <c r="BA120" s="326"/>
      <c r="BB120" s="326"/>
      <c r="BC120" s="326"/>
      <c r="BD120" s="326"/>
      <c r="BE120" s="326"/>
      <c r="BF120" s="326"/>
      <c r="BG120" s="326"/>
      <c r="BH120" s="326"/>
      <c r="BI120" s="326"/>
      <c r="BJ120" s="326"/>
      <c r="BK120" s="326"/>
      <c r="BL120" s="326"/>
      <c r="BM120" s="326"/>
      <c r="BN120" s="326"/>
      <c r="BO120" s="326"/>
      <c r="BP120" s="326"/>
      <c r="BQ120" s="326"/>
      <c r="BR120" s="326"/>
      <c r="BS120" s="326"/>
      <c r="BT120" s="326"/>
      <c r="BU120" s="326"/>
      <c r="BV120" s="326"/>
      <c r="BW120" s="326"/>
      <c r="BX120" s="326"/>
      <c r="BY120" s="326"/>
      <c r="BZ120" s="326"/>
      <c r="CA120" s="326"/>
      <c r="CB120" s="326"/>
      <c r="CC120" s="326"/>
      <c r="CD120" s="326"/>
      <c r="CE120" s="326"/>
      <c r="CF120" s="326"/>
      <c r="CG120" s="326"/>
      <c r="CH120" s="326"/>
      <c r="CI120" s="326"/>
      <c r="CJ120" s="326"/>
      <c r="CK120" s="326"/>
      <c r="CL120" s="326"/>
      <c r="CM120" s="326"/>
      <c r="CN120" s="326"/>
      <c r="CO120" s="326"/>
      <c r="CP120" s="326"/>
      <c r="CQ120" s="326"/>
      <c r="CR120" s="326"/>
      <c r="CS120" s="326"/>
      <c r="CT120" s="326"/>
      <c r="CU120" s="326"/>
      <c r="CV120" s="326"/>
      <c r="CW120" s="326"/>
      <c r="CX120" s="326"/>
      <c r="CY120" s="326"/>
      <c r="CZ120" s="326"/>
      <c r="DA120" s="326"/>
      <c r="DB120" s="326"/>
      <c r="DC120" s="326"/>
      <c r="DD120" s="326"/>
      <c r="DE120" s="326"/>
      <c r="DF120" s="326"/>
      <c r="DG120" s="326"/>
      <c r="DH120" s="326"/>
      <c r="DI120" s="326"/>
      <c r="DJ120" s="326"/>
      <c r="DK120" s="326"/>
      <c r="DL120" s="326"/>
      <c r="DM120" s="326"/>
      <c r="DN120" s="326"/>
      <c r="DO120" s="326"/>
      <c r="DP120" s="326"/>
      <c r="DQ120" s="326"/>
      <c r="DR120" s="326"/>
      <c r="DS120" s="326"/>
      <c r="DT120" s="326"/>
      <c r="DU120" s="326"/>
      <c r="DV120" s="326"/>
      <c r="DW120" s="326"/>
      <c r="DX120" s="326"/>
      <c r="DY120" s="326"/>
      <c r="DZ120" s="326"/>
      <c r="EA120" s="326"/>
      <c r="EB120" s="326"/>
      <c r="EC120" s="326"/>
      <c r="ED120" s="326"/>
      <c r="EE120" s="326"/>
      <c r="EF120" s="326"/>
      <c r="EG120" s="326"/>
      <c r="EH120" s="326"/>
      <c r="EI120" s="326"/>
      <c r="EJ120" s="326"/>
      <c r="EK120" s="326"/>
      <c r="EL120" s="326"/>
      <c r="EM120" s="326"/>
      <c r="EN120" s="326"/>
      <c r="EO120" s="326"/>
      <c r="EP120" s="326"/>
      <c r="EQ120" s="326"/>
      <c r="ER120" s="326"/>
      <c r="ES120" s="326"/>
      <c r="ET120" s="326"/>
      <c r="EU120" s="326"/>
      <c r="EV120" s="326"/>
      <c r="EW120" s="326"/>
      <c r="EX120" s="326"/>
      <c r="EY120" s="326"/>
      <c r="EZ120" s="326"/>
      <c r="FA120" s="326"/>
      <c r="FB120" s="326"/>
      <c r="FC120" s="326"/>
      <c r="FD120" s="326"/>
      <c r="FE120" s="326"/>
      <c r="FF120" s="326"/>
      <c r="FG120" s="326"/>
      <c r="FH120" s="326"/>
      <c r="FI120" s="326"/>
      <c r="FJ120" s="326"/>
      <c r="FK120" s="326"/>
      <c r="FL120" s="326"/>
      <c r="FM120" s="326"/>
      <c r="FN120" s="326"/>
      <c r="FO120" s="326"/>
      <c r="FP120" s="326"/>
      <c r="FQ120" s="326"/>
      <c r="FR120" s="326"/>
      <c r="FS120" s="326"/>
      <c r="FT120" s="326"/>
      <c r="FU120" s="326"/>
      <c r="FV120" s="326"/>
      <c r="FW120" s="326"/>
      <c r="FX120" s="326"/>
      <c r="FY120" s="326"/>
      <c r="FZ120" s="326"/>
      <c r="GA120" s="326"/>
      <c r="GB120" s="326"/>
      <c r="GC120" s="326"/>
      <c r="GD120" s="326"/>
      <c r="GE120" s="326"/>
      <c r="GF120" s="326"/>
      <c r="GG120" s="326"/>
      <c r="GH120" s="326"/>
      <c r="GI120" s="326"/>
      <c r="GJ120" s="326"/>
      <c r="GK120" s="326"/>
      <c r="GL120" s="326"/>
      <c r="GM120" s="326"/>
      <c r="GN120" s="326"/>
      <c r="GO120" s="326"/>
      <c r="GP120" s="326"/>
      <c r="GQ120" s="326"/>
      <c r="GR120" s="326"/>
      <c r="GS120" s="326"/>
      <c r="GT120" s="326"/>
      <c r="GU120" s="326"/>
      <c r="GV120" s="326"/>
      <c r="GW120" s="326"/>
      <c r="GX120" s="326"/>
      <c r="GY120" s="326"/>
      <c r="GZ120" s="326"/>
      <c r="HA120" s="326"/>
      <c r="HB120" s="326"/>
      <c r="HC120" s="326"/>
      <c r="HD120" s="326"/>
      <c r="HE120" s="326"/>
      <c r="HF120" s="326"/>
      <c r="HG120" s="326"/>
      <c r="HH120" s="326"/>
      <c r="HI120" s="326"/>
      <c r="HJ120" s="326"/>
      <c r="HK120" s="326"/>
      <c r="HL120" s="326"/>
      <c r="HM120" s="326"/>
      <c r="HN120" s="326"/>
      <c r="HO120" s="326"/>
      <c r="HP120" s="326"/>
      <c r="HQ120" s="326"/>
      <c r="HR120" s="326"/>
      <c r="HS120" s="326"/>
      <c r="HT120" s="326"/>
      <c r="HU120" s="326"/>
      <c r="HV120" s="326"/>
      <c r="HW120" s="326"/>
      <c r="HX120" s="326"/>
      <c r="HY120" s="326"/>
      <c r="HZ120" s="326"/>
      <c r="IA120" s="326"/>
      <c r="IB120" s="326"/>
      <c r="IC120" s="326"/>
      <c r="ID120" s="326"/>
      <c r="IE120" s="326"/>
      <c r="IF120" s="326"/>
      <c r="IG120" s="326"/>
      <c r="IH120" s="326"/>
      <c r="II120" s="326"/>
      <c r="IJ120" s="326"/>
      <c r="IK120" s="326"/>
      <c r="IL120" s="326"/>
      <c r="IM120" s="326"/>
      <c r="IN120" s="326"/>
      <c r="IO120" s="326"/>
      <c r="IP120" s="326"/>
      <c r="IQ120" s="326"/>
      <c r="IR120" s="326"/>
      <c r="IS120" s="326"/>
      <c r="IT120" s="326"/>
      <c r="IU120" s="326"/>
      <c r="IV120" s="326"/>
    </row>
    <row r="121" spans="1:256" customFormat="1" ht="12.95" thickBot="1">
      <c r="A121" s="326"/>
      <c r="B121" s="1155" t="s">
        <v>651</v>
      </c>
      <c r="C121" s="1160"/>
      <c r="D121" s="1161">
        <v>102.1</v>
      </c>
      <c r="E121" s="1161">
        <v>91.399999999999991</v>
      </c>
      <c r="F121" s="1162">
        <v>193.50000000000003</v>
      </c>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6"/>
      <c r="AY121" s="326"/>
      <c r="AZ121" s="326"/>
      <c r="BA121" s="326"/>
      <c r="BB121" s="326"/>
      <c r="BC121" s="326"/>
      <c r="BD121" s="326"/>
      <c r="BE121" s="326"/>
      <c r="BF121" s="326"/>
      <c r="BG121" s="326"/>
      <c r="BH121" s="326"/>
      <c r="BI121" s="326"/>
      <c r="BJ121" s="326"/>
      <c r="BK121" s="326"/>
      <c r="BL121" s="326"/>
      <c r="BM121" s="326"/>
      <c r="BN121" s="326"/>
      <c r="BO121" s="326"/>
      <c r="BP121" s="326"/>
      <c r="BQ121" s="326"/>
      <c r="BR121" s="326"/>
      <c r="BS121" s="326"/>
      <c r="BT121" s="326"/>
      <c r="BU121" s="326"/>
      <c r="BV121" s="326"/>
      <c r="BW121" s="326"/>
      <c r="BX121" s="326"/>
      <c r="BY121" s="326"/>
      <c r="BZ121" s="326"/>
      <c r="CA121" s="326"/>
      <c r="CB121" s="326"/>
      <c r="CC121" s="326"/>
      <c r="CD121" s="326"/>
      <c r="CE121" s="326"/>
      <c r="CF121" s="326"/>
      <c r="CG121" s="326"/>
      <c r="CH121" s="326"/>
      <c r="CI121" s="326"/>
      <c r="CJ121" s="326"/>
      <c r="CK121" s="326"/>
      <c r="CL121" s="326"/>
      <c r="CM121" s="326"/>
      <c r="CN121" s="326"/>
      <c r="CO121" s="326"/>
      <c r="CP121" s="326"/>
      <c r="CQ121" s="326"/>
      <c r="CR121" s="326"/>
      <c r="CS121" s="326"/>
      <c r="CT121" s="326"/>
      <c r="CU121" s="326"/>
      <c r="CV121" s="326"/>
      <c r="CW121" s="326"/>
      <c r="CX121" s="326"/>
      <c r="CY121" s="326"/>
      <c r="CZ121" s="326"/>
      <c r="DA121" s="326"/>
      <c r="DB121" s="326"/>
      <c r="DC121" s="326"/>
      <c r="DD121" s="326"/>
      <c r="DE121" s="326"/>
      <c r="DF121" s="326"/>
      <c r="DG121" s="326"/>
      <c r="DH121" s="326"/>
      <c r="DI121" s="326"/>
      <c r="DJ121" s="326"/>
      <c r="DK121" s="326"/>
      <c r="DL121" s="326"/>
      <c r="DM121" s="326"/>
      <c r="DN121" s="326"/>
      <c r="DO121" s="326"/>
      <c r="DP121" s="326"/>
      <c r="DQ121" s="326"/>
      <c r="DR121" s="326"/>
      <c r="DS121" s="326"/>
      <c r="DT121" s="326"/>
      <c r="DU121" s="326"/>
      <c r="DV121" s="326"/>
      <c r="DW121" s="326"/>
      <c r="DX121" s="326"/>
      <c r="DY121" s="326"/>
      <c r="DZ121" s="326"/>
      <c r="EA121" s="326"/>
      <c r="EB121" s="326"/>
      <c r="EC121" s="326"/>
      <c r="ED121" s="326"/>
      <c r="EE121" s="326"/>
      <c r="EF121" s="326"/>
      <c r="EG121" s="326"/>
      <c r="EH121" s="326"/>
      <c r="EI121" s="326"/>
      <c r="EJ121" s="326"/>
      <c r="EK121" s="326"/>
      <c r="EL121" s="326"/>
      <c r="EM121" s="326"/>
      <c r="EN121" s="326"/>
      <c r="EO121" s="326"/>
      <c r="EP121" s="326"/>
      <c r="EQ121" s="326"/>
      <c r="ER121" s="326"/>
      <c r="ES121" s="326"/>
      <c r="ET121" s="326"/>
      <c r="EU121" s="326"/>
      <c r="EV121" s="326"/>
      <c r="EW121" s="326"/>
      <c r="EX121" s="326"/>
      <c r="EY121" s="326"/>
      <c r="EZ121" s="326"/>
      <c r="FA121" s="326"/>
      <c r="FB121" s="326"/>
      <c r="FC121" s="326"/>
      <c r="FD121" s="326"/>
      <c r="FE121" s="326"/>
      <c r="FF121" s="326"/>
      <c r="FG121" s="326"/>
      <c r="FH121" s="326"/>
      <c r="FI121" s="326"/>
      <c r="FJ121" s="326"/>
      <c r="FK121" s="326"/>
      <c r="FL121" s="326"/>
      <c r="FM121" s="326"/>
      <c r="FN121" s="326"/>
      <c r="FO121" s="326"/>
      <c r="FP121" s="326"/>
      <c r="FQ121" s="326"/>
      <c r="FR121" s="326"/>
      <c r="FS121" s="326"/>
      <c r="FT121" s="326"/>
      <c r="FU121" s="326"/>
      <c r="FV121" s="326"/>
      <c r="FW121" s="326"/>
      <c r="FX121" s="326"/>
      <c r="FY121" s="326"/>
      <c r="FZ121" s="326"/>
      <c r="GA121" s="326"/>
      <c r="GB121" s="326"/>
      <c r="GC121" s="326"/>
      <c r="GD121" s="326"/>
      <c r="GE121" s="326"/>
      <c r="GF121" s="326"/>
      <c r="GG121" s="326"/>
      <c r="GH121" s="326"/>
      <c r="GI121" s="326"/>
      <c r="GJ121" s="326"/>
      <c r="GK121" s="326"/>
      <c r="GL121" s="326"/>
      <c r="GM121" s="326"/>
      <c r="GN121" s="326"/>
      <c r="GO121" s="326"/>
      <c r="GP121" s="326"/>
      <c r="GQ121" s="326"/>
      <c r="GR121" s="326"/>
      <c r="GS121" s="326"/>
      <c r="GT121" s="326"/>
      <c r="GU121" s="326"/>
      <c r="GV121" s="326"/>
      <c r="GW121" s="326"/>
      <c r="GX121" s="326"/>
      <c r="GY121" s="326"/>
      <c r="GZ121" s="326"/>
      <c r="HA121" s="326"/>
      <c r="HB121" s="326"/>
      <c r="HC121" s="326"/>
      <c r="HD121" s="326"/>
      <c r="HE121" s="326"/>
      <c r="HF121" s="326"/>
      <c r="HG121" s="326"/>
      <c r="HH121" s="326"/>
      <c r="HI121" s="326"/>
      <c r="HJ121" s="326"/>
      <c r="HK121" s="326"/>
      <c r="HL121" s="326"/>
      <c r="HM121" s="326"/>
      <c r="HN121" s="326"/>
      <c r="HO121" s="326"/>
      <c r="HP121" s="326"/>
      <c r="HQ121" s="326"/>
      <c r="HR121" s="326"/>
      <c r="HS121" s="326"/>
      <c r="HT121" s="326"/>
      <c r="HU121" s="326"/>
      <c r="HV121" s="326"/>
      <c r="HW121" s="326"/>
      <c r="HX121" s="326"/>
      <c r="HY121" s="326"/>
      <c r="HZ121" s="326"/>
      <c r="IA121" s="326"/>
      <c r="IB121" s="326"/>
      <c r="IC121" s="326"/>
      <c r="ID121" s="326"/>
      <c r="IE121" s="326"/>
      <c r="IF121" s="326"/>
      <c r="IG121" s="326"/>
      <c r="IH121" s="326"/>
      <c r="II121" s="326"/>
      <c r="IJ121" s="326"/>
      <c r="IK121" s="326"/>
      <c r="IL121" s="326"/>
      <c r="IM121" s="326"/>
      <c r="IN121" s="326"/>
      <c r="IO121" s="326"/>
      <c r="IP121" s="326"/>
      <c r="IQ121" s="326"/>
      <c r="IR121" s="326"/>
      <c r="IS121" s="326"/>
      <c r="IT121" s="326"/>
      <c r="IU121" s="326"/>
      <c r="IV121" s="326"/>
    </row>
    <row r="122" spans="1:256">
      <c r="B122" s="326" t="s">
        <v>653</v>
      </c>
    </row>
    <row r="123" spans="1:256">
      <c r="B123" s="326" t="s">
        <v>588</v>
      </c>
    </row>
    <row r="125" spans="1:256" ht="12.95" thickBot="1">
      <c r="C125" s="625"/>
      <c r="D125" s="325"/>
      <c r="E125" s="325"/>
      <c r="F125" s="325"/>
    </row>
    <row r="126" spans="1:256" customFormat="1">
      <c r="A126" s="326"/>
      <c r="B126" s="327" t="s">
        <v>401</v>
      </c>
      <c r="C126" s="1113"/>
      <c r="D126" s="328" t="s">
        <v>64</v>
      </c>
      <c r="E126" s="328" t="s">
        <v>15</v>
      </c>
      <c r="F126" s="329" t="s">
        <v>16</v>
      </c>
      <c r="G126" s="326"/>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326"/>
      <c r="AD126" s="326"/>
      <c r="AE126" s="326"/>
      <c r="AF126" s="326"/>
      <c r="AG126" s="326"/>
      <c r="AH126" s="326"/>
      <c r="AI126" s="326"/>
      <c r="AJ126" s="326"/>
      <c r="AK126" s="326"/>
      <c r="AL126" s="326"/>
      <c r="AM126" s="326"/>
      <c r="AN126" s="326"/>
      <c r="AO126" s="326"/>
      <c r="AP126" s="326"/>
      <c r="AQ126" s="326"/>
      <c r="AR126" s="326"/>
      <c r="AS126" s="326"/>
      <c r="AT126" s="326"/>
      <c r="AU126" s="326"/>
      <c r="AV126" s="326"/>
      <c r="AW126" s="326"/>
      <c r="AX126" s="326"/>
      <c r="AY126" s="326"/>
      <c r="AZ126" s="326"/>
      <c r="BA126" s="326"/>
      <c r="BB126" s="326"/>
      <c r="BC126" s="326"/>
      <c r="BD126" s="326"/>
      <c r="BE126" s="326"/>
      <c r="BF126" s="326"/>
      <c r="BG126" s="326"/>
      <c r="BH126" s="326"/>
      <c r="BI126" s="326"/>
      <c r="BJ126" s="326"/>
      <c r="BK126" s="326"/>
      <c r="BL126" s="326"/>
      <c r="BM126" s="326"/>
      <c r="BN126" s="326"/>
      <c r="BO126" s="326"/>
      <c r="BP126" s="326"/>
      <c r="BQ126" s="326"/>
      <c r="BR126" s="326"/>
      <c r="BS126" s="326"/>
      <c r="BT126" s="326"/>
      <c r="BU126" s="326"/>
      <c r="BV126" s="326"/>
      <c r="BW126" s="326"/>
      <c r="BX126" s="326"/>
      <c r="BY126" s="326"/>
      <c r="BZ126" s="326"/>
      <c r="CA126" s="326"/>
      <c r="CB126" s="326"/>
      <c r="CC126" s="326"/>
      <c r="CD126" s="326"/>
      <c r="CE126" s="326"/>
      <c r="CF126" s="326"/>
      <c r="CG126" s="326"/>
      <c r="CH126" s="326"/>
      <c r="CI126" s="326"/>
      <c r="CJ126" s="326"/>
      <c r="CK126" s="326"/>
      <c r="CL126" s="326"/>
      <c r="CM126" s="326"/>
      <c r="CN126" s="326"/>
      <c r="CO126" s="326"/>
      <c r="CP126" s="326"/>
      <c r="CQ126" s="326"/>
      <c r="CR126" s="326"/>
      <c r="CS126" s="326"/>
      <c r="CT126" s="326"/>
      <c r="CU126" s="326"/>
      <c r="CV126" s="326"/>
      <c r="CW126" s="326"/>
      <c r="CX126" s="326"/>
      <c r="CY126" s="326"/>
      <c r="CZ126" s="326"/>
      <c r="DA126" s="326"/>
      <c r="DB126" s="326"/>
      <c r="DC126" s="326"/>
      <c r="DD126" s="326"/>
      <c r="DE126" s="326"/>
      <c r="DF126" s="326"/>
      <c r="DG126" s="326"/>
      <c r="DH126" s="326"/>
      <c r="DI126" s="326"/>
      <c r="DJ126" s="326"/>
      <c r="DK126" s="326"/>
      <c r="DL126" s="326"/>
      <c r="DM126" s="326"/>
      <c r="DN126" s="326"/>
      <c r="DO126" s="326"/>
      <c r="DP126" s="326"/>
      <c r="DQ126" s="326"/>
      <c r="DR126" s="326"/>
      <c r="DS126" s="326"/>
      <c r="DT126" s="326"/>
      <c r="DU126" s="326"/>
      <c r="DV126" s="326"/>
      <c r="DW126" s="326"/>
      <c r="DX126" s="326"/>
      <c r="DY126" s="326"/>
      <c r="DZ126" s="326"/>
      <c r="EA126" s="326"/>
      <c r="EB126" s="326"/>
      <c r="EC126" s="326"/>
      <c r="ED126" s="326"/>
      <c r="EE126" s="326"/>
      <c r="EF126" s="326"/>
      <c r="EG126" s="326"/>
      <c r="EH126" s="326"/>
      <c r="EI126" s="326"/>
      <c r="EJ126" s="326"/>
      <c r="EK126" s="326"/>
      <c r="EL126" s="326"/>
      <c r="EM126" s="326"/>
      <c r="EN126" s="326"/>
      <c r="EO126" s="326"/>
      <c r="EP126" s="326"/>
      <c r="EQ126" s="326"/>
      <c r="ER126" s="326"/>
      <c r="ES126" s="326"/>
      <c r="ET126" s="326"/>
      <c r="EU126" s="326"/>
      <c r="EV126" s="326"/>
      <c r="EW126" s="326"/>
      <c r="EX126" s="326"/>
      <c r="EY126" s="326"/>
      <c r="EZ126" s="326"/>
      <c r="FA126" s="326"/>
      <c r="FB126" s="326"/>
      <c r="FC126" s="326"/>
      <c r="FD126" s="326"/>
      <c r="FE126" s="326"/>
      <c r="FF126" s="326"/>
      <c r="FG126" s="326"/>
      <c r="FH126" s="326"/>
      <c r="FI126" s="326"/>
      <c r="FJ126" s="326"/>
      <c r="FK126" s="326"/>
      <c r="FL126" s="326"/>
      <c r="FM126" s="326"/>
      <c r="FN126" s="326"/>
      <c r="FO126" s="326"/>
      <c r="FP126" s="326"/>
      <c r="FQ126" s="326"/>
      <c r="FR126" s="326"/>
      <c r="FS126" s="326"/>
      <c r="FT126" s="326"/>
      <c r="FU126" s="326"/>
      <c r="FV126" s="326"/>
      <c r="FW126" s="326"/>
      <c r="FX126" s="326"/>
      <c r="FY126" s="326"/>
      <c r="FZ126" s="326"/>
      <c r="GA126" s="326"/>
      <c r="GB126" s="326"/>
      <c r="GC126" s="326"/>
      <c r="GD126" s="326"/>
      <c r="GE126" s="326"/>
      <c r="GF126" s="326"/>
      <c r="GG126" s="326"/>
      <c r="GH126" s="326"/>
      <c r="GI126" s="326"/>
      <c r="GJ126" s="326"/>
      <c r="GK126" s="326"/>
      <c r="GL126" s="326"/>
      <c r="GM126" s="326"/>
      <c r="GN126" s="326"/>
      <c r="GO126" s="326"/>
      <c r="GP126" s="326"/>
      <c r="GQ126" s="326"/>
      <c r="GR126" s="326"/>
      <c r="GS126" s="326"/>
      <c r="GT126" s="326"/>
      <c r="GU126" s="326"/>
      <c r="GV126" s="326"/>
      <c r="GW126" s="326"/>
      <c r="GX126" s="326"/>
      <c r="GY126" s="326"/>
      <c r="GZ126" s="326"/>
      <c r="HA126" s="326"/>
      <c r="HB126" s="326"/>
      <c r="HC126" s="326"/>
      <c r="HD126" s="326"/>
      <c r="HE126" s="326"/>
      <c r="HF126" s="326"/>
      <c r="HG126" s="326"/>
      <c r="HH126" s="326"/>
      <c r="HI126" s="326"/>
      <c r="HJ126" s="326"/>
      <c r="HK126" s="326"/>
      <c r="HL126" s="326"/>
      <c r="HM126" s="326"/>
      <c r="HN126" s="326"/>
      <c r="HO126" s="326"/>
      <c r="HP126" s="326"/>
      <c r="HQ126" s="326"/>
      <c r="HR126" s="326"/>
      <c r="HS126" s="326"/>
      <c r="HT126" s="326"/>
      <c r="HU126" s="326"/>
      <c r="HV126" s="326"/>
      <c r="HW126" s="326"/>
      <c r="HX126" s="326"/>
      <c r="HY126" s="326"/>
      <c r="HZ126" s="326"/>
      <c r="IA126" s="326"/>
      <c r="IB126" s="326"/>
      <c r="IC126" s="326"/>
      <c r="ID126" s="326"/>
      <c r="IE126" s="326"/>
      <c r="IF126" s="326"/>
      <c r="IG126" s="326"/>
      <c r="IH126" s="326"/>
      <c r="II126" s="326"/>
      <c r="IJ126" s="326"/>
      <c r="IK126" s="326"/>
      <c r="IL126" s="326"/>
      <c r="IM126" s="326"/>
      <c r="IN126" s="326"/>
      <c r="IO126" s="326"/>
      <c r="IP126" s="326"/>
      <c r="IQ126" s="326"/>
      <c r="IR126" s="326"/>
      <c r="IS126" s="326"/>
      <c r="IT126" s="326"/>
      <c r="IU126" s="326"/>
      <c r="IV126" s="326"/>
    </row>
    <row r="127" spans="1:256" customFormat="1" ht="13.5" thickBot="1">
      <c r="A127" s="326"/>
      <c r="B127" s="1109" t="s">
        <v>590</v>
      </c>
      <c r="C127" s="1114"/>
      <c r="D127" s="1163">
        <f>D103+D121</f>
        <v>530.29551086956531</v>
      </c>
      <c r="E127" s="1163">
        <f>E103+E121</f>
        <v>172.27204347826085</v>
      </c>
      <c r="F127" s="1164">
        <f>F103+F121</f>
        <v>702.56755434782622</v>
      </c>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6"/>
      <c r="AQ127" s="326"/>
      <c r="AR127" s="326"/>
      <c r="AS127" s="326"/>
      <c r="AT127" s="326"/>
      <c r="AU127" s="326"/>
      <c r="AV127" s="326"/>
      <c r="AW127" s="326"/>
      <c r="AX127" s="326"/>
      <c r="AY127" s="326"/>
      <c r="AZ127" s="326"/>
      <c r="BA127" s="326"/>
      <c r="BB127" s="326"/>
      <c r="BC127" s="326"/>
      <c r="BD127" s="326"/>
      <c r="BE127" s="326"/>
      <c r="BF127" s="326"/>
      <c r="BG127" s="326"/>
      <c r="BH127" s="326"/>
      <c r="BI127" s="326"/>
      <c r="BJ127" s="326"/>
      <c r="BK127" s="326"/>
      <c r="BL127" s="326"/>
      <c r="BM127" s="326"/>
      <c r="BN127" s="326"/>
      <c r="BO127" s="326"/>
      <c r="BP127" s="326"/>
      <c r="BQ127" s="326"/>
      <c r="BR127" s="326"/>
      <c r="BS127" s="326"/>
      <c r="BT127" s="326"/>
      <c r="BU127" s="326"/>
      <c r="BV127" s="326"/>
      <c r="BW127" s="326"/>
      <c r="BX127" s="326"/>
      <c r="BY127" s="326"/>
      <c r="BZ127" s="326"/>
      <c r="CA127" s="326"/>
      <c r="CB127" s="326"/>
      <c r="CC127" s="326"/>
      <c r="CD127" s="326"/>
      <c r="CE127" s="326"/>
      <c r="CF127" s="326"/>
      <c r="CG127" s="326"/>
      <c r="CH127" s="326"/>
      <c r="CI127" s="326"/>
      <c r="CJ127" s="326"/>
      <c r="CK127" s="326"/>
      <c r="CL127" s="326"/>
      <c r="CM127" s="326"/>
      <c r="CN127" s="326"/>
      <c r="CO127" s="326"/>
      <c r="CP127" s="326"/>
      <c r="CQ127" s="326"/>
      <c r="CR127" s="326"/>
      <c r="CS127" s="326"/>
      <c r="CT127" s="326"/>
      <c r="CU127" s="326"/>
      <c r="CV127" s="326"/>
      <c r="CW127" s="326"/>
      <c r="CX127" s="326"/>
      <c r="CY127" s="326"/>
      <c r="CZ127" s="326"/>
      <c r="DA127" s="326"/>
      <c r="DB127" s="326"/>
      <c r="DC127" s="326"/>
      <c r="DD127" s="326"/>
      <c r="DE127" s="326"/>
      <c r="DF127" s="326"/>
      <c r="DG127" s="326"/>
      <c r="DH127" s="326"/>
      <c r="DI127" s="326"/>
      <c r="DJ127" s="326"/>
      <c r="DK127" s="326"/>
      <c r="DL127" s="326"/>
      <c r="DM127" s="326"/>
      <c r="DN127" s="326"/>
      <c r="DO127" s="326"/>
      <c r="DP127" s="326"/>
      <c r="DQ127" s="326"/>
      <c r="DR127" s="326"/>
      <c r="DS127" s="326"/>
      <c r="DT127" s="326"/>
      <c r="DU127" s="326"/>
      <c r="DV127" s="326"/>
      <c r="DW127" s="326"/>
      <c r="DX127" s="326"/>
      <c r="DY127" s="326"/>
      <c r="DZ127" s="326"/>
      <c r="EA127" s="326"/>
      <c r="EB127" s="326"/>
      <c r="EC127" s="326"/>
      <c r="ED127" s="326"/>
      <c r="EE127" s="326"/>
      <c r="EF127" s="326"/>
      <c r="EG127" s="326"/>
      <c r="EH127" s="326"/>
      <c r="EI127" s="326"/>
      <c r="EJ127" s="326"/>
      <c r="EK127" s="326"/>
      <c r="EL127" s="326"/>
      <c r="EM127" s="326"/>
      <c r="EN127" s="326"/>
      <c r="EO127" s="326"/>
      <c r="EP127" s="326"/>
      <c r="EQ127" s="326"/>
      <c r="ER127" s="326"/>
      <c r="ES127" s="326"/>
      <c r="ET127" s="326"/>
      <c r="EU127" s="326"/>
      <c r="EV127" s="326"/>
      <c r="EW127" s="326"/>
      <c r="EX127" s="326"/>
      <c r="EY127" s="326"/>
      <c r="EZ127" s="326"/>
      <c r="FA127" s="326"/>
      <c r="FB127" s="326"/>
      <c r="FC127" s="326"/>
      <c r="FD127" s="326"/>
      <c r="FE127" s="326"/>
      <c r="FF127" s="326"/>
      <c r="FG127" s="326"/>
      <c r="FH127" s="326"/>
      <c r="FI127" s="326"/>
      <c r="FJ127" s="326"/>
      <c r="FK127" s="326"/>
      <c r="FL127" s="326"/>
      <c r="FM127" s="326"/>
      <c r="FN127" s="326"/>
      <c r="FO127" s="326"/>
      <c r="FP127" s="326"/>
      <c r="FQ127" s="326"/>
      <c r="FR127" s="326"/>
      <c r="FS127" s="326"/>
      <c r="FT127" s="326"/>
      <c r="FU127" s="326"/>
      <c r="FV127" s="326"/>
      <c r="FW127" s="326"/>
      <c r="FX127" s="326"/>
      <c r="FY127" s="326"/>
      <c r="FZ127" s="326"/>
      <c r="GA127" s="326"/>
      <c r="GB127" s="326"/>
      <c r="GC127" s="326"/>
      <c r="GD127" s="326"/>
      <c r="GE127" s="326"/>
      <c r="GF127" s="326"/>
      <c r="GG127" s="326"/>
      <c r="GH127" s="326"/>
      <c r="GI127" s="326"/>
      <c r="GJ127" s="326"/>
      <c r="GK127" s="326"/>
      <c r="GL127" s="326"/>
      <c r="GM127" s="326"/>
      <c r="GN127" s="326"/>
      <c r="GO127" s="326"/>
      <c r="GP127" s="326"/>
      <c r="GQ127" s="326"/>
      <c r="GR127" s="326"/>
      <c r="GS127" s="326"/>
      <c r="GT127" s="326"/>
      <c r="GU127" s="326"/>
      <c r="GV127" s="326"/>
      <c r="GW127" s="326"/>
      <c r="GX127" s="326"/>
      <c r="GY127" s="326"/>
      <c r="GZ127" s="326"/>
      <c r="HA127" s="326"/>
      <c r="HB127" s="326"/>
      <c r="HC127" s="326"/>
      <c r="HD127" s="326"/>
      <c r="HE127" s="326"/>
      <c r="HF127" s="326"/>
      <c r="HG127" s="326"/>
      <c r="HH127" s="326"/>
      <c r="HI127" s="326"/>
      <c r="HJ127" s="326"/>
      <c r="HK127" s="326"/>
      <c r="HL127" s="326"/>
      <c r="HM127" s="326"/>
      <c r="HN127" s="326"/>
      <c r="HO127" s="326"/>
      <c r="HP127" s="326"/>
      <c r="HQ127" s="326"/>
      <c r="HR127" s="326"/>
      <c r="HS127" s="326"/>
      <c r="HT127" s="326"/>
      <c r="HU127" s="326"/>
      <c r="HV127" s="326"/>
      <c r="HW127" s="326"/>
      <c r="HX127" s="326"/>
      <c r="HY127" s="326"/>
      <c r="HZ127" s="326"/>
      <c r="IA127" s="326"/>
      <c r="IB127" s="326"/>
      <c r="IC127" s="326"/>
      <c r="ID127" s="326"/>
      <c r="IE127" s="326"/>
      <c r="IF127" s="326"/>
      <c r="IG127" s="326"/>
      <c r="IH127" s="326"/>
      <c r="II127" s="326"/>
      <c r="IJ127" s="326"/>
      <c r="IK127" s="326"/>
      <c r="IL127" s="326"/>
      <c r="IM127" s="326"/>
      <c r="IN127" s="326"/>
      <c r="IO127" s="326"/>
      <c r="IP127" s="326"/>
      <c r="IQ127" s="326"/>
      <c r="IR127" s="326"/>
      <c r="IS127" s="326"/>
      <c r="IT127" s="326"/>
      <c r="IU127" s="326"/>
      <c r="IV127" s="326"/>
    </row>
    <row r="128" spans="1:256">
      <c r="C128" s="625"/>
      <c r="D128" s="325"/>
      <c r="E128" s="325"/>
      <c r="F128" s="325"/>
    </row>
  </sheetData>
  <mergeCells count="9">
    <mergeCell ref="D75:F75"/>
    <mergeCell ref="B107:F107"/>
    <mergeCell ref="D109:F109"/>
    <mergeCell ref="B2:F2"/>
    <mergeCell ref="D4:F4"/>
    <mergeCell ref="B41:F41"/>
    <mergeCell ref="B42:F42"/>
    <mergeCell ref="D54:F54"/>
    <mergeCell ref="B73:F73"/>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U126"/>
  <sheetViews>
    <sheetView zoomScaleNormal="100" workbookViewId="0">
      <selection activeCell="L125" sqref="L125"/>
    </sheetView>
  </sheetViews>
  <sheetFormatPr defaultColWidth="9.140625" defaultRowHeight="12.6"/>
  <cols>
    <col min="1" max="1" width="9.140625" style="304"/>
    <col min="2" max="2" width="40.140625" style="304" customWidth="1"/>
    <col min="3" max="5" width="10.42578125" style="304" customWidth="1"/>
    <col min="6" max="6" width="10.85546875" style="304" customWidth="1"/>
    <col min="7" max="16384" width="9.140625" style="304"/>
  </cols>
  <sheetData>
    <row r="2" spans="2:8" ht="15.6">
      <c r="B2" s="291" t="s">
        <v>654</v>
      </c>
      <c r="C2" s="292"/>
      <c r="D2" s="292"/>
      <c r="E2" s="292"/>
      <c r="F2" s="292"/>
      <c r="G2" s="511"/>
      <c r="H2" s="511"/>
    </row>
    <row r="3" spans="2:8" ht="15.6">
      <c r="B3" s="291"/>
      <c r="C3" s="292"/>
      <c r="D3" s="292"/>
      <c r="E3" s="292"/>
      <c r="F3" s="292"/>
      <c r="G3" s="511"/>
      <c r="H3" s="511"/>
    </row>
    <row r="4" spans="2:8">
      <c r="B4" s="292"/>
      <c r="C4" s="292"/>
      <c r="D4" s="292"/>
      <c r="E4" s="292"/>
      <c r="F4" s="292"/>
      <c r="G4" s="511"/>
      <c r="H4" s="511"/>
    </row>
    <row r="5" spans="2:8" ht="12.75" customHeight="1">
      <c r="B5" s="1952" t="s">
        <v>398</v>
      </c>
      <c r="C5" s="2145" t="s">
        <v>401</v>
      </c>
      <c r="D5" s="2147" t="s">
        <v>331</v>
      </c>
      <c r="E5" s="2147"/>
      <c r="F5" s="2148"/>
      <c r="G5" s="511"/>
      <c r="H5" s="511"/>
    </row>
    <row r="6" spans="2:8">
      <c r="B6" s="1165" t="s">
        <v>61</v>
      </c>
      <c r="C6" s="2146"/>
      <c r="D6" s="1166" t="s">
        <v>64</v>
      </c>
      <c r="E6" s="1167" t="s">
        <v>15</v>
      </c>
      <c r="F6" s="1168" t="s">
        <v>16</v>
      </c>
      <c r="G6" s="511"/>
      <c r="H6" s="511"/>
    </row>
    <row r="7" spans="2:8">
      <c r="B7" s="1169" t="s">
        <v>21</v>
      </c>
      <c r="C7" s="293">
        <v>0.85</v>
      </c>
      <c r="D7" s="294">
        <v>7.7483389945651977</v>
      </c>
      <c r="E7" s="294">
        <v>10.089070499999996</v>
      </c>
      <c r="F7" s="310">
        <v>17.837409494565193</v>
      </c>
      <c r="G7" s="511"/>
      <c r="H7" s="1170"/>
    </row>
    <row r="8" spans="2:8">
      <c r="B8" s="1169" t="s">
        <v>593</v>
      </c>
      <c r="C8" s="293">
        <v>0.32700000000000001</v>
      </c>
      <c r="D8" s="294">
        <v>4.1825171694548109</v>
      </c>
      <c r="E8" s="294">
        <v>0.66718111956521131</v>
      </c>
      <c r="F8" s="310">
        <v>4.8496982890200222</v>
      </c>
      <c r="G8" s="511"/>
      <c r="H8" s="1170"/>
    </row>
    <row r="9" spans="2:8">
      <c r="B9" s="1169" t="s">
        <v>33</v>
      </c>
      <c r="C9" s="293">
        <v>0.45</v>
      </c>
      <c r="D9" s="294">
        <v>14.824614852241863</v>
      </c>
      <c r="E9" s="294">
        <v>3.8363131195652032</v>
      </c>
      <c r="F9" s="310">
        <v>18.660927971807066</v>
      </c>
      <c r="G9" s="511"/>
      <c r="H9" s="1170"/>
    </row>
    <row r="10" spans="2:8">
      <c r="B10" s="1169" t="s">
        <v>163</v>
      </c>
      <c r="C10" s="293">
        <v>0.65129999999999999</v>
      </c>
      <c r="D10" s="294">
        <v>2.9475999915081448</v>
      </c>
      <c r="E10" s="294">
        <v>4.144024847826083</v>
      </c>
      <c r="F10" s="310">
        <v>7.0916248393342283</v>
      </c>
      <c r="G10" s="511"/>
      <c r="H10" s="1170"/>
    </row>
    <row r="11" spans="2:8">
      <c r="B11" s="1169" t="s">
        <v>594</v>
      </c>
      <c r="C11" s="293">
        <v>0.58899999999999997</v>
      </c>
      <c r="D11" s="294">
        <v>0.55859510869565188</v>
      </c>
      <c r="E11" s="294">
        <v>0</v>
      </c>
      <c r="F11" s="310">
        <v>0.55859510869565188</v>
      </c>
      <c r="G11" s="511"/>
      <c r="H11" s="1170"/>
    </row>
    <row r="12" spans="2:8">
      <c r="B12" s="1169" t="s">
        <v>42</v>
      </c>
      <c r="C12" s="293">
        <v>0.36660500000000001</v>
      </c>
      <c r="D12" s="294">
        <v>42.234565217391307</v>
      </c>
      <c r="E12" s="294">
        <v>0</v>
      </c>
      <c r="F12" s="310">
        <v>42.234565217391307</v>
      </c>
      <c r="G12" s="511"/>
      <c r="H12" s="1170"/>
    </row>
    <row r="13" spans="2:8">
      <c r="B13" s="1169" t="s">
        <v>47</v>
      </c>
      <c r="C13" s="293">
        <v>0.7</v>
      </c>
      <c r="D13" s="294">
        <v>69.396361073369562</v>
      </c>
      <c r="E13" s="294">
        <v>34.042513804347834</v>
      </c>
      <c r="F13" s="310">
        <v>103.4388748777174</v>
      </c>
      <c r="G13" s="511"/>
      <c r="H13" s="1170"/>
    </row>
    <row r="14" spans="2:8">
      <c r="B14" s="1169" t="s">
        <v>51</v>
      </c>
      <c r="C14" s="293" t="s">
        <v>162</v>
      </c>
      <c r="D14" s="294">
        <v>3.5395217906029855E-2</v>
      </c>
      <c r="E14" s="294">
        <v>1.6599619673913184</v>
      </c>
      <c r="F14" s="310">
        <v>1.6953571852973484</v>
      </c>
      <c r="G14" s="511"/>
      <c r="H14" s="1170"/>
    </row>
    <row r="15" spans="2:8">
      <c r="B15" s="1169" t="s">
        <v>173</v>
      </c>
      <c r="C15" s="293" t="s">
        <v>164</v>
      </c>
      <c r="D15" s="294">
        <v>7.3911287718183994E-15</v>
      </c>
      <c r="E15" s="294">
        <v>0</v>
      </c>
      <c r="F15" s="310">
        <v>7.3911287718183994E-15</v>
      </c>
      <c r="G15" s="511"/>
      <c r="H15" s="1170"/>
    </row>
    <row r="16" spans="2:8" ht="12.75" customHeight="1">
      <c r="B16" s="1169" t="s">
        <v>419</v>
      </c>
      <c r="C16" s="293">
        <v>0.1988</v>
      </c>
      <c r="D16" s="294">
        <v>0.84376289566703011</v>
      </c>
      <c r="E16" s="294">
        <v>1.5251687065217372</v>
      </c>
      <c r="F16" s="310">
        <v>2.3689316021887672</v>
      </c>
      <c r="G16" s="511"/>
      <c r="H16" s="1170"/>
    </row>
    <row r="17" spans="2:8">
      <c r="B17" s="1169" t="s">
        <v>56</v>
      </c>
      <c r="C17" s="293">
        <v>0.55300000000000005</v>
      </c>
      <c r="D17" s="294">
        <v>14.36203991168478</v>
      </c>
      <c r="E17" s="294">
        <v>15.147650532608692</v>
      </c>
      <c r="F17" s="310">
        <v>29.509690444293472</v>
      </c>
      <c r="G17" s="511"/>
      <c r="H17" s="1170"/>
    </row>
    <row r="18" spans="2:8">
      <c r="B18" s="1169" t="s">
        <v>57</v>
      </c>
      <c r="C18" s="293" t="s">
        <v>167</v>
      </c>
      <c r="D18" s="294">
        <v>17.482041312839666</v>
      </c>
      <c r="E18" s="294">
        <v>43.923108565217397</v>
      </c>
      <c r="F18" s="310">
        <v>61.40514987805706</v>
      </c>
      <c r="G18" s="511"/>
      <c r="H18" s="1170"/>
    </row>
    <row r="19" spans="2:8">
      <c r="B19" s="1169" t="s">
        <v>60</v>
      </c>
      <c r="C19" s="293">
        <v>0.43969999999999998</v>
      </c>
      <c r="D19" s="294">
        <v>9.8634621263586855</v>
      </c>
      <c r="E19" s="294">
        <v>12.715881576086961</v>
      </c>
      <c r="F19" s="310">
        <v>22.579343702445648</v>
      </c>
      <c r="G19" s="511"/>
      <c r="H19" s="1170"/>
    </row>
    <row r="20" spans="2:8">
      <c r="B20" s="1169" t="s">
        <v>65</v>
      </c>
      <c r="C20" s="293">
        <v>0.64</v>
      </c>
      <c r="D20" s="294">
        <v>15.516647503396767</v>
      </c>
      <c r="E20" s="294">
        <v>2.0923978260869722</v>
      </c>
      <c r="F20" s="310">
        <v>17.609045329483738</v>
      </c>
      <c r="G20" s="511"/>
      <c r="H20" s="1170"/>
    </row>
    <row r="21" spans="2:8">
      <c r="B21" s="1169" t="s">
        <v>68</v>
      </c>
      <c r="C21" s="293">
        <v>0.2</v>
      </c>
      <c r="D21" s="294">
        <v>1.9756220769467236</v>
      </c>
      <c r="E21" s="294">
        <v>2.1438145434782574</v>
      </c>
      <c r="F21" s="310">
        <v>4.119436620424981</v>
      </c>
      <c r="G21" s="511"/>
      <c r="H21" s="1170"/>
    </row>
    <row r="22" spans="2:8">
      <c r="B22" s="1169" t="s">
        <v>71</v>
      </c>
      <c r="C22" s="293" t="s">
        <v>167</v>
      </c>
      <c r="D22" s="294">
        <v>7.6935201847877206</v>
      </c>
      <c r="E22" s="294">
        <v>0.91688119565215298</v>
      </c>
      <c r="F22" s="310">
        <v>8.6104013804398729</v>
      </c>
      <c r="G22" s="511"/>
      <c r="H22" s="1170"/>
    </row>
    <row r="23" spans="2:8">
      <c r="B23" s="1169" t="s">
        <v>74</v>
      </c>
      <c r="C23" s="293" t="s">
        <v>174</v>
      </c>
      <c r="D23" s="294">
        <v>45.704190810493792</v>
      </c>
      <c r="E23" s="294">
        <v>26.04594136956522</v>
      </c>
      <c r="F23" s="310">
        <v>71.750132180059012</v>
      </c>
      <c r="G23" s="511"/>
      <c r="H23" s="1170"/>
    </row>
    <row r="24" spans="2:8">
      <c r="B24" s="1169" t="s">
        <v>178</v>
      </c>
      <c r="C24" s="293" t="s">
        <v>175</v>
      </c>
      <c r="D24" s="294">
        <v>20.56412290888246</v>
      </c>
      <c r="E24" s="294">
        <v>59.074735619565217</v>
      </c>
      <c r="F24" s="310">
        <v>79.638858528447685</v>
      </c>
      <c r="G24" s="511"/>
      <c r="H24" s="1170"/>
    </row>
    <row r="25" spans="2:8">
      <c r="B25" s="1169" t="s">
        <v>83</v>
      </c>
      <c r="C25" s="293">
        <v>0.33310000000000001</v>
      </c>
      <c r="D25" s="294">
        <v>23.887100539062331</v>
      </c>
      <c r="E25" s="294">
        <v>2.0647543478262812E-2</v>
      </c>
      <c r="F25" s="310">
        <v>23.907748082540593</v>
      </c>
      <c r="G25" s="511"/>
      <c r="H25" s="1170"/>
    </row>
    <row r="26" spans="2:8">
      <c r="B26" s="1169" t="s">
        <v>85</v>
      </c>
      <c r="C26" s="293" t="s">
        <v>177</v>
      </c>
      <c r="D26" s="294">
        <v>7.4623228600543614</v>
      </c>
      <c r="E26" s="294">
        <v>24.996257206521733</v>
      </c>
      <c r="F26" s="310">
        <v>32.458580066576097</v>
      </c>
      <c r="G26" s="511"/>
      <c r="H26" s="1170"/>
    </row>
    <row r="27" spans="2:8">
      <c r="B27" s="1169" t="s">
        <v>88</v>
      </c>
      <c r="C27" s="293" t="s">
        <v>179</v>
      </c>
      <c r="D27" s="294">
        <v>22.83643046652751</v>
      </c>
      <c r="E27" s="294">
        <v>11.077436315217378</v>
      </c>
      <c r="F27" s="310">
        <v>33.913866781744886</v>
      </c>
      <c r="G27" s="511"/>
      <c r="H27" s="1170"/>
    </row>
    <row r="28" spans="2:8">
      <c r="B28" s="1169" t="s">
        <v>466</v>
      </c>
      <c r="C28" s="293">
        <v>0.41499999999999998</v>
      </c>
      <c r="D28" s="294">
        <v>5.3048002319369316E-9</v>
      </c>
      <c r="E28" s="294">
        <v>9.2679487273056543E-16</v>
      </c>
      <c r="F28" s="310">
        <v>5.3048011587318042E-9</v>
      </c>
      <c r="G28" s="511"/>
      <c r="H28" s="1170"/>
    </row>
    <row r="29" spans="2:8">
      <c r="B29" s="1169" t="s">
        <v>105</v>
      </c>
      <c r="C29" s="293">
        <v>0.30580000000000002</v>
      </c>
      <c r="D29" s="294">
        <v>6.5277973845108797</v>
      </c>
      <c r="E29" s="294">
        <v>126.76341079347826</v>
      </c>
      <c r="F29" s="310">
        <v>133.29120817798915</v>
      </c>
      <c r="G29" s="511"/>
      <c r="H29" s="1170"/>
    </row>
    <row r="30" spans="2:8">
      <c r="B30" s="1169" t="s">
        <v>106</v>
      </c>
      <c r="C30" s="293">
        <v>0.30580000000000002</v>
      </c>
      <c r="D30" s="294">
        <v>30.150402173913047</v>
      </c>
      <c r="E30" s="294">
        <v>0</v>
      </c>
      <c r="F30" s="310">
        <v>30.150402173913047</v>
      </c>
      <c r="G30" s="511"/>
      <c r="H30" s="1170"/>
    </row>
    <row r="31" spans="2:8">
      <c r="B31" s="1169" t="s">
        <v>108</v>
      </c>
      <c r="C31" s="293">
        <v>0.58840000000000003</v>
      </c>
      <c r="D31" s="294">
        <v>51.892608826086949</v>
      </c>
      <c r="E31" s="294">
        <v>0</v>
      </c>
      <c r="F31" s="310">
        <v>51.892608826086949</v>
      </c>
      <c r="G31" s="511"/>
      <c r="H31" s="1170"/>
    </row>
    <row r="32" spans="2:8">
      <c r="B32" s="1169" t="s">
        <v>636</v>
      </c>
      <c r="C32" s="293" t="s">
        <v>180</v>
      </c>
      <c r="D32" s="294">
        <v>-7.1826602636618827E-15</v>
      </c>
      <c r="E32" s="294">
        <v>-1.0001661334884018E-14</v>
      </c>
      <c r="F32" s="310">
        <v>-1.7184321598545903E-14</v>
      </c>
      <c r="G32" s="511"/>
      <c r="H32" s="1170"/>
    </row>
    <row r="33" spans="2:8">
      <c r="B33" s="1169" t="s">
        <v>524</v>
      </c>
      <c r="C33" s="293">
        <v>0.54</v>
      </c>
      <c r="D33" s="294">
        <v>11.3959347826087</v>
      </c>
      <c r="E33" s="294">
        <v>9.3300183260869396</v>
      </c>
      <c r="F33" s="310">
        <v>20.725953108695641</v>
      </c>
      <c r="G33" s="511"/>
      <c r="H33" s="1170"/>
    </row>
    <row r="34" spans="2:8">
      <c r="B34" s="1169" t="s">
        <v>225</v>
      </c>
      <c r="C34" s="293">
        <v>0.18</v>
      </c>
      <c r="D34" s="294">
        <v>2.7244615903108018</v>
      </c>
      <c r="E34" s="294">
        <v>0.42241807608695364</v>
      </c>
      <c r="F34" s="310">
        <v>3.1468796663977554</v>
      </c>
      <c r="G34" s="511"/>
      <c r="H34" s="1170"/>
    </row>
    <row r="35" spans="2:8">
      <c r="B35" s="1169" t="s">
        <v>112</v>
      </c>
      <c r="C35" s="293">
        <v>0.41499999999999998</v>
      </c>
      <c r="D35" s="294">
        <v>10.705408197817594</v>
      </c>
      <c r="E35" s="294">
        <v>0.56723501086956429</v>
      </c>
      <c r="F35" s="310">
        <v>11.272643208687159</v>
      </c>
      <c r="G35" s="511"/>
      <c r="H35" s="1170"/>
    </row>
    <row r="36" spans="2:8">
      <c r="B36" s="1169" t="s">
        <v>285</v>
      </c>
      <c r="C36" s="293">
        <v>0.28849999999999998</v>
      </c>
      <c r="D36" s="294">
        <v>8.863489130434802</v>
      </c>
      <c r="E36" s="294">
        <v>0</v>
      </c>
      <c r="F36" s="310">
        <v>8.863489130434802</v>
      </c>
      <c r="G36" s="511"/>
      <c r="H36" s="1170"/>
    </row>
    <row r="37" spans="2:8">
      <c r="B37" s="1169" t="s">
        <v>113</v>
      </c>
      <c r="C37" s="293">
        <v>0.53200000000000003</v>
      </c>
      <c r="D37" s="294">
        <v>6.4346508391007102</v>
      </c>
      <c r="E37" s="294">
        <v>3.0158260978260869</v>
      </c>
      <c r="F37" s="310">
        <v>9.4504769369267976</v>
      </c>
      <c r="G37" s="511"/>
      <c r="H37" s="1170"/>
    </row>
    <row r="38" spans="2:8">
      <c r="B38" s="1169" t="s">
        <v>460</v>
      </c>
      <c r="C38" s="293">
        <v>0.59599999999999997</v>
      </c>
      <c r="D38" s="294">
        <v>3.2438487099979549</v>
      </c>
      <c r="E38" s="294">
        <v>0.25136255434782301</v>
      </c>
      <c r="F38" s="310">
        <v>3.495211264345778</v>
      </c>
      <c r="G38" s="511"/>
      <c r="H38" s="1170"/>
    </row>
    <row r="39" spans="2:8">
      <c r="B39" s="1169" t="s">
        <v>495</v>
      </c>
      <c r="C39" s="293">
        <v>0.45750000000000002</v>
      </c>
      <c r="D39" s="294">
        <v>1.296753651494585</v>
      </c>
      <c r="E39" s="294">
        <v>2.5252132826086986</v>
      </c>
      <c r="F39" s="310">
        <v>3.8219669341032834</v>
      </c>
      <c r="G39" s="511"/>
      <c r="H39" s="1170"/>
    </row>
    <row r="40" spans="2:8">
      <c r="B40" s="1169" t="s">
        <v>114</v>
      </c>
      <c r="C40" s="293">
        <v>0.34570000000000001</v>
      </c>
      <c r="D40" s="294">
        <v>48.738852581521769</v>
      </c>
      <c r="E40" s="294">
        <v>75.162303586956526</v>
      </c>
      <c r="F40" s="310">
        <v>123.90115616847829</v>
      </c>
      <c r="G40" s="511"/>
      <c r="H40" s="1170"/>
    </row>
    <row r="41" spans="2:8">
      <c r="B41" s="1578" t="s">
        <v>655</v>
      </c>
      <c r="C41" s="1786"/>
      <c r="D41" s="1787">
        <f>SUM(D7:D40)</f>
        <v>512.09345909493709</v>
      </c>
      <c r="E41" s="1787">
        <f>SUM(E7:E40)</f>
        <v>472.15677408695655</v>
      </c>
      <c r="F41" s="1788">
        <f>SUM(F7:F40)</f>
        <v>984.25023318189392</v>
      </c>
      <c r="G41" s="511"/>
      <c r="H41" s="1170"/>
    </row>
    <row r="42" spans="2:8">
      <c r="B42" s="299" t="s">
        <v>637</v>
      </c>
      <c r="C42" s="305"/>
      <c r="D42" s="306"/>
      <c r="E42" s="306"/>
      <c r="F42" s="306"/>
      <c r="G42" s="511"/>
      <c r="H42" s="511"/>
    </row>
    <row r="43" spans="2:8">
      <c r="B43" s="299" t="s">
        <v>638</v>
      </c>
      <c r="C43" s="305"/>
      <c r="D43" s="306"/>
      <c r="E43" s="306"/>
      <c r="F43" s="306"/>
      <c r="G43" s="511"/>
      <c r="H43" s="511"/>
    </row>
    <row r="44" spans="2:8">
      <c r="B44" s="299" t="s">
        <v>639</v>
      </c>
      <c r="C44" s="305"/>
      <c r="D44" s="306"/>
      <c r="E44" s="306"/>
      <c r="F44" s="306"/>
      <c r="G44" s="511"/>
      <c r="H44" s="511"/>
    </row>
    <row r="45" spans="2:8">
      <c r="B45" s="299" t="s">
        <v>640</v>
      </c>
      <c r="C45" s="305"/>
      <c r="D45" s="306"/>
      <c r="E45" s="306"/>
      <c r="F45" s="306"/>
      <c r="G45" s="511"/>
      <c r="H45" s="511"/>
    </row>
    <row r="46" spans="2:8">
      <c r="B46" s="299" t="s">
        <v>386</v>
      </c>
      <c r="C46" s="305"/>
      <c r="D46" s="306"/>
      <c r="E46" s="306"/>
      <c r="F46" s="306"/>
      <c r="G46" s="511"/>
      <c r="H46" s="511"/>
    </row>
    <row r="47" spans="2:8">
      <c r="B47" s="299" t="s">
        <v>641</v>
      </c>
      <c r="C47" s="305"/>
      <c r="D47" s="306"/>
      <c r="E47" s="306"/>
      <c r="F47" s="306"/>
      <c r="G47" s="511"/>
      <c r="H47" s="511"/>
    </row>
    <row r="48" spans="2:8">
      <c r="B48" s="299" t="s">
        <v>642</v>
      </c>
      <c r="C48" s="305"/>
      <c r="D48" s="306"/>
      <c r="E48" s="306"/>
      <c r="F48" s="306"/>
      <c r="G48" s="511"/>
      <c r="H48" s="511"/>
    </row>
    <row r="49" spans="2:8">
      <c r="B49" s="299" t="s">
        <v>373</v>
      </c>
      <c r="C49" s="295"/>
      <c r="D49" s="132"/>
      <c r="E49" s="132"/>
      <c r="F49" s="306"/>
      <c r="G49" s="511"/>
      <c r="H49" s="511"/>
    </row>
    <row r="50" spans="2:8">
      <c r="B50" s="299" t="s">
        <v>643</v>
      </c>
      <c r="C50" s="295"/>
      <c r="D50" s="132"/>
      <c r="E50" s="132"/>
      <c r="F50" s="306"/>
      <c r="G50" s="511"/>
      <c r="H50" s="511"/>
    </row>
    <row r="51" spans="2:8">
      <c r="B51" s="299" t="s">
        <v>644</v>
      </c>
      <c r="C51" s="295"/>
      <c r="D51" s="132"/>
      <c r="E51" s="132"/>
      <c r="F51" s="306"/>
      <c r="G51" s="511"/>
      <c r="H51" s="511"/>
    </row>
    <row r="52" spans="2:8">
      <c r="B52" s="299"/>
      <c r="C52" s="295"/>
      <c r="D52" s="132"/>
      <c r="E52" s="306"/>
      <c r="F52" s="511"/>
      <c r="G52" s="511"/>
      <c r="H52" s="511"/>
    </row>
    <row r="53" spans="2:8">
      <c r="B53" s="307"/>
      <c r="C53" s="308"/>
      <c r="D53" s="309"/>
      <c r="E53" s="309"/>
      <c r="F53" s="1171"/>
      <c r="G53" s="511"/>
      <c r="H53" s="511"/>
    </row>
    <row r="54" spans="2:8" ht="12.75" customHeight="1">
      <c r="B54" s="1952" t="s">
        <v>656</v>
      </c>
      <c r="C54" s="2145" t="s">
        <v>401</v>
      </c>
      <c r="D54" s="2147" t="s">
        <v>331</v>
      </c>
      <c r="E54" s="2147"/>
      <c r="F54" s="2148"/>
      <c r="G54" s="511"/>
      <c r="H54" s="511"/>
    </row>
    <row r="55" spans="2:8">
      <c r="B55" s="1165" t="s">
        <v>61</v>
      </c>
      <c r="C55" s="2146"/>
      <c r="D55" s="1166" t="s">
        <v>64</v>
      </c>
      <c r="E55" s="1167" t="s">
        <v>15</v>
      </c>
      <c r="F55" s="1168" t="s">
        <v>16</v>
      </c>
      <c r="G55" s="511"/>
      <c r="H55" s="511"/>
    </row>
    <row r="56" spans="2:8">
      <c r="B56" s="1169" t="s">
        <v>223</v>
      </c>
      <c r="C56" s="293">
        <v>7.5999999999999998E-2</v>
      </c>
      <c r="D56" s="294">
        <v>14.675391304347821</v>
      </c>
      <c r="E56" s="294">
        <v>2.1276519130434819</v>
      </c>
      <c r="F56" s="310">
        <v>16.803043217391302</v>
      </c>
      <c r="G56" s="511"/>
      <c r="H56" s="1170"/>
    </row>
    <row r="57" spans="2:8">
      <c r="B57" s="1169" t="s">
        <v>19</v>
      </c>
      <c r="C57" s="293">
        <v>0.1178</v>
      </c>
      <c r="D57" s="294">
        <v>-4.7884401757745882E-15</v>
      </c>
      <c r="E57" s="294">
        <v>0</v>
      </c>
      <c r="F57" s="310">
        <v>-4.7884401757745882E-15</v>
      </c>
      <c r="G57" s="511"/>
      <c r="H57" s="1170"/>
    </row>
    <row r="58" spans="2:8">
      <c r="B58" s="1169" t="s">
        <v>528</v>
      </c>
      <c r="C58" s="293">
        <v>0.2</v>
      </c>
      <c r="D58" s="294">
        <v>11.604482591711941</v>
      </c>
      <c r="E58" s="294">
        <v>7.885448869565197</v>
      </c>
      <c r="F58" s="310">
        <v>19.489931461277138</v>
      </c>
      <c r="G58" s="511"/>
      <c r="H58" s="1170"/>
    </row>
    <row r="59" spans="2:8">
      <c r="B59" s="1169" t="s">
        <v>31</v>
      </c>
      <c r="C59" s="293">
        <v>0.28916900000000001</v>
      </c>
      <c r="D59" s="294">
        <v>8.5405217391304351</v>
      </c>
      <c r="E59" s="294">
        <v>115.04791243478263</v>
      </c>
      <c r="F59" s="310">
        <v>123.58843417391307</v>
      </c>
      <c r="G59" s="511"/>
      <c r="H59" s="1170"/>
    </row>
    <row r="60" spans="2:8">
      <c r="B60" s="1169" t="s">
        <v>288</v>
      </c>
      <c r="C60" s="293">
        <v>0.1482</v>
      </c>
      <c r="D60" s="294">
        <v>2.3701684782608852</v>
      </c>
      <c r="E60" s="294">
        <v>7.0049195652186966E-2</v>
      </c>
      <c r="F60" s="310">
        <v>2.4402176739130721</v>
      </c>
      <c r="G60" s="511"/>
      <c r="H60" s="1170"/>
    </row>
    <row r="61" spans="2:8">
      <c r="B61" s="1169" t="s">
        <v>76</v>
      </c>
      <c r="C61" s="293">
        <v>0.6</v>
      </c>
      <c r="D61" s="294">
        <v>3.6317924592391093</v>
      </c>
      <c r="E61" s="294">
        <v>3.3649575434782797</v>
      </c>
      <c r="F61" s="310">
        <v>6.9967500027173894</v>
      </c>
      <c r="G61" s="511"/>
      <c r="H61" s="1170"/>
    </row>
    <row r="62" spans="2:8">
      <c r="B62" s="1169" t="s">
        <v>646</v>
      </c>
      <c r="C62" s="293" t="s">
        <v>181</v>
      </c>
      <c r="D62" s="294">
        <v>4.3264099121105196E-2</v>
      </c>
      <c r="E62" s="294">
        <v>5.8697008606269146E-15</v>
      </c>
      <c r="F62" s="310">
        <v>4.3264099121111066E-2</v>
      </c>
      <c r="G62" s="511"/>
      <c r="H62" s="1170"/>
    </row>
    <row r="63" spans="2:8">
      <c r="B63" s="1169" t="s">
        <v>28</v>
      </c>
      <c r="C63" s="293">
        <v>0.5</v>
      </c>
      <c r="D63" s="294">
        <v>2.4503198827435151</v>
      </c>
      <c r="E63" s="294">
        <v>9.1888257161459084</v>
      </c>
      <c r="F63" s="310">
        <v>11.639145598889424</v>
      </c>
      <c r="G63" s="511"/>
      <c r="H63" s="1170"/>
    </row>
    <row r="64" spans="2:8" ht="12.95">
      <c r="B64" s="1579" t="s">
        <v>338</v>
      </c>
      <c r="C64" s="1789"/>
      <c r="D64" s="1790">
        <f>SUM(D56:D63)</f>
        <v>43.3159405545548</v>
      </c>
      <c r="E64" s="1790">
        <f>SUM(E56:E63)</f>
        <v>137.68484567266768</v>
      </c>
      <c r="F64" s="1791">
        <f>SUM(F56:F63)</f>
        <v>181.00078622722251</v>
      </c>
      <c r="G64" s="511"/>
      <c r="H64" s="1170"/>
    </row>
    <row r="65" spans="2:21" ht="12.75" customHeight="1">
      <c r="B65" s="1172"/>
      <c r="C65" s="313"/>
      <c r="D65" s="1173"/>
      <c r="E65" s="1173"/>
      <c r="F65" s="1173"/>
      <c r="G65" s="511"/>
      <c r="H65" s="1170"/>
      <c r="I65" s="511"/>
      <c r="J65" s="511"/>
      <c r="K65" s="511"/>
      <c r="L65" s="511"/>
      <c r="M65" s="511"/>
      <c r="N65" s="511"/>
      <c r="O65" s="511"/>
      <c r="P65" s="511"/>
      <c r="Q65" s="511"/>
      <c r="R65" s="511"/>
      <c r="S65" s="511"/>
      <c r="T65" s="511"/>
      <c r="U65" s="511"/>
    </row>
    <row r="66" spans="2:21" ht="12.95">
      <c r="B66" s="1580" t="s">
        <v>657</v>
      </c>
      <c r="C66" s="1792"/>
      <c r="D66" s="1793">
        <f>D41+D64</f>
        <v>555.40939964949189</v>
      </c>
      <c r="E66" s="1793">
        <f>E41+E64</f>
        <v>609.84161975962422</v>
      </c>
      <c r="F66" s="1794">
        <f>F41+F64</f>
        <v>1165.2510194091165</v>
      </c>
      <c r="G66" s="511"/>
      <c r="H66" s="1170"/>
      <c r="I66" s="511"/>
      <c r="J66" s="511"/>
      <c r="K66" s="511"/>
      <c r="L66" s="511"/>
      <c r="M66" s="511"/>
      <c r="N66" s="511"/>
      <c r="O66" s="511"/>
      <c r="P66" s="511"/>
      <c r="Q66" s="511"/>
      <c r="R66" s="511"/>
      <c r="S66" s="511"/>
      <c r="T66" s="511"/>
      <c r="U66" s="511"/>
    </row>
    <row r="67" spans="2:21">
      <c r="B67" s="511"/>
      <c r="C67" s="1174"/>
      <c r="D67" s="511"/>
      <c r="E67" s="511"/>
      <c r="F67" s="511"/>
      <c r="G67" s="511"/>
      <c r="H67" s="511"/>
      <c r="I67" s="511"/>
      <c r="J67" s="511"/>
      <c r="K67" s="511"/>
      <c r="L67" s="511"/>
      <c r="M67" s="511"/>
      <c r="N67" s="511"/>
      <c r="O67" s="511"/>
      <c r="P67" s="511"/>
      <c r="Q67" s="511"/>
      <c r="R67" s="511"/>
      <c r="S67" s="511"/>
      <c r="T67" s="511"/>
      <c r="U67" s="511"/>
    </row>
    <row r="68" spans="2:21">
      <c r="B68" s="511"/>
      <c r="C68" s="1174"/>
      <c r="D68" s="511"/>
      <c r="E68" s="511"/>
      <c r="F68" s="511"/>
      <c r="G68" s="511"/>
      <c r="H68" s="511"/>
      <c r="I68" s="511"/>
      <c r="J68" s="511"/>
      <c r="K68" s="511"/>
      <c r="L68" s="511"/>
      <c r="M68" s="511"/>
      <c r="N68" s="511"/>
      <c r="O68" s="511"/>
      <c r="P68" s="511"/>
      <c r="Q68" s="511"/>
      <c r="R68" s="511"/>
      <c r="S68" s="511"/>
      <c r="T68" s="511"/>
      <c r="U68" s="511"/>
    </row>
    <row r="69" spans="2:21" ht="15.6">
      <c r="B69" s="291" t="s">
        <v>658</v>
      </c>
      <c r="C69" s="1174"/>
      <c r="D69" s="511"/>
      <c r="E69" s="511"/>
      <c r="F69" s="511"/>
      <c r="G69" s="511"/>
      <c r="H69" s="511"/>
      <c r="I69" s="511"/>
      <c r="J69" s="511"/>
      <c r="K69" s="511"/>
      <c r="L69" s="511"/>
      <c r="M69" s="511"/>
      <c r="N69" s="511"/>
      <c r="O69" s="511"/>
      <c r="P69" s="511"/>
      <c r="Q69" s="511"/>
      <c r="R69" s="511"/>
      <c r="S69" s="511"/>
      <c r="T69" s="511"/>
      <c r="U69" s="511"/>
    </row>
    <row r="70" spans="2:21">
      <c r="B70" s="511"/>
      <c r="C70" s="1174"/>
      <c r="D70" s="511"/>
      <c r="E70" s="511"/>
      <c r="F70" s="511"/>
      <c r="G70" s="511"/>
      <c r="H70" s="511"/>
      <c r="I70" s="511"/>
      <c r="J70" s="511"/>
      <c r="K70" s="511"/>
      <c r="L70" s="511"/>
      <c r="M70" s="511"/>
      <c r="N70" s="511"/>
      <c r="O70" s="511"/>
      <c r="P70" s="511"/>
      <c r="Q70" s="511"/>
      <c r="R70" s="511"/>
      <c r="S70" s="511"/>
      <c r="T70" s="511"/>
      <c r="U70" s="511"/>
    </row>
    <row r="71" spans="2:21" ht="12.75" customHeight="1">
      <c r="B71" s="1952"/>
      <c r="C71" s="2145" t="s">
        <v>401</v>
      </c>
      <c r="D71" s="2147" t="s">
        <v>331</v>
      </c>
      <c r="E71" s="2147"/>
      <c r="F71" s="2148"/>
      <c r="G71" s="511"/>
      <c r="H71" s="511"/>
      <c r="I71" s="511"/>
      <c r="J71" s="511"/>
      <c r="K71" s="511"/>
      <c r="L71" s="511"/>
      <c r="M71" s="511"/>
      <c r="N71" s="511"/>
      <c r="O71" s="511"/>
      <c r="P71" s="511"/>
      <c r="Q71" s="511"/>
      <c r="R71" s="511"/>
      <c r="S71" s="511"/>
      <c r="T71" s="511"/>
      <c r="U71" s="511"/>
    </row>
    <row r="72" spans="2:21">
      <c r="B72" s="1165" t="s">
        <v>61</v>
      </c>
      <c r="C72" s="2146"/>
      <c r="D72" s="1166" t="s">
        <v>64</v>
      </c>
      <c r="E72" s="1167" t="s">
        <v>15</v>
      </c>
      <c r="F72" s="1168" t="s">
        <v>16</v>
      </c>
      <c r="G72" s="511"/>
      <c r="H72" s="511"/>
      <c r="I72" s="511"/>
      <c r="J72" s="511"/>
      <c r="K72" s="511"/>
      <c r="L72" s="511"/>
      <c r="M72" s="511"/>
      <c r="N72" s="511"/>
      <c r="O72" s="511"/>
      <c r="P72" s="511"/>
      <c r="Q72" s="511"/>
      <c r="R72" s="511"/>
      <c r="S72" s="511"/>
      <c r="T72" s="511"/>
      <c r="U72" s="511"/>
    </row>
    <row r="73" spans="2:21">
      <c r="B73" s="1175" t="s">
        <v>446</v>
      </c>
      <c r="C73" s="302">
        <v>0.1333</v>
      </c>
      <c r="D73" s="303">
        <v>7.9709347826087003</v>
      </c>
      <c r="E73" s="303"/>
      <c r="F73" s="311">
        <v>7.9709347826087003</v>
      </c>
      <c r="G73" s="511"/>
      <c r="H73" s="1170"/>
      <c r="I73" s="511"/>
      <c r="J73" s="511"/>
      <c r="K73" s="511"/>
      <c r="L73" s="511"/>
      <c r="M73" s="511"/>
      <c r="N73" s="511"/>
      <c r="O73" s="511"/>
      <c r="P73" s="511"/>
      <c r="Q73" s="511"/>
      <c r="R73" s="511"/>
      <c r="S73" s="511"/>
      <c r="T73" s="511"/>
      <c r="U73" s="511"/>
    </row>
    <row r="74" spans="2:21">
      <c r="B74" s="1175"/>
      <c r="C74" s="302"/>
      <c r="D74" s="303"/>
      <c r="E74" s="303"/>
      <c r="F74" s="311"/>
      <c r="G74" s="511"/>
      <c r="H74" s="1170"/>
      <c r="I74" s="511"/>
      <c r="J74" s="511"/>
      <c r="K74" s="511"/>
      <c r="L74" s="511"/>
      <c r="M74" s="511"/>
      <c r="N74" s="511"/>
      <c r="O74" s="511"/>
      <c r="P74" s="511"/>
      <c r="Q74" s="511"/>
      <c r="R74" s="511"/>
      <c r="S74" s="511"/>
      <c r="T74" s="511"/>
      <c r="U74" s="511"/>
    </row>
    <row r="75" spans="2:21">
      <c r="B75" s="1175" t="s">
        <v>444</v>
      </c>
      <c r="C75" s="302">
        <v>0.1333</v>
      </c>
      <c r="D75" s="303">
        <v>13.478271739130429</v>
      </c>
      <c r="E75" s="303"/>
      <c r="F75" s="311">
        <v>13.478271739130429</v>
      </c>
      <c r="G75" s="511"/>
      <c r="H75" s="1170"/>
      <c r="I75" s="511"/>
      <c r="J75" s="511"/>
      <c r="K75" s="511"/>
      <c r="L75" s="511"/>
      <c r="M75" s="511"/>
      <c r="N75" s="511"/>
      <c r="O75" s="511"/>
      <c r="P75" s="511"/>
      <c r="Q75" s="511"/>
      <c r="R75" s="511"/>
      <c r="S75" s="511"/>
      <c r="T75" s="511"/>
      <c r="U75" s="511"/>
    </row>
    <row r="76" spans="2:21">
      <c r="B76" s="1175" t="s">
        <v>445</v>
      </c>
      <c r="C76" s="302">
        <v>0.1333</v>
      </c>
      <c r="D76" s="303">
        <v>14.706706521739131</v>
      </c>
      <c r="E76" s="303"/>
      <c r="F76" s="311">
        <v>14.706706521739131</v>
      </c>
      <c r="G76" s="511"/>
      <c r="H76" s="1170"/>
      <c r="I76" s="511"/>
      <c r="J76" s="511"/>
      <c r="K76" s="511"/>
      <c r="L76" s="511"/>
      <c r="M76" s="511"/>
      <c r="N76" s="511"/>
      <c r="O76" s="511"/>
      <c r="P76" s="511"/>
      <c r="Q76" s="511"/>
      <c r="R76" s="511"/>
      <c r="S76" s="511"/>
      <c r="T76" s="511"/>
      <c r="U76" s="511"/>
    </row>
    <row r="77" spans="2:21">
      <c r="B77" s="1175" t="s">
        <v>449</v>
      </c>
      <c r="C77" s="302">
        <v>0.1333</v>
      </c>
      <c r="D77" s="303">
        <v>2.25701086956522</v>
      </c>
      <c r="E77" s="303"/>
      <c r="F77" s="311">
        <v>2.25701086956522</v>
      </c>
      <c r="G77" s="511"/>
      <c r="H77" s="1170"/>
      <c r="I77" s="511"/>
      <c r="J77" s="511"/>
      <c r="K77" s="511"/>
      <c r="L77" s="511"/>
      <c r="M77" s="511"/>
      <c r="N77" s="511"/>
      <c r="O77" s="511"/>
      <c r="P77" s="511"/>
      <c r="Q77" s="511"/>
      <c r="R77" s="511"/>
      <c r="S77" s="511"/>
      <c r="T77" s="511"/>
      <c r="U77" s="511"/>
    </row>
    <row r="78" spans="2:21">
      <c r="B78" s="1175" t="s">
        <v>450</v>
      </c>
      <c r="C78" s="302">
        <v>0.1333</v>
      </c>
      <c r="D78" s="303">
        <v>6.4718043478260903</v>
      </c>
      <c r="E78" s="303"/>
      <c r="F78" s="311">
        <v>6.4718043478260903</v>
      </c>
      <c r="G78" s="511"/>
      <c r="H78" s="1170"/>
      <c r="I78" s="511"/>
      <c r="J78" s="511"/>
      <c r="K78" s="511"/>
      <c r="L78" s="511"/>
      <c r="M78" s="511"/>
      <c r="N78" s="511"/>
      <c r="O78" s="511"/>
      <c r="P78" s="511"/>
      <c r="Q78" s="511"/>
      <c r="R78" s="511"/>
      <c r="S78" s="511"/>
      <c r="T78" s="511"/>
      <c r="U78" s="511"/>
    </row>
    <row r="79" spans="2:21">
      <c r="B79" s="1175" t="s">
        <v>455</v>
      </c>
      <c r="C79" s="302">
        <v>0.1333</v>
      </c>
      <c r="D79" s="303">
        <v>9.4252065217391294</v>
      </c>
      <c r="E79" s="303"/>
      <c r="F79" s="311">
        <v>9.4252065217391294</v>
      </c>
      <c r="G79" s="511"/>
      <c r="H79" s="1170"/>
      <c r="I79" s="511"/>
      <c r="J79" s="511"/>
      <c r="K79" s="511"/>
      <c r="L79" s="511"/>
      <c r="M79" s="511"/>
      <c r="N79" s="511"/>
      <c r="O79" s="511"/>
      <c r="P79" s="511"/>
      <c r="Q79" s="511"/>
      <c r="R79" s="511"/>
      <c r="S79" s="511"/>
      <c r="T79" s="511"/>
      <c r="U79" s="511"/>
    </row>
    <row r="80" spans="2:21">
      <c r="B80" s="1175" t="s">
        <v>442</v>
      </c>
      <c r="C80" s="302">
        <v>0.23330000000000001</v>
      </c>
      <c r="D80" s="303">
        <v>50.192282608695649</v>
      </c>
      <c r="E80" s="303"/>
      <c r="F80" s="311">
        <v>50.192282608695649</v>
      </c>
      <c r="G80" s="511"/>
      <c r="H80" s="1170"/>
      <c r="I80" s="511"/>
      <c r="J80" s="511"/>
      <c r="K80" s="511"/>
      <c r="L80" s="511"/>
      <c r="M80" s="511"/>
      <c r="N80" s="511"/>
      <c r="O80" s="511"/>
      <c r="P80" s="511"/>
      <c r="Q80" s="511"/>
      <c r="R80" s="511"/>
      <c r="S80" s="511"/>
      <c r="T80" s="511"/>
      <c r="U80" s="511"/>
    </row>
    <row r="81" spans="2:8">
      <c r="B81" s="1175" t="s">
        <v>443</v>
      </c>
      <c r="C81" s="302">
        <v>0.23330000000000001</v>
      </c>
      <c r="D81" s="303">
        <v>25.381510869565219</v>
      </c>
      <c r="E81" s="303"/>
      <c r="F81" s="311">
        <v>25.381510869565219</v>
      </c>
      <c r="G81" s="511"/>
      <c r="H81" s="1170"/>
    </row>
    <row r="82" spans="2:8">
      <c r="B82" s="1175" t="s">
        <v>451</v>
      </c>
      <c r="C82" s="302">
        <v>0.23330000000000001</v>
      </c>
      <c r="D82" s="303">
        <v>47.368478260869573</v>
      </c>
      <c r="E82" s="303"/>
      <c r="F82" s="311">
        <v>47.368478260869573</v>
      </c>
      <c r="G82" s="511"/>
      <c r="H82" s="1170"/>
    </row>
    <row r="83" spans="2:8">
      <c r="B83" s="1175" t="s">
        <v>454</v>
      </c>
      <c r="C83" s="302">
        <v>0.23330000000000001</v>
      </c>
      <c r="D83" s="303">
        <v>12.651923913043481</v>
      </c>
      <c r="E83" s="303"/>
      <c r="F83" s="311">
        <v>12.651923913043481</v>
      </c>
      <c r="G83" s="511"/>
      <c r="H83" s="1170"/>
    </row>
    <row r="84" spans="2:8">
      <c r="B84" s="1175" t="s">
        <v>501</v>
      </c>
      <c r="C84" s="302">
        <v>0.2</v>
      </c>
      <c r="D84" s="303">
        <v>2.5251195652173899</v>
      </c>
      <c r="E84" s="303"/>
      <c r="F84" s="311">
        <v>2.5251195652173899</v>
      </c>
      <c r="G84" s="511"/>
      <c r="H84" s="1170"/>
    </row>
    <row r="85" spans="2:8">
      <c r="B85" s="1175" t="s">
        <v>123</v>
      </c>
      <c r="C85" s="302">
        <v>0.2021</v>
      </c>
      <c r="D85" s="303">
        <v>47.606413043478263</v>
      </c>
      <c r="E85" s="303"/>
      <c r="F85" s="311">
        <v>47.606413043478263</v>
      </c>
      <c r="G85" s="511"/>
      <c r="H85" s="1170"/>
    </row>
    <row r="86" spans="2:8">
      <c r="B86" s="1175" t="s">
        <v>618</v>
      </c>
      <c r="C86" s="302">
        <v>0.125</v>
      </c>
      <c r="D86" s="303">
        <v>3.96790217391304</v>
      </c>
      <c r="E86" s="303"/>
      <c r="F86" s="311">
        <v>3.96790217391304</v>
      </c>
      <c r="G86" s="511"/>
      <c r="H86" s="1170"/>
    </row>
    <row r="87" spans="2:8">
      <c r="B87" s="1175" t="s">
        <v>619</v>
      </c>
      <c r="C87" s="302">
        <v>0.1</v>
      </c>
      <c r="D87" s="303">
        <v>11.46648913043478</v>
      </c>
      <c r="E87" s="303"/>
      <c r="F87" s="311">
        <v>11.46648913043478</v>
      </c>
      <c r="G87" s="511"/>
      <c r="H87" s="1170"/>
    </row>
    <row r="88" spans="2:8">
      <c r="B88" s="1175" t="s">
        <v>121</v>
      </c>
      <c r="C88" s="302">
        <v>8.5599999999999996E-2</v>
      </c>
      <c r="D88" s="303">
        <v>56.411086956521743</v>
      </c>
      <c r="E88" s="303"/>
      <c r="F88" s="311">
        <v>56.411086956521743</v>
      </c>
      <c r="G88" s="511"/>
      <c r="H88" s="1170"/>
    </row>
    <row r="89" spans="2:8">
      <c r="B89" s="1175" t="s">
        <v>352</v>
      </c>
      <c r="C89" s="302">
        <v>0.17</v>
      </c>
      <c r="D89" s="303">
        <v>3.8359239130434801</v>
      </c>
      <c r="E89" s="303"/>
      <c r="F89" s="311">
        <v>3.8359239130434801</v>
      </c>
      <c r="G89" s="511"/>
      <c r="H89" s="1170"/>
    </row>
    <row r="90" spans="2:8">
      <c r="B90" s="1175" t="s">
        <v>617</v>
      </c>
      <c r="C90" s="302">
        <v>0.45900000000000002</v>
      </c>
      <c r="D90" s="303">
        <v>22.5910652173913</v>
      </c>
      <c r="E90" s="303"/>
      <c r="F90" s="311">
        <v>22.5910652173913</v>
      </c>
      <c r="G90" s="511"/>
      <c r="H90" s="1170"/>
    </row>
    <row r="91" spans="2:8">
      <c r="B91" s="1175" t="s">
        <v>152</v>
      </c>
      <c r="C91" s="302">
        <v>0.31850000000000001</v>
      </c>
      <c r="D91" s="303"/>
      <c r="E91" s="303">
        <v>36.130217391304349</v>
      </c>
      <c r="F91" s="311">
        <v>36.130217391304349</v>
      </c>
      <c r="G91" s="511"/>
      <c r="H91" s="1170"/>
    </row>
    <row r="92" spans="2:8">
      <c r="B92" s="1175" t="s">
        <v>464</v>
      </c>
      <c r="C92" s="302">
        <v>0.3</v>
      </c>
      <c r="D92" s="303"/>
      <c r="E92" s="303">
        <v>0.24280432659647</v>
      </c>
      <c r="F92" s="311">
        <v>0.24280432659647</v>
      </c>
      <c r="G92" s="511"/>
      <c r="H92" s="1170"/>
    </row>
    <row r="93" spans="2:8">
      <c r="B93" s="1175" t="s">
        <v>631</v>
      </c>
      <c r="C93" s="302">
        <v>5.8799999999999998E-2</v>
      </c>
      <c r="D93" s="303">
        <v>2.9745652173913002</v>
      </c>
      <c r="E93" s="303">
        <v>8.136956521739E-2</v>
      </c>
      <c r="F93" s="311">
        <v>3.05593478260869</v>
      </c>
      <c r="G93" s="511"/>
      <c r="H93" s="1170"/>
    </row>
    <row r="94" spans="2:8">
      <c r="B94" s="1175" t="s">
        <v>516</v>
      </c>
      <c r="C94" s="302">
        <v>0.255</v>
      </c>
      <c r="D94" s="303">
        <v>10.10951086956522</v>
      </c>
      <c r="E94" s="303">
        <v>30.121076086956521</v>
      </c>
      <c r="F94" s="311">
        <v>40.230586956521741</v>
      </c>
      <c r="G94" s="511"/>
      <c r="H94" s="1170"/>
    </row>
    <row r="95" spans="2:8">
      <c r="B95" s="1175" t="s">
        <v>206</v>
      </c>
      <c r="C95" s="302">
        <v>0.6</v>
      </c>
      <c r="D95" s="303">
        <v>37.616086956521741</v>
      </c>
      <c r="E95" s="303"/>
      <c r="F95" s="311">
        <v>37.616086956521741</v>
      </c>
      <c r="G95" s="511"/>
      <c r="H95" s="1170"/>
    </row>
    <row r="96" spans="2:8">
      <c r="B96" s="1175" t="s">
        <v>649</v>
      </c>
      <c r="C96" s="302">
        <v>0.37</v>
      </c>
      <c r="D96" s="303">
        <v>4.0910978260869602</v>
      </c>
      <c r="E96" s="303"/>
      <c r="F96" s="311">
        <v>4.0910978260869602</v>
      </c>
      <c r="G96" s="511"/>
      <c r="H96" s="1170"/>
    </row>
    <row r="97" spans="2:8">
      <c r="B97" s="1175" t="s">
        <v>452</v>
      </c>
      <c r="C97" s="302">
        <v>9.6799999999999997E-2</v>
      </c>
      <c r="D97" s="303">
        <v>12.32413043478261</v>
      </c>
      <c r="E97" s="303"/>
      <c r="F97" s="311">
        <v>12.32413043478261</v>
      </c>
      <c r="G97" s="511"/>
      <c r="H97" s="1170"/>
    </row>
    <row r="98" spans="2:8">
      <c r="B98" s="1175" t="s">
        <v>235</v>
      </c>
      <c r="C98" s="302">
        <v>0.3</v>
      </c>
      <c r="D98" s="303">
        <v>7.92077173913043</v>
      </c>
      <c r="E98" s="303"/>
      <c r="F98" s="311">
        <v>7.92077173913043</v>
      </c>
      <c r="G98" s="511"/>
      <c r="H98" s="1170"/>
    </row>
    <row r="99" spans="2:8">
      <c r="B99" s="1578" t="s">
        <v>659</v>
      </c>
      <c r="C99" s="1786"/>
      <c r="D99" s="1790">
        <f>SUM(D73:D98)</f>
        <v>413.34429347826085</v>
      </c>
      <c r="E99" s="1790">
        <f>SUM(E73:E98)</f>
        <v>66.575467370074733</v>
      </c>
      <c r="F99" s="1791">
        <f>SUM(F73:F98)</f>
        <v>479.91976084833561</v>
      </c>
      <c r="G99" s="511"/>
      <c r="H99" s="1170"/>
    </row>
    <row r="100" spans="2:8">
      <c r="B100" s="299" t="s">
        <v>660</v>
      </c>
      <c r="C100" s="511"/>
      <c r="D100" s="511"/>
      <c r="E100" s="511"/>
      <c r="F100" s="511"/>
      <c r="G100" s="511"/>
      <c r="H100" s="511"/>
    </row>
    <row r="101" spans="2:8">
      <c r="B101" s="299" t="s">
        <v>621</v>
      </c>
      <c r="C101" s="511"/>
      <c r="D101" s="511"/>
      <c r="E101" s="511"/>
      <c r="F101" s="511"/>
      <c r="G101" s="511"/>
      <c r="H101" s="511"/>
    </row>
    <row r="103" spans="2:8" ht="15.6">
      <c r="B103" s="291" t="s">
        <v>661</v>
      </c>
      <c r="C103" s="511"/>
      <c r="D103" s="511"/>
      <c r="E103" s="511"/>
      <c r="F103" s="511"/>
      <c r="G103" s="511"/>
      <c r="H103" s="511"/>
    </row>
    <row r="105" spans="2:8" ht="12.75" customHeight="1">
      <c r="B105" s="1952"/>
      <c r="C105" s="2145" t="s">
        <v>401</v>
      </c>
      <c r="D105" s="2147" t="s">
        <v>331</v>
      </c>
      <c r="E105" s="2147"/>
      <c r="F105" s="2148"/>
      <c r="G105" s="511"/>
      <c r="H105" s="511"/>
    </row>
    <row r="106" spans="2:8">
      <c r="B106" s="1165" t="s">
        <v>61</v>
      </c>
      <c r="C106" s="2146"/>
      <c r="D106" s="1166" t="s">
        <v>64</v>
      </c>
      <c r="E106" s="1167" t="s">
        <v>15</v>
      </c>
      <c r="F106" s="1168" t="s">
        <v>16</v>
      </c>
      <c r="G106" s="511"/>
      <c r="H106" s="511"/>
    </row>
    <row r="107" spans="2:8">
      <c r="B107" s="1176" t="s">
        <v>344</v>
      </c>
      <c r="C107" s="297">
        <v>0.32500000000000001</v>
      </c>
      <c r="D107" s="298">
        <v>0.2</v>
      </c>
      <c r="E107" s="298">
        <v>63.2</v>
      </c>
      <c r="F107" s="312">
        <v>63.400000000000006</v>
      </c>
      <c r="G107" s="511"/>
      <c r="H107" s="1170"/>
    </row>
    <row r="108" spans="2:8">
      <c r="B108" s="1176"/>
      <c r="C108" s="297"/>
      <c r="D108" s="298"/>
      <c r="E108" s="298"/>
      <c r="F108" s="312"/>
      <c r="G108" s="511"/>
      <c r="H108" s="1170"/>
    </row>
    <row r="109" spans="2:8">
      <c r="B109" s="1176" t="s">
        <v>66</v>
      </c>
      <c r="C109" s="297">
        <v>1</v>
      </c>
      <c r="D109" s="298">
        <v>34.200000000000003</v>
      </c>
      <c r="E109" s="298">
        <v>3.3</v>
      </c>
      <c r="F109" s="312">
        <v>37.5</v>
      </c>
      <c r="G109" s="511"/>
      <c r="H109" s="1170"/>
    </row>
    <row r="110" spans="2:8">
      <c r="B110" s="1176" t="s">
        <v>90</v>
      </c>
      <c r="C110" s="297">
        <v>0.25</v>
      </c>
      <c r="D110" s="298">
        <v>21.4</v>
      </c>
      <c r="E110" s="298">
        <v>0.8</v>
      </c>
      <c r="F110" s="312">
        <v>22.2</v>
      </c>
      <c r="G110" s="511"/>
      <c r="H110" s="1170"/>
    </row>
    <row r="111" spans="2:8">
      <c r="B111" s="1176" t="s">
        <v>343</v>
      </c>
      <c r="C111" s="297">
        <v>0.5</v>
      </c>
      <c r="D111" s="298">
        <v>9.1</v>
      </c>
      <c r="E111" s="298">
        <v>5.6</v>
      </c>
      <c r="F111" s="312">
        <v>14.7</v>
      </c>
      <c r="G111" s="511"/>
      <c r="H111" s="1170"/>
    </row>
    <row r="112" spans="2:8">
      <c r="B112" s="1176" t="s">
        <v>72</v>
      </c>
      <c r="C112" s="297">
        <v>0.23549999999999999</v>
      </c>
      <c r="D112" s="298">
        <v>9.1</v>
      </c>
      <c r="E112" s="298">
        <v>1</v>
      </c>
      <c r="F112" s="312">
        <v>10.1</v>
      </c>
      <c r="G112" s="511"/>
      <c r="H112" s="1170"/>
    </row>
    <row r="113" spans="2:8">
      <c r="B113" s="1176" t="s">
        <v>425</v>
      </c>
      <c r="C113" s="297">
        <v>0.6</v>
      </c>
      <c r="D113" s="298">
        <v>9.8000000000000007</v>
      </c>
      <c r="E113" s="298"/>
      <c r="F113" s="312">
        <v>9.8000000000000007</v>
      </c>
      <c r="G113" s="511"/>
      <c r="H113" s="1170"/>
    </row>
    <row r="114" spans="2:8">
      <c r="B114" s="1176" t="s">
        <v>148</v>
      </c>
      <c r="C114" s="297">
        <v>0.05</v>
      </c>
      <c r="D114" s="298">
        <v>4</v>
      </c>
      <c r="E114" s="298"/>
      <c r="F114" s="312">
        <v>4</v>
      </c>
      <c r="G114" s="511"/>
      <c r="H114" s="1170"/>
    </row>
    <row r="115" spans="2:8">
      <c r="B115" s="1176" t="s">
        <v>569</v>
      </c>
      <c r="C115" s="297">
        <v>0.18329999999999999</v>
      </c>
      <c r="D115" s="298"/>
      <c r="E115" s="298">
        <v>2.6</v>
      </c>
      <c r="F115" s="312">
        <v>2.6</v>
      </c>
      <c r="G115" s="511"/>
      <c r="H115" s="1170"/>
    </row>
    <row r="116" spans="2:8">
      <c r="B116" s="1176" t="s">
        <v>662</v>
      </c>
      <c r="C116" s="297">
        <v>0.25</v>
      </c>
      <c r="D116" s="298">
        <v>1.2</v>
      </c>
      <c r="E116" s="298"/>
      <c r="F116" s="312">
        <v>1.2</v>
      </c>
      <c r="G116" s="511"/>
      <c r="H116" s="1170"/>
    </row>
    <row r="117" spans="2:8">
      <c r="B117" s="1176" t="s">
        <v>663</v>
      </c>
      <c r="C117" s="297">
        <v>0.25</v>
      </c>
      <c r="D117" s="298">
        <v>0.4</v>
      </c>
      <c r="E117" s="298"/>
      <c r="F117" s="312">
        <v>0.4</v>
      </c>
      <c r="G117" s="511"/>
      <c r="H117" s="1170"/>
    </row>
    <row r="118" spans="2:8">
      <c r="B118" s="1176" t="s">
        <v>664</v>
      </c>
      <c r="C118" s="297">
        <v>0.15</v>
      </c>
      <c r="D118" s="298">
        <v>0</v>
      </c>
      <c r="E118" s="298"/>
      <c r="F118" s="312">
        <v>0</v>
      </c>
      <c r="G118" s="511"/>
      <c r="H118" s="1170"/>
    </row>
    <row r="119" spans="2:8">
      <c r="B119" s="1578" t="s">
        <v>659</v>
      </c>
      <c r="C119" s="1786"/>
      <c r="D119" s="1787">
        <f>SUM(D107:D118)</f>
        <v>89.4</v>
      </c>
      <c r="E119" s="1787">
        <f>SUM(E107:E118)</f>
        <v>76.499999999999986</v>
      </c>
      <c r="F119" s="1788">
        <f>SUM(F107:F118)</f>
        <v>165.9</v>
      </c>
      <c r="G119" s="511"/>
      <c r="H119" s="1170"/>
    </row>
    <row r="120" spans="2:8">
      <c r="B120" s="299" t="s">
        <v>665</v>
      </c>
      <c r="C120" s="299"/>
      <c r="D120" s="300"/>
      <c r="E120" s="300"/>
      <c r="F120" s="300"/>
      <c r="G120" s="511"/>
      <c r="H120" s="511"/>
    </row>
    <row r="121" spans="2:8" ht="12.95">
      <c r="B121" s="299" t="s">
        <v>666</v>
      </c>
      <c r="C121" s="301"/>
      <c r="D121" s="301"/>
      <c r="E121" s="1177"/>
      <c r="F121" s="1177"/>
      <c r="G121" s="511"/>
      <c r="H121" s="511"/>
    </row>
    <row r="122" spans="2:8" ht="12.95">
      <c r="B122" s="299"/>
      <c r="C122" s="301"/>
      <c r="D122" s="301"/>
      <c r="E122" s="1177"/>
      <c r="F122" s="1177"/>
      <c r="G122" s="511"/>
      <c r="H122" s="511"/>
    </row>
    <row r="123" spans="2:8" ht="12.95">
      <c r="B123" s="1581" t="s">
        <v>667</v>
      </c>
      <c r="C123" s="1795"/>
      <c r="D123" s="1796">
        <f>D99+D119</f>
        <v>502.74429347826083</v>
      </c>
      <c r="E123" s="1796">
        <f>E99+E119</f>
        <v>143.0754673700747</v>
      </c>
      <c r="F123" s="1797">
        <f>F99+F119</f>
        <v>645.81976084833559</v>
      </c>
      <c r="G123" s="511"/>
      <c r="H123" s="1170"/>
    </row>
    <row r="126" spans="2:8">
      <c r="B126" s="511" t="s">
        <v>401</v>
      </c>
      <c r="C126" s="511"/>
      <c r="D126" s="550"/>
      <c r="E126" s="550"/>
      <c r="F126" s="550"/>
      <c r="G126" s="511"/>
      <c r="H126" s="511"/>
    </row>
  </sheetData>
  <mergeCells count="8">
    <mergeCell ref="C105:C106"/>
    <mergeCell ref="D105:F105"/>
    <mergeCell ref="C5:C6"/>
    <mergeCell ref="D5:F5"/>
    <mergeCell ref="C54:C55"/>
    <mergeCell ref="D54:F54"/>
    <mergeCell ref="C71:C72"/>
    <mergeCell ref="D71:F71"/>
  </mergeCells>
  <pageMargins left="0.70866141732283472" right="0.70866141732283472" top="0.74803149606299213" bottom="0.74803149606299213" header="0.31496062992125984" footer="0.31496062992125984"/>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U125"/>
  <sheetViews>
    <sheetView topLeftCell="A105" zoomScaleNormal="100" workbookViewId="0">
      <selection activeCell="J141" sqref="J141"/>
    </sheetView>
  </sheetViews>
  <sheetFormatPr defaultColWidth="9.140625" defaultRowHeight="12.6"/>
  <cols>
    <col min="1" max="1" width="9.140625" style="304"/>
    <col min="2" max="2" width="40.140625" style="304" customWidth="1"/>
    <col min="3" max="5" width="10.42578125" style="304" customWidth="1"/>
    <col min="6" max="6" width="10.85546875" style="304" customWidth="1"/>
    <col min="7" max="16384" width="9.140625" style="304"/>
  </cols>
  <sheetData>
    <row r="2" spans="2:6" ht="15.6">
      <c r="B2" s="291" t="s">
        <v>668</v>
      </c>
      <c r="C2" s="292"/>
      <c r="D2" s="292"/>
      <c r="E2" s="292"/>
      <c r="F2" s="292"/>
    </row>
    <row r="3" spans="2:6">
      <c r="B3" s="292"/>
      <c r="C3" s="292"/>
      <c r="D3" s="292"/>
      <c r="E3" s="292"/>
      <c r="F3" s="292"/>
    </row>
    <row r="4" spans="2:6" ht="12.75" customHeight="1">
      <c r="B4" s="1952" t="s">
        <v>398</v>
      </c>
      <c r="C4" s="2145" t="s">
        <v>401</v>
      </c>
      <c r="D4" s="2147" t="s">
        <v>331</v>
      </c>
      <c r="E4" s="2147"/>
      <c r="F4" s="2148"/>
    </row>
    <row r="5" spans="2:6">
      <c r="B5" s="1165" t="s">
        <v>61</v>
      </c>
      <c r="C5" s="2146"/>
      <c r="D5" s="1166" t="s">
        <v>64</v>
      </c>
      <c r="E5" s="1167" t="s">
        <v>15</v>
      </c>
      <c r="F5" s="1168" t="s">
        <v>16</v>
      </c>
    </row>
    <row r="6" spans="2:6">
      <c r="B6" s="1169" t="s">
        <v>21</v>
      </c>
      <c r="C6" s="293">
        <v>0.85</v>
      </c>
      <c r="D6" s="294">
        <v>6.6108901531785849</v>
      </c>
      <c r="E6" s="294">
        <v>7.3196171537582533</v>
      </c>
      <c r="F6" s="310">
        <v>13.930507306936839</v>
      </c>
    </row>
    <row r="7" spans="2:6">
      <c r="B7" s="1169" t="s">
        <v>593</v>
      </c>
      <c r="C7" s="293">
        <v>0.32700000000000001</v>
      </c>
      <c r="D7" s="294">
        <v>3.9315787137945626</v>
      </c>
      <c r="E7" s="294">
        <v>0.41516737364835221</v>
      </c>
      <c r="F7" s="310">
        <v>4.3467460874429147</v>
      </c>
    </row>
    <row r="8" spans="2:6">
      <c r="B8" s="1169" t="s">
        <v>33</v>
      </c>
      <c r="C8" s="293">
        <v>0.45</v>
      </c>
      <c r="D8" s="294">
        <v>21.97070220194918</v>
      </c>
      <c r="E8" s="294">
        <v>4.8634472855934137</v>
      </c>
      <c r="F8" s="310">
        <v>26.834149487542593</v>
      </c>
    </row>
    <row r="9" spans="2:6">
      <c r="B9" s="1169" t="s">
        <v>163</v>
      </c>
      <c r="C9" s="293">
        <v>0.65129999999999999</v>
      </c>
      <c r="D9" s="294">
        <v>3.1478097099436888</v>
      </c>
      <c r="E9" s="294">
        <v>4.3944567364175864</v>
      </c>
      <c r="F9" s="310">
        <v>7.5422664463612747</v>
      </c>
    </row>
    <row r="10" spans="2:6">
      <c r="B10" s="1169" t="s">
        <v>594</v>
      </c>
      <c r="C10" s="293">
        <v>0.58899999999999997</v>
      </c>
      <c r="D10" s="294">
        <v>1.4312022236895658</v>
      </c>
      <c r="E10" s="294">
        <v>0</v>
      </c>
      <c r="F10" s="310">
        <v>1.4312022236895658</v>
      </c>
    </row>
    <row r="11" spans="2:6">
      <c r="B11" s="1169" t="s">
        <v>42</v>
      </c>
      <c r="C11" s="293">
        <v>0.36660500000000001</v>
      </c>
      <c r="D11" s="294">
        <v>50.148021978120887</v>
      </c>
      <c r="E11" s="294">
        <v>0</v>
      </c>
      <c r="F11" s="310">
        <v>50.148021978120887</v>
      </c>
    </row>
    <row r="12" spans="2:6">
      <c r="B12" s="1169" t="s">
        <v>47</v>
      </c>
      <c r="C12" s="293">
        <v>0.7</v>
      </c>
      <c r="D12" s="294">
        <v>63.459700549153837</v>
      </c>
      <c r="E12" s="294">
        <v>33.204987351780233</v>
      </c>
      <c r="F12" s="310">
        <v>96.664687900934069</v>
      </c>
    </row>
    <row r="13" spans="2:6">
      <c r="B13" s="1169" t="s">
        <v>51</v>
      </c>
      <c r="C13" s="293" t="s">
        <v>162</v>
      </c>
      <c r="D13" s="294">
        <v>6.0194015058979691</v>
      </c>
      <c r="E13" s="294">
        <v>1.2396674286373601</v>
      </c>
      <c r="F13" s="310">
        <v>7.2590689345353292</v>
      </c>
    </row>
    <row r="14" spans="2:6">
      <c r="B14" s="1169" t="s">
        <v>173</v>
      </c>
      <c r="C14" s="293" t="s">
        <v>164</v>
      </c>
      <c r="D14" s="294">
        <v>-8.7840073846219939E-8</v>
      </c>
      <c r="E14" s="294">
        <v>0</v>
      </c>
      <c r="F14" s="310">
        <v>-8.7840073846219939E-8</v>
      </c>
    </row>
    <row r="15" spans="2:6" ht="12.75" customHeight="1">
      <c r="B15" s="1169" t="s">
        <v>419</v>
      </c>
      <c r="C15" s="293">
        <v>0.1988</v>
      </c>
      <c r="D15" s="294">
        <v>0.30250521436703798</v>
      </c>
      <c r="E15" s="294">
        <v>1.5313974723626298</v>
      </c>
      <c r="F15" s="310">
        <v>1.8339026867296677</v>
      </c>
    </row>
    <row r="16" spans="2:6">
      <c r="B16" s="1169" t="s">
        <v>56</v>
      </c>
      <c r="C16" s="293">
        <v>0.55300000000000005</v>
      </c>
      <c r="D16" s="294">
        <v>18.468433035725273</v>
      </c>
      <c r="E16" s="294">
        <v>16.063381065912083</v>
      </c>
      <c r="F16" s="310">
        <v>34.531814101637352</v>
      </c>
    </row>
    <row r="17" spans="2:6">
      <c r="B17" s="1169" t="s">
        <v>57</v>
      </c>
      <c r="C17" s="293" t="s">
        <v>167</v>
      </c>
      <c r="D17" s="294">
        <v>27.06564835149452</v>
      </c>
      <c r="E17" s="294">
        <v>65.062167384802152</v>
      </c>
      <c r="F17" s="310">
        <v>92.127815736296668</v>
      </c>
    </row>
    <row r="18" spans="2:6">
      <c r="B18" s="1169" t="s">
        <v>60</v>
      </c>
      <c r="C18" s="293">
        <v>0.43969999999999998</v>
      </c>
      <c r="D18" s="294">
        <v>9.9296929948681374</v>
      </c>
      <c r="E18" s="294">
        <v>12.738970692076911</v>
      </c>
      <c r="F18" s="310">
        <v>22.668663686945049</v>
      </c>
    </row>
    <row r="19" spans="2:6">
      <c r="B19" s="1169" t="s">
        <v>65</v>
      </c>
      <c r="C19" s="293">
        <v>0.64</v>
      </c>
      <c r="D19" s="294">
        <v>20.557468470675811</v>
      </c>
      <c r="E19" s="294">
        <v>1.5831524945164757</v>
      </c>
      <c r="F19" s="310">
        <v>22.140620965192287</v>
      </c>
    </row>
    <row r="20" spans="2:6">
      <c r="B20" s="1169" t="s">
        <v>68</v>
      </c>
      <c r="C20" s="293">
        <v>0.2</v>
      </c>
      <c r="D20" s="294">
        <v>1.8695186302005664</v>
      </c>
      <c r="E20" s="294">
        <v>2.073499121054954</v>
      </c>
      <c r="F20" s="310">
        <v>3.9430177512555202</v>
      </c>
    </row>
    <row r="21" spans="2:6">
      <c r="B21" s="1169" t="s">
        <v>71</v>
      </c>
      <c r="C21" s="293" t="s">
        <v>174</v>
      </c>
      <c r="D21" s="294">
        <v>8.4322220971260649</v>
      </c>
      <c r="E21" s="294">
        <v>1.1832230217692348</v>
      </c>
      <c r="F21" s="310">
        <v>9.6154451188953001</v>
      </c>
    </row>
    <row r="22" spans="2:6">
      <c r="B22" s="1169" t="s">
        <v>74</v>
      </c>
      <c r="C22" s="293" t="s">
        <v>175</v>
      </c>
      <c r="D22" s="294">
        <v>63.414670903436885</v>
      </c>
      <c r="E22" s="294">
        <v>15.465508670758249</v>
      </c>
      <c r="F22" s="310">
        <v>78.880179574195139</v>
      </c>
    </row>
    <row r="23" spans="2:6">
      <c r="B23" s="1169" t="s">
        <v>178</v>
      </c>
      <c r="C23" s="293" t="s">
        <v>176</v>
      </c>
      <c r="D23" s="294">
        <v>29.840969565806308</v>
      </c>
      <c r="E23" s="294">
        <v>82.304503450769218</v>
      </c>
      <c r="F23" s="310">
        <v>112.14547301657552</v>
      </c>
    </row>
    <row r="24" spans="2:6">
      <c r="B24" s="1169" t="s">
        <v>83</v>
      </c>
      <c r="C24" s="293">
        <v>0.33310000000000001</v>
      </c>
      <c r="D24" s="294">
        <v>28.48301862480767</v>
      </c>
      <c r="E24" s="294">
        <v>0.22646080216484354</v>
      </c>
      <c r="F24" s="310">
        <v>28.709479426972514</v>
      </c>
    </row>
    <row r="25" spans="2:6">
      <c r="B25" s="1169" t="s">
        <v>85</v>
      </c>
      <c r="C25" s="293" t="s">
        <v>177</v>
      </c>
      <c r="D25" s="294">
        <v>6.3155824176923074</v>
      </c>
      <c r="E25" s="294">
        <v>27.211643725285729</v>
      </c>
      <c r="F25" s="310">
        <v>33.527226142978037</v>
      </c>
    </row>
    <row r="26" spans="2:6">
      <c r="B26" s="1169" t="s">
        <v>88</v>
      </c>
      <c r="C26" s="293" t="s">
        <v>179</v>
      </c>
      <c r="D26" s="294">
        <v>24.761358991051612</v>
      </c>
      <c r="E26" s="294">
        <v>8.0347210214615323</v>
      </c>
      <c r="F26" s="310">
        <v>32.796080012513144</v>
      </c>
    </row>
    <row r="27" spans="2:6">
      <c r="B27" s="1169" t="s">
        <v>466</v>
      </c>
      <c r="C27" s="293">
        <v>0.41499999999999998</v>
      </c>
      <c r="D27" s="294">
        <v>2.6755312115800643E-5</v>
      </c>
      <c r="E27" s="294">
        <v>-1.6986486153881871E-3</v>
      </c>
      <c r="F27" s="310">
        <v>-1.6718933032723864E-3</v>
      </c>
    </row>
    <row r="28" spans="2:6">
      <c r="B28" s="1169" t="s">
        <v>105</v>
      </c>
      <c r="C28" s="293">
        <v>0.30580000000000002</v>
      </c>
      <c r="D28" s="294">
        <v>12.004101304868128</v>
      </c>
      <c r="E28" s="294">
        <v>164.10849960447257</v>
      </c>
      <c r="F28" s="310">
        <v>176.1126009093407</v>
      </c>
    </row>
    <row r="29" spans="2:6">
      <c r="B29" s="1169" t="s">
        <v>106</v>
      </c>
      <c r="C29" s="293">
        <v>0.30580000000000002</v>
      </c>
      <c r="D29" s="294">
        <v>39.956549450758239</v>
      </c>
      <c r="E29" s="294">
        <v>0</v>
      </c>
      <c r="F29" s="310">
        <v>39.956549450758239</v>
      </c>
    </row>
    <row r="30" spans="2:6">
      <c r="B30" s="1169" t="s">
        <v>108</v>
      </c>
      <c r="C30" s="293">
        <v>0.58840000000000003</v>
      </c>
      <c r="D30" s="294">
        <v>50.374615384725246</v>
      </c>
      <c r="E30" s="294">
        <v>0</v>
      </c>
      <c r="F30" s="310">
        <v>50.374615384725246</v>
      </c>
    </row>
    <row r="31" spans="2:6">
      <c r="B31" s="1169" t="s">
        <v>636</v>
      </c>
      <c r="C31" s="293" t="s">
        <v>180</v>
      </c>
      <c r="D31" s="294">
        <v>-3.1936217772874021E-10</v>
      </c>
      <c r="E31" s="294">
        <v>2.329307714284579E-3</v>
      </c>
      <c r="F31" s="310">
        <v>2.3293073949224013E-3</v>
      </c>
    </row>
    <row r="32" spans="2:6">
      <c r="B32" s="1169" t="s">
        <v>524</v>
      </c>
      <c r="C32" s="293" t="s">
        <v>181</v>
      </c>
      <c r="D32" s="294">
        <v>9.650649467604385</v>
      </c>
      <c r="E32" s="294">
        <v>8.3777088570879155</v>
      </c>
      <c r="F32" s="310">
        <v>18.028358324692299</v>
      </c>
    </row>
    <row r="33" spans="2:6">
      <c r="B33" s="1169" t="s">
        <v>225</v>
      </c>
      <c r="C33" s="293">
        <v>0.18</v>
      </c>
      <c r="D33" s="294">
        <v>2.8079530446129746</v>
      </c>
      <c r="E33" s="294">
        <v>0.40893467025275149</v>
      </c>
      <c r="F33" s="310">
        <v>3.216887714865726</v>
      </c>
    </row>
    <row r="34" spans="2:6">
      <c r="B34" s="1169" t="s">
        <v>112</v>
      </c>
      <c r="C34" s="293">
        <v>0.41499999999999998</v>
      </c>
      <c r="D34" s="294">
        <v>14.247414062434068</v>
      </c>
      <c r="E34" s="294">
        <v>1.3809367363076972</v>
      </c>
      <c r="F34" s="310">
        <v>15.628350798741765</v>
      </c>
    </row>
    <row r="35" spans="2:6">
      <c r="B35" s="1169" t="s">
        <v>285</v>
      </c>
      <c r="C35" s="293">
        <v>0.28849999999999998</v>
      </c>
      <c r="D35" s="294">
        <v>8.6740439557582363</v>
      </c>
      <c r="E35" s="294">
        <v>0</v>
      </c>
      <c r="F35" s="310">
        <v>8.6740439557582363</v>
      </c>
    </row>
    <row r="36" spans="2:6">
      <c r="B36" s="1169" t="s">
        <v>113</v>
      </c>
      <c r="C36" s="293">
        <v>0.53200000000000003</v>
      </c>
      <c r="D36" s="294">
        <v>4.5485532306440968</v>
      </c>
      <c r="E36" s="294">
        <v>2.824621615549459</v>
      </c>
      <c r="F36" s="310">
        <v>7.3731748461935558</v>
      </c>
    </row>
    <row r="37" spans="2:6">
      <c r="B37" s="1169" t="s">
        <v>460</v>
      </c>
      <c r="C37" s="293">
        <v>0.59599999999999997</v>
      </c>
      <c r="D37" s="294">
        <v>7.2335215951363336</v>
      </c>
      <c r="E37" s="294">
        <v>0.1725210768022073</v>
      </c>
      <c r="F37" s="310">
        <v>7.4060426719385406</v>
      </c>
    </row>
    <row r="38" spans="2:6">
      <c r="B38" s="1169" t="s">
        <v>495</v>
      </c>
      <c r="C38" s="293">
        <v>0.45750000000000002</v>
      </c>
      <c r="D38" s="294">
        <v>1.3044494765949468</v>
      </c>
      <c r="E38" s="294">
        <v>2.4676652199011007</v>
      </c>
      <c r="F38" s="310">
        <v>3.7721146964960477</v>
      </c>
    </row>
    <row r="39" spans="2:6">
      <c r="B39" s="1169" t="s">
        <v>114</v>
      </c>
      <c r="C39" s="293">
        <v>0.34570000000000001</v>
      </c>
      <c r="D39" s="294">
        <v>50.413960164450557</v>
      </c>
      <c r="E39" s="294">
        <v>66.831141000164834</v>
      </c>
      <c r="F39" s="310">
        <v>117.24510116461539</v>
      </c>
    </row>
    <row r="40" spans="2:6">
      <c r="B40" s="1578" t="s">
        <v>655</v>
      </c>
      <c r="C40" s="1786"/>
      <c r="D40" s="1787">
        <v>597.37623413772053</v>
      </c>
      <c r="E40" s="1787">
        <v>531.48863169240644</v>
      </c>
      <c r="F40" s="1788">
        <v>1128.8648658301267</v>
      </c>
    </row>
    <row r="41" spans="2:6">
      <c r="B41" s="299" t="s">
        <v>669</v>
      </c>
      <c r="C41" s="305"/>
      <c r="D41" s="306"/>
      <c r="E41" s="306"/>
      <c r="F41" s="306"/>
    </row>
    <row r="42" spans="2:6">
      <c r="B42" s="299" t="s">
        <v>670</v>
      </c>
      <c r="C42" s="305"/>
      <c r="D42" s="306"/>
      <c r="E42" s="306"/>
      <c r="F42" s="306"/>
    </row>
    <row r="43" spans="2:6">
      <c r="B43" s="299" t="s">
        <v>671</v>
      </c>
      <c r="C43" s="305"/>
      <c r="D43" s="306"/>
      <c r="E43" s="306"/>
      <c r="F43" s="306"/>
    </row>
    <row r="44" spans="2:6">
      <c r="B44" s="299" t="s">
        <v>672</v>
      </c>
      <c r="C44" s="305"/>
      <c r="D44" s="306"/>
      <c r="E44" s="306"/>
      <c r="F44" s="306"/>
    </row>
    <row r="45" spans="2:6">
      <c r="B45" s="299" t="s">
        <v>639</v>
      </c>
      <c r="C45" s="305"/>
      <c r="D45" s="306"/>
      <c r="E45" s="306"/>
      <c r="F45" s="306"/>
    </row>
    <row r="46" spans="2:6">
      <c r="B46" s="299" t="s">
        <v>640</v>
      </c>
      <c r="C46" s="305"/>
      <c r="D46" s="306"/>
      <c r="E46" s="306"/>
      <c r="F46" s="306"/>
    </row>
    <row r="47" spans="2:6">
      <c r="B47" s="299" t="s">
        <v>386</v>
      </c>
      <c r="C47" s="305"/>
      <c r="D47" s="306"/>
      <c r="E47" s="306"/>
      <c r="F47" s="306"/>
    </row>
    <row r="48" spans="2:6">
      <c r="B48" s="299" t="s">
        <v>641</v>
      </c>
      <c r="C48" s="295"/>
      <c r="D48" s="132"/>
      <c r="E48" s="132"/>
      <c r="F48" s="306"/>
    </row>
    <row r="49" spans="2:6">
      <c r="B49" s="299" t="s">
        <v>642</v>
      </c>
      <c r="C49" s="295"/>
      <c r="D49" s="132"/>
      <c r="E49" s="132"/>
      <c r="F49" s="306"/>
    </row>
    <row r="50" spans="2:6">
      <c r="B50" s="299" t="s">
        <v>373</v>
      </c>
      <c r="C50" s="295"/>
      <c r="D50" s="132"/>
      <c r="E50" s="132"/>
      <c r="F50" s="306"/>
    </row>
    <row r="51" spans="2:6">
      <c r="B51" s="299" t="s">
        <v>643</v>
      </c>
      <c r="C51" s="296"/>
      <c r="D51" s="292"/>
      <c r="E51" s="292"/>
      <c r="F51" s="292"/>
    </row>
    <row r="52" spans="2:6">
      <c r="B52" s="299" t="s">
        <v>673</v>
      </c>
      <c r="C52" s="295"/>
      <c r="D52" s="132"/>
      <c r="E52" s="132"/>
      <c r="F52" s="306"/>
    </row>
    <row r="53" spans="2:6">
      <c r="B53" s="299" t="s">
        <v>674</v>
      </c>
      <c r="C53" s="295"/>
      <c r="D53" s="132"/>
      <c r="E53" s="132"/>
      <c r="F53" s="306"/>
    </row>
    <row r="54" spans="2:6">
      <c r="B54" s="299"/>
      <c r="C54" s="295"/>
      <c r="D54" s="132" t="s">
        <v>675</v>
      </c>
      <c r="E54" s="306"/>
      <c r="F54" s="511"/>
    </row>
    <row r="55" spans="2:6">
      <c r="B55" s="299"/>
      <c r="C55" s="295"/>
      <c r="D55" s="132"/>
      <c r="E55" s="306"/>
      <c r="F55" s="511"/>
    </row>
    <row r="56" spans="2:6">
      <c r="B56" s="307"/>
      <c r="C56" s="308"/>
      <c r="D56" s="309"/>
      <c r="E56" s="309"/>
      <c r="F56" s="1171"/>
    </row>
    <row r="57" spans="2:6" ht="12.75" customHeight="1">
      <c r="B57" s="1952" t="s">
        <v>656</v>
      </c>
      <c r="C57" s="2145" t="s">
        <v>401</v>
      </c>
      <c r="D57" s="2147" t="s">
        <v>331</v>
      </c>
      <c r="E57" s="2147"/>
      <c r="F57" s="2148"/>
    </row>
    <row r="58" spans="2:6">
      <c r="B58" s="1165" t="s">
        <v>61</v>
      </c>
      <c r="C58" s="2146"/>
      <c r="D58" s="1166" t="s">
        <v>64</v>
      </c>
      <c r="E58" s="1167" t="s">
        <v>15</v>
      </c>
      <c r="F58" s="1168" t="s">
        <v>16</v>
      </c>
    </row>
    <row r="59" spans="2:6">
      <c r="B59" s="1169" t="s">
        <v>223</v>
      </c>
      <c r="C59" s="293">
        <v>7.5999999999999998E-2</v>
      </c>
      <c r="D59" s="294">
        <v>14.079923076692307</v>
      </c>
      <c r="E59" s="294">
        <v>2.0640428350000066</v>
      </c>
      <c r="F59" s="310">
        <v>16.143965911692312</v>
      </c>
    </row>
    <row r="60" spans="2:6">
      <c r="B60" s="1169" t="s">
        <v>19</v>
      </c>
      <c r="C60" s="293">
        <v>0.1178</v>
      </c>
      <c r="D60" s="294">
        <v>2.7820217436218737E-11</v>
      </c>
      <c r="E60" s="294">
        <v>0</v>
      </c>
      <c r="F60" s="310">
        <v>2.7820217436218737E-11</v>
      </c>
    </row>
    <row r="61" spans="2:6">
      <c r="B61" s="1169" t="s">
        <v>528</v>
      </c>
      <c r="C61" s="293">
        <v>0.2</v>
      </c>
      <c r="D61" s="294">
        <v>17.914725274582423</v>
      </c>
      <c r="E61" s="294">
        <v>12.279334131857153</v>
      </c>
      <c r="F61" s="310">
        <v>30.194059406439578</v>
      </c>
    </row>
    <row r="62" spans="2:6">
      <c r="B62" s="1169" t="s">
        <v>31</v>
      </c>
      <c r="C62" s="293">
        <v>0.28916900000000001</v>
      </c>
      <c r="D62" s="294">
        <v>8.1306813186373681</v>
      </c>
      <c r="E62" s="294">
        <v>108.34351146150549</v>
      </c>
      <c r="F62" s="310">
        <v>116.47419278014286</v>
      </c>
    </row>
    <row r="63" spans="2:6">
      <c r="B63" s="1169" t="s">
        <v>288</v>
      </c>
      <c r="C63" s="293">
        <v>0.1482</v>
      </c>
      <c r="D63" s="294">
        <v>2.2556911916373559</v>
      </c>
      <c r="E63" s="294">
        <v>3.287692303296022E-2</v>
      </c>
      <c r="F63" s="310">
        <v>2.2885681146703161</v>
      </c>
    </row>
    <row r="64" spans="2:6">
      <c r="B64" s="1169" t="s">
        <v>76</v>
      </c>
      <c r="C64" s="293">
        <v>0.6</v>
      </c>
      <c r="D64" s="294">
        <v>5.7262136847747431</v>
      </c>
      <c r="E64" s="294">
        <v>4.7510359340879065</v>
      </c>
      <c r="F64" s="310">
        <v>10.47724961886265</v>
      </c>
    </row>
    <row r="65" spans="2:21">
      <c r="B65" s="1169" t="s">
        <v>646</v>
      </c>
      <c r="C65" s="293" t="s">
        <v>286</v>
      </c>
      <c r="D65" s="294">
        <v>9.0091915173862877E-2</v>
      </c>
      <c r="E65" s="294">
        <v>0.54567803299999196</v>
      </c>
      <c r="F65" s="310">
        <v>0.63576994817385479</v>
      </c>
      <c r="G65" s="511"/>
      <c r="H65" s="511"/>
      <c r="I65" s="511"/>
      <c r="J65" s="511"/>
      <c r="K65" s="511"/>
      <c r="L65" s="511"/>
      <c r="M65" s="511"/>
      <c r="N65" s="511"/>
      <c r="O65" s="511"/>
      <c r="P65" s="511"/>
      <c r="Q65" s="511"/>
      <c r="R65" s="511"/>
      <c r="S65" s="511"/>
      <c r="T65" s="511"/>
      <c r="U65" s="511"/>
    </row>
    <row r="66" spans="2:21">
      <c r="B66" s="1169" t="s">
        <v>28</v>
      </c>
      <c r="C66" s="293">
        <v>0.5</v>
      </c>
      <c r="D66" s="294">
        <v>2.2773986027105733</v>
      </c>
      <c r="E66" s="294">
        <v>8.6984052175627244</v>
      </c>
      <c r="F66" s="310">
        <v>10.975803820273297</v>
      </c>
      <c r="G66" s="511"/>
      <c r="H66" s="511"/>
      <c r="I66" s="511"/>
      <c r="J66" s="511"/>
      <c r="K66" s="511"/>
      <c r="L66" s="511"/>
      <c r="M66" s="511"/>
      <c r="N66" s="511"/>
      <c r="O66" s="511"/>
      <c r="P66" s="511"/>
      <c r="Q66" s="511"/>
      <c r="R66" s="511"/>
      <c r="S66" s="511"/>
      <c r="T66" s="511"/>
      <c r="U66" s="511"/>
    </row>
    <row r="67" spans="2:21" ht="12.95">
      <c r="B67" s="1579" t="s">
        <v>338</v>
      </c>
      <c r="C67" s="1789"/>
      <c r="D67" s="1790">
        <v>50.474725064236452</v>
      </c>
      <c r="E67" s="1790">
        <v>136.71488453604624</v>
      </c>
      <c r="F67" s="1791">
        <v>187.18960960028267</v>
      </c>
      <c r="G67" s="511"/>
      <c r="H67" s="511"/>
      <c r="I67" s="511"/>
      <c r="J67" s="511"/>
      <c r="K67" s="511"/>
      <c r="L67" s="511"/>
      <c r="M67" s="511"/>
      <c r="N67" s="511"/>
      <c r="O67" s="511"/>
      <c r="P67" s="511"/>
      <c r="Q67" s="511"/>
      <c r="R67" s="511"/>
      <c r="S67" s="511"/>
      <c r="T67" s="511"/>
      <c r="U67" s="511"/>
    </row>
    <row r="68" spans="2:21" ht="12.75" customHeight="1">
      <c r="B68" s="1172"/>
      <c r="C68" s="313"/>
      <c r="D68" s="1173"/>
      <c r="E68" s="1173"/>
      <c r="F68" s="1173"/>
      <c r="G68" s="511"/>
      <c r="H68" s="511"/>
      <c r="I68" s="511"/>
      <c r="J68" s="511"/>
      <c r="K68" s="511"/>
      <c r="L68" s="511"/>
      <c r="M68" s="511"/>
      <c r="N68" s="511"/>
      <c r="O68" s="511"/>
      <c r="P68" s="511"/>
      <c r="Q68" s="511"/>
      <c r="R68" s="511"/>
      <c r="S68" s="511"/>
      <c r="T68" s="511"/>
      <c r="U68" s="511"/>
    </row>
    <row r="69" spans="2:21" ht="12.95">
      <c r="B69" s="1580" t="s">
        <v>657</v>
      </c>
      <c r="C69" s="1792"/>
      <c r="D69" s="1793">
        <v>647.85095920195704</v>
      </c>
      <c r="E69" s="1793">
        <v>668.20351622845271</v>
      </c>
      <c r="F69" s="1794">
        <v>1316.0544754304094</v>
      </c>
      <c r="G69" s="511"/>
      <c r="H69" s="511"/>
      <c r="I69" s="511"/>
      <c r="J69" s="511"/>
      <c r="K69" s="511"/>
      <c r="L69" s="511"/>
      <c r="M69" s="511"/>
      <c r="N69" s="511"/>
      <c r="O69" s="511"/>
      <c r="P69" s="511"/>
      <c r="Q69" s="511"/>
      <c r="R69" s="511"/>
      <c r="S69" s="511"/>
      <c r="T69" s="511"/>
      <c r="U69" s="511"/>
    </row>
    <row r="70" spans="2:21">
      <c r="B70" s="511"/>
      <c r="C70" s="1174"/>
      <c r="D70" s="511"/>
      <c r="E70" s="511"/>
      <c r="F70" s="511"/>
      <c r="G70" s="511"/>
      <c r="H70" s="511"/>
      <c r="I70" s="511"/>
      <c r="J70" s="511"/>
      <c r="K70" s="511"/>
      <c r="L70" s="511"/>
      <c r="M70" s="511"/>
      <c r="N70" s="511"/>
      <c r="O70" s="511"/>
      <c r="P70" s="511"/>
      <c r="Q70" s="511"/>
      <c r="R70" s="511"/>
      <c r="S70" s="511"/>
      <c r="T70" s="511"/>
      <c r="U70" s="511"/>
    </row>
    <row r="71" spans="2:21">
      <c r="B71" s="511"/>
      <c r="C71" s="1174"/>
      <c r="D71" s="511"/>
      <c r="E71" s="511"/>
      <c r="F71" s="511"/>
      <c r="G71" s="511"/>
      <c r="H71" s="511"/>
      <c r="I71" s="511"/>
      <c r="J71" s="511"/>
      <c r="K71" s="511"/>
      <c r="L71" s="511"/>
      <c r="M71" s="511"/>
      <c r="N71" s="511"/>
      <c r="O71" s="511"/>
      <c r="P71" s="511"/>
      <c r="Q71" s="511"/>
      <c r="R71" s="511"/>
      <c r="S71" s="511"/>
      <c r="T71" s="511"/>
      <c r="U71" s="511"/>
    </row>
    <row r="72" spans="2:21" ht="15.6">
      <c r="B72" s="291" t="s">
        <v>676</v>
      </c>
      <c r="C72" s="1174"/>
      <c r="D72" s="511"/>
      <c r="E72" s="511"/>
      <c r="F72" s="511"/>
      <c r="G72" s="511"/>
      <c r="H72" s="511"/>
      <c r="I72" s="511"/>
      <c r="J72" s="511"/>
      <c r="K72" s="511"/>
      <c r="L72" s="511"/>
      <c r="M72" s="511"/>
      <c r="N72" s="511"/>
      <c r="O72" s="511"/>
      <c r="P72" s="511"/>
      <c r="Q72" s="511"/>
      <c r="R72" s="511"/>
      <c r="S72" s="511"/>
      <c r="T72" s="511"/>
      <c r="U72" s="511"/>
    </row>
    <row r="73" spans="2:21">
      <c r="B73" s="511"/>
      <c r="C73" s="1174"/>
      <c r="D73" s="511"/>
      <c r="E73" s="511"/>
      <c r="F73" s="511"/>
      <c r="G73" s="511"/>
      <c r="H73" s="511"/>
      <c r="I73" s="511"/>
      <c r="J73" s="511"/>
      <c r="K73" s="511"/>
      <c r="L73" s="511"/>
      <c r="M73" s="511"/>
      <c r="N73" s="511"/>
      <c r="O73" s="511"/>
      <c r="P73" s="511"/>
      <c r="Q73" s="511"/>
      <c r="R73" s="511"/>
      <c r="S73" s="511"/>
      <c r="T73" s="511"/>
      <c r="U73" s="511"/>
    </row>
    <row r="74" spans="2:21" ht="12.75" customHeight="1">
      <c r="B74" s="1952"/>
      <c r="C74" s="2145" t="s">
        <v>401</v>
      </c>
      <c r="D74" s="2147" t="s">
        <v>331</v>
      </c>
      <c r="E74" s="2147"/>
      <c r="F74" s="2148"/>
      <c r="G74" s="511"/>
      <c r="H74" s="511"/>
      <c r="I74" s="511"/>
      <c r="J74" s="511"/>
      <c r="K74" s="511"/>
      <c r="L74" s="511"/>
      <c r="M74" s="511"/>
      <c r="N74" s="511"/>
      <c r="O74" s="511"/>
      <c r="P74" s="511"/>
      <c r="Q74" s="511"/>
      <c r="R74" s="511"/>
      <c r="S74" s="511"/>
      <c r="T74" s="511"/>
      <c r="U74" s="511"/>
    </row>
    <row r="75" spans="2:21">
      <c r="B75" s="1165" t="s">
        <v>61</v>
      </c>
      <c r="C75" s="2146"/>
      <c r="D75" s="1166" t="s">
        <v>64</v>
      </c>
      <c r="E75" s="1167" t="s">
        <v>15</v>
      </c>
      <c r="F75" s="1168" t="s">
        <v>16</v>
      </c>
      <c r="G75" s="511"/>
      <c r="H75" s="511"/>
      <c r="I75" s="511"/>
      <c r="J75" s="511"/>
      <c r="K75" s="511"/>
      <c r="L75" s="511"/>
      <c r="M75" s="511"/>
      <c r="N75" s="511"/>
      <c r="O75" s="511"/>
      <c r="P75" s="511"/>
      <c r="Q75" s="511"/>
      <c r="R75" s="511"/>
      <c r="S75" s="511"/>
      <c r="T75" s="511"/>
      <c r="U75" s="511"/>
    </row>
    <row r="76" spans="2:21">
      <c r="B76" s="1175" t="s">
        <v>677</v>
      </c>
      <c r="C76" s="302">
        <v>0.1333</v>
      </c>
      <c r="D76" s="303">
        <v>3.5352087912087899</v>
      </c>
      <c r="E76" s="303"/>
      <c r="F76" s="311">
        <v>3.5352087912087899</v>
      </c>
      <c r="G76" s="511"/>
      <c r="H76" s="511"/>
      <c r="I76" s="511"/>
      <c r="J76" s="511"/>
      <c r="K76" s="511"/>
      <c r="L76" s="511"/>
      <c r="M76" s="511"/>
      <c r="N76" s="511"/>
      <c r="O76" s="511"/>
      <c r="P76" s="511"/>
      <c r="Q76" s="511"/>
      <c r="R76" s="511"/>
      <c r="S76" s="511"/>
      <c r="T76" s="511"/>
      <c r="U76" s="511"/>
    </row>
    <row r="77" spans="2:21">
      <c r="B77" s="1175" t="s">
        <v>444</v>
      </c>
      <c r="C77" s="302">
        <v>0.1333</v>
      </c>
      <c r="D77" s="303">
        <v>16.389175824175819</v>
      </c>
      <c r="E77" s="303"/>
      <c r="F77" s="311">
        <v>16.389175824175819</v>
      </c>
      <c r="G77" s="511"/>
      <c r="H77" s="511"/>
      <c r="I77" s="511"/>
      <c r="J77" s="511"/>
      <c r="K77" s="511"/>
      <c r="L77" s="511"/>
      <c r="M77" s="511"/>
      <c r="N77" s="511"/>
      <c r="O77" s="511"/>
      <c r="P77" s="511"/>
      <c r="Q77" s="511"/>
      <c r="R77" s="511"/>
      <c r="S77" s="511"/>
      <c r="T77" s="511"/>
      <c r="U77" s="511"/>
    </row>
    <row r="78" spans="2:21">
      <c r="B78" s="1175" t="s">
        <v>445</v>
      </c>
      <c r="C78" s="302">
        <v>0.1333</v>
      </c>
      <c r="D78" s="303">
        <v>15.24121978021978</v>
      </c>
      <c r="E78" s="303"/>
      <c r="F78" s="311">
        <v>15.24121978021978</v>
      </c>
      <c r="G78" s="511"/>
      <c r="H78" s="511"/>
      <c r="I78" s="511"/>
      <c r="J78" s="511"/>
      <c r="K78" s="511"/>
      <c r="L78" s="511"/>
      <c r="M78" s="511"/>
      <c r="N78" s="511"/>
      <c r="O78" s="511"/>
      <c r="P78" s="511"/>
      <c r="Q78" s="511"/>
      <c r="R78" s="511"/>
      <c r="S78" s="511"/>
      <c r="T78" s="511"/>
      <c r="U78" s="511"/>
    </row>
    <row r="79" spans="2:21">
      <c r="B79" s="1175" t="s">
        <v>449</v>
      </c>
      <c r="C79" s="302">
        <v>0.1333</v>
      </c>
      <c r="D79" s="303">
        <v>2.4442417582417599</v>
      </c>
      <c r="E79" s="303"/>
      <c r="F79" s="311">
        <v>2.4442417582417599</v>
      </c>
      <c r="G79" s="511"/>
      <c r="H79" s="511"/>
      <c r="I79" s="511"/>
      <c r="J79" s="511"/>
      <c r="K79" s="511"/>
      <c r="L79" s="511"/>
      <c r="M79" s="511"/>
      <c r="N79" s="511"/>
      <c r="O79" s="511"/>
      <c r="P79" s="511"/>
      <c r="Q79" s="511"/>
      <c r="R79" s="511"/>
      <c r="S79" s="511"/>
      <c r="T79" s="511"/>
      <c r="U79" s="511"/>
    </row>
    <row r="80" spans="2:21">
      <c r="B80" s="1175" t="s">
        <v>450</v>
      </c>
      <c r="C80" s="302">
        <v>0.1333</v>
      </c>
      <c r="D80" s="303">
        <v>8.3332857142857097</v>
      </c>
      <c r="E80" s="303"/>
      <c r="F80" s="311">
        <v>8.3332857142857097</v>
      </c>
      <c r="G80" s="511"/>
      <c r="H80" s="511"/>
      <c r="I80" s="511"/>
      <c r="J80" s="511"/>
      <c r="K80" s="511"/>
      <c r="L80" s="511"/>
      <c r="M80" s="511"/>
      <c r="N80" s="511"/>
      <c r="O80" s="511"/>
      <c r="P80" s="511"/>
      <c r="Q80" s="511"/>
      <c r="R80" s="511"/>
      <c r="S80" s="511"/>
      <c r="T80" s="511"/>
      <c r="U80" s="511"/>
    </row>
    <row r="81" spans="2:6">
      <c r="B81" s="1175" t="s">
        <v>455</v>
      </c>
      <c r="C81" s="302">
        <v>0.1333</v>
      </c>
      <c r="D81" s="303">
        <v>9.7433296703296701</v>
      </c>
      <c r="E81" s="303"/>
      <c r="F81" s="311">
        <v>9.7433296703296701</v>
      </c>
    </row>
    <row r="82" spans="2:6">
      <c r="B82" s="1175" t="s">
        <v>442</v>
      </c>
      <c r="C82" s="302">
        <v>0.23330000000000001</v>
      </c>
      <c r="D82" s="303">
        <v>51.579340659340659</v>
      </c>
      <c r="E82" s="303"/>
      <c r="F82" s="311">
        <v>51.579340659340659</v>
      </c>
    </row>
    <row r="83" spans="2:6">
      <c r="B83" s="1175" t="s">
        <v>443</v>
      </c>
      <c r="C83" s="302">
        <v>0.23330000000000001</v>
      </c>
      <c r="D83" s="303">
        <v>26.594901098901101</v>
      </c>
      <c r="E83" s="303"/>
      <c r="F83" s="311">
        <v>26.594901098901101</v>
      </c>
    </row>
    <row r="84" spans="2:6">
      <c r="B84" s="1175" t="s">
        <v>451</v>
      </c>
      <c r="C84" s="302">
        <v>0.23330000000000001</v>
      </c>
      <c r="D84" s="303">
        <v>44.119230769230768</v>
      </c>
      <c r="E84" s="303"/>
      <c r="F84" s="311">
        <v>44.119230769230768</v>
      </c>
    </row>
    <row r="85" spans="2:6">
      <c r="B85" s="1175" t="s">
        <v>454</v>
      </c>
      <c r="C85" s="302">
        <v>0.23330000000000001</v>
      </c>
      <c r="D85" s="303">
        <v>14.651428571428569</v>
      </c>
      <c r="E85" s="303"/>
      <c r="F85" s="311">
        <v>14.651428571428569</v>
      </c>
    </row>
    <row r="86" spans="2:6">
      <c r="B86" s="1175" t="s">
        <v>501</v>
      </c>
      <c r="C86" s="302">
        <v>0.2</v>
      </c>
      <c r="D86" s="303">
        <v>2.81087912087912</v>
      </c>
      <c r="E86" s="303"/>
      <c r="F86" s="311">
        <v>2.81087912087912</v>
      </c>
    </row>
    <row r="87" spans="2:6">
      <c r="B87" s="1175" t="s">
        <v>123</v>
      </c>
      <c r="C87" s="302">
        <v>0.2021</v>
      </c>
      <c r="D87" s="303">
        <v>46.279010989010992</v>
      </c>
      <c r="E87" s="303"/>
      <c r="F87" s="311">
        <v>46.279010989010992</v>
      </c>
    </row>
    <row r="88" spans="2:6">
      <c r="B88" s="1175" t="s">
        <v>618</v>
      </c>
      <c r="C88" s="302">
        <v>0.125</v>
      </c>
      <c r="D88" s="303">
        <v>3.3219450549450502</v>
      </c>
      <c r="E88" s="303"/>
      <c r="F88" s="311">
        <v>3.3219450549450502</v>
      </c>
    </row>
    <row r="89" spans="2:6">
      <c r="B89" s="1175" t="s">
        <v>619</v>
      </c>
      <c r="C89" s="302">
        <v>0.1</v>
      </c>
      <c r="D89" s="303">
        <v>10.18989010989011</v>
      </c>
      <c r="E89" s="303"/>
      <c r="F89" s="311">
        <v>10.18989010989011</v>
      </c>
    </row>
    <row r="90" spans="2:6">
      <c r="B90" s="1175" t="s">
        <v>121</v>
      </c>
      <c r="C90" s="302">
        <v>8.5599999999999996E-2</v>
      </c>
      <c r="D90" s="303">
        <v>58.460439560439561</v>
      </c>
      <c r="E90" s="303"/>
      <c r="F90" s="311">
        <v>58.460439560439561</v>
      </c>
    </row>
    <row r="91" spans="2:6">
      <c r="B91" s="1175" t="s">
        <v>352</v>
      </c>
      <c r="C91" s="302">
        <v>0.17</v>
      </c>
      <c r="D91" s="303">
        <v>3.9892857142857099</v>
      </c>
      <c r="E91" s="303"/>
      <c r="F91" s="311">
        <v>3.9892857142857099</v>
      </c>
    </row>
    <row r="92" spans="2:6">
      <c r="B92" s="1175" t="s">
        <v>617</v>
      </c>
      <c r="C92" s="302">
        <v>0.45900000000000002</v>
      </c>
      <c r="D92" s="303">
        <v>20.739945054945061</v>
      </c>
      <c r="E92" s="303"/>
      <c r="F92" s="311">
        <v>20.739945054945061</v>
      </c>
    </row>
    <row r="93" spans="2:6">
      <c r="B93" s="1175" t="s">
        <v>152</v>
      </c>
      <c r="C93" s="302">
        <v>0.31850000000000001</v>
      </c>
      <c r="D93" s="303"/>
      <c r="E93" s="303">
        <v>47.606703296703301</v>
      </c>
      <c r="F93" s="311">
        <v>47.606703296703301</v>
      </c>
    </row>
    <row r="94" spans="2:6">
      <c r="B94" s="1175" t="s">
        <v>464</v>
      </c>
      <c r="C94" s="302">
        <v>0.3</v>
      </c>
      <c r="D94" s="303"/>
      <c r="E94" s="303">
        <v>0.16096702223557999</v>
      </c>
      <c r="F94" s="311">
        <v>0.16096702223557999</v>
      </c>
    </row>
    <row r="95" spans="2:6">
      <c r="B95" s="1175" t="s">
        <v>631</v>
      </c>
      <c r="C95" s="302">
        <v>5.8799999999999998E-2</v>
      </c>
      <c r="D95" s="303">
        <v>2.77037362637363</v>
      </c>
      <c r="E95" s="303">
        <v>7.3010989010989999E-2</v>
      </c>
      <c r="F95" s="311">
        <v>2.8433846153846201</v>
      </c>
    </row>
    <row r="96" spans="2:6">
      <c r="B96" s="1175" t="s">
        <v>516</v>
      </c>
      <c r="C96" s="302">
        <v>0.255</v>
      </c>
      <c r="D96" s="303">
        <v>9.9797692307692287</v>
      </c>
      <c r="E96" s="303">
        <v>29.65430769230769</v>
      </c>
      <c r="F96" s="311">
        <v>39.634076923076918</v>
      </c>
    </row>
    <row r="97" spans="2:6">
      <c r="B97" s="1175" t="s">
        <v>206</v>
      </c>
      <c r="C97" s="302">
        <v>0.6</v>
      </c>
      <c r="D97" s="303">
        <v>32.443769230769227</v>
      </c>
      <c r="E97" s="303"/>
      <c r="F97" s="311">
        <v>32.443769230769227</v>
      </c>
    </row>
    <row r="98" spans="2:6">
      <c r="B98" s="1175" t="s">
        <v>649</v>
      </c>
      <c r="C98" s="302">
        <v>0.37</v>
      </c>
      <c r="D98" s="303">
        <v>2.7729890109890105</v>
      </c>
      <c r="E98" s="303"/>
      <c r="F98" s="311">
        <v>2.7729890109890105</v>
      </c>
    </row>
    <row r="99" spans="2:6">
      <c r="B99" s="1175" t="s">
        <v>452</v>
      </c>
      <c r="C99" s="302">
        <v>9.6799999999999997E-2</v>
      </c>
      <c r="D99" s="303">
        <v>12.524329670329671</v>
      </c>
      <c r="E99" s="303"/>
      <c r="F99" s="311">
        <v>12.524329670329671</v>
      </c>
    </row>
    <row r="100" spans="2:6">
      <c r="B100" s="1175" t="s">
        <v>235</v>
      </c>
      <c r="C100" s="302">
        <v>0.3</v>
      </c>
      <c r="D100" s="303">
        <v>10.373472527472529</v>
      </c>
      <c r="E100" s="303"/>
      <c r="F100" s="311">
        <v>10.373472527472529</v>
      </c>
    </row>
    <row r="101" spans="2:6">
      <c r="B101" s="1578" t="s">
        <v>659</v>
      </c>
      <c r="C101" s="1786"/>
      <c r="D101" s="1787">
        <v>409.28746153846157</v>
      </c>
      <c r="E101" s="1787">
        <v>77.494989000257561</v>
      </c>
      <c r="F101" s="1788">
        <v>486.7824505387191</v>
      </c>
    </row>
    <row r="102" spans="2:6">
      <c r="B102" s="299" t="s">
        <v>660</v>
      </c>
      <c r="C102" s="511"/>
      <c r="D102" s="511"/>
      <c r="E102" s="511"/>
      <c r="F102" s="511"/>
    </row>
    <row r="103" spans="2:6">
      <c r="B103" s="299" t="s">
        <v>678</v>
      </c>
      <c r="C103" s="511"/>
      <c r="D103" s="511"/>
      <c r="E103" s="511"/>
      <c r="F103" s="511"/>
    </row>
    <row r="105" spans="2:6" ht="15.6">
      <c r="B105" s="291" t="s">
        <v>679</v>
      </c>
      <c r="C105" s="511"/>
      <c r="D105" s="511"/>
      <c r="E105" s="511"/>
      <c r="F105" s="511"/>
    </row>
    <row r="107" spans="2:6" ht="12.75" customHeight="1">
      <c r="B107" s="1952"/>
      <c r="C107" s="2145" t="s">
        <v>401</v>
      </c>
      <c r="D107" s="2147" t="s">
        <v>331</v>
      </c>
      <c r="E107" s="2147"/>
      <c r="F107" s="2148"/>
    </row>
    <row r="108" spans="2:6">
      <c r="B108" s="1165" t="s">
        <v>61</v>
      </c>
      <c r="C108" s="2146"/>
      <c r="D108" s="1166" t="s">
        <v>64</v>
      </c>
      <c r="E108" s="1167" t="s">
        <v>15</v>
      </c>
      <c r="F108" s="1168" t="s">
        <v>16</v>
      </c>
    </row>
    <row r="109" spans="2:6">
      <c r="B109" s="1176" t="s">
        <v>344</v>
      </c>
      <c r="C109" s="297">
        <v>0.32500000000000001</v>
      </c>
      <c r="D109" s="298">
        <v>0.2</v>
      </c>
      <c r="E109" s="298">
        <v>57.3</v>
      </c>
      <c r="F109" s="312">
        <v>57.5</v>
      </c>
    </row>
    <row r="110" spans="2:6">
      <c r="B110" s="1176" t="s">
        <v>66</v>
      </c>
      <c r="C110" s="297">
        <v>1</v>
      </c>
      <c r="D110" s="298">
        <v>31.6</v>
      </c>
      <c r="E110" s="298">
        <v>3</v>
      </c>
      <c r="F110" s="312">
        <v>34.6</v>
      </c>
    </row>
    <row r="111" spans="2:6">
      <c r="B111" s="1176" t="s">
        <v>90</v>
      </c>
      <c r="C111" s="297">
        <v>0.25</v>
      </c>
      <c r="D111" s="298">
        <v>24.9</v>
      </c>
      <c r="E111" s="298">
        <v>1.1000000000000001</v>
      </c>
      <c r="F111" s="312">
        <v>26</v>
      </c>
    </row>
    <row r="112" spans="2:6">
      <c r="B112" s="1176" t="s">
        <v>343</v>
      </c>
      <c r="C112" s="297">
        <v>0.5</v>
      </c>
      <c r="D112" s="298">
        <v>6.5</v>
      </c>
      <c r="E112" s="298">
        <v>7.2</v>
      </c>
      <c r="F112" s="312">
        <v>13.7</v>
      </c>
    </row>
    <row r="113" spans="2:6">
      <c r="B113" s="1176" t="s">
        <v>72</v>
      </c>
      <c r="C113" s="297">
        <v>0.23549999999999999</v>
      </c>
      <c r="D113" s="298">
        <v>10.5</v>
      </c>
      <c r="E113" s="298">
        <v>1.1000000000000001</v>
      </c>
      <c r="F113" s="312">
        <v>11.6</v>
      </c>
    </row>
    <row r="114" spans="2:6">
      <c r="B114" s="1176" t="s">
        <v>425</v>
      </c>
      <c r="C114" s="297">
        <v>0.6</v>
      </c>
      <c r="D114" s="298">
        <v>10.1</v>
      </c>
      <c r="E114" s="298">
        <v>0</v>
      </c>
      <c r="F114" s="312">
        <v>10.1</v>
      </c>
    </row>
    <row r="115" spans="2:6">
      <c r="B115" s="1176" t="s">
        <v>148</v>
      </c>
      <c r="C115" s="297">
        <v>0.05</v>
      </c>
      <c r="D115" s="298">
        <v>8.1999999999999993</v>
      </c>
      <c r="E115" s="298">
        <v>0</v>
      </c>
      <c r="F115" s="312">
        <v>8.1999999999999993</v>
      </c>
    </row>
    <row r="116" spans="2:6">
      <c r="B116" s="1176" t="s">
        <v>569</v>
      </c>
      <c r="C116" s="297">
        <v>0.18329999999999999</v>
      </c>
      <c r="D116" s="298">
        <v>0</v>
      </c>
      <c r="E116" s="298">
        <v>5.8</v>
      </c>
      <c r="F116" s="312">
        <v>5.8</v>
      </c>
    </row>
    <row r="117" spans="2:6">
      <c r="B117" s="1176" t="s">
        <v>220</v>
      </c>
      <c r="C117" s="297">
        <v>0.15</v>
      </c>
      <c r="D117" s="298">
        <v>5.3</v>
      </c>
      <c r="E117" s="298">
        <v>0</v>
      </c>
      <c r="F117" s="312">
        <v>5.3</v>
      </c>
    </row>
    <row r="118" spans="2:6">
      <c r="B118" s="1176" t="s">
        <v>662</v>
      </c>
      <c r="C118" s="297">
        <v>0.25</v>
      </c>
      <c r="D118" s="298">
        <v>2.2999999999999998</v>
      </c>
      <c r="E118" s="298">
        <v>0.5</v>
      </c>
      <c r="F118" s="312">
        <v>2.8</v>
      </c>
    </row>
    <row r="119" spans="2:6">
      <c r="B119" s="1176" t="s">
        <v>680</v>
      </c>
      <c r="C119" s="297">
        <v>0.25</v>
      </c>
      <c r="D119" s="298">
        <v>1.3</v>
      </c>
      <c r="E119" s="298">
        <v>0.1</v>
      </c>
      <c r="F119" s="312">
        <v>1.4000000000000001</v>
      </c>
    </row>
    <row r="120" spans="2:6">
      <c r="B120" s="1176" t="s">
        <v>681</v>
      </c>
      <c r="C120" s="297">
        <v>0.3</v>
      </c>
      <c r="D120" s="298">
        <v>0.2</v>
      </c>
      <c r="E120" s="298">
        <v>0</v>
      </c>
      <c r="F120" s="312">
        <v>0.2</v>
      </c>
    </row>
    <row r="121" spans="2:6">
      <c r="B121" s="1176" t="s">
        <v>682</v>
      </c>
      <c r="C121" s="297">
        <v>0.35</v>
      </c>
      <c r="D121" s="298">
        <v>0.1</v>
      </c>
      <c r="E121" s="298">
        <v>0</v>
      </c>
      <c r="F121" s="312">
        <v>0.1</v>
      </c>
    </row>
    <row r="122" spans="2:6">
      <c r="B122" s="1578" t="s">
        <v>659</v>
      </c>
      <c r="C122" s="1786"/>
      <c r="D122" s="1787">
        <v>101.19999999999999</v>
      </c>
      <c r="E122" s="1787">
        <v>76.09999999999998</v>
      </c>
      <c r="F122" s="1788">
        <v>177.29999999999998</v>
      </c>
    </row>
    <row r="123" spans="2:6">
      <c r="B123" s="299" t="s">
        <v>665</v>
      </c>
      <c r="C123" s="299"/>
      <c r="D123" s="300"/>
      <c r="E123" s="300"/>
      <c r="F123" s="300"/>
    </row>
    <row r="124" spans="2:6" ht="12.95">
      <c r="B124" s="301"/>
      <c r="C124" s="301"/>
      <c r="D124" s="301"/>
      <c r="E124" s="1177"/>
      <c r="F124" s="1177"/>
    </row>
    <row r="125" spans="2:6" ht="12.95">
      <c r="B125" s="1581" t="s">
        <v>667</v>
      </c>
      <c r="C125" s="1795"/>
      <c r="D125" s="1796">
        <f>D101+D122</f>
        <v>510.48746153846156</v>
      </c>
      <c r="E125" s="1796">
        <f>E101+E122</f>
        <v>153.59498900025756</v>
      </c>
      <c r="F125" s="1797">
        <f>F101+F122</f>
        <v>664.08245053871906</v>
      </c>
    </row>
  </sheetData>
  <mergeCells count="8">
    <mergeCell ref="C107:C108"/>
    <mergeCell ref="D107:F107"/>
    <mergeCell ref="D74:F74"/>
    <mergeCell ref="C74:C75"/>
    <mergeCell ref="C4:C5"/>
    <mergeCell ref="D4:F4"/>
    <mergeCell ref="C57:C58"/>
    <mergeCell ref="D57:F57"/>
  </mergeCells>
  <pageMargins left="0.70866141732283472" right="0.70866141732283472" top="0.74803149606299213" bottom="0.74803149606299213" header="0.31496062992125984" footer="0.31496062992125984"/>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E124"/>
  <sheetViews>
    <sheetView workbookViewId="0">
      <selection activeCell="G70" sqref="G70"/>
    </sheetView>
  </sheetViews>
  <sheetFormatPr defaultRowHeight="12.6"/>
  <cols>
    <col min="1" max="1" width="40.140625" customWidth="1"/>
    <col min="2" max="5" width="10.42578125" customWidth="1"/>
  </cols>
  <sheetData>
    <row r="2" spans="1:5" ht="15.6">
      <c r="A2" s="126" t="s">
        <v>683</v>
      </c>
      <c r="B2" s="55"/>
      <c r="C2" s="55"/>
      <c r="D2" s="55"/>
      <c r="E2" s="55"/>
    </row>
    <row r="3" spans="1:5" ht="12.95" thickBot="1">
      <c r="A3" s="43"/>
      <c r="B3" s="43"/>
      <c r="C3" s="43"/>
      <c r="D3" s="43"/>
      <c r="E3" s="43"/>
    </row>
    <row r="4" spans="1:5" ht="12.95">
      <c r="A4" s="275" t="s">
        <v>398</v>
      </c>
      <c r="B4" s="2134" t="s">
        <v>401</v>
      </c>
      <c r="C4" s="2152" t="s">
        <v>331</v>
      </c>
      <c r="D4" s="2152"/>
      <c r="E4" s="2153"/>
    </row>
    <row r="5" spans="1:5" ht="12.95">
      <c r="A5" s="276" t="s">
        <v>61</v>
      </c>
      <c r="B5" s="2149"/>
      <c r="C5" s="256" t="s">
        <v>64</v>
      </c>
      <c r="D5" s="258" t="s">
        <v>15</v>
      </c>
      <c r="E5" s="277" t="s">
        <v>16</v>
      </c>
    </row>
    <row r="6" spans="1:5">
      <c r="A6" s="278" t="s">
        <v>21</v>
      </c>
      <c r="B6" s="259">
        <v>0.85</v>
      </c>
      <c r="C6" s="49">
        <v>8.6742879460659346</v>
      </c>
      <c r="D6" s="49">
        <v>9.8359748572307684</v>
      </c>
      <c r="E6" s="279">
        <v>18.510262803296705</v>
      </c>
    </row>
    <row r="7" spans="1:5">
      <c r="A7" s="280" t="s">
        <v>593</v>
      </c>
      <c r="B7" s="259">
        <v>0.32700000000000001</v>
      </c>
      <c r="C7" s="49">
        <v>6.8981895498021979</v>
      </c>
      <c r="D7" s="49">
        <v>0.98481506591208789</v>
      </c>
      <c r="E7" s="279">
        <v>7.8830046157142855</v>
      </c>
    </row>
    <row r="8" spans="1:5">
      <c r="A8" s="280" t="s">
        <v>33</v>
      </c>
      <c r="B8" s="259">
        <v>0.45</v>
      </c>
      <c r="C8" s="49">
        <v>24.032916509417582</v>
      </c>
      <c r="D8" s="49">
        <v>5.1662402089120869</v>
      </c>
      <c r="E8" s="279">
        <v>29.199156718329668</v>
      </c>
    </row>
    <row r="9" spans="1:5">
      <c r="A9" s="280" t="s">
        <v>163</v>
      </c>
      <c r="B9" s="259">
        <v>0.65129999999999999</v>
      </c>
      <c r="C9" s="49">
        <v>3.5074639636483518</v>
      </c>
      <c r="D9" s="49">
        <v>3.652459780065934</v>
      </c>
      <c r="E9" s="279">
        <v>7.1599237437142857</v>
      </c>
    </row>
    <row r="10" spans="1:5">
      <c r="A10" s="280" t="s">
        <v>594</v>
      </c>
      <c r="B10" s="259">
        <v>0.58899999999999997</v>
      </c>
      <c r="C10" s="49">
        <v>1.6829977677252745</v>
      </c>
      <c r="D10" s="49"/>
      <c r="E10" s="279">
        <v>1.6829977677252745</v>
      </c>
    </row>
    <row r="11" spans="1:5">
      <c r="A11" s="280" t="s">
        <v>42</v>
      </c>
      <c r="B11" s="260">
        <v>0.36660500000000001</v>
      </c>
      <c r="C11" s="49">
        <v>44.85230769220879</v>
      </c>
      <c r="D11" s="49"/>
      <c r="E11" s="279">
        <v>44.85230769220879</v>
      </c>
    </row>
    <row r="12" spans="1:5">
      <c r="A12" s="280" t="s">
        <v>47</v>
      </c>
      <c r="B12" s="259">
        <v>0.7</v>
      </c>
      <c r="C12" s="49">
        <v>56.987741415131872</v>
      </c>
      <c r="D12" s="49">
        <v>31.674970219648348</v>
      </c>
      <c r="E12" s="279">
        <v>88.662711634780223</v>
      </c>
    </row>
    <row r="13" spans="1:5">
      <c r="A13" s="280" t="s">
        <v>51</v>
      </c>
      <c r="B13" s="259" t="s">
        <v>162</v>
      </c>
      <c r="C13" s="49">
        <v>12.999557043769231</v>
      </c>
      <c r="D13" s="49">
        <v>1.7278025933406596</v>
      </c>
      <c r="E13" s="279">
        <v>14.72735963710989</v>
      </c>
    </row>
    <row r="14" spans="1:5">
      <c r="A14" s="280" t="s">
        <v>173</v>
      </c>
      <c r="B14" s="259" t="s">
        <v>164</v>
      </c>
      <c r="C14" s="49">
        <v>2.4980218461538462E-3</v>
      </c>
      <c r="D14" s="49"/>
      <c r="E14" s="279">
        <v>2.4980218461538462E-3</v>
      </c>
    </row>
    <row r="15" spans="1:5">
      <c r="A15" s="280" t="s">
        <v>419</v>
      </c>
      <c r="B15" s="259">
        <v>0.1988</v>
      </c>
      <c r="C15" s="49">
        <v>0.25611520497802198</v>
      </c>
      <c r="D15" s="49">
        <v>1.5750590551098904</v>
      </c>
      <c r="E15" s="279">
        <v>1.8311742600879124</v>
      </c>
    </row>
    <row r="16" spans="1:5">
      <c r="A16" s="280" t="s">
        <v>56</v>
      </c>
      <c r="B16" s="259">
        <v>0.55300000000000005</v>
      </c>
      <c r="C16" s="49">
        <v>19.317660542571428</v>
      </c>
      <c r="D16" s="49">
        <v>16.533772219802199</v>
      </c>
      <c r="E16" s="279">
        <v>35.851432762373626</v>
      </c>
    </row>
    <row r="17" spans="1:5">
      <c r="A17" s="280" t="s">
        <v>57</v>
      </c>
      <c r="B17" s="259">
        <v>0.58550000000000002</v>
      </c>
      <c r="C17" s="49">
        <v>38.531351648505492</v>
      </c>
      <c r="D17" s="49">
        <v>87.567122922890121</v>
      </c>
      <c r="E17" s="279">
        <v>126.09847457139561</v>
      </c>
    </row>
    <row r="18" spans="1:5">
      <c r="A18" s="280" t="s">
        <v>60</v>
      </c>
      <c r="B18" s="259">
        <v>0.43969999999999998</v>
      </c>
      <c r="C18" s="49">
        <v>9.7740887702417591</v>
      </c>
      <c r="D18" s="49">
        <v>11.955180637593408</v>
      </c>
      <c r="E18" s="279">
        <v>21.729269407835169</v>
      </c>
    </row>
    <row r="19" spans="1:5">
      <c r="A19" s="280" t="s">
        <v>65</v>
      </c>
      <c r="B19" s="259">
        <v>0.64</v>
      </c>
      <c r="C19" s="49">
        <v>22.917375536879124</v>
      </c>
      <c r="D19" s="49">
        <v>2.2126245933956046</v>
      </c>
      <c r="E19" s="279">
        <v>25.13000013027473</v>
      </c>
    </row>
    <row r="20" spans="1:5">
      <c r="A20" s="280" t="s">
        <v>68</v>
      </c>
      <c r="B20" s="259">
        <v>0.2</v>
      </c>
      <c r="C20" s="49">
        <v>4.2231970720659335</v>
      </c>
      <c r="D20" s="49">
        <v>5.6373092305934058</v>
      </c>
      <c r="E20" s="279">
        <v>9.8605063026593385</v>
      </c>
    </row>
    <row r="21" spans="1:5">
      <c r="A21" s="280" t="s">
        <v>71</v>
      </c>
      <c r="B21" s="259" t="s">
        <v>167</v>
      </c>
      <c r="C21" s="49">
        <v>11.010240219945054</v>
      </c>
      <c r="D21" s="49">
        <v>1.0854869342747251</v>
      </c>
      <c r="E21" s="279">
        <v>12.095727154219778</v>
      </c>
    </row>
    <row r="22" spans="1:5">
      <c r="A22" s="280" t="s">
        <v>74</v>
      </c>
      <c r="B22" s="259" t="s">
        <v>174</v>
      </c>
      <c r="C22" s="49">
        <v>74.658338917186825</v>
      </c>
      <c r="D22" s="49">
        <v>80.23685072484615</v>
      </c>
      <c r="E22" s="279">
        <v>154.89518964203296</v>
      </c>
    </row>
    <row r="23" spans="1:5">
      <c r="A23" s="280" t="s">
        <v>178</v>
      </c>
      <c r="B23" s="259" t="s">
        <v>175</v>
      </c>
      <c r="C23" s="49">
        <v>29.369289770560439</v>
      </c>
      <c r="D23" s="49">
        <v>77.205628439340657</v>
      </c>
      <c r="E23" s="279">
        <v>106.5749182099011</v>
      </c>
    </row>
    <row r="24" spans="1:5">
      <c r="A24" s="280" t="s">
        <v>83</v>
      </c>
      <c r="B24" s="259">
        <v>0.31316899999999998</v>
      </c>
      <c r="C24" s="49">
        <v>23.181400121065934</v>
      </c>
      <c r="D24" s="49">
        <v>3.0862549483516469E-2</v>
      </c>
      <c r="E24" s="279">
        <v>23.21226267054945</v>
      </c>
    </row>
    <row r="25" spans="1:5">
      <c r="A25" s="280" t="s">
        <v>85</v>
      </c>
      <c r="B25" s="259">
        <v>0.33529999999999999</v>
      </c>
      <c r="C25" s="49">
        <v>6.9380989009890115</v>
      </c>
      <c r="D25" s="49">
        <v>34.814142967021972</v>
      </c>
      <c r="E25" s="279">
        <v>41.752241868010984</v>
      </c>
    </row>
    <row r="26" spans="1:5">
      <c r="A26" s="280" t="s">
        <v>88</v>
      </c>
      <c r="B26" s="259" t="s">
        <v>176</v>
      </c>
      <c r="C26" s="49">
        <v>25.736636581593409</v>
      </c>
      <c r="D26" s="49">
        <v>11.208133044472529</v>
      </c>
      <c r="E26" s="279">
        <v>36.944769626065934</v>
      </c>
    </row>
    <row r="27" spans="1:5">
      <c r="A27" s="280" t="s">
        <v>466</v>
      </c>
      <c r="B27" s="259">
        <v>0.41499999999999998</v>
      </c>
      <c r="C27" s="49">
        <v>3.8207826561758242</v>
      </c>
      <c r="D27" s="49">
        <v>0.37344013213186816</v>
      </c>
      <c r="E27" s="279">
        <v>4.1942227883076928</v>
      </c>
    </row>
    <row r="28" spans="1:5">
      <c r="A28" s="280" t="s">
        <v>105</v>
      </c>
      <c r="B28" s="259">
        <v>0.30580000000000002</v>
      </c>
      <c r="C28" s="49">
        <v>14.526403846230771</v>
      </c>
      <c r="D28" s="49">
        <v>216.36940670321977</v>
      </c>
      <c r="E28" s="279">
        <v>230.89581054945054</v>
      </c>
    </row>
    <row r="29" spans="1:5">
      <c r="A29" s="280" t="s">
        <v>106</v>
      </c>
      <c r="B29" s="259">
        <v>0.30580000000000002</v>
      </c>
      <c r="C29" s="49">
        <v>40.47194505473626</v>
      </c>
      <c r="D29" s="49"/>
      <c r="E29" s="279">
        <v>40.47194505473626</v>
      </c>
    </row>
    <row r="30" spans="1:5">
      <c r="A30" s="280" t="s">
        <v>108</v>
      </c>
      <c r="B30" s="259">
        <v>0.58840000000000003</v>
      </c>
      <c r="C30" s="49">
        <v>56.112418241648356</v>
      </c>
      <c r="D30" s="49"/>
      <c r="E30" s="279">
        <v>56.112418241648356</v>
      </c>
    </row>
    <row r="31" spans="1:5">
      <c r="A31" s="280" t="s">
        <v>636</v>
      </c>
      <c r="B31" s="259">
        <v>0.28849999999999998</v>
      </c>
      <c r="C31" s="49">
        <v>0.33546856719780216</v>
      </c>
      <c r="D31" s="49">
        <v>0.15447659338461542</v>
      </c>
      <c r="E31" s="279">
        <v>0.48994516058241755</v>
      </c>
    </row>
    <row r="32" spans="1:5">
      <c r="A32" s="280" t="s">
        <v>524</v>
      </c>
      <c r="B32" s="259">
        <v>0.54</v>
      </c>
      <c r="C32" s="49">
        <v>10.947731370307693</v>
      </c>
      <c r="D32" s="49">
        <v>8.2242249780769239</v>
      </c>
      <c r="E32" s="279">
        <v>19.171956348384619</v>
      </c>
    </row>
    <row r="33" spans="1:5">
      <c r="A33" s="280" t="s">
        <v>225</v>
      </c>
      <c r="B33" s="259">
        <v>0.18</v>
      </c>
      <c r="C33" s="49">
        <v>3.1454048762747253</v>
      </c>
      <c r="D33" s="49">
        <v>0.4976565055714286</v>
      </c>
      <c r="E33" s="279">
        <v>3.6430613818461541</v>
      </c>
    </row>
    <row r="34" spans="1:5">
      <c r="A34" s="280" t="s">
        <v>112</v>
      </c>
      <c r="B34" s="259">
        <v>0.41499999999999998</v>
      </c>
      <c r="C34" s="49">
        <v>16.080703296769229</v>
      </c>
      <c r="D34" s="49">
        <v>0.66230809885714281</v>
      </c>
      <c r="E34" s="279">
        <v>16.743011395626372</v>
      </c>
    </row>
    <row r="35" spans="1:5">
      <c r="A35" s="278" t="s">
        <v>285</v>
      </c>
      <c r="B35" s="259">
        <v>0.28849999999999998</v>
      </c>
      <c r="C35" s="49">
        <v>9.341472527758242</v>
      </c>
      <c r="D35" s="49"/>
      <c r="E35" s="279">
        <v>9.341472527758242</v>
      </c>
    </row>
    <row r="36" spans="1:5">
      <c r="A36" s="280" t="s">
        <v>113</v>
      </c>
      <c r="B36" s="259">
        <v>0.53200000000000003</v>
      </c>
      <c r="C36" s="49">
        <v>8.0532187071978019</v>
      </c>
      <c r="D36" s="49">
        <v>5.9460177360989004</v>
      </c>
      <c r="E36" s="279">
        <v>13.999236443296702</v>
      </c>
    </row>
    <row r="37" spans="1:5">
      <c r="A37" s="280" t="s">
        <v>460</v>
      </c>
      <c r="B37" s="259">
        <v>0.59599999999999997</v>
      </c>
      <c r="C37" s="49">
        <v>7.2766118451538464</v>
      </c>
      <c r="D37" s="49">
        <v>0.61122937374725261</v>
      </c>
      <c r="E37" s="279">
        <v>7.8878412189010989</v>
      </c>
    </row>
    <row r="38" spans="1:5">
      <c r="A38" s="278" t="s">
        <v>495</v>
      </c>
      <c r="B38" s="259">
        <v>0.45750000000000002</v>
      </c>
      <c r="C38" s="49">
        <v>1.4005088021868133</v>
      </c>
      <c r="D38" s="49">
        <v>2.3980253185604394</v>
      </c>
      <c r="E38" s="279">
        <v>3.7985341207472527</v>
      </c>
    </row>
    <row r="39" spans="1:5">
      <c r="A39" s="280" t="s">
        <v>114</v>
      </c>
      <c r="B39" s="259">
        <v>0.34570000000000001</v>
      </c>
      <c r="C39" s="49">
        <v>54.661421016868125</v>
      </c>
      <c r="D39" s="49">
        <v>72.475856878956037</v>
      </c>
      <c r="E39" s="279">
        <v>127.13727789582416</v>
      </c>
    </row>
    <row r="40" spans="1:5" ht="12.95" thickBot="1">
      <c r="A40" s="1178" t="s">
        <v>382</v>
      </c>
      <c r="B40" s="1179"/>
      <c r="C40" s="1180">
        <v>651.72584400470328</v>
      </c>
      <c r="D40" s="1180">
        <v>690.8170783625385</v>
      </c>
      <c r="E40" s="1181">
        <v>1342.5429223672415</v>
      </c>
    </row>
    <row r="41" spans="1:5">
      <c r="A41" s="130"/>
      <c r="B41" s="261"/>
      <c r="C41" s="60"/>
      <c r="D41" s="60"/>
      <c r="E41" s="60"/>
    </row>
    <row r="42" spans="1:5">
      <c r="A42" s="131"/>
      <c r="B42" s="262"/>
      <c r="C42" s="131"/>
      <c r="D42" s="131"/>
      <c r="E42" s="60"/>
    </row>
    <row r="43" spans="1:5">
      <c r="A43" s="255" t="s">
        <v>684</v>
      </c>
      <c r="B43" s="262"/>
      <c r="C43" s="131"/>
      <c r="D43" s="131"/>
      <c r="E43" s="60"/>
    </row>
    <row r="44" spans="1:5">
      <c r="A44" s="132" t="s">
        <v>685</v>
      </c>
      <c r="B44" s="262"/>
      <c r="C44" s="131"/>
      <c r="D44" s="131"/>
      <c r="E44" s="60"/>
    </row>
    <row r="45" spans="1:5">
      <c r="A45" s="133" t="s">
        <v>686</v>
      </c>
      <c r="B45" s="263"/>
      <c r="C45" s="43"/>
      <c r="D45" s="43"/>
      <c r="E45" s="43"/>
    </row>
    <row r="46" spans="1:5">
      <c r="A46" s="132" t="s">
        <v>557</v>
      </c>
      <c r="B46" s="262"/>
      <c r="C46" s="131"/>
      <c r="D46" s="131"/>
      <c r="E46" s="60"/>
    </row>
    <row r="47" spans="1:5">
      <c r="A47" s="132" t="s">
        <v>578</v>
      </c>
      <c r="B47" s="262"/>
      <c r="C47" s="131"/>
      <c r="D47" s="131"/>
      <c r="E47" s="60"/>
    </row>
    <row r="48" spans="1:5">
      <c r="A48" s="132" t="s">
        <v>625</v>
      </c>
      <c r="B48" s="261"/>
      <c r="C48" s="60"/>
      <c r="D48" s="60"/>
      <c r="E48" s="60"/>
    </row>
    <row r="49" spans="1:5" ht="12.95" thickBot="1">
      <c r="A49" s="51"/>
      <c r="B49" s="264"/>
      <c r="C49" s="52"/>
      <c r="D49" s="52"/>
      <c r="E49" s="51"/>
    </row>
    <row r="50" spans="1:5" ht="12.95">
      <c r="A50" s="275" t="s">
        <v>334</v>
      </c>
      <c r="B50" s="2134" t="s">
        <v>401</v>
      </c>
      <c r="C50" s="2152" t="s">
        <v>331</v>
      </c>
      <c r="D50" s="2152"/>
      <c r="E50" s="2153"/>
    </row>
    <row r="51" spans="1:5" ht="12.95">
      <c r="A51" s="276" t="s">
        <v>61</v>
      </c>
      <c r="B51" s="2149"/>
      <c r="C51" s="256" t="s">
        <v>64</v>
      </c>
      <c r="D51" s="258" t="s">
        <v>15</v>
      </c>
      <c r="E51" s="277" t="s">
        <v>16</v>
      </c>
    </row>
    <row r="52" spans="1:5">
      <c r="A52" s="280" t="s">
        <v>223</v>
      </c>
      <c r="B52" s="259">
        <v>7.5999999999999998E-2</v>
      </c>
      <c r="C52" s="49">
        <v>14.551615384846153</v>
      </c>
      <c r="D52" s="49">
        <v>2.081207197967033</v>
      </c>
      <c r="E52" s="279">
        <v>16.632822582813187</v>
      </c>
    </row>
    <row r="53" spans="1:5">
      <c r="A53" s="280" t="s">
        <v>19</v>
      </c>
      <c r="B53" s="259">
        <v>0.1178</v>
      </c>
      <c r="C53" s="49">
        <v>6.6563406780219783E-2</v>
      </c>
      <c r="D53" s="49">
        <v>0</v>
      </c>
      <c r="E53" s="279">
        <v>6.6563406780219783E-2</v>
      </c>
    </row>
    <row r="54" spans="1:5">
      <c r="A54" s="280" t="s">
        <v>528</v>
      </c>
      <c r="B54" s="259">
        <v>0.2</v>
      </c>
      <c r="C54" s="49">
        <v>19.424000000142854</v>
      </c>
      <c r="D54" s="49">
        <v>11.127898758252746</v>
      </c>
      <c r="E54" s="279">
        <v>30.551898758395602</v>
      </c>
    </row>
    <row r="55" spans="1:5">
      <c r="A55" s="280" t="s">
        <v>31</v>
      </c>
      <c r="B55" s="259">
        <v>0.28916900000000001</v>
      </c>
      <c r="C55" s="49">
        <v>9.3074835165274727</v>
      </c>
      <c r="D55" s="49">
        <v>117.48079907695605</v>
      </c>
      <c r="E55" s="279">
        <v>126.78828259348352</v>
      </c>
    </row>
    <row r="56" spans="1:5">
      <c r="A56" s="280" t="s">
        <v>288</v>
      </c>
      <c r="B56" s="259">
        <v>0.1482</v>
      </c>
      <c r="C56" s="49">
        <v>2.375823059736264</v>
      </c>
      <c r="D56" s="49">
        <v>8.7087263780219776E-2</v>
      </c>
      <c r="E56" s="279">
        <v>2.4629103235164838</v>
      </c>
    </row>
    <row r="57" spans="1:5">
      <c r="A57" s="280" t="s">
        <v>76</v>
      </c>
      <c r="B57" s="259">
        <v>0.6</v>
      </c>
      <c r="C57" s="49">
        <v>5.8589074519011</v>
      </c>
      <c r="D57" s="49">
        <v>4.6715720109670329</v>
      </c>
      <c r="E57" s="279">
        <v>10.530479462868133</v>
      </c>
    </row>
    <row r="58" spans="1:5">
      <c r="A58" s="280" t="s">
        <v>646</v>
      </c>
      <c r="B58" s="259">
        <v>0.1</v>
      </c>
      <c r="C58" s="49">
        <v>0.16643505314285714</v>
      </c>
      <c r="D58" s="49">
        <v>1.003619054912088</v>
      </c>
      <c r="E58" s="279">
        <v>1.1700541080549451</v>
      </c>
    </row>
    <row r="59" spans="1:5">
      <c r="A59" s="1182" t="s">
        <v>338</v>
      </c>
      <c r="B59" s="1798"/>
      <c r="C59" s="1780">
        <v>51.750827873076922</v>
      </c>
      <c r="D59" s="1780">
        <v>136.45218336283517</v>
      </c>
      <c r="E59" s="1480">
        <v>188.2030112359121</v>
      </c>
    </row>
    <row r="60" spans="1:5" ht="12.95" thickBot="1">
      <c r="A60" s="1183" t="s">
        <v>687</v>
      </c>
      <c r="B60" s="1184"/>
      <c r="C60" s="1180">
        <v>703.47667187778018</v>
      </c>
      <c r="D60" s="1180">
        <v>827.26926172537367</v>
      </c>
      <c r="E60" s="1181">
        <v>1530.7459336031536</v>
      </c>
    </row>
    <row r="61" spans="1:5">
      <c r="B61" s="265"/>
    </row>
    <row r="62" spans="1:5">
      <c r="B62" s="265"/>
    </row>
    <row r="63" spans="1:5">
      <c r="B63" s="265"/>
    </row>
    <row r="64" spans="1:5">
      <c r="B64" s="265"/>
    </row>
    <row r="65" spans="1:5" ht="15.6">
      <c r="A65" s="126" t="s">
        <v>688</v>
      </c>
      <c r="B65" s="265"/>
    </row>
    <row r="66" spans="1:5" ht="12.95" thickBot="1">
      <c r="B66" s="265"/>
    </row>
    <row r="67" spans="1:5" ht="12.95">
      <c r="A67" s="281"/>
      <c r="B67" s="2134" t="s">
        <v>401</v>
      </c>
      <c r="C67" s="2150" t="s">
        <v>689</v>
      </c>
      <c r="D67" s="2150"/>
      <c r="E67" s="2151"/>
    </row>
    <row r="68" spans="1:5" ht="12.95">
      <c r="A68" s="282" t="s">
        <v>61</v>
      </c>
      <c r="B68" s="2149"/>
      <c r="C68" s="256" t="s">
        <v>64</v>
      </c>
      <c r="D68" s="257" t="s">
        <v>15</v>
      </c>
      <c r="E68" s="283" t="s">
        <v>16</v>
      </c>
    </row>
    <row r="69" spans="1:5">
      <c r="A69" s="1489" t="s">
        <v>352</v>
      </c>
      <c r="B69" s="1953">
        <v>0.17</v>
      </c>
      <c r="C69" s="266">
        <v>3.9847999999999999</v>
      </c>
      <c r="D69" s="266"/>
      <c r="E69" s="284">
        <v>3.9847999999999999</v>
      </c>
    </row>
    <row r="70" spans="1:5">
      <c r="A70" s="285" t="s">
        <v>464</v>
      </c>
      <c r="B70" s="267">
        <v>0.3</v>
      </c>
      <c r="C70" s="266"/>
      <c r="D70" s="266">
        <v>0.27400000000000002</v>
      </c>
      <c r="E70" s="284">
        <v>0.27400000000000002</v>
      </c>
    </row>
    <row r="71" spans="1:5">
      <c r="A71" s="285" t="s">
        <v>631</v>
      </c>
      <c r="B71" s="267">
        <v>5.8799999999999998E-2</v>
      </c>
      <c r="C71" s="266">
        <v>1.651</v>
      </c>
      <c r="D71" s="266">
        <v>4.9000000000000002E-2</v>
      </c>
      <c r="E71" s="284">
        <v>1.7</v>
      </c>
    </row>
    <row r="72" spans="1:5">
      <c r="A72" s="285" t="s">
        <v>690</v>
      </c>
      <c r="B72" s="267">
        <v>8.5599999999999996E-2</v>
      </c>
      <c r="C72" s="266">
        <v>60.973999999999997</v>
      </c>
      <c r="D72" s="266"/>
      <c r="E72" s="284">
        <v>60.973999999999997</v>
      </c>
    </row>
    <row r="73" spans="1:5">
      <c r="A73" s="285" t="s">
        <v>516</v>
      </c>
      <c r="B73" s="267">
        <v>0.255</v>
      </c>
      <c r="C73" s="266">
        <v>11.582000000000001</v>
      </c>
      <c r="D73" s="266">
        <v>35.305</v>
      </c>
      <c r="E73" s="284">
        <v>46.887</v>
      </c>
    </row>
    <row r="74" spans="1:5">
      <c r="A74" s="285" t="s">
        <v>452</v>
      </c>
      <c r="B74" s="267">
        <v>9.6799999999999997E-2</v>
      </c>
      <c r="C74" s="266">
        <v>12.785</v>
      </c>
      <c r="D74" s="266"/>
      <c r="E74" s="284">
        <v>12.785</v>
      </c>
    </row>
    <row r="75" spans="1:5">
      <c r="A75" s="285" t="s">
        <v>691</v>
      </c>
      <c r="B75" s="267">
        <v>0.23330000000000001</v>
      </c>
      <c r="C75" s="266">
        <v>32.686</v>
      </c>
      <c r="D75" s="266"/>
      <c r="E75" s="284">
        <v>32.686</v>
      </c>
    </row>
    <row r="76" spans="1:5">
      <c r="A76" s="285" t="s">
        <v>444</v>
      </c>
      <c r="B76" s="267">
        <v>0.1333</v>
      </c>
      <c r="C76" s="266">
        <v>15.747999999999999</v>
      </c>
      <c r="D76" s="266"/>
      <c r="E76" s="284">
        <v>15.747999999999999</v>
      </c>
    </row>
    <row r="77" spans="1:5">
      <c r="A77" s="285" t="s">
        <v>445</v>
      </c>
      <c r="B77" s="267">
        <v>0.1333</v>
      </c>
      <c r="C77" s="266">
        <v>17.538</v>
      </c>
      <c r="D77" s="266"/>
      <c r="E77" s="284">
        <v>17.538</v>
      </c>
    </row>
    <row r="78" spans="1:5">
      <c r="A78" s="285" t="s">
        <v>692</v>
      </c>
      <c r="B78" s="267">
        <v>0.1333</v>
      </c>
      <c r="C78" s="266"/>
      <c r="D78" s="266"/>
      <c r="E78" s="284">
        <v>0</v>
      </c>
    </row>
    <row r="79" spans="1:5">
      <c r="A79" s="285" t="s">
        <v>442</v>
      </c>
      <c r="B79" s="267">
        <v>0.23330000000000001</v>
      </c>
      <c r="C79" s="266">
        <v>56.198</v>
      </c>
      <c r="D79" s="266"/>
      <c r="E79" s="284">
        <v>56.198</v>
      </c>
    </row>
    <row r="80" spans="1:5">
      <c r="A80" s="285" t="s">
        <v>454</v>
      </c>
      <c r="B80" s="267">
        <v>0.23330000000000001</v>
      </c>
      <c r="C80" s="266">
        <v>18.463999999999999</v>
      </c>
      <c r="D80" s="266"/>
      <c r="E80" s="284">
        <v>18.463999999999999</v>
      </c>
    </row>
    <row r="81" spans="1:5">
      <c r="A81" s="285" t="s">
        <v>152</v>
      </c>
      <c r="B81" s="267">
        <v>0.31850000000000001</v>
      </c>
      <c r="C81" s="266"/>
      <c r="D81" s="266">
        <v>55.091999999999999</v>
      </c>
      <c r="E81" s="284">
        <v>55.091999999999999</v>
      </c>
    </row>
    <row r="82" spans="1:5">
      <c r="A82" s="285" t="s">
        <v>693</v>
      </c>
      <c r="B82" s="267">
        <v>0.45900000000000002</v>
      </c>
      <c r="C82" s="266">
        <v>20.78</v>
      </c>
      <c r="D82" s="266"/>
      <c r="E82" s="284">
        <v>20.78</v>
      </c>
    </row>
    <row r="83" spans="1:5">
      <c r="A83" s="285" t="s">
        <v>449</v>
      </c>
      <c r="B83" s="267">
        <v>0.1333</v>
      </c>
      <c r="C83" s="266">
        <v>2.4769999999999999</v>
      </c>
      <c r="D83" s="266"/>
      <c r="E83" s="284">
        <v>2.4769999999999999</v>
      </c>
    </row>
    <row r="84" spans="1:5">
      <c r="A84" s="285" t="s">
        <v>235</v>
      </c>
      <c r="B84" s="267">
        <v>0.3</v>
      </c>
      <c r="C84" s="266">
        <v>10.303000000000001</v>
      </c>
      <c r="D84" s="266"/>
      <c r="E84" s="284">
        <v>10.303000000000001</v>
      </c>
    </row>
    <row r="85" spans="1:5">
      <c r="A85" s="285" t="s">
        <v>694</v>
      </c>
      <c r="B85" s="267">
        <v>0.1</v>
      </c>
      <c r="C85" s="266">
        <v>6.835</v>
      </c>
      <c r="D85" s="266"/>
      <c r="E85" s="284">
        <v>6.835</v>
      </c>
    </row>
    <row r="86" spans="1:5">
      <c r="A86" s="285" t="s">
        <v>695</v>
      </c>
      <c r="B86" s="267">
        <v>0.125</v>
      </c>
      <c r="C86" s="266">
        <v>1.9219999999999999</v>
      </c>
      <c r="D86" s="266"/>
      <c r="E86" s="284">
        <v>1.9219999999999999</v>
      </c>
    </row>
    <row r="87" spans="1:5">
      <c r="A87" s="285" t="s">
        <v>450</v>
      </c>
      <c r="B87" s="267">
        <v>0.1333</v>
      </c>
      <c r="C87" s="266">
        <v>8.6</v>
      </c>
      <c r="D87" s="266"/>
      <c r="E87" s="284">
        <v>8.6</v>
      </c>
    </row>
    <row r="88" spans="1:5">
      <c r="A88" s="285" t="s">
        <v>696</v>
      </c>
      <c r="B88" s="267">
        <v>0.1333</v>
      </c>
      <c r="C88" s="266">
        <v>8.8949999999999996</v>
      </c>
      <c r="D88" s="266"/>
      <c r="E88" s="284">
        <v>8.8949999999999996</v>
      </c>
    </row>
    <row r="89" spans="1:5">
      <c r="A89" s="285" t="s">
        <v>123</v>
      </c>
      <c r="B89" s="267">
        <v>0.2021</v>
      </c>
      <c r="C89" s="266">
        <v>46.887</v>
      </c>
      <c r="D89" s="266"/>
      <c r="E89" s="284">
        <v>46.887</v>
      </c>
    </row>
    <row r="90" spans="1:5">
      <c r="A90" s="285" t="s">
        <v>649</v>
      </c>
      <c r="B90" s="267">
        <v>0.37</v>
      </c>
      <c r="C90" s="266">
        <v>4.4740000000000002</v>
      </c>
      <c r="D90" s="266"/>
      <c r="E90" s="284">
        <v>4.4740000000000002</v>
      </c>
    </row>
    <row r="91" spans="1:5">
      <c r="A91" s="285" t="s">
        <v>501</v>
      </c>
      <c r="B91" s="267">
        <v>0.2</v>
      </c>
      <c r="C91" s="266">
        <v>3.012</v>
      </c>
      <c r="D91" s="266"/>
      <c r="E91" s="284">
        <v>3.012</v>
      </c>
    </row>
    <row r="92" spans="1:5">
      <c r="A92" s="285" t="s">
        <v>206</v>
      </c>
      <c r="B92" s="267">
        <v>0.6</v>
      </c>
      <c r="C92" s="266">
        <v>35.628</v>
      </c>
      <c r="D92" s="266"/>
      <c r="E92" s="284">
        <v>35.628</v>
      </c>
    </row>
    <row r="93" spans="1:5">
      <c r="A93" s="285" t="s">
        <v>451</v>
      </c>
      <c r="B93" s="267">
        <v>0.23330000000000001</v>
      </c>
      <c r="C93" s="266">
        <v>41.433</v>
      </c>
      <c r="D93" s="266"/>
      <c r="E93" s="284">
        <v>41.433</v>
      </c>
    </row>
    <row r="94" spans="1:5" ht="12.95" thickBot="1">
      <c r="A94" s="1185" t="s">
        <v>687</v>
      </c>
      <c r="B94" s="1186"/>
      <c r="C94" s="1187">
        <v>422.85680000000002</v>
      </c>
      <c r="D94" s="1187">
        <v>90.72</v>
      </c>
      <c r="E94" s="1188">
        <v>513.57679999999993</v>
      </c>
    </row>
    <row r="95" spans="1:5">
      <c r="A95" s="2181" t="s">
        <v>660</v>
      </c>
      <c r="B95" s="2181"/>
      <c r="C95" s="268"/>
      <c r="D95" s="268"/>
      <c r="E95" s="269"/>
    </row>
    <row r="96" spans="1:5">
      <c r="A96" s="2181" t="s">
        <v>697</v>
      </c>
      <c r="B96" s="2181"/>
      <c r="C96" s="2181"/>
      <c r="D96" s="268"/>
      <c r="E96" s="268"/>
    </row>
    <row r="97" spans="1:5">
      <c r="A97" s="269"/>
      <c r="B97" s="269"/>
      <c r="C97" s="269"/>
      <c r="D97" s="269"/>
      <c r="E97" s="269"/>
    </row>
    <row r="98" spans="1:5">
      <c r="A98" s="269"/>
      <c r="B98" s="269"/>
      <c r="C98" s="269"/>
      <c r="D98" s="269"/>
      <c r="E98" s="269"/>
    </row>
    <row r="99" spans="1:5">
      <c r="A99" s="269"/>
      <c r="B99" s="269"/>
      <c r="C99" s="269"/>
      <c r="D99" s="269"/>
      <c r="E99" s="269"/>
    </row>
    <row r="102" spans="1:5" ht="15.6">
      <c r="A102" s="126" t="s">
        <v>698</v>
      </c>
    </row>
    <row r="103" spans="1:5" ht="12.95" thickBot="1"/>
    <row r="104" spans="1:5" ht="12.75" customHeight="1">
      <c r="A104" s="281"/>
      <c r="B104" s="2134" t="s">
        <v>401</v>
      </c>
      <c r="C104" s="2150" t="s">
        <v>689</v>
      </c>
      <c r="D104" s="2150"/>
      <c r="E104" s="2151"/>
    </row>
    <row r="105" spans="1:5" ht="12.95">
      <c r="A105" s="282" t="s">
        <v>61</v>
      </c>
      <c r="B105" s="2149"/>
      <c r="C105" s="256" t="s">
        <v>64</v>
      </c>
      <c r="D105" s="257" t="s">
        <v>15</v>
      </c>
      <c r="E105" s="283" t="s">
        <v>16</v>
      </c>
    </row>
    <row r="106" spans="1:5">
      <c r="A106" s="285" t="s">
        <v>344</v>
      </c>
      <c r="B106" s="270">
        <v>0.32500000000000001</v>
      </c>
      <c r="C106" s="266">
        <v>0.24601098901098903</v>
      </c>
      <c r="D106" s="266">
        <v>49.484945054945058</v>
      </c>
      <c r="E106" s="284">
        <v>49.730956043956049</v>
      </c>
    </row>
    <row r="107" spans="1:5">
      <c r="A107" s="285" t="s">
        <v>699</v>
      </c>
      <c r="B107" s="270">
        <v>1</v>
      </c>
      <c r="C107" s="266">
        <v>23.301835164835165</v>
      </c>
      <c r="D107" s="266">
        <v>2.9259780219780223</v>
      </c>
      <c r="E107" s="284">
        <v>26.227813186813187</v>
      </c>
    </row>
    <row r="108" spans="1:5">
      <c r="A108" s="285" t="s">
        <v>90</v>
      </c>
      <c r="B108" s="270">
        <v>0.25</v>
      </c>
      <c r="C108" s="266">
        <v>22.87</v>
      </c>
      <c r="D108" s="266">
        <v>0.99135164835164824</v>
      </c>
      <c r="E108" s="284">
        <v>23.864461538461541</v>
      </c>
    </row>
    <row r="109" spans="1:5">
      <c r="A109" s="285" t="s">
        <v>343</v>
      </c>
      <c r="B109" s="270">
        <v>0.5</v>
      </c>
      <c r="C109" s="266">
        <v>5.2319450549450552</v>
      </c>
      <c r="D109" s="266">
        <v>5.7521538461538464</v>
      </c>
      <c r="E109" s="284">
        <v>10.984098901098902</v>
      </c>
    </row>
    <row r="110" spans="1:5">
      <c r="A110" s="285" t="s">
        <v>425</v>
      </c>
      <c r="B110" s="270">
        <v>0.6</v>
      </c>
      <c r="C110" s="266">
        <v>9.9015934065934079</v>
      </c>
      <c r="D110" s="266"/>
      <c r="E110" s="284">
        <v>9.9015934065934079</v>
      </c>
    </row>
    <row r="111" spans="1:5">
      <c r="A111" s="285" t="s">
        <v>220</v>
      </c>
      <c r="B111" s="270">
        <v>0.15</v>
      </c>
      <c r="C111" s="266">
        <v>7.8</v>
      </c>
      <c r="D111" s="266"/>
      <c r="E111" s="284">
        <v>7.8163076923076922</v>
      </c>
    </row>
    <row r="112" spans="1:5">
      <c r="A112" s="285" t="s">
        <v>148</v>
      </c>
      <c r="B112" s="270">
        <v>0.05</v>
      </c>
      <c r="C112" s="266">
        <v>7.5</v>
      </c>
      <c r="D112" s="266"/>
      <c r="E112" s="284">
        <v>7.5420879120879123</v>
      </c>
    </row>
    <row r="113" spans="1:5">
      <c r="A113" s="285" t="s">
        <v>569</v>
      </c>
      <c r="B113" s="270">
        <v>0.18329999999999999</v>
      </c>
      <c r="C113" s="266">
        <v>0</v>
      </c>
      <c r="D113" s="266">
        <v>5.784934065934066</v>
      </c>
      <c r="E113" s="284">
        <v>5.7937032967032964</v>
      </c>
    </row>
    <row r="114" spans="1:5">
      <c r="A114" s="285" t="s">
        <v>662</v>
      </c>
      <c r="B114" s="270">
        <v>0.25</v>
      </c>
      <c r="C114" s="266">
        <v>2.1807912087912089</v>
      </c>
      <c r="D114" s="266">
        <v>0.6100000000000001</v>
      </c>
      <c r="E114" s="284">
        <v>2.7907912087912088</v>
      </c>
    </row>
    <row r="115" spans="1:5">
      <c r="A115" s="285" t="s">
        <v>72</v>
      </c>
      <c r="B115" s="270">
        <v>0.23549999999999999</v>
      </c>
      <c r="C115" s="266">
        <v>1.9</v>
      </c>
      <c r="D115" s="266">
        <v>0.27047252747252748</v>
      </c>
      <c r="E115" s="284">
        <v>2.1877032967032966</v>
      </c>
    </row>
    <row r="116" spans="1:5">
      <c r="A116" s="285" t="s">
        <v>680</v>
      </c>
      <c r="B116" s="270">
        <v>0.25</v>
      </c>
      <c r="C116" s="266">
        <v>1.4</v>
      </c>
      <c r="D116" s="266">
        <v>0.11326373626373624</v>
      </c>
      <c r="E116" s="284">
        <v>1.5420989010989012</v>
      </c>
    </row>
    <row r="117" spans="1:5">
      <c r="A117" s="285" t="s">
        <v>681</v>
      </c>
      <c r="B117" s="270">
        <v>0.3</v>
      </c>
      <c r="C117" s="266">
        <v>0.31928571428571428</v>
      </c>
      <c r="D117" s="266">
        <v>0.11765934065934</v>
      </c>
      <c r="E117" s="284">
        <v>0.36175824175824178</v>
      </c>
    </row>
    <row r="118" spans="1:5">
      <c r="A118" s="285" t="s">
        <v>682</v>
      </c>
      <c r="B118" s="270">
        <v>0.35</v>
      </c>
      <c r="C118" s="266">
        <v>7.9999999999999988E-2</v>
      </c>
      <c r="D118" s="266"/>
      <c r="E118" s="284">
        <v>9.7659340659340649E-2</v>
      </c>
    </row>
    <row r="119" spans="1:5" ht="12.95" thickBot="1">
      <c r="A119" s="1185" t="s">
        <v>687</v>
      </c>
      <c r="B119" s="1186"/>
      <c r="C119" s="1187">
        <v>82.731461538461545</v>
      </c>
      <c r="D119" s="1187">
        <v>66.050758241758231</v>
      </c>
      <c r="E119" s="1188">
        <v>148.84103296703296</v>
      </c>
    </row>
    <row r="120" spans="1:5">
      <c r="A120" s="286" t="s">
        <v>665</v>
      </c>
      <c r="B120" s="286"/>
      <c r="C120" s="271"/>
      <c r="D120" s="271"/>
      <c r="E120" s="272"/>
    </row>
    <row r="121" spans="1:5" ht="12.95">
      <c r="A121" s="273"/>
      <c r="B121" s="273"/>
      <c r="C121" s="273"/>
      <c r="D121" s="274"/>
      <c r="E121" s="274"/>
    </row>
    <row r="123" spans="1:5" ht="12.95" thickBot="1"/>
    <row r="124" spans="1:5" ht="12.95" thickBot="1">
      <c r="A124" s="287" t="s">
        <v>700</v>
      </c>
      <c r="B124" s="288"/>
      <c r="C124" s="289">
        <f>C94+C119</f>
        <v>505.58826153846155</v>
      </c>
      <c r="D124" s="289">
        <f>D94+D119</f>
        <v>156.77075824175824</v>
      </c>
      <c r="E124" s="290">
        <f>E94+E119</f>
        <v>662.41783296703284</v>
      </c>
    </row>
  </sheetData>
  <mergeCells count="10">
    <mergeCell ref="B104:B105"/>
    <mergeCell ref="C104:E104"/>
    <mergeCell ref="C50:E50"/>
    <mergeCell ref="C4:E4"/>
    <mergeCell ref="B4:B5"/>
    <mergeCell ref="C67:E67"/>
    <mergeCell ref="A95:B95"/>
    <mergeCell ref="A96:C96"/>
    <mergeCell ref="B50:B51"/>
    <mergeCell ref="B67:B6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94F79-49F7-45F1-A2D4-BADBE773A63C}">
  <dimension ref="A1:AA147"/>
  <sheetViews>
    <sheetView zoomScale="130" zoomScaleNormal="130" workbookViewId="0">
      <selection sqref="A1:XFD1048576"/>
    </sheetView>
  </sheetViews>
  <sheetFormatPr defaultRowHeight="12.6"/>
  <cols>
    <col min="1" max="1" width="40" customWidth="1"/>
    <col min="2" max="2" width="11.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5.28515625" bestFit="1" customWidth="1"/>
    <col min="12" max="12" width="16.5703125" customWidth="1"/>
    <col min="13" max="13" width="28.42578125" customWidth="1"/>
    <col min="14" max="14" width="17.5703125" customWidth="1"/>
    <col min="15" max="15" width="27.28515625" customWidth="1"/>
  </cols>
  <sheetData>
    <row r="1" spans="1:27" ht="12.95">
      <c r="A1" s="687" t="s">
        <v>208</v>
      </c>
      <c r="B1" s="1408"/>
      <c r="C1" s="1408"/>
      <c r="D1" s="1408"/>
      <c r="E1" s="1408"/>
      <c r="F1" s="1408"/>
      <c r="G1" s="1408"/>
      <c r="H1" s="1408"/>
      <c r="I1" s="1408"/>
      <c r="J1" s="1408"/>
      <c r="K1" s="1408"/>
      <c r="L1" s="1408"/>
      <c r="M1" s="1408"/>
      <c r="N1" s="1408"/>
      <c r="O1" s="1408"/>
      <c r="P1" s="1408"/>
      <c r="Q1" s="1408"/>
      <c r="R1" s="1408"/>
      <c r="S1" s="1408"/>
    </row>
    <row r="2" spans="1:27" ht="12.95">
      <c r="A2" s="2074" t="s">
        <v>0</v>
      </c>
      <c r="B2" s="2074"/>
      <c r="C2" s="2074"/>
      <c r="D2" s="2074"/>
      <c r="E2" s="2074"/>
      <c r="F2" s="2074"/>
      <c r="G2" s="2074"/>
      <c r="H2" s="2074"/>
      <c r="I2" s="2074"/>
      <c r="J2" s="2074"/>
      <c r="K2" s="326"/>
      <c r="L2" s="326"/>
      <c r="M2" s="2074" t="s">
        <v>1</v>
      </c>
      <c r="N2" s="2074"/>
      <c r="O2" s="2074"/>
      <c r="P2" s="326"/>
      <c r="Q2" s="326"/>
      <c r="R2" s="326"/>
      <c r="S2" s="326"/>
      <c r="T2" s="326"/>
      <c r="U2" s="326"/>
      <c r="V2" s="326"/>
      <c r="W2" s="326"/>
      <c r="X2" s="326"/>
      <c r="Y2" s="326"/>
      <c r="Z2" s="326"/>
      <c r="AA2" s="326"/>
    </row>
    <row r="3" spans="1:27">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row>
    <row r="4" spans="1:27" ht="21">
      <c r="A4" s="1894" t="s">
        <v>2</v>
      </c>
      <c r="B4" s="1895" t="s">
        <v>3</v>
      </c>
      <c r="C4" s="2079" t="s">
        <v>4</v>
      </c>
      <c r="D4" s="2079"/>
      <c r="E4" s="2080"/>
      <c r="F4" s="1371"/>
      <c r="G4" s="1894" t="s">
        <v>5</v>
      </c>
      <c r="H4" s="1895" t="s">
        <v>3</v>
      </c>
      <c r="I4" s="2083" t="s">
        <v>6</v>
      </c>
      <c r="J4" s="2083"/>
      <c r="K4" s="1896"/>
      <c r="L4" s="326"/>
      <c r="M4" s="1897" t="s">
        <v>7</v>
      </c>
      <c r="N4" s="1897" t="s">
        <v>8</v>
      </c>
      <c r="O4" s="1612" t="s">
        <v>9</v>
      </c>
      <c r="P4" s="326"/>
      <c r="Q4" s="326"/>
      <c r="R4" s="326"/>
      <c r="S4" s="326"/>
      <c r="T4" s="326"/>
      <c r="U4" s="326"/>
      <c r="V4" s="326"/>
      <c r="W4" s="326"/>
      <c r="X4" s="326"/>
      <c r="Y4" s="326"/>
      <c r="Z4" s="326"/>
      <c r="AA4" s="326"/>
    </row>
    <row r="5" spans="1:27">
      <c r="A5" s="1399" t="s">
        <v>11</v>
      </c>
      <c r="B5" s="1455"/>
      <c r="C5" s="1330" t="s">
        <v>12</v>
      </c>
      <c r="D5" s="1330" t="s">
        <v>13</v>
      </c>
      <c r="E5" s="1400" t="s">
        <v>14</v>
      </c>
      <c r="F5" s="1371"/>
      <c r="G5" s="1399" t="s">
        <v>11</v>
      </c>
      <c r="H5" s="1455"/>
      <c r="I5" s="1330" t="s">
        <v>12</v>
      </c>
      <c r="J5" s="1373" t="s">
        <v>15</v>
      </c>
      <c r="K5" s="1549" t="s">
        <v>16</v>
      </c>
      <c r="L5" s="326"/>
      <c r="M5" s="1175" t="s">
        <v>10</v>
      </c>
      <c r="N5" s="1507">
        <v>0.4</v>
      </c>
      <c r="O5" s="1511">
        <v>130</v>
      </c>
      <c r="P5" s="326"/>
      <c r="Q5" s="326"/>
      <c r="R5" s="326"/>
      <c r="S5" s="326"/>
      <c r="T5" s="326"/>
      <c r="U5" s="326"/>
      <c r="V5" s="326"/>
      <c r="W5" s="326"/>
      <c r="X5" s="326"/>
      <c r="Y5" s="326"/>
      <c r="Z5" s="326"/>
      <c r="AA5" s="326"/>
    </row>
    <row r="6" spans="1:27" ht="12.75" customHeight="1">
      <c r="A6" s="1586" t="s">
        <v>18</v>
      </c>
      <c r="B6" s="1587">
        <v>0.51</v>
      </c>
      <c r="C6" s="1588">
        <v>0.8</v>
      </c>
      <c r="D6" s="1588">
        <v>71.5</v>
      </c>
      <c r="E6" s="1616">
        <v>72.400000000000006</v>
      </c>
      <c r="F6" s="1371"/>
      <c r="G6" s="1622" t="s">
        <v>19</v>
      </c>
      <c r="H6" s="1591">
        <v>0.1178</v>
      </c>
      <c r="I6" s="819">
        <v>0.1</v>
      </c>
      <c r="J6" s="820">
        <v>0</v>
      </c>
      <c r="K6" s="1623">
        <v>0.1</v>
      </c>
      <c r="L6" s="1375"/>
      <c r="M6" s="1175" t="s">
        <v>17</v>
      </c>
      <c r="N6" s="1507">
        <v>0.35</v>
      </c>
      <c r="O6" s="1511">
        <v>172</v>
      </c>
      <c r="P6" s="326"/>
      <c r="Q6" s="326"/>
      <c r="R6" s="326"/>
      <c r="S6" s="326"/>
      <c r="T6" s="326"/>
      <c r="U6" s="326"/>
      <c r="V6" s="326"/>
      <c r="W6" s="326"/>
      <c r="X6" s="326"/>
      <c r="Y6" s="326"/>
      <c r="Z6" s="326"/>
      <c r="AA6" s="326"/>
    </row>
    <row r="7" spans="1:27">
      <c r="A7" s="1590" t="s">
        <v>21</v>
      </c>
      <c r="B7" s="1591">
        <v>0.53</v>
      </c>
      <c r="C7" s="1588">
        <v>2.7</v>
      </c>
      <c r="D7" s="1588">
        <v>6.2</v>
      </c>
      <c r="E7" s="1616">
        <v>9</v>
      </c>
      <c r="F7" s="1371"/>
      <c r="G7" s="1622" t="s">
        <v>31</v>
      </c>
      <c r="H7" s="1591">
        <v>0.2535</v>
      </c>
      <c r="I7" s="819">
        <v>1.6</v>
      </c>
      <c r="J7" s="820">
        <v>40.1</v>
      </c>
      <c r="K7" s="1623">
        <v>41.7</v>
      </c>
      <c r="L7" s="1375"/>
      <c r="M7" s="1175" t="s">
        <v>20</v>
      </c>
      <c r="N7" s="1507">
        <v>0.75</v>
      </c>
      <c r="O7" s="1511">
        <v>29</v>
      </c>
      <c r="P7" s="326"/>
      <c r="Q7" s="326"/>
      <c r="R7" s="326"/>
      <c r="S7" s="326"/>
      <c r="T7" s="326"/>
      <c r="U7" s="326"/>
      <c r="V7" s="326"/>
      <c r="W7" s="326"/>
      <c r="X7" s="326"/>
      <c r="Y7" s="326"/>
      <c r="Z7" s="326"/>
      <c r="AA7" s="326"/>
    </row>
    <row r="8" spans="1:27">
      <c r="A8" s="1586" t="s">
        <v>33</v>
      </c>
      <c r="B8" s="1591" t="s">
        <v>162</v>
      </c>
      <c r="C8" s="1588">
        <v>11</v>
      </c>
      <c r="D8" s="1588">
        <v>10.7</v>
      </c>
      <c r="E8" s="1616">
        <v>21.7</v>
      </c>
      <c r="F8" s="1371"/>
      <c r="G8" s="1622" t="s">
        <v>34</v>
      </c>
      <c r="H8" s="1591">
        <v>0.36170000000000002</v>
      </c>
      <c r="I8" s="819">
        <v>15.3</v>
      </c>
      <c r="J8" s="820">
        <v>41.2</v>
      </c>
      <c r="K8" s="1623">
        <v>56.5</v>
      </c>
      <c r="L8" s="1375"/>
      <c r="M8" s="1175" t="s">
        <v>23</v>
      </c>
      <c r="N8" s="1509">
        <v>0.25</v>
      </c>
      <c r="O8" s="1511">
        <v>105</v>
      </c>
      <c r="P8" s="326"/>
      <c r="Q8" s="326"/>
      <c r="R8" s="326"/>
      <c r="S8" s="326"/>
      <c r="T8" s="326"/>
      <c r="U8" s="326"/>
      <c r="V8" s="326"/>
      <c r="W8" s="326"/>
      <c r="X8" s="326"/>
      <c r="Y8" s="326"/>
      <c r="Z8" s="326"/>
      <c r="AA8" s="326"/>
    </row>
    <row r="9" spans="1:27">
      <c r="A9" s="1586" t="s">
        <v>163</v>
      </c>
      <c r="B9" s="1591" t="s">
        <v>164</v>
      </c>
      <c r="C9" s="1588">
        <v>0.1</v>
      </c>
      <c r="D9" s="1588">
        <v>0.3</v>
      </c>
      <c r="E9" s="1616">
        <v>0.4</v>
      </c>
      <c r="F9" s="1371"/>
      <c r="G9" s="1624" t="s">
        <v>28</v>
      </c>
      <c r="H9" s="1591">
        <v>0.33</v>
      </c>
      <c r="I9" s="819">
        <v>0.5</v>
      </c>
      <c r="J9" s="820">
        <v>2.9</v>
      </c>
      <c r="K9" s="1623">
        <v>3.3</v>
      </c>
      <c r="L9" s="1375"/>
      <c r="M9" s="1175" t="s">
        <v>26</v>
      </c>
      <c r="N9" s="1507">
        <v>0.44</v>
      </c>
      <c r="O9" s="1511">
        <v>31</v>
      </c>
      <c r="P9" s="326"/>
      <c r="Q9" s="326"/>
      <c r="R9" s="326"/>
      <c r="S9" s="326"/>
      <c r="T9" s="326"/>
      <c r="U9" s="326"/>
      <c r="V9" s="326"/>
      <c r="W9" s="326"/>
      <c r="X9" s="326"/>
      <c r="Y9" s="326"/>
      <c r="Z9" s="326"/>
      <c r="AA9" s="326"/>
    </row>
    <row r="10" spans="1:27">
      <c r="A10" s="1586" t="s">
        <v>166</v>
      </c>
      <c r="B10" s="1587">
        <v>0.58699999999999997</v>
      </c>
      <c r="C10" s="1588">
        <v>6.5</v>
      </c>
      <c r="D10" s="1588">
        <v>25.7</v>
      </c>
      <c r="E10" s="1616">
        <v>32.200000000000003</v>
      </c>
      <c r="F10" s="1371"/>
      <c r="G10" s="1622" t="s">
        <v>22</v>
      </c>
      <c r="H10" s="1591">
        <v>0.35</v>
      </c>
      <c r="I10" s="819">
        <v>10</v>
      </c>
      <c r="J10" s="820">
        <v>0</v>
      </c>
      <c r="K10" s="1623">
        <v>10</v>
      </c>
      <c r="L10" s="1375"/>
      <c r="M10" s="1511" t="s">
        <v>209</v>
      </c>
      <c r="N10" s="1510">
        <v>0.5</v>
      </c>
      <c r="O10" s="1511">
        <v>41</v>
      </c>
      <c r="P10" s="326"/>
      <c r="Q10" s="326"/>
      <c r="R10" s="326"/>
      <c r="S10" s="326"/>
      <c r="T10" s="326"/>
      <c r="U10" s="326"/>
      <c r="V10" s="326"/>
      <c r="W10" s="326"/>
      <c r="X10" s="326"/>
      <c r="Y10" s="326"/>
      <c r="Z10" s="326"/>
      <c r="AA10" s="326"/>
    </row>
    <row r="11" spans="1:27">
      <c r="A11" s="1592" t="s">
        <v>42</v>
      </c>
      <c r="B11" s="1591" t="s">
        <v>167</v>
      </c>
      <c r="C11" s="1588">
        <v>18.100000000000001</v>
      </c>
      <c r="D11" s="1588">
        <v>0</v>
      </c>
      <c r="E11" s="1616">
        <v>18.100000000000001</v>
      </c>
      <c r="F11" s="1371"/>
      <c r="G11" s="1622" t="s">
        <v>25</v>
      </c>
      <c r="H11" s="1591">
        <v>0.41470000000000001</v>
      </c>
      <c r="I11" s="819">
        <v>11.1</v>
      </c>
      <c r="J11" s="820">
        <v>2.8</v>
      </c>
      <c r="K11" s="1623">
        <v>13.9</v>
      </c>
      <c r="L11" s="1375"/>
      <c r="M11" s="1175" t="s">
        <v>200</v>
      </c>
      <c r="N11" s="1507">
        <v>0.41</v>
      </c>
      <c r="O11" s="1511">
        <v>13</v>
      </c>
      <c r="P11" s="326"/>
      <c r="Q11" s="326"/>
      <c r="R11" s="326"/>
      <c r="S11" s="326"/>
      <c r="T11" s="326"/>
      <c r="U11" s="326"/>
      <c r="V11" s="326"/>
      <c r="W11" s="326"/>
      <c r="X11" s="326"/>
      <c r="Y11" s="326"/>
      <c r="Z11" s="326"/>
      <c r="AA11" s="326"/>
    </row>
    <row r="12" spans="1:27">
      <c r="A12" s="1586" t="s">
        <v>45</v>
      </c>
      <c r="B12" s="1591">
        <v>0.36</v>
      </c>
      <c r="C12" s="1588">
        <v>10.8</v>
      </c>
      <c r="D12" s="1588">
        <v>7.8</v>
      </c>
      <c r="E12" s="1616">
        <v>18.600000000000001</v>
      </c>
      <c r="F12" s="1371"/>
      <c r="G12" s="872" t="s">
        <v>168</v>
      </c>
      <c r="H12" s="1591">
        <v>0.3</v>
      </c>
      <c r="I12" s="819">
        <v>1</v>
      </c>
      <c r="J12" s="819">
        <v>4.2</v>
      </c>
      <c r="K12" s="1623">
        <v>5.0999999999999996</v>
      </c>
      <c r="L12" s="1375"/>
      <c r="M12" s="1175" t="s">
        <v>210</v>
      </c>
      <c r="N12" s="1507">
        <v>1</v>
      </c>
      <c r="O12" s="1511">
        <v>3</v>
      </c>
      <c r="P12" s="326"/>
      <c r="Q12" s="326"/>
      <c r="R12" s="326"/>
      <c r="S12" s="326"/>
      <c r="T12" s="326"/>
      <c r="U12" s="326"/>
      <c r="V12" s="326"/>
      <c r="W12" s="326"/>
      <c r="X12" s="326"/>
      <c r="Y12" s="326"/>
      <c r="Z12" s="326"/>
    </row>
    <row r="13" spans="1:27">
      <c r="A13" s="1586" t="s">
        <v>47</v>
      </c>
      <c r="B13" s="1591">
        <v>0.51</v>
      </c>
      <c r="C13" s="1593">
        <v>29.1</v>
      </c>
      <c r="D13" s="1594">
        <v>43.8</v>
      </c>
      <c r="E13" s="1616">
        <v>72.900000000000006</v>
      </c>
      <c r="F13" s="1371"/>
      <c r="G13" s="1625" t="s">
        <v>169</v>
      </c>
      <c r="H13" s="1620"/>
      <c r="I13" s="1621">
        <f>SUM(I6:I12)</f>
        <v>39.6</v>
      </c>
      <c r="J13" s="1621">
        <f>SUM(J6:J12)</f>
        <v>91.200000000000017</v>
      </c>
      <c r="K13" s="1626">
        <f>SUM(I13:J13)</f>
        <v>130.80000000000001</v>
      </c>
      <c r="L13" s="1375"/>
      <c r="M13" s="1571" t="s">
        <v>16</v>
      </c>
      <c r="N13" s="1571"/>
      <c r="O13" s="1613">
        <f>SUM(O5:O12)</f>
        <v>524</v>
      </c>
      <c r="P13" s="326"/>
      <c r="Q13" s="326"/>
      <c r="R13" s="326"/>
      <c r="S13" s="326"/>
      <c r="T13" s="326"/>
      <c r="U13" s="326"/>
      <c r="V13" s="326"/>
      <c r="W13" s="326"/>
      <c r="X13" s="326"/>
      <c r="Y13" s="326"/>
      <c r="Z13" s="326"/>
    </row>
    <row r="14" spans="1:27">
      <c r="A14" s="1592" t="s">
        <v>51</v>
      </c>
      <c r="B14" s="1591">
        <v>0.13039999999999999</v>
      </c>
      <c r="C14" s="1588">
        <v>6.4</v>
      </c>
      <c r="D14" s="1588">
        <v>4.0999999999999996</v>
      </c>
      <c r="E14" s="1616">
        <v>10.6</v>
      </c>
      <c r="F14" s="1371"/>
      <c r="G14" s="1563" t="s">
        <v>43</v>
      </c>
      <c r="H14" s="1627"/>
      <c r="I14" s="1628">
        <v>641</v>
      </c>
      <c r="J14" s="1628">
        <f t="shared" ref="J14" si="0">D38+J13</f>
        <v>806.09999999999991</v>
      </c>
      <c r="K14" s="1629">
        <v>1447</v>
      </c>
      <c r="L14" s="1375"/>
      <c r="M14" s="1512" t="s">
        <v>53</v>
      </c>
      <c r="N14" s="1512"/>
      <c r="O14" s="1512"/>
      <c r="P14" s="326"/>
      <c r="Q14" s="326"/>
      <c r="R14" s="326"/>
      <c r="S14" s="326"/>
      <c r="T14" s="326"/>
      <c r="U14" s="326"/>
      <c r="V14" s="326"/>
      <c r="W14" s="326"/>
      <c r="X14" s="326"/>
      <c r="Y14" s="326"/>
      <c r="Z14" s="326"/>
    </row>
    <row r="15" spans="1:27">
      <c r="A15" s="1586" t="s">
        <v>173</v>
      </c>
      <c r="B15" s="1591" t="s">
        <v>174</v>
      </c>
      <c r="C15" s="1588">
        <v>0</v>
      </c>
      <c r="D15" s="1588">
        <v>0</v>
      </c>
      <c r="E15" s="1616">
        <v>0</v>
      </c>
      <c r="F15" s="1371"/>
      <c r="G15" s="326"/>
      <c r="H15" s="326"/>
      <c r="I15" s="326"/>
      <c r="J15" s="326"/>
      <c r="K15" s="326"/>
      <c r="L15" s="1504"/>
      <c r="M15" s="2054" t="s">
        <v>211</v>
      </c>
      <c r="N15" s="1512"/>
      <c r="O15" s="1512"/>
      <c r="P15" s="326"/>
      <c r="Q15" s="326"/>
      <c r="R15" s="326"/>
      <c r="S15" s="326"/>
      <c r="T15" s="326"/>
      <c r="U15" s="326"/>
      <c r="V15" s="326"/>
      <c r="W15" s="326"/>
      <c r="X15" s="326"/>
      <c r="Y15" s="326"/>
      <c r="Z15" s="326"/>
    </row>
    <row r="16" spans="1:27">
      <c r="A16" s="1586" t="s">
        <v>54</v>
      </c>
      <c r="B16" s="1591">
        <v>0.42630000000000001</v>
      </c>
      <c r="C16" s="1588">
        <v>282.2</v>
      </c>
      <c r="D16" s="1588">
        <v>8.8000000000000007</v>
      </c>
      <c r="E16" s="1616">
        <v>291</v>
      </c>
      <c r="F16" s="1371"/>
      <c r="G16" s="326"/>
      <c r="H16" s="326"/>
      <c r="I16" s="326"/>
      <c r="J16" s="326"/>
      <c r="K16" s="326"/>
      <c r="L16" s="1505"/>
      <c r="M16" s="326"/>
      <c r="N16" s="326"/>
      <c r="O16" s="326"/>
      <c r="P16" s="326"/>
      <c r="Q16" s="326"/>
      <c r="R16" s="326"/>
      <c r="S16" s="326"/>
      <c r="T16" s="326"/>
      <c r="U16" s="326"/>
      <c r="V16" s="326"/>
      <c r="W16" s="326"/>
      <c r="X16" s="326"/>
      <c r="Y16" s="326"/>
      <c r="Z16" s="326"/>
    </row>
    <row r="17" spans="1:26" ht="18">
      <c r="A17" s="1586" t="s">
        <v>56</v>
      </c>
      <c r="B17" s="1591">
        <v>0.54820000000000002</v>
      </c>
      <c r="C17" s="1588">
        <v>3.1</v>
      </c>
      <c r="D17" s="1588">
        <v>3.9</v>
      </c>
      <c r="E17" s="1616">
        <v>6.9</v>
      </c>
      <c r="F17" s="1371"/>
      <c r="G17" s="1532"/>
      <c r="H17" s="326"/>
      <c r="I17" s="1532"/>
      <c r="J17" s="326"/>
      <c r="K17" s="1532"/>
      <c r="L17" s="326"/>
      <c r="M17" s="1611"/>
      <c r="N17" s="326"/>
      <c r="O17" s="326"/>
      <c r="P17" s="326"/>
      <c r="Q17" s="326"/>
      <c r="R17" s="326"/>
      <c r="S17" s="326"/>
      <c r="T17" s="326"/>
      <c r="U17" s="326"/>
      <c r="V17" s="326"/>
      <c r="W17" s="326"/>
      <c r="X17" s="326"/>
      <c r="Y17" s="326"/>
      <c r="Z17" s="326"/>
    </row>
    <row r="18" spans="1:26">
      <c r="A18" s="1586" t="s">
        <v>57</v>
      </c>
      <c r="B18" s="1591">
        <v>0.39550000000000002</v>
      </c>
      <c r="C18" s="1593">
        <v>4.7</v>
      </c>
      <c r="D18" s="1594">
        <v>21.1</v>
      </c>
      <c r="E18" s="1617">
        <v>25.8</v>
      </c>
      <c r="F18" s="1371"/>
      <c r="G18" s="326"/>
      <c r="H18" s="326"/>
      <c r="I18" s="326"/>
      <c r="J18" s="326"/>
      <c r="K18" s="326"/>
      <c r="L18" s="326"/>
      <c r="M18" s="326"/>
      <c r="N18" s="326"/>
      <c r="O18" s="326"/>
      <c r="P18" s="326"/>
      <c r="Q18" s="326"/>
      <c r="R18" s="326"/>
      <c r="S18" s="326"/>
      <c r="T18" s="326"/>
      <c r="U18" s="326"/>
      <c r="V18" s="326"/>
      <c r="W18" s="326"/>
      <c r="X18" s="326"/>
      <c r="Y18" s="326"/>
      <c r="Z18" s="326"/>
    </row>
    <row r="19" spans="1:26">
      <c r="A19" s="1586" t="s">
        <v>59</v>
      </c>
      <c r="B19" s="1591">
        <v>0.51</v>
      </c>
      <c r="C19" s="1593">
        <v>13.6</v>
      </c>
      <c r="D19" s="1594">
        <v>16.3</v>
      </c>
      <c r="E19" s="1616">
        <v>30</v>
      </c>
      <c r="F19" s="1371"/>
      <c r="H19" s="326"/>
      <c r="I19" s="326"/>
      <c r="J19" s="326"/>
      <c r="K19" s="326"/>
      <c r="L19" s="326"/>
      <c r="M19" s="326"/>
      <c r="N19" s="326"/>
      <c r="O19" s="326"/>
      <c r="P19" s="326"/>
      <c r="Q19" s="326"/>
      <c r="R19" s="326"/>
      <c r="S19" s="326"/>
      <c r="T19" s="326"/>
      <c r="U19" s="326"/>
      <c r="V19" s="326"/>
      <c r="W19" s="326"/>
      <c r="X19" s="326"/>
      <c r="Y19" s="326"/>
      <c r="Z19" s="326"/>
    </row>
    <row r="20" spans="1:26">
      <c r="A20" s="1586" t="s">
        <v>60</v>
      </c>
      <c r="B20" s="1587">
        <v>0.43969999999999998</v>
      </c>
      <c r="C20" s="1588">
        <v>3.9</v>
      </c>
      <c r="D20" s="1588">
        <v>8</v>
      </c>
      <c r="E20" s="1616">
        <v>11.9</v>
      </c>
      <c r="F20" s="1371"/>
      <c r="G20" s="326"/>
      <c r="H20" s="326"/>
      <c r="I20" s="326"/>
      <c r="J20" s="326"/>
      <c r="K20" s="326"/>
      <c r="L20" s="326"/>
      <c r="M20" s="326"/>
      <c r="N20" s="326"/>
      <c r="O20" s="326"/>
      <c r="P20" s="326"/>
      <c r="Q20" s="326"/>
      <c r="R20" s="326"/>
      <c r="S20" s="326"/>
      <c r="T20" s="326"/>
      <c r="U20" s="326"/>
      <c r="V20" s="326"/>
      <c r="W20" s="326"/>
      <c r="X20" s="326"/>
      <c r="Y20" s="326"/>
      <c r="Z20" s="326"/>
    </row>
    <row r="21" spans="1:26" ht="12.95">
      <c r="A21" s="1586" t="s">
        <v>65</v>
      </c>
      <c r="B21" s="1587">
        <v>0.64</v>
      </c>
      <c r="C21" s="1588">
        <v>2.2999999999999998</v>
      </c>
      <c r="D21" s="1588">
        <v>0.1</v>
      </c>
      <c r="E21" s="1616">
        <v>2.2999999999999998</v>
      </c>
      <c r="F21" s="1371"/>
      <c r="G21" s="2074" t="s">
        <v>58</v>
      </c>
      <c r="H21" s="2074"/>
      <c r="I21" s="2074"/>
      <c r="J21" s="2074"/>
      <c r="K21" s="2074"/>
      <c r="L21" s="2074"/>
      <c r="M21" s="326"/>
      <c r="N21" s="326"/>
      <c r="O21" s="326"/>
      <c r="P21" s="326"/>
      <c r="Q21" s="326"/>
      <c r="R21" s="326"/>
      <c r="S21" s="326"/>
      <c r="T21" s="326"/>
      <c r="U21" s="326"/>
      <c r="V21" s="326"/>
      <c r="W21" s="326"/>
      <c r="X21" s="326"/>
      <c r="Y21" s="326"/>
      <c r="Z21" s="326"/>
    </row>
    <row r="22" spans="1:26">
      <c r="A22" s="1586" t="s">
        <v>68</v>
      </c>
      <c r="B22" s="1587">
        <v>0.27500000000000002</v>
      </c>
      <c r="C22" s="1588">
        <v>0.9</v>
      </c>
      <c r="D22" s="1588">
        <v>0.1</v>
      </c>
      <c r="E22" s="1616">
        <v>1</v>
      </c>
      <c r="F22" s="1371"/>
      <c r="G22" s="326"/>
      <c r="H22" s="326"/>
      <c r="I22" s="326"/>
      <c r="J22" s="326"/>
      <c r="K22" s="326"/>
      <c r="L22" s="326"/>
      <c r="M22" s="326"/>
      <c r="N22" s="326"/>
      <c r="O22" s="1512"/>
      <c r="P22" s="1408"/>
      <c r="Q22" s="326"/>
      <c r="R22" s="326"/>
      <c r="S22" s="326"/>
      <c r="T22" s="326"/>
      <c r="U22" s="326"/>
      <c r="V22" s="326"/>
      <c r="W22" s="326"/>
      <c r="X22" s="326"/>
      <c r="Y22" s="326"/>
      <c r="Z22" s="326"/>
    </row>
    <row r="23" spans="1:26" ht="19.5" customHeight="1">
      <c r="A23" s="1586" t="s">
        <v>71</v>
      </c>
      <c r="B23" s="1591" t="s">
        <v>175</v>
      </c>
      <c r="C23" s="1588">
        <v>5.7</v>
      </c>
      <c r="D23" s="1588">
        <v>6</v>
      </c>
      <c r="E23" s="1616">
        <v>11.6</v>
      </c>
      <c r="F23" s="1371"/>
      <c r="G23" s="1900" t="s">
        <v>61</v>
      </c>
      <c r="H23" s="1895" t="s">
        <v>62</v>
      </c>
      <c r="I23" s="1895" t="s">
        <v>63</v>
      </c>
      <c r="J23" s="1895" t="s">
        <v>64</v>
      </c>
      <c r="K23" s="1895" t="s">
        <v>15</v>
      </c>
      <c r="L23" s="1896" t="s">
        <v>16</v>
      </c>
      <c r="M23" s="1532"/>
      <c r="N23" s="326"/>
      <c r="O23" s="1512"/>
      <c r="P23" s="1408"/>
      <c r="Q23" s="326"/>
      <c r="R23" s="326"/>
      <c r="S23" s="326"/>
      <c r="T23" s="326"/>
      <c r="U23" s="326"/>
      <c r="V23" s="326"/>
      <c r="W23" s="326"/>
      <c r="X23" s="326"/>
      <c r="Y23" s="326"/>
      <c r="Z23" s="326"/>
    </row>
    <row r="24" spans="1:26">
      <c r="A24" s="1586" t="s">
        <v>74</v>
      </c>
      <c r="B24" s="1591" t="s">
        <v>176</v>
      </c>
      <c r="C24" s="1593">
        <v>40.200000000000003</v>
      </c>
      <c r="D24" s="1593">
        <v>64.099999999999994</v>
      </c>
      <c r="E24" s="1616">
        <v>104.3</v>
      </c>
      <c r="F24" s="1371"/>
      <c r="G24" s="1539" t="s">
        <v>66</v>
      </c>
      <c r="H24" s="154" t="s">
        <v>67</v>
      </c>
      <c r="I24" s="1449" t="s">
        <v>67</v>
      </c>
      <c r="J24" s="1605">
        <v>0.13800427777777782</v>
      </c>
      <c r="K24" s="1605">
        <v>9.0733855555555604E-2</v>
      </c>
      <c r="L24" s="1606">
        <v>0.22873813333333343</v>
      </c>
      <c r="M24" s="326"/>
      <c r="N24" s="1408"/>
      <c r="O24" s="1512"/>
      <c r="P24" s="1408"/>
      <c r="Q24" s="326"/>
      <c r="R24" s="326"/>
      <c r="S24" s="326"/>
      <c r="T24" s="326"/>
      <c r="U24" s="326"/>
      <c r="V24" s="326"/>
      <c r="W24" s="326"/>
      <c r="X24" s="326"/>
      <c r="Y24" s="326"/>
      <c r="Z24" s="326"/>
    </row>
    <row r="25" spans="1:26">
      <c r="A25" s="1586" t="s">
        <v>178</v>
      </c>
      <c r="B25" s="1591" t="s">
        <v>177</v>
      </c>
      <c r="C25" s="1593">
        <v>6</v>
      </c>
      <c r="D25" s="1593">
        <v>27.8</v>
      </c>
      <c r="E25" s="1616">
        <v>33.799999999999997</v>
      </c>
      <c r="F25" s="1371"/>
      <c r="G25" s="1539" t="s">
        <v>69</v>
      </c>
      <c r="H25" s="154" t="s">
        <v>70</v>
      </c>
      <c r="I25" s="1449">
        <v>0.27500000000000002</v>
      </c>
      <c r="J25" s="1605">
        <v>8.9974199666666657</v>
      </c>
      <c r="K25" s="1605">
        <v>0.10793194444444398</v>
      </c>
      <c r="L25" s="1606">
        <v>9.105351911111109</v>
      </c>
      <c r="M25" s="1408"/>
      <c r="N25" s="1408"/>
      <c r="O25" s="1512"/>
      <c r="P25" s="1408"/>
      <c r="Q25" s="326"/>
      <c r="R25" s="326"/>
      <c r="S25" s="326"/>
      <c r="T25" s="326"/>
      <c r="U25" s="326"/>
      <c r="V25" s="326"/>
      <c r="W25" s="326"/>
      <c r="X25" s="326"/>
      <c r="Y25" s="326"/>
      <c r="Z25" s="326"/>
    </row>
    <row r="26" spans="1:26">
      <c r="A26" s="1586" t="s">
        <v>83</v>
      </c>
      <c r="B26" s="1591">
        <v>0.33279999999999998</v>
      </c>
      <c r="C26" s="1588">
        <v>33.799999999999997</v>
      </c>
      <c r="D26" s="1588">
        <v>0</v>
      </c>
      <c r="E26" s="1616">
        <v>33.799999999999997</v>
      </c>
      <c r="F26" s="1371"/>
      <c r="G26" s="1539" t="s">
        <v>72</v>
      </c>
      <c r="H26" s="154" t="s">
        <v>73</v>
      </c>
      <c r="I26" s="1418">
        <v>0.46</v>
      </c>
      <c r="J26" s="1605">
        <v>32.927023644444475</v>
      </c>
      <c r="K26" s="1605">
        <v>4.0854235111111104</v>
      </c>
      <c r="L26" s="1606">
        <v>37.012447155555584</v>
      </c>
      <c r="M26" s="1608"/>
      <c r="N26" s="1557"/>
      <c r="O26" s="1512"/>
      <c r="P26" s="1408"/>
      <c r="Q26" s="326"/>
      <c r="R26" s="326"/>
      <c r="S26" s="326"/>
      <c r="T26" s="326"/>
      <c r="U26" s="326"/>
      <c r="V26" s="326"/>
      <c r="W26" s="326"/>
      <c r="X26" s="326"/>
      <c r="Y26" s="326"/>
      <c r="Z26" s="326"/>
    </row>
    <row r="27" spans="1:26">
      <c r="A27" s="1586" t="s">
        <v>85</v>
      </c>
      <c r="B27" s="1591">
        <v>0.3679</v>
      </c>
      <c r="C27" s="1593">
        <v>7.7</v>
      </c>
      <c r="D27" s="1594">
        <v>40.799999999999997</v>
      </c>
      <c r="E27" s="1617">
        <v>48.4</v>
      </c>
      <c r="F27" s="1371"/>
      <c r="G27" s="1539" t="s">
        <v>75</v>
      </c>
      <c r="H27" s="154" t="s">
        <v>73</v>
      </c>
      <c r="I27" s="1450">
        <v>0.12</v>
      </c>
      <c r="J27" s="1605">
        <v>0.33993108888888868</v>
      </c>
      <c r="K27" s="1605">
        <v>1.9325111111111099E-3</v>
      </c>
      <c r="L27" s="1606">
        <v>0.34186359999999977</v>
      </c>
      <c r="M27" s="1608"/>
      <c r="N27" s="326"/>
      <c r="O27" s="1512"/>
      <c r="P27" s="1408"/>
      <c r="Q27" s="326"/>
      <c r="R27" s="326"/>
      <c r="S27" s="326"/>
      <c r="T27" s="326"/>
      <c r="U27" s="326"/>
      <c r="V27" s="326"/>
      <c r="W27" s="326"/>
      <c r="X27" s="326"/>
      <c r="Y27" s="326"/>
      <c r="Z27" s="326"/>
    </row>
    <row r="28" spans="1:26">
      <c r="A28" s="1586" t="s">
        <v>88</v>
      </c>
      <c r="B28" s="1591" t="s">
        <v>179</v>
      </c>
      <c r="C28" s="1593">
        <v>20.8</v>
      </c>
      <c r="D28" s="1593">
        <v>10.7</v>
      </c>
      <c r="E28" s="1616">
        <v>31.5</v>
      </c>
      <c r="F28" s="1371"/>
      <c r="G28" s="1539" t="s">
        <v>77</v>
      </c>
      <c r="H28" s="154" t="s">
        <v>70</v>
      </c>
      <c r="I28" s="1418">
        <v>0.25</v>
      </c>
      <c r="J28" s="1605">
        <v>11.531407977777768</v>
      </c>
      <c r="K28" s="1605">
        <v>0.22867427777777799</v>
      </c>
      <c r="L28" s="1606">
        <v>11.760082255555545</v>
      </c>
      <c r="M28" s="1608"/>
      <c r="N28" s="326"/>
      <c r="O28" s="1408"/>
      <c r="P28" s="1408"/>
      <c r="Q28" s="326"/>
      <c r="R28" s="326"/>
      <c r="S28" s="326"/>
      <c r="T28" s="326"/>
      <c r="U28" s="326"/>
      <c r="V28" s="326"/>
      <c r="W28" s="326"/>
      <c r="X28" s="326"/>
      <c r="Y28" s="326"/>
      <c r="Z28" s="326"/>
    </row>
    <row r="29" spans="1:26">
      <c r="A29" s="1586" t="s">
        <v>103</v>
      </c>
      <c r="B29" s="1591">
        <v>0.41499999999999998</v>
      </c>
      <c r="C29" s="1588">
        <v>8.8000000000000007</v>
      </c>
      <c r="D29" s="1588">
        <v>0.5</v>
      </c>
      <c r="E29" s="1616">
        <v>9.3000000000000007</v>
      </c>
      <c r="F29" s="1371"/>
      <c r="G29" s="1539" t="s">
        <v>79</v>
      </c>
      <c r="H29" s="154" t="s">
        <v>80</v>
      </c>
      <c r="I29" s="1450">
        <v>0.5</v>
      </c>
      <c r="J29" s="1605">
        <v>14.319256466666644</v>
      </c>
      <c r="K29" s="1605">
        <v>7.1360066666666694E-2</v>
      </c>
      <c r="L29" s="1606">
        <v>14.390616533333311</v>
      </c>
      <c r="M29" s="1608"/>
      <c r="N29" s="326"/>
      <c r="O29" s="1408"/>
      <c r="P29" s="1408"/>
      <c r="Q29" s="326"/>
      <c r="R29" s="326"/>
      <c r="S29" s="326"/>
      <c r="T29" s="326"/>
      <c r="U29" s="326"/>
      <c r="V29" s="326"/>
      <c r="W29" s="326"/>
      <c r="X29" s="326"/>
      <c r="Y29" s="326"/>
      <c r="Z29" s="326"/>
    </row>
    <row r="30" spans="1:26">
      <c r="A30" s="1586" t="s">
        <v>104</v>
      </c>
      <c r="B30" s="1591">
        <v>0.59099999999999997</v>
      </c>
      <c r="C30" s="1588">
        <v>7.9</v>
      </c>
      <c r="D30" s="1588">
        <v>0</v>
      </c>
      <c r="E30" s="1616">
        <v>7.9</v>
      </c>
      <c r="F30" s="1371"/>
      <c r="G30" s="1539" t="s">
        <v>82</v>
      </c>
      <c r="H30" s="154" t="s">
        <v>67</v>
      </c>
      <c r="I30" s="1450" t="s">
        <v>67</v>
      </c>
      <c r="J30" s="1605">
        <v>29.3197494666667</v>
      </c>
      <c r="K30" s="1605">
        <v>194.45868942222216</v>
      </c>
      <c r="L30" s="1606">
        <v>223.77843888888887</v>
      </c>
      <c r="M30" s="1608"/>
      <c r="N30" s="326"/>
      <c r="O30" s="1408"/>
      <c r="P30" s="1408"/>
      <c r="Q30" s="326"/>
      <c r="R30" s="326"/>
      <c r="S30" s="326"/>
      <c r="T30" s="326"/>
      <c r="U30" s="326"/>
      <c r="V30" s="326"/>
      <c r="W30" s="326"/>
      <c r="X30" s="326"/>
      <c r="Y30" s="326"/>
      <c r="Z30" s="326"/>
    </row>
    <row r="31" spans="1:26">
      <c r="A31" s="1586" t="s">
        <v>105</v>
      </c>
      <c r="B31" s="1587">
        <v>0.30580000000000002</v>
      </c>
      <c r="C31" s="1593">
        <v>8</v>
      </c>
      <c r="D31" s="1594">
        <v>221.5</v>
      </c>
      <c r="E31" s="1616">
        <v>229.5</v>
      </c>
      <c r="F31" s="1371"/>
      <c r="G31" s="1539" t="s">
        <v>84</v>
      </c>
      <c r="H31" s="154" t="s">
        <v>70</v>
      </c>
      <c r="I31" s="1450">
        <v>0.215</v>
      </c>
      <c r="J31" s="1605">
        <v>14.034654477777799</v>
      </c>
      <c r="K31" s="1605">
        <v>0.27267312222222201</v>
      </c>
      <c r="L31" s="1606">
        <v>14.307327600000022</v>
      </c>
      <c r="M31" s="1608"/>
      <c r="O31" s="326"/>
      <c r="P31" s="1408"/>
      <c r="Q31" s="326"/>
      <c r="R31" s="326"/>
      <c r="S31" s="326"/>
      <c r="T31" s="326"/>
      <c r="U31" s="326"/>
      <c r="V31" s="326"/>
      <c r="W31" s="326"/>
      <c r="X31" s="326"/>
      <c r="Y31" s="326"/>
      <c r="Z31" s="326"/>
    </row>
    <row r="32" spans="1:26">
      <c r="A32" s="1586" t="s">
        <v>106</v>
      </c>
      <c r="B32" s="1587">
        <v>0.30580000000000002</v>
      </c>
      <c r="C32" s="1588">
        <v>16.600000000000001</v>
      </c>
      <c r="D32" s="1588">
        <v>0</v>
      </c>
      <c r="E32" s="1616">
        <v>16.600000000000001</v>
      </c>
      <c r="F32" s="1371"/>
      <c r="G32" s="1539" t="s">
        <v>86</v>
      </c>
      <c r="H32" s="154" t="s">
        <v>87</v>
      </c>
      <c r="I32" s="1450">
        <v>0.25</v>
      </c>
      <c r="J32" s="1605">
        <v>7.6344551444444466</v>
      </c>
      <c r="K32" s="1605">
        <v>0.26658388888888901</v>
      </c>
      <c r="L32" s="1606">
        <v>7.901039033333336</v>
      </c>
      <c r="M32" s="1608"/>
      <c r="N32" s="326"/>
      <c r="O32" s="1408"/>
      <c r="P32" s="1408"/>
      <c r="Q32" s="326"/>
      <c r="R32" s="326"/>
      <c r="S32" s="326"/>
      <c r="T32" s="326"/>
      <c r="U32" s="326"/>
      <c r="V32" s="326"/>
      <c r="W32" s="326"/>
      <c r="X32" s="326"/>
      <c r="Y32" s="326"/>
      <c r="Z32" s="326"/>
    </row>
    <row r="33" spans="1:26">
      <c r="A33" s="1586" t="s">
        <v>108</v>
      </c>
      <c r="B33" s="1587">
        <v>0.58840000000000003</v>
      </c>
      <c r="C33" s="1588">
        <v>11.1</v>
      </c>
      <c r="D33" s="1588">
        <v>27.9</v>
      </c>
      <c r="E33" s="1616">
        <v>39</v>
      </c>
      <c r="F33" s="1371"/>
      <c r="G33" s="1539" t="s">
        <v>90</v>
      </c>
      <c r="H33" s="154" t="s">
        <v>70</v>
      </c>
      <c r="I33" s="1450">
        <v>0.25</v>
      </c>
      <c r="J33" s="1605">
        <v>20.996359366666702</v>
      </c>
      <c r="K33" s="1605">
        <v>3.1412859444444399</v>
      </c>
      <c r="L33" s="1606">
        <v>24.137645311111143</v>
      </c>
      <c r="M33" s="1608"/>
      <c r="N33" s="326"/>
      <c r="O33" s="1408"/>
      <c r="P33" s="1408"/>
      <c r="Q33" s="326"/>
      <c r="R33" s="326"/>
      <c r="S33" s="326"/>
      <c r="T33" s="326"/>
      <c r="U33" s="326"/>
      <c r="V33" s="326"/>
      <c r="W33" s="326"/>
      <c r="X33" s="326"/>
      <c r="Y33" s="326"/>
      <c r="Z33" s="326"/>
    </row>
    <row r="34" spans="1:26">
      <c r="A34" s="1586" t="s">
        <v>111</v>
      </c>
      <c r="B34" s="1591">
        <v>0.66774999999999995</v>
      </c>
      <c r="C34" s="1593">
        <v>0.6</v>
      </c>
      <c r="D34" s="1594">
        <v>4.3</v>
      </c>
      <c r="E34" s="1617">
        <v>4.9000000000000004</v>
      </c>
      <c r="F34" s="1371"/>
      <c r="G34" s="1539" t="s">
        <v>93</v>
      </c>
      <c r="H34" s="154" t="s">
        <v>94</v>
      </c>
      <c r="I34" s="1418">
        <v>1</v>
      </c>
      <c r="J34" s="1605">
        <v>1.7994255444444409</v>
      </c>
      <c r="K34" s="1605">
        <v>0.15979872222222199</v>
      </c>
      <c r="L34" s="1606">
        <v>1.9592242666666628</v>
      </c>
      <c r="M34" s="1608"/>
      <c r="N34" s="326"/>
      <c r="O34" s="1408"/>
      <c r="P34" s="1408"/>
      <c r="Q34" s="326"/>
      <c r="R34" s="326"/>
      <c r="S34" s="326"/>
      <c r="T34" s="326"/>
      <c r="U34" s="326"/>
      <c r="V34" s="326"/>
      <c r="W34" s="326"/>
      <c r="X34" s="326"/>
      <c r="Y34" s="326"/>
      <c r="Z34" s="326"/>
    </row>
    <row r="35" spans="1:26">
      <c r="A35" s="1586" t="s">
        <v>112</v>
      </c>
      <c r="B35" s="1591">
        <v>0.41499999999999998</v>
      </c>
      <c r="C35" s="1588">
        <v>8.5</v>
      </c>
      <c r="D35" s="1588">
        <v>0</v>
      </c>
      <c r="E35" s="1616">
        <v>8.5</v>
      </c>
      <c r="F35" s="1371"/>
      <c r="G35" s="1638" t="s">
        <v>97</v>
      </c>
      <c r="H35" s="1639" t="s">
        <v>98</v>
      </c>
      <c r="I35" s="1640">
        <v>0.36890000000000001</v>
      </c>
      <c r="J35" s="1641">
        <v>1.8378643111111099</v>
      </c>
      <c r="K35" s="1641">
        <v>0</v>
      </c>
      <c r="L35" s="1642">
        <v>1.8378643111111099</v>
      </c>
      <c r="M35" s="1608"/>
      <c r="N35" s="326"/>
      <c r="O35" s="1408"/>
      <c r="P35" s="1408"/>
      <c r="Q35" s="326"/>
      <c r="R35" s="326"/>
      <c r="S35" s="326"/>
      <c r="T35" s="326"/>
      <c r="U35" s="326"/>
      <c r="V35" s="326"/>
      <c r="W35" s="326"/>
      <c r="X35" s="326"/>
      <c r="Y35" s="326"/>
      <c r="Z35" s="326"/>
    </row>
    <row r="36" spans="1:26">
      <c r="A36" s="1586" t="s">
        <v>113</v>
      </c>
      <c r="B36" s="1587">
        <v>0.53200000000000003</v>
      </c>
      <c r="C36" s="1588">
        <v>17.8</v>
      </c>
      <c r="D36" s="1588">
        <v>49.9</v>
      </c>
      <c r="E36" s="1616">
        <v>67.7</v>
      </c>
      <c r="F36" s="1371"/>
      <c r="G36" s="1607" t="s">
        <v>100</v>
      </c>
      <c r="H36" s="1644"/>
      <c r="I36" s="1645"/>
      <c r="J36" s="1646">
        <f>SUM(J24:J35)</f>
        <v>143.8755517333334</v>
      </c>
      <c r="K36" s="1646">
        <f t="shared" ref="K36:L36" si="1">SUM(K24:K35)</f>
        <v>202.8850872666666</v>
      </c>
      <c r="L36" s="1643">
        <f t="shared" si="1"/>
        <v>346.76063900000003</v>
      </c>
      <c r="M36" s="1608"/>
      <c r="N36" s="326"/>
      <c r="O36" s="1408"/>
      <c r="P36" s="1408"/>
      <c r="Q36" s="326"/>
      <c r="R36" s="326"/>
      <c r="S36" s="326"/>
      <c r="T36" s="326"/>
      <c r="U36" s="326"/>
      <c r="V36" s="326"/>
      <c r="W36" s="326"/>
      <c r="X36" s="326"/>
      <c r="Y36" s="326"/>
      <c r="Z36" s="326"/>
    </row>
    <row r="37" spans="1:26">
      <c r="A37" s="1586" t="s">
        <v>114</v>
      </c>
      <c r="B37" s="1591" t="s">
        <v>180</v>
      </c>
      <c r="C37" s="1593">
        <v>12.2</v>
      </c>
      <c r="D37" s="1594">
        <v>33</v>
      </c>
      <c r="E37" s="1616">
        <v>45.2</v>
      </c>
      <c r="F37" s="1371"/>
      <c r="G37" s="1408"/>
      <c r="H37" s="326"/>
      <c r="I37" s="1408"/>
      <c r="J37" s="1408"/>
      <c r="K37" s="326"/>
      <c r="L37" s="1408"/>
      <c r="M37" s="1608"/>
      <c r="N37" s="326"/>
      <c r="O37" s="1408"/>
      <c r="P37" s="1408"/>
      <c r="Q37" s="326"/>
      <c r="R37" s="326"/>
      <c r="S37" s="326"/>
      <c r="T37" s="326"/>
      <c r="U37" s="326"/>
      <c r="V37" s="326"/>
      <c r="W37" s="326"/>
      <c r="X37" s="326"/>
      <c r="Y37" s="326"/>
      <c r="Z37" s="326"/>
    </row>
    <row r="38" spans="1:26">
      <c r="A38" s="1647" t="s">
        <v>115</v>
      </c>
      <c r="B38" s="1648"/>
      <c r="C38" s="1618">
        <f>SUM(C6:C37)</f>
        <v>601.9</v>
      </c>
      <c r="D38" s="1618">
        <f>SUM(D6:D37)</f>
        <v>714.89999999999986</v>
      </c>
      <c r="E38" s="1619">
        <f>SUM(C38:D38)</f>
        <v>1316.7999999999997</v>
      </c>
      <c r="F38" s="1371"/>
      <c r="G38" s="1408"/>
      <c r="H38" s="326"/>
      <c r="I38" s="1408"/>
      <c r="J38" s="1408"/>
      <c r="K38" s="326"/>
      <c r="L38" s="1408"/>
      <c r="M38" s="1408"/>
      <c r="N38" s="326"/>
      <c r="O38" s="1408"/>
      <c r="P38" s="1408"/>
      <c r="Q38" s="326"/>
      <c r="R38" s="326"/>
      <c r="S38" s="326"/>
      <c r="T38" s="326"/>
      <c r="U38" s="326"/>
      <c r="V38" s="326"/>
      <c r="W38" s="326"/>
      <c r="X38" s="326"/>
      <c r="Y38" s="326"/>
      <c r="Z38" s="326"/>
    </row>
    <row r="39" spans="1:26">
      <c r="A39" s="1596"/>
      <c r="B39" s="1597"/>
      <c r="C39" s="1597"/>
      <c r="D39" s="1597"/>
      <c r="E39" s="1597"/>
      <c r="F39" s="1597"/>
      <c r="G39" s="1408"/>
      <c r="H39" s="326"/>
      <c r="I39" s="1408"/>
      <c r="J39" s="326"/>
      <c r="K39" s="1408"/>
      <c r="L39" s="326"/>
      <c r="M39" s="326"/>
      <c r="N39" s="326"/>
      <c r="O39" s="1408"/>
      <c r="P39" s="1408"/>
      <c r="Q39" s="326"/>
      <c r="R39" s="326"/>
      <c r="S39" s="326"/>
      <c r="T39" s="326"/>
      <c r="U39" s="326"/>
      <c r="V39" s="326"/>
      <c r="W39" s="326"/>
      <c r="X39" s="326"/>
      <c r="Y39" s="326"/>
      <c r="Z39" s="326"/>
    </row>
    <row r="40" spans="1:26">
      <c r="A40" s="1596"/>
      <c r="B40" s="1598"/>
      <c r="C40" s="1599"/>
      <c r="D40" s="1599"/>
      <c r="E40" s="1599"/>
      <c r="F40" s="1599"/>
      <c r="G40" s="1408"/>
      <c r="H40" s="326"/>
      <c r="I40" s="1408"/>
      <c r="J40" s="326"/>
      <c r="K40" s="1408"/>
      <c r="L40" s="326"/>
      <c r="N40" s="326"/>
      <c r="O40" s="1408"/>
      <c r="P40" s="1408"/>
      <c r="Q40" s="326"/>
      <c r="R40" s="326"/>
      <c r="S40" s="326"/>
      <c r="T40" s="326"/>
      <c r="U40" s="326"/>
      <c r="V40" s="326"/>
      <c r="W40" s="326"/>
      <c r="X40" s="326"/>
      <c r="Y40" s="326"/>
      <c r="Z40" s="326"/>
    </row>
    <row r="41" spans="1:26">
      <c r="A41" s="1596"/>
      <c r="B41" s="1598"/>
      <c r="C41" s="1599"/>
      <c r="D41" s="1599"/>
      <c r="E41" s="1599"/>
      <c r="F41" s="1599"/>
      <c r="G41" s="1408"/>
      <c r="H41" s="326"/>
      <c r="I41" s="1408"/>
      <c r="J41" s="326"/>
      <c r="K41" s="1408"/>
      <c r="L41" s="326"/>
      <c r="M41" s="326"/>
      <c r="N41" s="326"/>
      <c r="O41" s="1408"/>
      <c r="P41" s="1408"/>
      <c r="Q41" s="326"/>
      <c r="R41" s="326"/>
      <c r="S41" s="326"/>
      <c r="T41" s="326"/>
      <c r="U41" s="326"/>
      <c r="V41" s="326"/>
      <c r="W41" s="326"/>
      <c r="X41" s="326"/>
      <c r="Y41" s="326"/>
      <c r="Z41" s="326"/>
    </row>
    <row r="42" spans="1:26">
      <c r="A42" s="1603"/>
      <c r="B42" s="1603"/>
      <c r="C42" s="1603"/>
      <c r="D42" s="1603"/>
      <c r="E42" s="1603"/>
      <c r="F42" s="1603"/>
      <c r="G42" s="1408"/>
      <c r="H42" s="326"/>
      <c r="I42" s="1408"/>
      <c r="J42" s="326"/>
      <c r="K42" s="1408"/>
      <c r="L42" s="326"/>
      <c r="M42" s="326"/>
      <c r="N42" s="326"/>
      <c r="O42" s="1408"/>
      <c r="P42" s="1408"/>
      <c r="Q42" s="326"/>
      <c r="R42" s="326"/>
      <c r="S42" s="326"/>
      <c r="T42" s="326"/>
      <c r="U42" s="326"/>
      <c r="V42" s="326"/>
      <c r="W42" s="326"/>
      <c r="X42" s="326"/>
      <c r="Y42" s="326"/>
      <c r="Z42" s="326"/>
    </row>
    <row r="43" spans="1:26">
      <c r="A43" s="1603"/>
      <c r="B43" s="1603"/>
      <c r="C43" s="1603"/>
      <c r="D43" s="1603"/>
      <c r="E43" s="1603"/>
      <c r="F43" s="1603"/>
      <c r="G43" s="1603"/>
      <c r="H43" s="1603"/>
      <c r="I43" s="326"/>
      <c r="J43" s="326"/>
      <c r="K43" s="326"/>
      <c r="L43" s="326"/>
      <c r="M43" s="326"/>
      <c r="N43" s="326"/>
      <c r="O43" s="1408"/>
      <c r="P43" s="1408"/>
      <c r="Q43" s="326"/>
      <c r="R43" s="326"/>
      <c r="S43" s="326"/>
      <c r="T43" s="326"/>
      <c r="U43" s="326"/>
      <c r="V43" s="326"/>
      <c r="W43" s="326"/>
      <c r="X43" s="326"/>
      <c r="Y43" s="326"/>
      <c r="Z43" s="326"/>
    </row>
    <row r="44" spans="1:26">
      <c r="A44" s="1596"/>
      <c r="B44" s="1596"/>
      <c r="C44" s="1596"/>
      <c r="D44" s="1596"/>
      <c r="E44" s="1596"/>
      <c r="F44" s="1601"/>
      <c r="G44" s="1603"/>
      <c r="H44" s="1603"/>
      <c r="I44" s="326"/>
      <c r="J44" s="326"/>
      <c r="K44" s="326"/>
      <c r="L44" s="326"/>
      <c r="M44" s="326"/>
      <c r="N44" s="326"/>
      <c r="O44" s="1408"/>
      <c r="P44" s="1408"/>
      <c r="Q44" s="326"/>
      <c r="R44" s="326"/>
      <c r="S44" s="326"/>
      <c r="T44" s="326"/>
      <c r="U44" s="326"/>
      <c r="V44" s="326"/>
      <c r="W44" s="326"/>
      <c r="X44" s="326"/>
      <c r="Y44" s="326"/>
      <c r="Z44" s="326"/>
    </row>
    <row r="45" spans="1:26">
      <c r="A45" s="1596"/>
      <c r="B45" s="1596"/>
      <c r="C45" s="1596"/>
      <c r="D45" s="1602"/>
      <c r="E45" s="1599"/>
      <c r="F45" s="1599"/>
      <c r="G45" s="1601"/>
      <c r="H45" s="1601"/>
      <c r="I45" s="326"/>
      <c r="J45" s="326"/>
      <c r="K45" s="326"/>
      <c r="L45" s="326"/>
      <c r="M45" s="326"/>
      <c r="N45" s="326"/>
      <c r="O45" s="1408"/>
      <c r="P45" s="1408"/>
      <c r="Q45" s="326"/>
      <c r="R45" s="326"/>
      <c r="S45" s="326"/>
      <c r="T45" s="326"/>
      <c r="U45" s="326"/>
      <c r="V45" s="326"/>
      <c r="W45" s="326"/>
      <c r="X45" s="326"/>
      <c r="Y45" s="326"/>
      <c r="Z45" s="326"/>
    </row>
    <row r="46" spans="1:26" ht="20.25" customHeight="1">
      <c r="A46" s="1596"/>
      <c r="B46" s="1596"/>
      <c r="C46" s="1596"/>
      <c r="D46" s="1602"/>
      <c r="E46" s="1599"/>
      <c r="F46" s="1599"/>
      <c r="G46" s="1600"/>
      <c r="H46" s="1600"/>
      <c r="I46" s="326"/>
      <c r="J46" s="326"/>
      <c r="K46" s="326"/>
      <c r="L46" s="326"/>
      <c r="M46" s="326"/>
      <c r="N46" s="326"/>
      <c r="O46" s="1408"/>
      <c r="P46" s="1408"/>
      <c r="Q46" s="326"/>
      <c r="R46" s="326"/>
      <c r="S46" s="326"/>
      <c r="T46" s="326"/>
      <c r="U46" s="326"/>
      <c r="V46" s="326"/>
      <c r="W46" s="326"/>
      <c r="X46" s="326"/>
      <c r="Y46" s="326"/>
      <c r="Z46" s="326"/>
    </row>
    <row r="47" spans="1:26" ht="29.25" customHeight="1">
      <c r="A47" s="2082"/>
      <c r="B47" s="2082"/>
      <c r="C47" s="2082"/>
      <c r="D47" s="2082"/>
      <c r="E47" s="2082"/>
      <c r="F47" s="1599"/>
      <c r="G47" s="1600"/>
      <c r="H47" s="1600"/>
      <c r="I47" s="326"/>
      <c r="J47" s="326"/>
      <c r="K47" s="326"/>
      <c r="L47" s="326"/>
      <c r="M47" s="326"/>
      <c r="N47" s="326"/>
      <c r="O47" s="1408"/>
      <c r="P47" s="1408"/>
      <c r="Q47" s="326"/>
      <c r="R47" s="326"/>
      <c r="S47" s="326"/>
      <c r="T47" s="326"/>
      <c r="U47" s="326"/>
      <c r="V47" s="326"/>
      <c r="W47" s="326"/>
      <c r="X47" s="326"/>
      <c r="Y47" s="326"/>
      <c r="Z47" s="326"/>
    </row>
    <row r="48" spans="1:26">
      <c r="A48" s="1378"/>
      <c r="B48" s="1378"/>
      <c r="C48" s="1378"/>
      <c r="D48" s="1380"/>
      <c r="E48" s="1333"/>
      <c r="F48" s="326"/>
      <c r="G48" s="1600"/>
      <c r="H48" s="1600"/>
      <c r="I48" s="326"/>
      <c r="J48" s="326"/>
      <c r="K48" s="326"/>
      <c r="L48" s="326"/>
      <c r="M48" s="326"/>
      <c r="N48" s="326"/>
      <c r="O48" s="1408"/>
      <c r="P48" s="1408"/>
      <c r="Q48" s="326"/>
      <c r="R48" s="326"/>
      <c r="S48" s="326"/>
      <c r="T48" s="326"/>
      <c r="U48" s="326"/>
      <c r="V48" s="326"/>
      <c r="W48" s="326"/>
    </row>
    <row r="49" spans="1:23">
      <c r="A49" s="1378"/>
      <c r="B49" s="1378"/>
      <c r="C49" s="1378"/>
      <c r="D49" s="1380"/>
      <c r="E49" s="1333"/>
      <c r="F49" s="326"/>
      <c r="G49" s="326"/>
      <c r="H49" s="326"/>
      <c r="I49" s="326"/>
      <c r="J49" s="326"/>
      <c r="K49" s="326"/>
      <c r="L49" s="326"/>
      <c r="M49" s="326"/>
      <c r="N49" s="326"/>
      <c r="O49" s="1408"/>
      <c r="P49" s="1408"/>
      <c r="Q49" s="326"/>
      <c r="R49" s="326"/>
      <c r="S49" s="326"/>
      <c r="T49" s="326"/>
      <c r="U49" s="326"/>
      <c r="V49" s="326"/>
      <c r="W49" s="326"/>
    </row>
    <row r="50" spans="1:23">
      <c r="A50" s="1378"/>
      <c r="B50" s="1378"/>
      <c r="C50" s="1378"/>
      <c r="D50" s="1380"/>
      <c r="E50" s="1333"/>
      <c r="F50" s="326"/>
      <c r="G50" s="326"/>
      <c r="H50" s="326"/>
      <c r="I50" s="326"/>
      <c r="J50" s="326"/>
      <c r="K50" s="326"/>
      <c r="L50" s="326"/>
      <c r="M50" s="326"/>
      <c r="N50" s="1408"/>
      <c r="O50" s="1408"/>
      <c r="P50" s="1408"/>
      <c r="Q50" s="326"/>
      <c r="R50" s="326"/>
      <c r="S50" s="326"/>
      <c r="T50" s="326"/>
      <c r="U50" s="326"/>
      <c r="V50" s="326"/>
      <c r="W50" s="326"/>
    </row>
    <row r="51" spans="1:23">
      <c r="A51" s="1378"/>
      <c r="B51" s="1378"/>
      <c r="C51" s="1378"/>
      <c r="D51" s="1380"/>
      <c r="E51" s="1333"/>
      <c r="F51" s="326"/>
      <c r="G51" s="326"/>
      <c r="H51" s="326"/>
      <c r="I51" s="326"/>
      <c r="J51" s="326"/>
      <c r="K51" s="326"/>
      <c r="L51" s="326"/>
      <c r="M51" s="326"/>
      <c r="N51" s="1408"/>
      <c r="O51" s="1408"/>
      <c r="P51" s="1408"/>
      <c r="Q51" s="326"/>
      <c r="R51" s="326"/>
      <c r="S51" s="326"/>
      <c r="T51" s="326"/>
      <c r="U51" s="326"/>
      <c r="V51" s="326"/>
      <c r="W51" s="326"/>
    </row>
    <row r="52" spans="1:23">
      <c r="A52" s="1378"/>
      <c r="B52" s="1378"/>
      <c r="C52" s="1378"/>
      <c r="D52" s="1380"/>
      <c r="E52" s="1333"/>
      <c r="F52" s="326"/>
      <c r="G52" s="326"/>
      <c r="H52" s="326"/>
      <c r="I52" s="326"/>
      <c r="J52" s="326"/>
      <c r="K52" s="326"/>
      <c r="L52" s="326"/>
      <c r="M52" s="326"/>
      <c r="N52" s="1408"/>
      <c r="O52" s="1408"/>
      <c r="P52" s="1408"/>
      <c r="Q52" s="326"/>
      <c r="R52" s="326"/>
      <c r="S52" s="326"/>
      <c r="T52" s="326"/>
      <c r="U52" s="326"/>
      <c r="V52" s="326"/>
      <c r="W52" s="326"/>
    </row>
    <row r="53" spans="1:23" ht="12.95">
      <c r="A53" s="1902" t="s">
        <v>212</v>
      </c>
      <c r="B53" s="1903"/>
      <c r="C53" s="1903"/>
      <c r="D53" s="1903"/>
      <c r="E53" s="1903"/>
      <c r="F53" s="1904"/>
      <c r="G53" s="326"/>
      <c r="H53" s="326"/>
      <c r="I53" s="326"/>
      <c r="J53" s="326"/>
      <c r="K53" s="326"/>
      <c r="L53" s="326"/>
      <c r="M53" s="326"/>
      <c r="N53" s="1408"/>
      <c r="O53" s="1408"/>
      <c r="P53" s="326"/>
      <c r="Q53" s="326"/>
      <c r="R53" s="326"/>
      <c r="S53" s="326"/>
      <c r="T53" s="326"/>
      <c r="U53" s="326"/>
    </row>
    <row r="54" spans="1:23" ht="30" customHeight="1">
      <c r="A54" s="1560" t="s">
        <v>118</v>
      </c>
      <c r="B54" s="1414"/>
      <c r="C54" s="1414"/>
      <c r="D54" s="1414" t="s">
        <v>119</v>
      </c>
      <c r="E54" s="1414"/>
      <c r="F54" s="1534"/>
      <c r="G54" s="326"/>
      <c r="H54" s="326"/>
      <c r="I54" s="326"/>
      <c r="J54" s="1402"/>
      <c r="K54" s="1402"/>
      <c r="L54" s="1402"/>
      <c r="M54" s="326"/>
      <c r="N54" s="1408"/>
      <c r="O54" s="1408"/>
      <c r="P54" s="326"/>
      <c r="Q54" s="326"/>
      <c r="R54" s="326"/>
      <c r="S54" s="326"/>
      <c r="T54" s="326"/>
      <c r="U54" s="326"/>
    </row>
    <row r="55" spans="1:23" ht="22.5" customHeight="1">
      <c r="A55" s="1561" t="s">
        <v>61</v>
      </c>
      <c r="B55" s="1455" t="s">
        <v>120</v>
      </c>
      <c r="C55" s="1455" t="s">
        <v>63</v>
      </c>
      <c r="D55" s="1455" t="s">
        <v>64</v>
      </c>
      <c r="E55" s="1455" t="s">
        <v>15</v>
      </c>
      <c r="F55" s="1549" t="s">
        <v>16</v>
      </c>
      <c r="G55" s="326"/>
      <c r="H55" s="326"/>
      <c r="I55" s="326"/>
      <c r="J55" s="556"/>
      <c r="K55" s="556"/>
      <c r="L55" s="1403"/>
      <c r="M55" s="1447"/>
      <c r="N55" s="1408"/>
      <c r="O55" s="1408"/>
      <c r="P55" s="326"/>
      <c r="Q55" s="326"/>
      <c r="R55" s="326"/>
      <c r="S55" s="326"/>
      <c r="T55" s="326"/>
      <c r="U55" s="326"/>
    </row>
    <row r="56" spans="1:23" ht="14.45">
      <c r="A56" s="1634" t="s">
        <v>121</v>
      </c>
      <c r="B56" s="326" t="s">
        <v>122</v>
      </c>
      <c r="C56" s="790">
        <v>7.2700000000000001E-2</v>
      </c>
      <c r="D56" s="870">
        <v>28.030853466666667</v>
      </c>
      <c r="E56" s="851">
        <v>0</v>
      </c>
      <c r="F56" s="871">
        <v>28.030853466666667</v>
      </c>
      <c r="G56" s="326"/>
      <c r="H56" s="326"/>
      <c r="I56" s="326"/>
      <c r="J56" s="326"/>
      <c r="K56" s="326"/>
      <c r="L56" s="326"/>
      <c r="M56" s="2075"/>
      <c r="N56" s="2075"/>
      <c r="O56" s="2075"/>
      <c r="P56" s="326"/>
      <c r="Q56" s="326"/>
      <c r="R56" s="326"/>
      <c r="S56" s="326"/>
      <c r="T56" s="326"/>
      <c r="U56" s="326"/>
    </row>
    <row r="57" spans="1:23" ht="12.95">
      <c r="A57" s="1634" t="s">
        <v>123</v>
      </c>
      <c r="B57" s="326" t="s">
        <v>124</v>
      </c>
      <c r="C57" s="790">
        <v>0.2021</v>
      </c>
      <c r="D57" s="870">
        <v>20.694187333333332</v>
      </c>
      <c r="E57" s="851">
        <v>0</v>
      </c>
      <c r="F57" s="871">
        <v>20.694187333333332</v>
      </c>
      <c r="G57" s="326"/>
      <c r="H57" s="326"/>
      <c r="I57" s="326"/>
      <c r="J57" s="326"/>
      <c r="K57" s="326"/>
      <c r="L57" s="326"/>
      <c r="M57" s="1408"/>
      <c r="N57" s="1408"/>
      <c r="O57" s="1408"/>
      <c r="P57" s="326"/>
      <c r="Q57" s="326"/>
      <c r="R57" s="326"/>
      <c r="S57" s="326"/>
      <c r="T57" s="326"/>
      <c r="U57" s="326"/>
    </row>
    <row r="58" spans="1:23" ht="12.95">
      <c r="A58" s="1365" t="s">
        <v>125</v>
      </c>
      <c r="B58" s="792" t="s">
        <v>126</v>
      </c>
      <c r="C58" s="793">
        <v>0.12</v>
      </c>
      <c r="D58" s="807">
        <v>14.629387788888888</v>
      </c>
      <c r="E58" s="807">
        <v>0</v>
      </c>
      <c r="F58" s="806">
        <v>14.629387788888888</v>
      </c>
      <c r="G58" s="326"/>
      <c r="H58" s="326"/>
      <c r="I58" s="326"/>
      <c r="J58" s="326"/>
      <c r="K58" s="326"/>
      <c r="L58" s="326"/>
      <c r="M58" s="1408"/>
      <c r="N58" s="1408"/>
      <c r="O58" s="1408"/>
      <c r="P58" s="326"/>
      <c r="Q58" s="326"/>
      <c r="R58" s="326"/>
      <c r="S58" s="326"/>
      <c r="T58" s="326"/>
      <c r="U58" s="326"/>
    </row>
    <row r="59" spans="1:23">
      <c r="A59" s="872" t="s">
        <v>127</v>
      </c>
      <c r="B59" s="794" t="s">
        <v>126</v>
      </c>
      <c r="C59" s="744">
        <v>0.12</v>
      </c>
      <c r="D59" s="745">
        <v>5.3822440333333335</v>
      </c>
      <c r="E59" s="745">
        <v>0</v>
      </c>
      <c r="F59" s="795">
        <v>5.3822440333333335</v>
      </c>
      <c r="G59" s="326"/>
      <c r="H59" s="325"/>
      <c r="I59" s="326"/>
      <c r="J59" s="326"/>
      <c r="K59" s="326"/>
      <c r="L59" s="326"/>
      <c r="M59" s="1408"/>
      <c r="N59" s="1408"/>
      <c r="O59" s="1408"/>
      <c r="P59" s="326"/>
      <c r="Q59" s="326"/>
      <c r="R59" s="326"/>
      <c r="S59" s="326"/>
      <c r="T59" s="326"/>
      <c r="U59" s="326"/>
    </row>
    <row r="60" spans="1:23">
      <c r="A60" s="872" t="s">
        <v>128</v>
      </c>
      <c r="B60" s="794" t="s">
        <v>126</v>
      </c>
      <c r="C60" s="744">
        <v>0.12</v>
      </c>
      <c r="D60" s="745">
        <v>6.470099511111111</v>
      </c>
      <c r="E60" s="745">
        <v>0</v>
      </c>
      <c r="F60" s="795">
        <v>6.470099511111111</v>
      </c>
      <c r="G60" s="326"/>
      <c r="H60" s="745"/>
      <c r="I60" s="326"/>
      <c r="J60" s="326"/>
      <c r="K60" s="326"/>
      <c r="L60" s="326"/>
      <c r="M60" s="1408"/>
      <c r="N60" s="1408"/>
      <c r="O60" s="1408"/>
      <c r="P60" s="326"/>
      <c r="Q60" s="326"/>
      <c r="R60" s="326"/>
      <c r="S60" s="326"/>
      <c r="T60" s="326"/>
      <c r="U60" s="326"/>
    </row>
    <row r="61" spans="1:23">
      <c r="A61" s="872" t="s">
        <v>213</v>
      </c>
      <c r="B61" s="794" t="s">
        <v>126</v>
      </c>
      <c r="C61" s="744">
        <v>0.12</v>
      </c>
      <c r="D61" s="745">
        <v>0</v>
      </c>
      <c r="E61" s="745">
        <v>0</v>
      </c>
      <c r="F61" s="795">
        <v>0</v>
      </c>
      <c r="G61" s="326"/>
      <c r="H61" s="745"/>
      <c r="I61" s="326"/>
      <c r="J61" s="326"/>
      <c r="K61" s="326"/>
      <c r="L61" s="326"/>
      <c r="M61" s="1408"/>
      <c r="N61" s="1408"/>
      <c r="O61" s="1408"/>
      <c r="P61" s="326"/>
      <c r="Q61" s="326"/>
      <c r="R61" s="326"/>
      <c r="S61" s="326"/>
      <c r="T61" s="326"/>
      <c r="U61" s="326"/>
    </row>
    <row r="62" spans="1:23">
      <c r="A62" s="872" t="s">
        <v>214</v>
      </c>
      <c r="B62" s="794" t="s">
        <v>126</v>
      </c>
      <c r="C62" s="744">
        <v>0.12</v>
      </c>
      <c r="D62" s="745">
        <v>0</v>
      </c>
      <c r="E62" s="745">
        <v>0</v>
      </c>
      <c r="F62" s="795">
        <v>0</v>
      </c>
      <c r="G62" s="326"/>
      <c r="H62" s="745"/>
      <c r="I62" s="326"/>
      <c r="J62" s="326"/>
      <c r="K62" s="326"/>
      <c r="L62" s="326"/>
      <c r="M62" s="1408"/>
      <c r="N62" s="1408"/>
      <c r="O62" s="1408"/>
      <c r="P62" s="326"/>
      <c r="Q62" s="326"/>
      <c r="R62" s="326"/>
      <c r="S62" s="326"/>
      <c r="T62" s="326"/>
      <c r="U62" s="326"/>
    </row>
    <row r="63" spans="1:23" ht="12.95">
      <c r="A63" s="1485" t="s">
        <v>129</v>
      </c>
      <c r="B63" s="1630" t="s">
        <v>126</v>
      </c>
      <c r="C63" s="1631">
        <v>0.12</v>
      </c>
      <c r="D63" s="1632">
        <v>0</v>
      </c>
      <c r="E63" s="1632">
        <v>0</v>
      </c>
      <c r="F63" s="1633">
        <v>0</v>
      </c>
      <c r="G63" s="326"/>
      <c r="H63" s="747"/>
      <c r="I63" s="326"/>
      <c r="J63" s="326"/>
      <c r="K63" s="326"/>
      <c r="L63" s="326"/>
      <c r="M63" s="1408"/>
      <c r="N63" s="1408"/>
      <c r="O63" s="1408"/>
      <c r="P63" s="326"/>
      <c r="Q63" s="326"/>
      <c r="R63" s="326"/>
      <c r="S63" s="326"/>
      <c r="T63" s="326"/>
      <c r="U63" s="326"/>
    </row>
    <row r="64" spans="1:23">
      <c r="A64" s="872" t="s">
        <v>130</v>
      </c>
      <c r="B64" s="794" t="s">
        <v>126</v>
      </c>
      <c r="C64" s="744">
        <v>0.12</v>
      </c>
      <c r="D64" s="745">
        <v>0</v>
      </c>
      <c r="E64" s="745">
        <v>0</v>
      </c>
      <c r="F64" s="795">
        <v>0</v>
      </c>
      <c r="G64" s="326"/>
      <c r="H64" s="745"/>
      <c r="I64" s="326"/>
      <c r="J64" s="326"/>
      <c r="K64" s="326"/>
      <c r="L64" s="326"/>
      <c r="M64" s="1408"/>
      <c r="N64" s="1408"/>
      <c r="O64" s="1408"/>
      <c r="P64" s="326"/>
      <c r="Q64" s="326"/>
      <c r="R64" s="326"/>
      <c r="S64" s="326"/>
      <c r="T64" s="326"/>
      <c r="U64" s="326"/>
    </row>
    <row r="65" spans="1:21">
      <c r="A65" s="872" t="s">
        <v>131</v>
      </c>
      <c r="B65" s="794" t="s">
        <v>126</v>
      </c>
      <c r="C65" s="744">
        <v>0.12</v>
      </c>
      <c r="D65" s="745">
        <v>2.7770442444444443</v>
      </c>
      <c r="E65" s="745">
        <v>0</v>
      </c>
      <c r="F65" s="795">
        <v>2.7770442444444443</v>
      </c>
      <c r="G65" s="326"/>
      <c r="H65" s="745"/>
      <c r="I65" s="326"/>
      <c r="J65" s="326"/>
      <c r="K65" s="326"/>
      <c r="L65" s="326"/>
      <c r="M65" s="1408"/>
      <c r="N65" s="1408"/>
      <c r="O65" s="1408"/>
      <c r="P65" s="326"/>
      <c r="Q65" s="326"/>
      <c r="R65" s="326"/>
      <c r="S65" s="326"/>
      <c r="T65" s="326"/>
      <c r="U65" s="326"/>
    </row>
    <row r="66" spans="1:21">
      <c r="A66" s="872" t="s">
        <v>132</v>
      </c>
      <c r="B66" s="794" t="s">
        <v>126</v>
      </c>
      <c r="C66" s="744">
        <v>0.22159999999999999</v>
      </c>
      <c r="D66" s="745">
        <v>72.599916777777779</v>
      </c>
      <c r="E66" s="745">
        <v>0</v>
      </c>
      <c r="F66" s="795">
        <v>72.599916777777779</v>
      </c>
      <c r="G66" s="326"/>
      <c r="H66" s="745"/>
      <c r="I66" s="326"/>
      <c r="J66" s="326"/>
      <c r="K66" s="326"/>
      <c r="L66" s="326"/>
      <c r="M66" s="326"/>
      <c r="N66" s="326"/>
      <c r="O66" s="326"/>
      <c r="P66" s="326"/>
      <c r="Q66" s="326"/>
      <c r="R66" s="326"/>
      <c r="S66" s="326"/>
      <c r="T66" s="326"/>
      <c r="U66" s="326"/>
    </row>
    <row r="67" spans="1:21">
      <c r="A67" s="872" t="s">
        <v>133</v>
      </c>
      <c r="B67" s="794" t="s">
        <v>126</v>
      </c>
      <c r="C67" s="744">
        <v>0.22159999999999999</v>
      </c>
      <c r="D67" s="745">
        <v>22.85542051111111</v>
      </c>
      <c r="E67" s="745">
        <v>0</v>
      </c>
      <c r="F67" s="795">
        <v>22.85542051111111</v>
      </c>
      <c r="G67" s="326"/>
      <c r="H67" s="745"/>
      <c r="I67" s="326"/>
      <c r="J67" s="326"/>
      <c r="K67" s="326"/>
      <c r="L67" s="326"/>
      <c r="M67" s="326"/>
      <c r="N67" s="326"/>
      <c r="O67" s="326"/>
      <c r="P67" s="326"/>
      <c r="Q67" s="326"/>
      <c r="R67" s="326"/>
      <c r="S67" s="326"/>
      <c r="T67" s="326"/>
      <c r="U67" s="326"/>
    </row>
    <row r="68" spans="1:21">
      <c r="A68" s="872" t="s">
        <v>134</v>
      </c>
      <c r="B68" s="794" t="s">
        <v>126</v>
      </c>
      <c r="C68" s="744">
        <v>0.22159999999999999</v>
      </c>
      <c r="D68" s="745">
        <v>14.552465577777777</v>
      </c>
      <c r="E68" s="745">
        <v>0</v>
      </c>
      <c r="F68" s="795">
        <v>14.552465577777777</v>
      </c>
      <c r="G68" s="326"/>
      <c r="H68" s="747"/>
      <c r="I68" s="326"/>
      <c r="J68" s="326"/>
      <c r="K68" s="326"/>
      <c r="L68" s="326"/>
      <c r="M68" s="326"/>
      <c r="N68" s="326"/>
      <c r="O68" s="326"/>
      <c r="P68" s="326"/>
      <c r="Q68" s="326"/>
      <c r="R68" s="326"/>
      <c r="S68" s="326"/>
      <c r="T68" s="326"/>
      <c r="U68" s="326"/>
    </row>
    <row r="69" spans="1:21" ht="12.95">
      <c r="A69" s="1634" t="s">
        <v>135</v>
      </c>
      <c r="B69" s="326" t="s">
        <v>126</v>
      </c>
      <c r="C69" s="790">
        <v>0.22159999999999999</v>
      </c>
      <c r="D69" s="851">
        <v>10.392854766666668</v>
      </c>
      <c r="E69" s="851">
        <v>0</v>
      </c>
      <c r="F69" s="871">
        <v>10.392854766666668</v>
      </c>
      <c r="G69" s="326"/>
      <c r="H69" s="745"/>
      <c r="I69" s="326"/>
      <c r="J69" s="326"/>
      <c r="K69" s="326"/>
      <c r="L69" s="326"/>
      <c r="M69" s="326"/>
      <c r="N69" s="326"/>
      <c r="O69" s="326"/>
      <c r="P69" s="326"/>
      <c r="Q69" s="326"/>
      <c r="R69" s="326"/>
      <c r="S69" s="326"/>
      <c r="T69" s="326"/>
      <c r="U69" s="326"/>
    </row>
    <row r="70" spans="1:21" ht="12.95">
      <c r="A70" s="1634" t="s">
        <v>136</v>
      </c>
      <c r="B70" s="326" t="s">
        <v>126</v>
      </c>
      <c r="C70" s="790">
        <v>0.22159999999999999</v>
      </c>
      <c r="D70" s="851">
        <v>17.860376444444444</v>
      </c>
      <c r="E70" s="851">
        <v>0</v>
      </c>
      <c r="F70" s="871">
        <v>17.860376444444444</v>
      </c>
      <c r="G70" s="326"/>
      <c r="H70" s="745"/>
      <c r="I70" s="326"/>
      <c r="J70" s="326"/>
      <c r="K70" s="326"/>
      <c r="L70" s="326"/>
      <c r="M70" s="326"/>
      <c r="N70" s="326"/>
      <c r="O70" s="326"/>
      <c r="P70" s="326"/>
      <c r="Q70" s="326"/>
      <c r="R70" s="326"/>
      <c r="S70" s="326"/>
      <c r="T70" s="326"/>
      <c r="U70" s="326"/>
    </row>
    <row r="71" spans="1:21" ht="12.95">
      <c r="A71" s="1635" t="s">
        <v>137</v>
      </c>
      <c r="B71" s="326" t="s">
        <v>126</v>
      </c>
      <c r="C71" s="873">
        <v>0.22159999999999999</v>
      </c>
      <c r="D71" s="851">
        <v>6.9387994777777777</v>
      </c>
      <c r="E71" s="851">
        <v>0</v>
      </c>
      <c r="F71" s="871">
        <v>6.9387994777777777</v>
      </c>
      <c r="G71" s="326"/>
      <c r="H71" s="745"/>
      <c r="I71" s="326"/>
      <c r="J71" s="326"/>
      <c r="K71" s="326"/>
      <c r="L71" s="326"/>
      <c r="M71" s="326"/>
      <c r="N71" s="326"/>
      <c r="O71" s="326"/>
      <c r="P71" s="326"/>
      <c r="Q71" s="326"/>
      <c r="R71" s="326"/>
      <c r="S71" s="326"/>
      <c r="T71" s="326"/>
      <c r="U71" s="326"/>
    </row>
    <row r="72" spans="1:21" ht="12.95">
      <c r="A72" s="869" t="s">
        <v>138</v>
      </c>
      <c r="B72" s="326" t="s">
        <v>126</v>
      </c>
      <c r="C72" s="873">
        <v>0.1333</v>
      </c>
      <c r="D72" s="851">
        <v>8.8441548888888892</v>
      </c>
      <c r="E72" s="851">
        <v>0</v>
      </c>
      <c r="F72" s="871">
        <v>8.8441548888888892</v>
      </c>
      <c r="G72" s="326"/>
      <c r="H72" s="745"/>
      <c r="I72" s="326"/>
      <c r="J72" s="326"/>
      <c r="K72" s="326"/>
      <c r="L72" s="326"/>
      <c r="M72" s="326"/>
      <c r="N72" s="326"/>
      <c r="O72" s="326"/>
      <c r="P72" s="326"/>
      <c r="Q72" s="326"/>
      <c r="R72" s="326"/>
      <c r="S72" s="326"/>
      <c r="T72" s="326"/>
      <c r="U72" s="326"/>
    </row>
    <row r="73" spans="1:21" ht="12.95">
      <c r="A73" s="872" t="s">
        <v>215</v>
      </c>
      <c r="B73" s="326" t="s">
        <v>140</v>
      </c>
      <c r="C73" s="796">
        <v>0.5</v>
      </c>
      <c r="D73" s="851">
        <v>1.0469489222222221</v>
      </c>
      <c r="E73" s="851">
        <v>0.19399455555555559</v>
      </c>
      <c r="F73" s="871">
        <v>1.2409434777777777</v>
      </c>
      <c r="G73" s="326"/>
      <c r="H73" s="745"/>
      <c r="I73" s="326"/>
      <c r="J73" s="326"/>
      <c r="K73" s="326"/>
      <c r="L73" s="326"/>
      <c r="M73" s="326"/>
      <c r="N73" s="326"/>
      <c r="O73" s="326"/>
      <c r="P73" s="326"/>
      <c r="Q73" s="326"/>
      <c r="R73" s="326"/>
      <c r="S73" s="326"/>
      <c r="T73" s="326"/>
      <c r="U73" s="326"/>
    </row>
    <row r="74" spans="1:21" ht="12.95">
      <c r="A74" s="872" t="s">
        <v>141</v>
      </c>
      <c r="B74" s="326" t="s">
        <v>140</v>
      </c>
      <c r="C74" s="796">
        <v>0.3</v>
      </c>
      <c r="D74" s="851">
        <v>8.7946431111111103</v>
      </c>
      <c r="E74" s="851">
        <v>1.7769540888888891</v>
      </c>
      <c r="F74" s="871">
        <v>10.571597199999999</v>
      </c>
      <c r="G74" s="326"/>
      <c r="H74" s="745"/>
      <c r="I74" s="326"/>
      <c r="J74" s="326"/>
      <c r="K74" s="326"/>
      <c r="L74" s="326"/>
      <c r="M74" s="326"/>
      <c r="N74" s="326"/>
      <c r="O74" s="326"/>
      <c r="P74" s="326"/>
      <c r="Q74" s="326"/>
      <c r="R74" s="326"/>
      <c r="S74" s="326"/>
      <c r="T74" s="326"/>
      <c r="U74" s="326"/>
    </row>
    <row r="75" spans="1:21" ht="12.95">
      <c r="A75" s="872" t="s">
        <v>216</v>
      </c>
      <c r="B75" s="326" t="s">
        <v>143</v>
      </c>
      <c r="C75" s="790">
        <v>1</v>
      </c>
      <c r="D75" s="851">
        <v>0.48918722222222227</v>
      </c>
      <c r="E75" s="851">
        <v>0</v>
      </c>
      <c r="F75" s="871">
        <v>0.48918722222222227</v>
      </c>
      <c r="G75" s="326"/>
      <c r="H75" s="326"/>
      <c r="I75" s="326"/>
      <c r="J75" s="326"/>
      <c r="K75" s="326"/>
      <c r="L75" s="326"/>
      <c r="M75" s="326"/>
      <c r="N75" s="326"/>
      <c r="O75" s="326"/>
      <c r="P75" s="326"/>
      <c r="Q75" s="326"/>
      <c r="R75" s="326"/>
      <c r="S75" s="326"/>
      <c r="T75" s="326"/>
      <c r="U75" s="326"/>
    </row>
    <row r="76" spans="1:21" ht="12.95">
      <c r="A76" s="872" t="s">
        <v>217</v>
      </c>
      <c r="B76" s="326" t="s">
        <v>194</v>
      </c>
      <c r="C76" s="796">
        <v>0.36499999999999999</v>
      </c>
      <c r="D76" s="851">
        <v>0</v>
      </c>
      <c r="E76" s="851">
        <v>7.9941105111111117</v>
      </c>
      <c r="F76" s="871">
        <v>7.9941105111111117</v>
      </c>
      <c r="G76" s="326"/>
      <c r="H76" s="325"/>
      <c r="I76" s="326"/>
      <c r="J76" s="326"/>
      <c r="K76" s="326"/>
      <c r="L76" s="326"/>
      <c r="M76" s="326"/>
      <c r="N76" s="326"/>
      <c r="O76" s="326"/>
      <c r="P76" s="326"/>
      <c r="Q76" s="326"/>
      <c r="R76" s="326"/>
      <c r="S76" s="326"/>
      <c r="T76" s="326"/>
      <c r="U76" s="326"/>
    </row>
    <row r="77" spans="1:21" ht="12.95">
      <c r="A77" s="872" t="s">
        <v>146</v>
      </c>
      <c r="B77" s="326" t="s">
        <v>147</v>
      </c>
      <c r="C77" s="790">
        <v>0.09</v>
      </c>
      <c r="D77" s="851">
        <v>11.320399155555556</v>
      </c>
      <c r="E77" s="851">
        <v>0</v>
      </c>
      <c r="F77" s="871">
        <v>11.320399155555556</v>
      </c>
      <c r="G77" s="326"/>
      <c r="H77" s="326"/>
      <c r="I77" s="326"/>
      <c r="J77" s="326"/>
      <c r="K77" s="326"/>
      <c r="L77" s="326"/>
      <c r="M77" s="326"/>
      <c r="N77" s="326"/>
      <c r="O77" s="326"/>
      <c r="P77" s="326"/>
      <c r="Q77" s="326"/>
      <c r="R77" s="326"/>
      <c r="S77" s="326"/>
      <c r="T77" s="326"/>
      <c r="U77" s="326"/>
    </row>
    <row r="78" spans="1:21" ht="12.95">
      <c r="A78" s="872" t="s">
        <v>148</v>
      </c>
      <c r="B78" s="326" t="s">
        <v>147</v>
      </c>
      <c r="C78" s="790">
        <v>0.05</v>
      </c>
      <c r="D78" s="851">
        <v>2.4326220444444444</v>
      </c>
      <c r="E78" s="851">
        <v>0</v>
      </c>
      <c r="F78" s="871">
        <v>2.4326220444444444</v>
      </c>
      <c r="G78" s="326"/>
      <c r="H78" s="326"/>
      <c r="I78" s="326"/>
      <c r="J78" s="326"/>
      <c r="K78" s="326"/>
      <c r="L78" s="326"/>
      <c r="M78" s="326"/>
      <c r="N78" s="326"/>
      <c r="O78" s="326"/>
      <c r="P78" s="326"/>
      <c r="Q78" s="326"/>
      <c r="R78" s="326"/>
      <c r="S78" s="326"/>
      <c r="T78" s="326"/>
      <c r="U78" s="326"/>
    </row>
    <row r="79" spans="1:21" ht="12.95">
      <c r="A79" s="872" t="s">
        <v>149</v>
      </c>
      <c r="B79" s="326" t="s">
        <v>147</v>
      </c>
      <c r="C79" s="790">
        <v>9.2600000000000002E-2</v>
      </c>
      <c r="D79" s="851">
        <v>2.2032553777777775</v>
      </c>
      <c r="E79" s="851">
        <v>0</v>
      </c>
      <c r="F79" s="871">
        <v>2.2032553777777775</v>
      </c>
      <c r="G79" s="326"/>
      <c r="H79" s="326"/>
      <c r="I79" s="326"/>
      <c r="J79" s="326"/>
      <c r="K79" s="326"/>
      <c r="L79" s="326"/>
      <c r="M79" s="326"/>
      <c r="N79" s="326"/>
      <c r="O79" s="326"/>
      <c r="P79" s="326"/>
      <c r="Q79" s="326"/>
      <c r="R79" s="326"/>
      <c r="S79" s="326"/>
      <c r="T79" s="326"/>
      <c r="U79" s="326"/>
    </row>
    <row r="80" spans="1:21" ht="12.95">
      <c r="A80" s="872" t="s">
        <v>150</v>
      </c>
      <c r="B80" s="326" t="s">
        <v>151</v>
      </c>
      <c r="C80" s="790">
        <v>0.45900000000000002</v>
      </c>
      <c r="D80" s="851">
        <v>14.197165611111112</v>
      </c>
      <c r="E80" s="851">
        <v>0</v>
      </c>
      <c r="F80" s="871">
        <v>14.197165611111112</v>
      </c>
      <c r="G80" s="326"/>
      <c r="H80" s="326"/>
      <c r="I80" s="326"/>
      <c r="J80" s="326"/>
      <c r="K80" s="326"/>
      <c r="L80" s="326"/>
      <c r="M80" s="326"/>
      <c r="N80" s="326"/>
      <c r="O80" s="326"/>
      <c r="P80" s="326"/>
      <c r="Q80" s="326"/>
      <c r="R80" s="326"/>
      <c r="S80" s="326"/>
      <c r="T80" s="326"/>
      <c r="U80" s="326"/>
    </row>
    <row r="81" spans="1:22" ht="12.95">
      <c r="A81" s="872" t="s">
        <v>152</v>
      </c>
      <c r="B81" s="326" t="s">
        <v>151</v>
      </c>
      <c r="C81" s="796">
        <v>0.31850000000000001</v>
      </c>
      <c r="D81" s="851">
        <v>0</v>
      </c>
      <c r="E81" s="851">
        <v>33.72910538888889</v>
      </c>
      <c r="F81" s="871">
        <v>33.72910538888889</v>
      </c>
      <c r="G81" s="326"/>
      <c r="H81" s="326"/>
      <c r="I81" s="326"/>
      <c r="J81" s="326"/>
      <c r="K81" s="326"/>
      <c r="L81" s="326"/>
      <c r="M81" s="326"/>
      <c r="N81" s="326"/>
      <c r="O81" s="326"/>
      <c r="P81" s="326"/>
      <c r="Q81" s="326"/>
      <c r="R81" s="326"/>
      <c r="S81" s="326"/>
      <c r="T81" s="326"/>
      <c r="U81" s="326"/>
    </row>
    <row r="82" spans="1:22" ht="12.95">
      <c r="A82" s="872" t="s">
        <v>153</v>
      </c>
      <c r="B82" s="326" t="s">
        <v>143</v>
      </c>
      <c r="C82" s="796">
        <v>0.65110000000000001</v>
      </c>
      <c r="D82" s="851">
        <v>16.100504588888889</v>
      </c>
      <c r="E82" s="851">
        <v>0</v>
      </c>
      <c r="F82" s="871">
        <v>16.100504588888889</v>
      </c>
      <c r="G82" s="326"/>
      <c r="H82" s="326"/>
      <c r="I82" s="326"/>
      <c r="J82" s="326"/>
      <c r="K82" s="326"/>
      <c r="L82" s="326"/>
      <c r="M82" s="326"/>
      <c r="N82" s="326"/>
      <c r="O82" s="326"/>
      <c r="P82" s="326"/>
      <c r="Q82" s="326"/>
      <c r="R82" s="326"/>
      <c r="S82" s="326"/>
      <c r="T82" s="326"/>
      <c r="U82" s="326"/>
    </row>
    <row r="83" spans="1:22" ht="12.95">
      <c r="A83" s="872" t="s">
        <v>154</v>
      </c>
      <c r="B83" s="326" t="s">
        <v>155</v>
      </c>
      <c r="C83" s="796">
        <v>0.1</v>
      </c>
      <c r="D83" s="851">
        <v>6.9747328111111111</v>
      </c>
      <c r="E83" s="851">
        <v>0</v>
      </c>
      <c r="F83" s="871">
        <v>6.9747328111111111</v>
      </c>
      <c r="G83" s="326"/>
      <c r="H83" s="326"/>
      <c r="I83" s="326"/>
      <c r="J83" s="326"/>
      <c r="K83" s="326"/>
      <c r="L83" s="326"/>
      <c r="M83" s="326"/>
      <c r="N83" s="326"/>
      <c r="O83" s="326"/>
      <c r="P83" s="326"/>
      <c r="Q83" s="326"/>
      <c r="R83" s="326"/>
      <c r="S83" s="326"/>
      <c r="T83" s="326"/>
      <c r="U83" s="326"/>
    </row>
    <row r="84" spans="1:22" ht="12.95">
      <c r="A84" s="872" t="s">
        <v>218</v>
      </c>
      <c r="B84" s="326" t="s">
        <v>157</v>
      </c>
      <c r="C84" s="796">
        <v>0.6</v>
      </c>
      <c r="D84" s="851">
        <v>42.608619022222221</v>
      </c>
      <c r="E84" s="851">
        <v>0</v>
      </c>
      <c r="F84" s="871">
        <v>42.608619022222221</v>
      </c>
      <c r="G84" s="326"/>
      <c r="H84" s="326"/>
      <c r="I84" s="326"/>
      <c r="J84" s="326"/>
      <c r="K84" s="326"/>
      <c r="L84" s="326"/>
      <c r="M84" s="326"/>
      <c r="N84" s="326"/>
      <c r="O84" s="326"/>
      <c r="P84" s="326"/>
      <c r="Q84" s="326"/>
      <c r="R84" s="326"/>
      <c r="S84" s="326"/>
      <c r="T84" s="326"/>
      <c r="U84" s="326"/>
    </row>
    <row r="85" spans="1:22" ht="12.95">
      <c r="A85" s="872" t="s">
        <v>158</v>
      </c>
      <c r="B85" s="326" t="s">
        <v>157</v>
      </c>
      <c r="C85" s="796">
        <v>0.25</v>
      </c>
      <c r="D85" s="851">
        <v>31.297008766666668</v>
      </c>
      <c r="E85" s="851">
        <v>2.7197331222222223</v>
      </c>
      <c r="F85" s="871">
        <v>34.016741888888888</v>
      </c>
      <c r="G85" s="326"/>
      <c r="H85" s="326"/>
      <c r="I85" s="326"/>
      <c r="J85" s="326"/>
      <c r="K85" s="326"/>
      <c r="L85" s="326"/>
      <c r="M85" s="326"/>
      <c r="N85" s="326"/>
      <c r="O85" s="326"/>
      <c r="P85" s="326"/>
      <c r="Q85" s="326"/>
      <c r="R85" s="326"/>
      <c r="S85" s="326"/>
      <c r="T85" s="326"/>
      <c r="U85" s="326"/>
    </row>
    <row r="86" spans="1:22" ht="12.95">
      <c r="A86" s="872" t="s">
        <v>219</v>
      </c>
      <c r="B86" s="326" t="s">
        <v>143</v>
      </c>
      <c r="C86" s="796">
        <v>0.1453131</v>
      </c>
      <c r="D86" s="851">
        <v>2.4302887000000002</v>
      </c>
      <c r="E86" s="851">
        <v>2.3897887111111111</v>
      </c>
      <c r="F86" s="871">
        <v>4.8200774111111109</v>
      </c>
      <c r="G86" s="326"/>
      <c r="H86" s="326"/>
      <c r="I86" s="326"/>
      <c r="J86" s="326"/>
      <c r="K86" s="326"/>
      <c r="L86" s="326"/>
      <c r="M86" s="326"/>
      <c r="N86" s="326"/>
      <c r="O86" s="326"/>
      <c r="P86" s="326"/>
      <c r="Q86" s="326"/>
      <c r="R86" s="326"/>
      <c r="S86" s="326"/>
      <c r="T86" s="326"/>
      <c r="U86" s="326"/>
      <c r="V86" s="326"/>
    </row>
    <row r="87" spans="1:22" ht="12.95">
      <c r="A87" s="872" t="s">
        <v>220</v>
      </c>
      <c r="B87" s="326" t="s">
        <v>147</v>
      </c>
      <c r="C87" s="796">
        <v>0.15</v>
      </c>
      <c r="D87" s="851">
        <v>0</v>
      </c>
      <c r="E87" s="851">
        <v>0</v>
      </c>
      <c r="F87" s="871">
        <v>0</v>
      </c>
      <c r="G87" s="1408"/>
      <c r="H87" s="1408"/>
      <c r="I87" s="1408"/>
      <c r="J87" s="1408"/>
      <c r="K87" s="1408"/>
      <c r="L87" s="1408"/>
      <c r="M87" s="326"/>
      <c r="N87" s="326"/>
      <c r="O87" s="326"/>
      <c r="P87" s="326"/>
      <c r="Q87" s="326"/>
      <c r="R87" s="326"/>
      <c r="S87" s="326"/>
      <c r="T87" s="326"/>
      <c r="U87" s="326"/>
      <c r="V87" s="326"/>
    </row>
    <row r="88" spans="1:22" ht="12.95">
      <c r="A88" s="872" t="s">
        <v>160</v>
      </c>
      <c r="B88" s="326" t="s">
        <v>143</v>
      </c>
      <c r="C88" s="796">
        <v>0.38</v>
      </c>
      <c r="D88" s="851">
        <v>1.2330443555555555</v>
      </c>
      <c r="E88" s="851">
        <v>1.4309998888888888</v>
      </c>
      <c r="F88" s="871">
        <v>2.6640442444444443</v>
      </c>
      <c r="G88" s="1408"/>
      <c r="H88" s="1408"/>
      <c r="I88" s="1408"/>
      <c r="J88" s="1408"/>
      <c r="K88" s="1408"/>
      <c r="L88" s="1408"/>
      <c r="M88" s="1408"/>
      <c r="N88" s="1408"/>
      <c r="O88" s="1408"/>
      <c r="P88" s="326"/>
      <c r="Q88" s="326"/>
      <c r="R88" s="326"/>
      <c r="S88" s="326"/>
      <c r="T88" s="326"/>
      <c r="U88" s="326"/>
      <c r="V88" s="326"/>
    </row>
    <row r="89" spans="1:22" ht="12.95">
      <c r="A89" s="1484" t="s">
        <v>161</v>
      </c>
      <c r="B89" s="1630" t="s">
        <v>221</v>
      </c>
      <c r="C89" s="1631"/>
      <c r="D89" s="1636">
        <v>285.92691994444448</v>
      </c>
      <c r="E89" s="1636">
        <v>50.234686266666671</v>
      </c>
      <c r="F89" s="1637">
        <v>336.16160621111118</v>
      </c>
      <c r="G89" s="1408"/>
      <c r="H89" s="1408"/>
      <c r="I89" s="1408"/>
      <c r="J89" s="1408"/>
      <c r="K89" s="1408"/>
      <c r="L89" s="1408"/>
      <c r="M89" s="1408"/>
      <c r="N89" s="1408"/>
      <c r="O89" s="1408"/>
      <c r="P89" s="326"/>
      <c r="Q89" s="326"/>
      <c r="R89" s="326"/>
      <c r="S89" s="326"/>
      <c r="T89" s="326"/>
      <c r="U89" s="326"/>
      <c r="V89" s="326"/>
    </row>
    <row r="90" spans="1:22">
      <c r="A90" s="1408"/>
      <c r="B90" s="1408"/>
      <c r="C90" s="1408"/>
      <c r="D90" s="1408"/>
      <c r="E90" s="1408"/>
      <c r="F90" s="1408"/>
      <c r="G90" s="1408"/>
      <c r="H90" s="1408"/>
      <c r="I90" s="1408"/>
      <c r="J90" s="1408"/>
      <c r="K90" s="1408"/>
      <c r="L90" s="1408"/>
      <c r="M90" s="1408"/>
      <c r="N90" s="1408"/>
      <c r="O90" s="1408"/>
      <c r="U90" s="326"/>
      <c r="V90" s="326"/>
    </row>
    <row r="91" spans="1:22">
      <c r="A91" s="1408"/>
      <c r="B91" s="1408"/>
      <c r="C91" s="1408"/>
      <c r="D91" s="1408"/>
      <c r="E91" s="1408"/>
      <c r="F91" s="1408"/>
      <c r="G91" s="1408"/>
      <c r="H91" s="1408"/>
      <c r="I91" s="1408"/>
      <c r="J91" s="1408"/>
      <c r="K91" s="1408"/>
      <c r="L91" s="1408"/>
      <c r="M91" s="1408"/>
      <c r="N91" s="1408"/>
      <c r="O91" s="1408"/>
    </row>
    <row r="92" spans="1:22">
      <c r="A92" s="1408"/>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A139" s="1408"/>
      <c r="B139" s="1408"/>
      <c r="C139" s="1408"/>
      <c r="D139" s="1408"/>
      <c r="E139" s="1408"/>
      <c r="F139" s="1408"/>
      <c r="G139" s="1408"/>
      <c r="H139" s="1408"/>
      <c r="I139" s="1408"/>
      <c r="J139" s="1408"/>
      <c r="K139" s="1408"/>
      <c r="L139" s="1408"/>
      <c r="M139" s="1408"/>
      <c r="N139" s="1408"/>
      <c r="O139" s="1408"/>
    </row>
    <row r="140" spans="1:15">
      <c r="A140" s="1408"/>
      <c r="B140" s="1408"/>
      <c r="C140" s="1408"/>
      <c r="D140" s="1408"/>
      <c r="E140" s="1408"/>
      <c r="F140" s="1408"/>
      <c r="G140" s="1408"/>
      <c r="H140" s="1408"/>
      <c r="I140" s="1408"/>
      <c r="J140" s="1408"/>
      <c r="K140" s="1408"/>
      <c r="L140" s="1408"/>
      <c r="M140" s="1408"/>
      <c r="N140" s="1408"/>
      <c r="O140" s="1408"/>
    </row>
    <row r="141" spans="1:15">
      <c r="A141" s="1408"/>
      <c r="B141" s="1408"/>
      <c r="C141" s="1408"/>
      <c r="D141" s="1408"/>
      <c r="E141" s="1408"/>
      <c r="F141" s="1408"/>
      <c r="G141" s="1408"/>
      <c r="H141" s="1408"/>
      <c r="I141" s="1408"/>
      <c r="J141" s="1408"/>
      <c r="K141" s="1408"/>
      <c r="L141" s="1408"/>
      <c r="M141" s="1408"/>
      <c r="N141" s="1408"/>
      <c r="O141" s="1408"/>
    </row>
    <row r="142" spans="1:15">
      <c r="A142" s="1408"/>
      <c r="B142" s="1408"/>
      <c r="C142" s="1408"/>
      <c r="D142" s="1408"/>
      <c r="E142" s="1408"/>
      <c r="F142" s="1408"/>
      <c r="G142" s="1408"/>
      <c r="H142" s="1408"/>
      <c r="I142" s="1408"/>
      <c r="J142" s="1408"/>
      <c r="K142" s="1408"/>
      <c r="L142" s="1408"/>
      <c r="M142" s="1408"/>
      <c r="N142" s="1408"/>
      <c r="O142" s="1408"/>
    </row>
    <row r="143" spans="1:15">
      <c r="A143" s="1408"/>
      <c r="B143" s="1408"/>
      <c r="C143" s="1408"/>
      <c r="D143" s="1408"/>
      <c r="E143" s="1408"/>
      <c r="F143" s="1408"/>
      <c r="G143" s="1408"/>
      <c r="H143" s="1408"/>
      <c r="I143" s="1408"/>
      <c r="J143" s="1408"/>
      <c r="K143" s="1408"/>
      <c r="L143" s="1408"/>
      <c r="M143" s="1408"/>
      <c r="N143" s="1408"/>
      <c r="O143" s="1408"/>
    </row>
    <row r="144" spans="1:15">
      <c r="A144" s="1408"/>
      <c r="B144" s="1408"/>
      <c r="C144" s="1408"/>
      <c r="D144" s="1408"/>
      <c r="E144" s="1408"/>
      <c r="F144" s="1408"/>
      <c r="G144" s="1408"/>
      <c r="H144" s="1408"/>
      <c r="I144" s="1408"/>
      <c r="J144" s="1408"/>
      <c r="K144" s="1408"/>
      <c r="L144" s="1408"/>
      <c r="M144" s="1408"/>
      <c r="N144" s="1408"/>
      <c r="O144" s="1408"/>
    </row>
    <row r="145" spans="1:15">
      <c r="A145" s="1408"/>
      <c r="B145" s="1408"/>
      <c r="C145" s="1408"/>
      <c r="D145" s="1408"/>
      <c r="E145" s="1408"/>
      <c r="F145" s="1408"/>
      <c r="G145" s="1408"/>
      <c r="H145" s="1408"/>
      <c r="I145" s="1408"/>
      <c r="J145" s="1408"/>
      <c r="K145" s="1408"/>
      <c r="L145" s="1408"/>
      <c r="M145" s="1408"/>
      <c r="N145" s="1408"/>
      <c r="O145" s="1408"/>
    </row>
    <row r="146" spans="1:15">
      <c r="G146" s="1408"/>
      <c r="H146" s="1408"/>
      <c r="I146" s="1408"/>
      <c r="J146" s="1408"/>
      <c r="K146" s="1408"/>
      <c r="L146" s="1408"/>
      <c r="M146" s="1408"/>
      <c r="N146" s="1408"/>
      <c r="O146" s="1408"/>
    </row>
    <row r="147" spans="1:15">
      <c r="M147" s="1408"/>
      <c r="N147" s="1408"/>
      <c r="O147" s="1408"/>
    </row>
  </sheetData>
  <mergeCells count="7">
    <mergeCell ref="A47:E47"/>
    <mergeCell ref="M56:O56"/>
    <mergeCell ref="A2:J2"/>
    <mergeCell ref="M2:O2"/>
    <mergeCell ref="C4:E4"/>
    <mergeCell ref="I4:J4"/>
    <mergeCell ref="G21:L21"/>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U119"/>
  <sheetViews>
    <sheetView workbookViewId="0">
      <selection activeCell="P105" sqref="P105"/>
    </sheetView>
  </sheetViews>
  <sheetFormatPr defaultColWidth="9.140625" defaultRowHeight="9.9499999999999993"/>
  <cols>
    <col min="1" max="1" width="25.140625" style="55" customWidth="1"/>
    <col min="2" max="2" width="13.5703125" style="55" customWidth="1"/>
    <col min="3" max="4" width="9.140625" style="55"/>
    <col min="5" max="5" width="18.85546875" style="55" customWidth="1"/>
    <col min="6" max="14" width="0" style="55" hidden="1" customWidth="1"/>
    <col min="15" max="15" width="22.140625" style="55" customWidth="1"/>
    <col min="16" max="16" width="50.42578125" style="55" customWidth="1"/>
    <col min="17" max="16384" width="9.140625" style="55"/>
  </cols>
  <sheetData>
    <row r="1" spans="1:6" ht="17.45">
      <c r="A1" s="103"/>
      <c r="B1" s="43"/>
      <c r="C1" s="43"/>
      <c r="D1" s="43"/>
      <c r="E1" s="43"/>
      <c r="F1" s="43"/>
    </row>
    <row r="2" spans="1:6">
      <c r="A2" s="43"/>
      <c r="B2" s="43"/>
      <c r="C2" s="43"/>
      <c r="D2" s="43"/>
      <c r="E2" s="43"/>
      <c r="F2" s="43"/>
    </row>
    <row r="3" spans="1:6" ht="15.6">
      <c r="A3" s="126" t="s">
        <v>701</v>
      </c>
      <c r="B3" s="43"/>
      <c r="C3" s="43"/>
      <c r="D3" s="43"/>
      <c r="E3" s="43"/>
    </row>
    <row r="4" spans="1:6" ht="10.5" thickBot="1">
      <c r="A4" s="43"/>
      <c r="B4" s="43"/>
      <c r="C4" s="43"/>
      <c r="D4" s="43"/>
      <c r="E4" s="43"/>
    </row>
    <row r="5" spans="1:6" ht="11.1" thickTop="1">
      <c r="A5" s="243" t="s">
        <v>398</v>
      </c>
      <c r="B5" s="244" t="s">
        <v>401</v>
      </c>
      <c r="C5" s="251" t="s">
        <v>331</v>
      </c>
      <c r="D5" s="251"/>
      <c r="E5" s="246"/>
      <c r="F5" s="58"/>
    </row>
    <row r="6" spans="1:6" ht="10.5">
      <c r="A6" s="247" t="s">
        <v>61</v>
      </c>
      <c r="B6" s="248"/>
      <c r="C6" s="249" t="s">
        <v>702</v>
      </c>
      <c r="D6" s="249" t="s">
        <v>15</v>
      </c>
      <c r="E6" s="250" t="s">
        <v>16</v>
      </c>
      <c r="F6" s="58"/>
    </row>
    <row r="7" spans="1:6">
      <c r="A7" s="163" t="s">
        <v>21</v>
      </c>
      <c r="B7" s="53">
        <v>0.85</v>
      </c>
      <c r="C7" s="49">
        <v>8.4184698840000003</v>
      </c>
      <c r="D7" s="49">
        <v>10.211989879000001</v>
      </c>
      <c r="E7" s="162">
        <v>18.630459763000001</v>
      </c>
    </row>
    <row r="8" spans="1:6">
      <c r="A8" s="163" t="s">
        <v>593</v>
      </c>
      <c r="B8" s="53">
        <v>0.32700000000000001</v>
      </c>
      <c r="C8" s="49">
        <v>6.9041134399999997</v>
      </c>
      <c r="D8" s="49">
        <v>0.717114633</v>
      </c>
      <c r="E8" s="162">
        <v>7.6212280729999993</v>
      </c>
    </row>
    <row r="9" spans="1:6">
      <c r="A9" s="163" t="s">
        <v>33</v>
      </c>
      <c r="B9" s="53">
        <v>0.45</v>
      </c>
      <c r="C9" s="49">
        <v>22.627241651999999</v>
      </c>
      <c r="D9" s="49">
        <v>4.8197536679999997</v>
      </c>
      <c r="E9" s="162">
        <v>27.446995319999999</v>
      </c>
    </row>
    <row r="10" spans="1:6">
      <c r="A10" s="163" t="s">
        <v>163</v>
      </c>
      <c r="B10" s="53">
        <v>0.65129999999999999</v>
      </c>
      <c r="C10" s="49">
        <v>2.2205767440000002</v>
      </c>
      <c r="D10" s="49">
        <v>0</v>
      </c>
      <c r="E10" s="162">
        <v>2.2205767440000002</v>
      </c>
    </row>
    <row r="11" spans="1:6">
      <c r="A11" s="163" t="s">
        <v>594</v>
      </c>
      <c r="B11" s="53">
        <v>0.58899999999999997</v>
      </c>
      <c r="C11" s="49">
        <v>2.0089238229999999</v>
      </c>
      <c r="D11" s="49">
        <v>0</v>
      </c>
      <c r="E11" s="162">
        <v>2.0089238229999999</v>
      </c>
    </row>
    <row r="12" spans="1:6">
      <c r="A12" s="163" t="s">
        <v>42</v>
      </c>
      <c r="B12" s="53">
        <v>0.36660500000000001</v>
      </c>
      <c r="C12" s="49">
        <v>50.769838356000001</v>
      </c>
      <c r="D12" s="49">
        <v>3E-9</v>
      </c>
      <c r="E12" s="162">
        <v>50.769838358999998</v>
      </c>
    </row>
    <row r="13" spans="1:6">
      <c r="A13" s="163" t="s">
        <v>47</v>
      </c>
      <c r="B13" s="53">
        <v>0.7</v>
      </c>
      <c r="C13" s="49">
        <v>54.895637227000002</v>
      </c>
      <c r="D13" s="49">
        <v>17.720515751000001</v>
      </c>
      <c r="E13" s="162">
        <v>72.616152978000002</v>
      </c>
    </row>
    <row r="14" spans="1:6">
      <c r="A14" s="163" t="s">
        <v>51</v>
      </c>
      <c r="B14" s="127" t="s">
        <v>162</v>
      </c>
      <c r="C14" s="49">
        <v>26.311938919999999</v>
      </c>
      <c r="D14" s="49">
        <v>2.0040883209999998</v>
      </c>
      <c r="E14" s="162">
        <v>28.316027241</v>
      </c>
    </row>
    <row r="15" spans="1:6">
      <c r="A15" s="163" t="s">
        <v>173</v>
      </c>
      <c r="B15" s="127" t="s">
        <v>164</v>
      </c>
      <c r="C15" s="49">
        <v>0.114399878</v>
      </c>
      <c r="D15" s="49">
        <v>0.66206968200000005</v>
      </c>
      <c r="E15" s="162">
        <v>0.77646956</v>
      </c>
    </row>
    <row r="16" spans="1:6">
      <c r="A16" s="163" t="s">
        <v>419</v>
      </c>
      <c r="B16" s="53">
        <v>0.1988</v>
      </c>
      <c r="C16" s="49">
        <v>0.30816094099999997</v>
      </c>
      <c r="D16" s="49">
        <v>1.998139584</v>
      </c>
      <c r="E16" s="162">
        <v>2.3063005250000002</v>
      </c>
    </row>
    <row r="17" spans="1:5">
      <c r="A17" s="163" t="s">
        <v>56</v>
      </c>
      <c r="B17" s="53">
        <v>0.55300000000000005</v>
      </c>
      <c r="C17" s="49">
        <v>22.648128424999999</v>
      </c>
      <c r="D17" s="49">
        <v>18.312090610999999</v>
      </c>
      <c r="E17" s="162">
        <v>40.960219035999998</v>
      </c>
    </row>
    <row r="18" spans="1:5">
      <c r="A18" s="163" t="s">
        <v>57</v>
      </c>
      <c r="B18" s="53">
        <v>0.58550000000000002</v>
      </c>
      <c r="C18" s="49">
        <v>32.069947945999999</v>
      </c>
      <c r="D18" s="49">
        <v>68.626647575000007</v>
      </c>
      <c r="E18" s="162">
        <v>100.69659552100001</v>
      </c>
    </row>
    <row r="19" spans="1:5">
      <c r="A19" s="163" t="s">
        <v>60</v>
      </c>
      <c r="B19" s="53">
        <v>0.43969999999999998</v>
      </c>
      <c r="C19" s="49">
        <v>9.6804634420000006</v>
      </c>
      <c r="D19" s="49">
        <v>12.69830937</v>
      </c>
      <c r="E19" s="162">
        <v>22.378772812000001</v>
      </c>
    </row>
    <row r="20" spans="1:5">
      <c r="A20" s="163" t="s">
        <v>65</v>
      </c>
      <c r="B20" s="53">
        <v>0.64</v>
      </c>
      <c r="C20" s="49">
        <v>17.188210958999999</v>
      </c>
      <c r="D20" s="49">
        <v>0</v>
      </c>
      <c r="E20" s="162">
        <v>17.188210958999999</v>
      </c>
    </row>
    <row r="21" spans="1:5">
      <c r="A21" s="163" t="s">
        <v>68</v>
      </c>
      <c r="B21" s="53">
        <v>0.2</v>
      </c>
      <c r="C21" s="49">
        <v>3.8841463690000002</v>
      </c>
      <c r="D21" s="49">
        <v>4.6436158030000003</v>
      </c>
      <c r="E21" s="162">
        <v>8.527762172000001</v>
      </c>
    </row>
    <row r="22" spans="1:5">
      <c r="A22" s="163" t="s">
        <v>71</v>
      </c>
      <c r="B22" s="127" t="s">
        <v>167</v>
      </c>
      <c r="C22" s="49">
        <v>14.897943103999999</v>
      </c>
      <c r="D22" s="49">
        <v>1.747857271</v>
      </c>
      <c r="E22" s="162">
        <v>16.645800375</v>
      </c>
    </row>
    <row r="23" spans="1:5">
      <c r="A23" s="163" t="s">
        <v>74</v>
      </c>
      <c r="B23" s="127" t="s">
        <v>174</v>
      </c>
      <c r="C23" s="49">
        <v>68.520459977999991</v>
      </c>
      <c r="D23" s="49">
        <v>22.616756488</v>
      </c>
      <c r="E23" s="162">
        <v>91.137216465999984</v>
      </c>
    </row>
    <row r="24" spans="1:5">
      <c r="A24" s="163" t="s">
        <v>178</v>
      </c>
      <c r="B24" s="127" t="s">
        <v>175</v>
      </c>
      <c r="C24" s="49">
        <v>29.992296291999999</v>
      </c>
      <c r="D24" s="49">
        <v>84.269982712000001</v>
      </c>
      <c r="E24" s="162">
        <v>114.26227900399999</v>
      </c>
    </row>
    <row r="25" spans="1:5">
      <c r="A25" s="163" t="s">
        <v>83</v>
      </c>
      <c r="B25" s="127">
        <v>0.31316899999999998</v>
      </c>
      <c r="C25" s="49">
        <v>31.431617343000003</v>
      </c>
      <c r="D25" s="49">
        <v>0.50641201899999999</v>
      </c>
      <c r="E25" s="162">
        <v>31.938029362000002</v>
      </c>
    </row>
    <row r="26" spans="1:5">
      <c r="A26" s="163" t="s">
        <v>85</v>
      </c>
      <c r="B26" s="53">
        <v>0.33529999999999999</v>
      </c>
      <c r="C26" s="49">
        <v>6.3167189050000001</v>
      </c>
      <c r="D26" s="49">
        <v>24.266178366999998</v>
      </c>
      <c r="E26" s="162">
        <v>30.582897271999997</v>
      </c>
    </row>
    <row r="27" spans="1:5">
      <c r="A27" s="163" t="s">
        <v>88</v>
      </c>
      <c r="B27" s="127" t="s">
        <v>176</v>
      </c>
      <c r="C27" s="49">
        <v>28.802097658000001</v>
      </c>
      <c r="D27" s="49">
        <v>9.0690561069999998</v>
      </c>
      <c r="E27" s="162">
        <v>37.871153765000003</v>
      </c>
    </row>
    <row r="28" spans="1:5">
      <c r="A28" s="163" t="s">
        <v>466</v>
      </c>
      <c r="B28" s="53">
        <v>0.41499999999999998</v>
      </c>
      <c r="C28" s="49">
        <v>6.6490917280000001</v>
      </c>
      <c r="D28" s="49">
        <v>2.936068847</v>
      </c>
      <c r="E28" s="162">
        <v>9.5851605749999997</v>
      </c>
    </row>
    <row r="29" spans="1:5">
      <c r="A29" s="163" t="s">
        <v>105</v>
      </c>
      <c r="B29" s="53">
        <v>0.30580000000000002</v>
      </c>
      <c r="C29" s="49">
        <v>7.7416049869999997</v>
      </c>
      <c r="D29" s="49">
        <v>124.46889427399999</v>
      </c>
      <c r="E29" s="162">
        <v>132.210499261</v>
      </c>
    </row>
    <row r="30" spans="1:5">
      <c r="A30" s="163" t="s">
        <v>106</v>
      </c>
      <c r="B30" s="53">
        <v>0.30580000000000002</v>
      </c>
      <c r="C30" s="49">
        <v>38.815427397000001</v>
      </c>
      <c r="D30" s="49">
        <v>0</v>
      </c>
      <c r="E30" s="162">
        <v>38.815427397000001</v>
      </c>
    </row>
    <row r="31" spans="1:5">
      <c r="A31" s="163" t="s">
        <v>108</v>
      </c>
      <c r="B31" s="53">
        <v>0.58840000000000003</v>
      </c>
      <c r="C31" s="49">
        <v>51.652023010000001</v>
      </c>
      <c r="D31" s="49">
        <v>3.258017304</v>
      </c>
      <c r="E31" s="162">
        <v>54.910040314</v>
      </c>
    </row>
    <row r="32" spans="1:5">
      <c r="A32" s="163" t="s">
        <v>636</v>
      </c>
      <c r="B32" s="53">
        <v>0.28849999999999998</v>
      </c>
      <c r="C32" s="49">
        <v>0.128620871</v>
      </c>
      <c r="D32" s="49">
        <v>8.3297625E-2</v>
      </c>
      <c r="E32" s="162">
        <v>0.21191849600000001</v>
      </c>
    </row>
    <row r="33" spans="1:5">
      <c r="A33" s="163" t="s">
        <v>524</v>
      </c>
      <c r="B33" s="127" t="s">
        <v>177</v>
      </c>
      <c r="C33" s="49">
        <v>9.2742006329999995</v>
      </c>
      <c r="D33" s="49">
        <v>6.8199697590000001</v>
      </c>
      <c r="E33" s="162">
        <v>16.094170391999999</v>
      </c>
    </row>
    <row r="34" spans="1:5">
      <c r="A34" s="163" t="s">
        <v>225</v>
      </c>
      <c r="B34" s="53">
        <v>0.18</v>
      </c>
      <c r="C34" s="49">
        <v>2.2739138780000001</v>
      </c>
      <c r="D34" s="49">
        <v>6.1083189000000003E-2</v>
      </c>
      <c r="E34" s="162">
        <v>2.3349970670000002</v>
      </c>
    </row>
    <row r="35" spans="1:5">
      <c r="A35" s="163" t="s">
        <v>112</v>
      </c>
      <c r="B35" s="127">
        <v>0.41499999999999998</v>
      </c>
      <c r="C35" s="49">
        <v>15.135681542999999</v>
      </c>
      <c r="D35" s="49">
        <v>0.93947543600000005</v>
      </c>
      <c r="E35" s="162">
        <v>16.075156978999999</v>
      </c>
    </row>
    <row r="36" spans="1:5">
      <c r="A36" s="163" t="s">
        <v>285</v>
      </c>
      <c r="B36" s="127">
        <v>0.28849999999999998</v>
      </c>
      <c r="C36" s="49">
        <v>8.7947178079999997</v>
      </c>
      <c r="D36" s="49">
        <v>0</v>
      </c>
      <c r="E36" s="162">
        <v>8.7947178079999997</v>
      </c>
    </row>
    <row r="37" spans="1:5">
      <c r="A37" s="163" t="s">
        <v>113</v>
      </c>
      <c r="B37" s="127">
        <v>0.53200000000000003</v>
      </c>
      <c r="C37" s="49">
        <v>7.0985975520000002</v>
      </c>
      <c r="D37" s="49">
        <v>5.0118136</v>
      </c>
      <c r="E37" s="162">
        <v>12.110411152000001</v>
      </c>
    </row>
    <row r="38" spans="1:5">
      <c r="A38" s="163" t="s">
        <v>460</v>
      </c>
      <c r="B38" s="127">
        <v>0.59599999999999997</v>
      </c>
      <c r="C38" s="49">
        <v>9.028610445</v>
      </c>
      <c r="D38" s="49">
        <v>0.97628877000000003</v>
      </c>
      <c r="E38" s="162">
        <v>10.004899215</v>
      </c>
    </row>
    <row r="39" spans="1:5">
      <c r="A39" s="163" t="s">
        <v>114</v>
      </c>
      <c r="B39" s="127">
        <v>0.34570000000000001</v>
      </c>
      <c r="C39" s="49">
        <v>50.880425685000006</v>
      </c>
      <c r="D39" s="49">
        <v>69.50899914</v>
      </c>
      <c r="E39" s="162">
        <v>120.38942482500001</v>
      </c>
    </row>
    <row r="40" spans="1:5">
      <c r="A40" s="252" t="s">
        <v>495</v>
      </c>
      <c r="B40" s="128">
        <v>0.45750000000000002</v>
      </c>
      <c r="C40" s="129">
        <v>1.732203443</v>
      </c>
      <c r="D40" s="129">
        <v>2.428494471</v>
      </c>
      <c r="E40" s="172">
        <v>4.160697914</v>
      </c>
    </row>
    <row r="41" spans="1:5" ht="11.1" thickBot="1">
      <c r="A41" s="253" t="s">
        <v>382</v>
      </c>
      <c r="B41" s="254"/>
      <c r="C41" s="174">
        <v>649.21645026600004</v>
      </c>
      <c r="D41" s="174">
        <v>501.38298025899996</v>
      </c>
      <c r="E41" s="175">
        <v>1150.5994305249999</v>
      </c>
    </row>
    <row r="42" spans="1:5" ht="11.1" thickTop="1">
      <c r="A42" s="130"/>
      <c r="B42" s="61"/>
      <c r="C42" s="60"/>
      <c r="D42" s="60"/>
      <c r="E42" s="60"/>
    </row>
    <row r="43" spans="1:5" ht="10.5">
      <c r="A43" s="131"/>
      <c r="B43" s="131"/>
      <c r="C43" s="131"/>
      <c r="D43" s="131"/>
      <c r="E43" s="60"/>
    </row>
    <row r="44" spans="1:5" ht="10.5">
      <c r="A44" s="132" t="s">
        <v>703</v>
      </c>
      <c r="B44" s="131"/>
      <c r="C44" s="131"/>
      <c r="D44" s="131"/>
      <c r="E44" s="60"/>
    </row>
    <row r="45" spans="1:5" ht="10.5">
      <c r="A45" s="132" t="s">
        <v>704</v>
      </c>
      <c r="B45" s="131"/>
      <c r="C45" s="131"/>
      <c r="D45" s="131"/>
      <c r="E45" s="60"/>
    </row>
    <row r="46" spans="1:5">
      <c r="A46" s="132" t="s">
        <v>705</v>
      </c>
      <c r="B46" s="43"/>
      <c r="C46" s="43"/>
      <c r="D46" s="43"/>
      <c r="E46" s="43"/>
    </row>
    <row r="47" spans="1:5">
      <c r="A47" s="132" t="s">
        <v>706</v>
      </c>
      <c r="B47" s="43"/>
      <c r="C47" s="43"/>
      <c r="D47" s="43"/>
      <c r="E47" s="43"/>
    </row>
    <row r="48" spans="1:5" ht="10.5">
      <c r="A48" s="133" t="s">
        <v>686</v>
      </c>
      <c r="B48" s="131"/>
      <c r="C48" s="131"/>
      <c r="D48" s="131"/>
      <c r="E48" s="60"/>
    </row>
    <row r="49" spans="1:20" ht="10.5">
      <c r="A49" s="132" t="s">
        <v>557</v>
      </c>
      <c r="B49" s="131"/>
      <c r="C49" s="131"/>
      <c r="D49" s="131"/>
      <c r="E49" s="60"/>
    </row>
    <row r="50" spans="1:20" ht="10.5">
      <c r="A50" s="132" t="s">
        <v>578</v>
      </c>
      <c r="B50" s="61"/>
      <c r="C50" s="60"/>
      <c r="D50" s="60"/>
      <c r="E50" s="60"/>
    </row>
    <row r="51" spans="1:20" ht="10.5">
      <c r="A51" s="132" t="s">
        <v>625</v>
      </c>
      <c r="B51" s="61"/>
      <c r="C51" s="60"/>
      <c r="D51" s="60"/>
      <c r="E51" s="60"/>
    </row>
    <row r="52" spans="1:20" ht="10.5">
      <c r="A52" s="132" t="s">
        <v>707</v>
      </c>
      <c r="B52" s="51"/>
      <c r="C52" s="52"/>
      <c r="D52" s="52"/>
      <c r="E52" s="51"/>
    </row>
    <row r="53" spans="1:20" ht="11.1" thickBot="1">
      <c r="A53" s="132"/>
      <c r="B53" s="51"/>
      <c r="C53" s="52"/>
      <c r="D53" s="52"/>
      <c r="E53" s="51"/>
    </row>
    <row r="54" spans="1:20" ht="11.1" thickTop="1">
      <c r="A54" s="243" t="s">
        <v>334</v>
      </c>
      <c r="B54" s="244" t="s">
        <v>401</v>
      </c>
      <c r="C54" s="245" t="s">
        <v>331</v>
      </c>
      <c r="D54" s="245"/>
      <c r="E54" s="246"/>
      <c r="F54" s="58"/>
    </row>
    <row r="55" spans="1:20" ht="10.5">
      <c r="A55" s="247" t="s">
        <v>61</v>
      </c>
      <c r="B55" s="248"/>
      <c r="C55" s="249" t="s">
        <v>702</v>
      </c>
      <c r="D55" s="249" t="s">
        <v>15</v>
      </c>
      <c r="E55" s="250" t="s">
        <v>16</v>
      </c>
      <c r="F55" s="58"/>
    </row>
    <row r="56" spans="1:20">
      <c r="A56" s="163" t="s">
        <v>223</v>
      </c>
      <c r="B56" s="53">
        <v>7.5999999999999998E-2</v>
      </c>
      <c r="C56" s="49">
        <v>15.873460273999999</v>
      </c>
      <c r="D56" s="49">
        <v>2.5675507529999999</v>
      </c>
      <c r="E56" s="162">
        <v>18.441011026999998</v>
      </c>
    </row>
    <row r="57" spans="1:20">
      <c r="A57" s="163" t="s">
        <v>19</v>
      </c>
      <c r="B57" s="53">
        <v>0.1178</v>
      </c>
      <c r="C57" s="49">
        <v>0.31944674000000001</v>
      </c>
      <c r="D57" s="49">
        <v>2.1573149999999999E-3</v>
      </c>
      <c r="E57" s="162">
        <v>0.321604055</v>
      </c>
    </row>
    <row r="58" spans="1:20">
      <c r="A58" s="163" t="s">
        <v>528</v>
      </c>
      <c r="B58" s="53">
        <v>0.2</v>
      </c>
      <c r="C58" s="49">
        <v>9.7239531469999996</v>
      </c>
      <c r="D58" s="49">
        <v>5.6481687100000002</v>
      </c>
      <c r="E58" s="162">
        <v>15.372121857</v>
      </c>
    </row>
    <row r="59" spans="1:20">
      <c r="A59" s="163" t="s">
        <v>31</v>
      </c>
      <c r="B59" s="53">
        <v>0.28916900000000001</v>
      </c>
      <c r="C59" s="49">
        <v>8.4580356160000001</v>
      </c>
      <c r="D59" s="49">
        <v>107.254185874</v>
      </c>
      <c r="E59" s="162">
        <v>115.71222149</v>
      </c>
    </row>
    <row r="60" spans="1:20">
      <c r="A60" s="163" t="s">
        <v>288</v>
      </c>
      <c r="B60" s="53">
        <v>0.1482</v>
      </c>
      <c r="C60" s="49">
        <v>2.4625608090000002</v>
      </c>
      <c r="D60" s="49">
        <v>7.6735133999999997E-2</v>
      </c>
      <c r="E60" s="162">
        <v>2.5392959430000004</v>
      </c>
    </row>
    <row r="61" spans="1:20">
      <c r="A61" s="163" t="s">
        <v>76</v>
      </c>
      <c r="B61" s="53">
        <v>0.6</v>
      </c>
      <c r="C61" s="49">
        <v>6.2907171020000003</v>
      </c>
      <c r="D61" s="49">
        <v>5.2308161450000004</v>
      </c>
      <c r="E61" s="162">
        <v>11.521533247000001</v>
      </c>
    </row>
    <row r="62" spans="1:20" ht="12.6">
      <c r="A62" s="163" t="s">
        <v>646</v>
      </c>
      <c r="B62" s="53">
        <v>0.1</v>
      </c>
      <c r="C62" s="49">
        <v>0.23404164399999999</v>
      </c>
      <c r="D62" s="49">
        <v>1.4395415970000001</v>
      </c>
      <c r="E62" s="162">
        <v>1.673583241</v>
      </c>
      <c r="P62"/>
      <c r="Q62"/>
      <c r="R62"/>
      <c r="S62"/>
      <c r="T62"/>
    </row>
    <row r="63" spans="1:20" ht="12.6">
      <c r="A63" s="171" t="s">
        <v>338</v>
      </c>
      <c r="B63" s="134"/>
      <c r="C63" s="129">
        <v>43.362215332000005</v>
      </c>
      <c r="D63" s="129">
        <v>122.21915552800002</v>
      </c>
      <c r="E63" s="172">
        <v>165.58137086000002</v>
      </c>
      <c r="P63"/>
      <c r="Q63"/>
      <c r="R63"/>
      <c r="S63"/>
      <c r="T63"/>
    </row>
    <row r="64" spans="1:20" ht="12.95" thickBot="1">
      <c r="A64" s="173" t="s">
        <v>708</v>
      </c>
      <c r="B64" s="168"/>
      <c r="C64" s="174">
        <v>692.57866559800004</v>
      </c>
      <c r="D64" s="174">
        <v>623.60213578699995</v>
      </c>
      <c r="E64" s="175">
        <v>1316.180801385</v>
      </c>
      <c r="P64"/>
      <c r="Q64"/>
      <c r="R64"/>
      <c r="S64"/>
      <c r="T64"/>
    </row>
    <row r="65" spans="1:20" ht="12.95" thickTop="1">
      <c r="A65" s="50"/>
      <c r="B65" s="43"/>
      <c r="C65" s="49"/>
      <c r="D65" s="49"/>
      <c r="E65" s="49"/>
      <c r="P65"/>
      <c r="Q65"/>
      <c r="R65"/>
      <c r="S65"/>
      <c r="T65"/>
    </row>
    <row r="66" spans="1:20" ht="12.6">
      <c r="A66" s="50"/>
      <c r="B66" s="43"/>
      <c r="C66" s="49"/>
      <c r="D66" s="49"/>
      <c r="E66" s="49"/>
      <c r="P66"/>
      <c r="Q66"/>
      <c r="R66"/>
      <c r="S66"/>
      <c r="T66"/>
    </row>
    <row r="67" spans="1:20" ht="17.45">
      <c r="A67" s="126" t="s">
        <v>709</v>
      </c>
      <c r="B67" s="138"/>
      <c r="C67" s="136"/>
      <c r="D67" s="136"/>
      <c r="E67" s="136"/>
      <c r="F67" s="136"/>
      <c r="G67" s="136"/>
      <c r="H67" s="136"/>
      <c r="I67" s="136"/>
      <c r="J67" s="136"/>
      <c r="K67" s="136"/>
      <c r="L67" s="136"/>
      <c r="M67" s="136"/>
      <c r="N67" s="136"/>
      <c r="O67" s="136"/>
      <c r="P67"/>
      <c r="Q67"/>
      <c r="R67"/>
      <c r="S67"/>
      <c r="T67"/>
    </row>
    <row r="68" spans="1:20" ht="12.95" thickBot="1">
      <c r="B68" s="136"/>
      <c r="C68" s="136"/>
      <c r="D68" s="136"/>
      <c r="E68" s="136"/>
      <c r="F68" s="136"/>
      <c r="G68" s="136"/>
      <c r="H68" s="136"/>
      <c r="I68" s="136"/>
      <c r="J68" s="136"/>
      <c r="K68" s="136"/>
      <c r="L68" s="136"/>
      <c r="M68" s="136"/>
      <c r="N68" s="136"/>
      <c r="O68" s="136"/>
      <c r="P68"/>
      <c r="Q68"/>
      <c r="R68"/>
      <c r="S68"/>
      <c r="T68"/>
    </row>
    <row r="69" spans="1:20" s="58" customFormat="1" ht="12.6">
      <c r="A69" s="145" t="s">
        <v>710</v>
      </c>
      <c r="B69" s="146"/>
      <c r="C69" s="2154" t="s">
        <v>414</v>
      </c>
      <c r="D69" s="2154"/>
      <c r="E69" s="2155"/>
      <c r="F69" s="111" t="s">
        <v>711</v>
      </c>
      <c r="G69" s="111"/>
      <c r="H69" s="112"/>
      <c r="I69" s="113" t="s">
        <v>712</v>
      </c>
      <c r="J69" s="111"/>
      <c r="K69" s="112"/>
      <c r="L69" s="113" t="s">
        <v>713</v>
      </c>
      <c r="M69" s="111"/>
      <c r="N69" s="111"/>
      <c r="O69" s="57"/>
      <c r="P69"/>
      <c r="Q69"/>
      <c r="R69"/>
      <c r="S69"/>
      <c r="T69"/>
    </row>
    <row r="70" spans="1:20" s="58" customFormat="1" ht="12.6">
      <c r="A70" s="147" t="s">
        <v>61</v>
      </c>
      <c r="B70" s="148" t="s">
        <v>401</v>
      </c>
      <c r="C70" s="149" t="s">
        <v>64</v>
      </c>
      <c r="D70" s="149" t="s">
        <v>15</v>
      </c>
      <c r="E70" s="150" t="s">
        <v>16</v>
      </c>
      <c r="F70" s="1954" t="s">
        <v>714</v>
      </c>
      <c r="G70" s="1490" t="s">
        <v>715</v>
      </c>
      <c r="H70" s="1491" t="s">
        <v>16</v>
      </c>
      <c r="I70" s="1492" t="s">
        <v>714</v>
      </c>
      <c r="J70" s="1490" t="s">
        <v>715</v>
      </c>
      <c r="K70" s="1491" t="s">
        <v>16</v>
      </c>
      <c r="L70" s="1492" t="s">
        <v>714</v>
      </c>
      <c r="M70" s="1490" t="s">
        <v>715</v>
      </c>
      <c r="N70" s="1955" t="s">
        <v>16</v>
      </c>
      <c r="O70" s="57"/>
      <c r="P70"/>
      <c r="Q70"/>
      <c r="R70"/>
      <c r="S70"/>
      <c r="T70"/>
    </row>
    <row r="71" spans="1:20" ht="12.6">
      <c r="A71" s="139" t="s">
        <v>681</v>
      </c>
      <c r="B71" s="140">
        <v>0.3</v>
      </c>
      <c r="C71" s="141">
        <v>0.36626862425085621</v>
      </c>
      <c r="D71" s="141">
        <v>8.4641895367348022E-2</v>
      </c>
      <c r="E71" s="141">
        <f t="shared" ref="E71:E82" si="0">C71+D71</f>
        <v>0.45091051961820422</v>
      </c>
      <c r="F71" s="114"/>
      <c r="G71" s="114"/>
      <c r="H71" s="114"/>
      <c r="I71" s="114"/>
      <c r="J71" s="114"/>
      <c r="K71" s="114"/>
      <c r="L71" s="114"/>
      <c r="M71" s="114"/>
      <c r="N71" s="114"/>
      <c r="O71" s="43"/>
      <c r="P71"/>
      <c r="Q71"/>
      <c r="R71"/>
      <c r="S71"/>
      <c r="T71"/>
    </row>
    <row r="72" spans="1:20" ht="12.6">
      <c r="A72" s="139" t="s">
        <v>662</v>
      </c>
      <c r="B72" s="140">
        <v>0.25</v>
      </c>
      <c r="C72" s="141">
        <v>1.5954035637842467</v>
      </c>
      <c r="D72" s="141">
        <v>0.1604039169520548</v>
      </c>
      <c r="E72" s="141">
        <f t="shared" si="0"/>
        <v>1.7558074807363016</v>
      </c>
      <c r="F72" s="49" t="e">
        <v>#REF!</v>
      </c>
      <c r="G72" s="49" t="e">
        <v>#REF!</v>
      </c>
      <c r="H72" s="49" t="e">
        <v>#REF!</v>
      </c>
      <c r="I72" s="49" t="e">
        <v>#REF!</v>
      </c>
      <c r="J72" s="49" t="e">
        <v>#REF!</v>
      </c>
      <c r="K72" s="49" t="e">
        <v>#REF!</v>
      </c>
      <c r="L72" s="49" t="e">
        <v>#REF!</v>
      </c>
      <c r="M72" s="49" t="e">
        <v>#REF!</v>
      </c>
      <c r="N72" s="49" t="e">
        <v>#REF!</v>
      </c>
      <c r="O72" s="43"/>
      <c r="P72"/>
      <c r="Q72"/>
      <c r="R72"/>
      <c r="S72"/>
      <c r="T72"/>
    </row>
    <row r="73" spans="1:20" ht="12.6">
      <c r="A73" s="139" t="s">
        <v>569</v>
      </c>
      <c r="B73" s="140">
        <v>0.18329999999999999</v>
      </c>
      <c r="C73" s="141">
        <v>1.2838355788139447E-2</v>
      </c>
      <c r="D73" s="141">
        <v>3.9743202910958901</v>
      </c>
      <c r="E73" s="141">
        <f t="shared" si="0"/>
        <v>3.9871586468840294</v>
      </c>
      <c r="F73" s="49" t="e">
        <v>#REF!</v>
      </c>
      <c r="G73" s="49" t="e">
        <v>#REF!</v>
      </c>
      <c r="H73" s="49" t="e">
        <v>#REF!</v>
      </c>
      <c r="I73" s="49" t="e">
        <v>#REF!</v>
      </c>
      <c r="J73" s="49" t="e">
        <v>#REF!</v>
      </c>
      <c r="K73" s="49" t="e">
        <v>#REF!</v>
      </c>
      <c r="L73" s="49" t="e">
        <v>#REF!</v>
      </c>
      <c r="M73" s="49" t="e">
        <v>#REF!</v>
      </c>
      <c r="N73" s="49" t="e">
        <v>#REF!</v>
      </c>
      <c r="O73" s="43"/>
      <c r="P73"/>
      <c r="Q73"/>
      <c r="R73"/>
      <c r="S73"/>
      <c r="T73"/>
    </row>
    <row r="74" spans="1:20" ht="12.6">
      <c r="A74" s="139" t="s">
        <v>682</v>
      </c>
      <c r="B74" s="140">
        <v>0.35</v>
      </c>
      <c r="C74" s="141">
        <v>7.341635809075342E-2</v>
      </c>
      <c r="D74" s="141">
        <v>3.7033203961098029E-3</v>
      </c>
      <c r="E74" s="141">
        <f t="shared" si="0"/>
        <v>7.7119678486863227E-2</v>
      </c>
      <c r="F74" s="49" t="e">
        <v>#REF!</v>
      </c>
      <c r="G74" s="49" t="e">
        <v>#REF!</v>
      </c>
      <c r="H74" s="49" t="e">
        <v>#REF!</v>
      </c>
      <c r="I74" s="49" t="e">
        <v>#REF!</v>
      </c>
      <c r="J74" s="49" t="e">
        <v>#REF!</v>
      </c>
      <c r="K74" s="49" t="e">
        <v>#REF!</v>
      </c>
      <c r="L74" s="49" t="e">
        <v>#REF!</v>
      </c>
      <c r="M74" s="49" t="e">
        <v>#REF!</v>
      </c>
      <c r="N74" s="49" t="e">
        <v>#REF!</v>
      </c>
      <c r="O74" s="43"/>
      <c r="P74"/>
      <c r="Q74"/>
      <c r="R74"/>
      <c r="S74"/>
      <c r="T74"/>
    </row>
    <row r="75" spans="1:20" ht="12.6">
      <c r="A75" s="139" t="s">
        <v>66</v>
      </c>
      <c r="B75" s="140">
        <v>1</v>
      </c>
      <c r="C75" s="141">
        <v>1.9378821917808218</v>
      </c>
      <c r="D75" s="141">
        <v>0.28469041095890413</v>
      </c>
      <c r="E75" s="141">
        <f t="shared" si="0"/>
        <v>2.2225726027397261</v>
      </c>
      <c r="F75" s="49" t="e">
        <v>#REF!</v>
      </c>
      <c r="G75" s="49" t="e">
        <v>#REF!</v>
      </c>
      <c r="H75" s="49" t="e">
        <v>#REF!</v>
      </c>
      <c r="I75" s="49" t="e">
        <v>#REF!</v>
      </c>
      <c r="J75" s="49" t="e">
        <v>#REF!</v>
      </c>
      <c r="K75" s="49" t="e">
        <v>#REF!</v>
      </c>
      <c r="L75" s="49" t="e">
        <v>#REF!</v>
      </c>
      <c r="M75" s="49" t="e">
        <v>#REF!</v>
      </c>
      <c r="N75" s="49" t="e">
        <v>#REF!</v>
      </c>
      <c r="O75" s="43"/>
      <c r="P75"/>
      <c r="Q75"/>
      <c r="R75"/>
      <c r="S75"/>
      <c r="T75"/>
    </row>
    <row r="76" spans="1:20" ht="12.6">
      <c r="A76" s="139" t="s">
        <v>344</v>
      </c>
      <c r="B76" s="142">
        <v>0.32500000000000001</v>
      </c>
      <c r="C76" s="141">
        <v>0.22017271377354453</v>
      </c>
      <c r="D76" s="141">
        <v>28.512208219178085</v>
      </c>
      <c r="E76" s="141">
        <f t="shared" si="0"/>
        <v>28.732380932951628</v>
      </c>
      <c r="F76" s="49" t="e">
        <v>#REF!</v>
      </c>
      <c r="G76" s="49" t="e">
        <v>#REF!</v>
      </c>
      <c r="H76" s="49" t="e">
        <v>#REF!</v>
      </c>
      <c r="I76" s="49" t="e">
        <v>#REF!</v>
      </c>
      <c r="J76" s="49" t="e">
        <v>#REF!</v>
      </c>
      <c r="K76" s="49" t="e">
        <v>#REF!</v>
      </c>
      <c r="L76" s="49" t="e">
        <v>#REF!</v>
      </c>
      <c r="M76" s="49" t="e">
        <v>#REF!</v>
      </c>
      <c r="N76" s="49" t="e">
        <v>#REF!</v>
      </c>
      <c r="O76" s="43"/>
      <c r="P76"/>
      <c r="Q76"/>
      <c r="R76"/>
      <c r="S76"/>
      <c r="T76"/>
    </row>
    <row r="77" spans="1:20" ht="12.6">
      <c r="A77" s="139" t="s">
        <v>343</v>
      </c>
      <c r="B77" s="140">
        <v>0.5</v>
      </c>
      <c r="C77" s="141">
        <v>3.2029147902397264</v>
      </c>
      <c r="D77" s="141">
        <v>2.0117366545376711</v>
      </c>
      <c r="E77" s="141">
        <f t="shared" si="0"/>
        <v>5.2146514447773971</v>
      </c>
      <c r="F77" s="49" t="e">
        <v>#REF!</v>
      </c>
      <c r="G77" s="49" t="e">
        <v>#REF!</v>
      </c>
      <c r="H77" s="49" t="e">
        <v>#REF!</v>
      </c>
      <c r="I77" s="49" t="e">
        <v>#REF!</v>
      </c>
      <c r="J77" s="49" t="e">
        <v>#REF!</v>
      </c>
      <c r="K77" s="49" t="e">
        <v>#REF!</v>
      </c>
      <c r="L77" s="49" t="e">
        <v>#REF!</v>
      </c>
      <c r="M77" s="49" t="e">
        <v>#REF!</v>
      </c>
      <c r="N77" s="49" t="e">
        <v>#REF!</v>
      </c>
      <c r="O77" s="43"/>
      <c r="P77"/>
      <c r="Q77"/>
      <c r="R77"/>
      <c r="S77"/>
      <c r="T77"/>
    </row>
    <row r="78" spans="1:20" ht="12.6">
      <c r="A78" s="139" t="s">
        <v>90</v>
      </c>
      <c r="B78" s="140">
        <v>0.25</v>
      </c>
      <c r="C78" s="141">
        <v>26.293687671232878</v>
      </c>
      <c r="D78" s="141">
        <v>1.1655326091609588</v>
      </c>
      <c r="E78" s="141">
        <f t="shared" si="0"/>
        <v>27.459220280393836</v>
      </c>
      <c r="F78" s="49" t="e">
        <v>#REF!</v>
      </c>
      <c r="G78" s="49" t="e">
        <v>#REF!</v>
      </c>
      <c r="H78" s="49" t="e">
        <v>#REF!</v>
      </c>
      <c r="I78" s="49" t="e">
        <v>#REF!</v>
      </c>
      <c r="J78" s="49" t="e">
        <v>#REF!</v>
      </c>
      <c r="K78" s="49" t="e">
        <v>#REF!</v>
      </c>
      <c r="L78" s="49" t="e">
        <v>#REF!</v>
      </c>
      <c r="M78" s="49" t="e">
        <v>#REF!</v>
      </c>
      <c r="N78" s="49" t="e">
        <v>#REF!</v>
      </c>
      <c r="O78" s="43"/>
      <c r="P78"/>
      <c r="Q78"/>
      <c r="R78"/>
      <c r="S78"/>
      <c r="T78"/>
    </row>
    <row r="79" spans="1:20" ht="12.6">
      <c r="A79" s="139" t="s">
        <v>680</v>
      </c>
      <c r="B79" s="140">
        <v>0.25</v>
      </c>
      <c r="C79" s="141">
        <v>2.9305232876712335</v>
      </c>
      <c r="D79" s="141">
        <v>0.28849747431506845</v>
      </c>
      <c r="E79" s="141">
        <f t="shared" si="0"/>
        <v>3.219020761986302</v>
      </c>
      <c r="F79" s="49" t="e">
        <v>#REF!</v>
      </c>
      <c r="G79" s="49" t="e">
        <v>#REF!</v>
      </c>
      <c r="H79" s="49" t="e">
        <v>#REF!</v>
      </c>
      <c r="I79" s="49" t="e">
        <v>#REF!</v>
      </c>
      <c r="J79" s="49" t="e">
        <v>#REF!</v>
      </c>
      <c r="K79" s="49" t="e">
        <v>#REF!</v>
      </c>
      <c r="L79" s="49" t="e">
        <v>#REF!</v>
      </c>
      <c r="M79" s="49" t="e">
        <v>#REF!</v>
      </c>
      <c r="N79" s="49" t="e">
        <v>#REF!</v>
      </c>
      <c r="O79" s="43"/>
      <c r="P79"/>
      <c r="Q79"/>
      <c r="R79"/>
      <c r="S79"/>
      <c r="T79"/>
    </row>
    <row r="80" spans="1:20" ht="12.6">
      <c r="A80" s="139" t="s">
        <v>148</v>
      </c>
      <c r="B80" s="140">
        <v>0.05</v>
      </c>
      <c r="C80" s="141">
        <v>7.9405753424657535</v>
      </c>
      <c r="D80" s="141"/>
      <c r="E80" s="141">
        <f t="shared" si="0"/>
        <v>7.9405753424657535</v>
      </c>
      <c r="F80" s="49" t="e">
        <v>#REF!</v>
      </c>
      <c r="G80" s="49" t="e">
        <v>#REF!</v>
      </c>
      <c r="H80" s="49" t="e">
        <v>#REF!</v>
      </c>
      <c r="I80" s="49" t="e">
        <v>#REF!</v>
      </c>
      <c r="J80" s="49" t="e">
        <v>#REF!</v>
      </c>
      <c r="K80" s="49" t="e">
        <v>#REF!</v>
      </c>
      <c r="L80" s="49" t="e">
        <v>#REF!</v>
      </c>
      <c r="M80" s="49" t="e">
        <v>#REF!</v>
      </c>
      <c r="N80" s="49" t="e">
        <v>#REF!</v>
      </c>
      <c r="O80" s="43"/>
      <c r="P80"/>
      <c r="Q80"/>
      <c r="R80"/>
      <c r="S80"/>
      <c r="T80"/>
    </row>
    <row r="81" spans="1:21" ht="12.6">
      <c r="A81" s="139" t="s">
        <v>220</v>
      </c>
      <c r="B81" s="140">
        <v>0.15</v>
      </c>
      <c r="C81" s="141">
        <v>6.4720246575342459</v>
      </c>
      <c r="D81" s="141"/>
      <c r="E81" s="141">
        <f t="shared" si="0"/>
        <v>6.4720246575342459</v>
      </c>
      <c r="F81" s="49" t="e">
        <v>#REF!</v>
      </c>
      <c r="G81" s="49" t="e">
        <v>#REF!</v>
      </c>
      <c r="H81" s="49" t="e">
        <v>#REF!</v>
      </c>
      <c r="I81" s="49" t="e">
        <v>#REF!</v>
      </c>
      <c r="J81" s="49" t="e">
        <v>#REF!</v>
      </c>
      <c r="K81" s="49" t="e">
        <v>#REF!</v>
      </c>
      <c r="L81" s="49" t="e">
        <v>#REF!</v>
      </c>
      <c r="M81" s="49" t="e">
        <v>#REF!</v>
      </c>
      <c r="N81" s="49" t="e">
        <v>#REF!</v>
      </c>
      <c r="O81" s="43"/>
      <c r="P81"/>
      <c r="Q81"/>
      <c r="R81"/>
      <c r="S81"/>
      <c r="T81"/>
    </row>
    <row r="82" spans="1:21" ht="12.6">
      <c r="A82" s="139" t="s">
        <v>425</v>
      </c>
      <c r="B82" s="140">
        <v>0.6</v>
      </c>
      <c r="C82" s="141">
        <v>6.056038345462329</v>
      </c>
      <c r="D82" s="141"/>
      <c r="E82" s="141">
        <f t="shared" si="0"/>
        <v>6.056038345462329</v>
      </c>
      <c r="F82" s="107" t="e">
        <v>#REF!</v>
      </c>
      <c r="G82" s="107" t="e">
        <v>#REF!</v>
      </c>
      <c r="H82" s="107" t="e">
        <v>#REF!</v>
      </c>
      <c r="I82" s="107" t="e">
        <v>#REF!</v>
      </c>
      <c r="J82" s="107" t="e">
        <v>#REF!</v>
      </c>
      <c r="K82" s="107" t="e">
        <v>#REF!</v>
      </c>
      <c r="L82" s="107" t="e">
        <v>#REF!</v>
      </c>
      <c r="M82" s="107" t="e">
        <v>#REF!</v>
      </c>
      <c r="N82" s="107" t="e">
        <v>#REF!</v>
      </c>
      <c r="O82" s="43"/>
      <c r="P82"/>
      <c r="Q82"/>
      <c r="R82"/>
      <c r="S82"/>
      <c r="T82"/>
    </row>
    <row r="83" spans="1:21" ht="12.95" thickBot="1">
      <c r="A83" s="1189" t="s">
        <v>716</v>
      </c>
      <c r="B83" s="1190"/>
      <c r="C83" s="1191">
        <f>SUM(C71:C82)</f>
        <v>57.101745902074533</v>
      </c>
      <c r="D83" s="1191">
        <f>SUM(D71:D82)</f>
        <v>36.485734791962088</v>
      </c>
      <c r="E83" s="1192">
        <f>SUM(E71:E82)</f>
        <v>93.587480694036614</v>
      </c>
      <c r="F83" s="107"/>
      <c r="G83" s="107"/>
      <c r="H83" s="107"/>
      <c r="I83" s="107"/>
      <c r="J83" s="107"/>
      <c r="K83" s="107"/>
      <c r="L83" s="107"/>
      <c r="M83" s="107"/>
      <c r="N83" s="107"/>
      <c r="O83" s="43"/>
      <c r="P83"/>
      <c r="Q83"/>
      <c r="R83"/>
      <c r="S83"/>
      <c r="T83"/>
    </row>
    <row r="84" spans="1:21" ht="12.6">
      <c r="A84" s="143" t="s">
        <v>665</v>
      </c>
      <c r="B84" s="144"/>
      <c r="C84" s="144"/>
      <c r="D84" s="144"/>
      <c r="E84" s="154"/>
      <c r="F84" s="107"/>
      <c r="G84" s="107"/>
      <c r="H84" s="107"/>
      <c r="I84" s="107"/>
      <c r="J84" s="107"/>
      <c r="K84" s="107"/>
      <c r="L84" s="107"/>
      <c r="M84" s="107"/>
      <c r="N84" s="107"/>
      <c r="O84" s="43"/>
      <c r="P84"/>
      <c r="Q84"/>
      <c r="R84"/>
      <c r="S84"/>
      <c r="T84"/>
    </row>
    <row r="85" spans="1:21" ht="12.6">
      <c r="A85" s="143"/>
      <c r="B85" s="154"/>
      <c r="C85" s="154"/>
      <c r="D85" s="154"/>
      <c r="E85" s="144"/>
      <c r="F85" s="107"/>
      <c r="G85" s="107"/>
      <c r="H85" s="107"/>
      <c r="I85" s="107"/>
      <c r="J85" s="107"/>
      <c r="K85" s="107"/>
      <c r="L85" s="107"/>
      <c r="M85" s="107"/>
      <c r="N85" s="107"/>
      <c r="O85" s="43"/>
      <c r="P85"/>
      <c r="Q85"/>
      <c r="R85"/>
      <c r="S85"/>
      <c r="T85"/>
    </row>
    <row r="86" spans="1:21" ht="15.6">
      <c r="A86" s="152" t="s">
        <v>717</v>
      </c>
      <c r="B86" s="151"/>
      <c r="C86" s="49"/>
      <c r="E86" s="49"/>
      <c r="F86" s="107"/>
      <c r="G86" s="107"/>
      <c r="H86" s="107"/>
      <c r="I86" s="107"/>
      <c r="J86" s="107"/>
      <c r="K86" s="107"/>
      <c r="L86" s="107"/>
      <c r="M86" s="107"/>
      <c r="N86" s="107"/>
      <c r="O86" s="43"/>
      <c r="P86"/>
      <c r="Q86"/>
      <c r="R86"/>
      <c r="S86"/>
      <c r="T86"/>
      <c r="U86"/>
    </row>
    <row r="87" spans="1:21" ht="12.95" thickBot="1">
      <c r="A87" s="1193"/>
      <c r="B87" s="106"/>
      <c r="C87" s="49"/>
      <c r="D87" s="49"/>
      <c r="E87" s="49"/>
      <c r="F87" s="107"/>
      <c r="G87" s="107"/>
      <c r="H87" s="107"/>
      <c r="I87" s="107"/>
      <c r="J87" s="107"/>
      <c r="K87" s="107"/>
      <c r="L87" s="107"/>
      <c r="M87" s="107"/>
      <c r="N87" s="107"/>
      <c r="O87" s="43"/>
      <c r="P87"/>
      <c r="Q87"/>
      <c r="R87"/>
      <c r="S87"/>
      <c r="T87"/>
      <c r="U87"/>
    </row>
    <row r="88" spans="1:21" ht="12.95" thickTop="1">
      <c r="A88" s="156" t="s">
        <v>339</v>
      </c>
      <c r="B88" s="157"/>
      <c r="C88" s="157" t="s">
        <v>414</v>
      </c>
      <c r="D88" s="157"/>
      <c r="E88" s="158"/>
      <c r="F88" s="107"/>
      <c r="G88" s="107"/>
      <c r="H88" s="107"/>
      <c r="I88" s="107"/>
      <c r="J88" s="107"/>
      <c r="K88" s="107"/>
      <c r="L88" s="107"/>
      <c r="M88" s="107"/>
      <c r="N88" s="107"/>
      <c r="O88" s="43"/>
      <c r="P88"/>
      <c r="Q88"/>
      <c r="R88"/>
      <c r="S88"/>
      <c r="T88"/>
      <c r="U88"/>
    </row>
    <row r="89" spans="1:21" ht="12.6">
      <c r="A89" s="159" t="s">
        <v>61</v>
      </c>
      <c r="B89" s="115" t="s">
        <v>401</v>
      </c>
      <c r="C89" s="105" t="s">
        <v>64</v>
      </c>
      <c r="D89" s="105" t="s">
        <v>15</v>
      </c>
      <c r="E89" s="160" t="s">
        <v>16</v>
      </c>
      <c r="F89" s="49" t="e">
        <v>#REF!</v>
      </c>
      <c r="G89" s="49" t="e">
        <v>#REF!</v>
      </c>
      <c r="H89" s="49" t="e">
        <v>#REF!</v>
      </c>
      <c r="I89" s="49" t="e">
        <v>#REF!</v>
      </c>
      <c r="J89" s="49" t="e">
        <v>#REF!</v>
      </c>
      <c r="K89" s="49" t="e">
        <v>#REF!</v>
      </c>
      <c r="L89" s="49" t="e">
        <v>#REF!</v>
      </c>
      <c r="M89" s="49" t="e">
        <v>#REF!</v>
      </c>
      <c r="N89" s="49" t="e">
        <v>#REF!</v>
      </c>
      <c r="O89" s="43"/>
      <c r="P89"/>
      <c r="Q89"/>
      <c r="R89"/>
      <c r="S89"/>
      <c r="T89"/>
      <c r="U89"/>
    </row>
    <row r="90" spans="1:21" ht="12.6">
      <c r="A90" s="161" t="s">
        <v>352</v>
      </c>
      <c r="B90" s="53">
        <v>0.17</v>
      </c>
      <c r="C90" s="49">
        <v>4.2593452049999998</v>
      </c>
      <c r="D90" s="49"/>
      <c r="E90" s="162">
        <v>4.2593452049999998</v>
      </c>
      <c r="F90" s="49"/>
      <c r="G90" s="49"/>
      <c r="H90" s="49"/>
      <c r="I90" s="49"/>
      <c r="J90" s="49"/>
      <c r="K90" s="49"/>
      <c r="L90" s="49"/>
      <c r="M90" s="49"/>
      <c r="N90" s="49"/>
      <c r="O90" s="116"/>
      <c r="P90"/>
      <c r="Q90"/>
      <c r="R90"/>
      <c r="S90"/>
      <c r="T90"/>
      <c r="U90"/>
    </row>
    <row r="91" spans="1:21" ht="12.6">
      <c r="A91" s="163" t="s">
        <v>464</v>
      </c>
      <c r="B91" s="53">
        <v>0.3</v>
      </c>
      <c r="C91" s="49"/>
      <c r="D91" s="49">
        <v>0.357731507</v>
      </c>
      <c r="E91" s="162">
        <v>0.357731507</v>
      </c>
      <c r="F91" s="49"/>
      <c r="G91" s="49"/>
      <c r="H91" s="49"/>
      <c r="I91" s="49"/>
      <c r="J91" s="49"/>
      <c r="K91" s="49"/>
      <c r="L91" s="49"/>
      <c r="M91" s="49"/>
      <c r="N91" s="49"/>
      <c r="O91" s="116"/>
      <c r="P91"/>
      <c r="Q91"/>
      <c r="R91"/>
      <c r="S91"/>
      <c r="T91"/>
      <c r="U91"/>
    </row>
    <row r="92" spans="1:21" ht="12.6">
      <c r="A92" s="163" t="s">
        <v>631</v>
      </c>
      <c r="B92" s="53">
        <v>5.8799999999999998E-2</v>
      </c>
      <c r="C92" s="49">
        <v>0.81953313400000005</v>
      </c>
      <c r="D92" s="49">
        <v>2.8671241E-2</v>
      </c>
      <c r="E92" s="162">
        <v>0.84820437500000001</v>
      </c>
      <c r="F92" s="49"/>
      <c r="G92" s="49"/>
      <c r="H92" s="49"/>
      <c r="I92" s="49"/>
      <c r="J92" s="49"/>
      <c r="K92" s="49"/>
      <c r="L92" s="49"/>
      <c r="M92" s="49"/>
      <c r="N92" s="49"/>
      <c r="O92" s="116"/>
      <c r="P92"/>
      <c r="Q92"/>
      <c r="R92"/>
      <c r="S92"/>
      <c r="T92"/>
      <c r="U92"/>
    </row>
    <row r="93" spans="1:21" ht="12.6">
      <c r="A93" s="163" t="s">
        <v>690</v>
      </c>
      <c r="B93" s="53">
        <v>8.5599999999999996E-2</v>
      </c>
      <c r="C93" s="49">
        <v>61.490136986000003</v>
      </c>
      <c r="D93" s="49"/>
      <c r="E93" s="162">
        <v>61.490136986000003</v>
      </c>
      <c r="F93" s="49"/>
      <c r="G93" s="49"/>
      <c r="H93" s="49"/>
      <c r="I93" s="49"/>
      <c r="J93" s="49"/>
      <c r="K93" s="49"/>
      <c r="L93" s="49"/>
      <c r="M93" s="49"/>
      <c r="N93" s="49"/>
      <c r="O93" s="116"/>
      <c r="P93"/>
      <c r="Q93"/>
      <c r="R93"/>
      <c r="S93"/>
      <c r="T93"/>
      <c r="U93"/>
    </row>
    <row r="94" spans="1:21" ht="12.6">
      <c r="A94" s="163" t="s">
        <v>516</v>
      </c>
      <c r="B94" s="53">
        <v>0.255</v>
      </c>
      <c r="C94" s="49">
        <v>9.7647863009999991</v>
      </c>
      <c r="D94" s="49">
        <v>29.283147945</v>
      </c>
      <c r="E94" s="162">
        <v>39.047934245999997</v>
      </c>
      <c r="F94" s="49"/>
      <c r="G94" s="49"/>
      <c r="H94" s="49"/>
      <c r="I94" s="49"/>
      <c r="J94" s="49"/>
      <c r="K94" s="49"/>
      <c r="L94" s="49"/>
      <c r="M94" s="49"/>
      <c r="N94" s="49"/>
      <c r="O94" s="116"/>
      <c r="P94"/>
      <c r="Q94"/>
      <c r="R94"/>
      <c r="S94"/>
      <c r="T94"/>
      <c r="U94"/>
    </row>
    <row r="95" spans="1:21" ht="12.6">
      <c r="A95" s="163" t="s">
        <v>452</v>
      </c>
      <c r="B95" s="1194">
        <v>9.6799999999999997E-2</v>
      </c>
      <c r="C95" s="49">
        <v>13.586660274</v>
      </c>
      <c r="D95" s="49"/>
      <c r="E95" s="162">
        <v>13.586660274</v>
      </c>
      <c r="F95" s="49"/>
      <c r="G95" s="49"/>
      <c r="H95" s="49"/>
      <c r="I95" s="49"/>
      <c r="J95" s="49"/>
      <c r="K95" s="49"/>
      <c r="L95" s="49"/>
      <c r="M95" s="49"/>
      <c r="N95" s="49"/>
      <c r="O95" s="116"/>
      <c r="P95"/>
      <c r="Q95"/>
      <c r="R95"/>
      <c r="S95"/>
      <c r="T95"/>
      <c r="U95"/>
    </row>
    <row r="96" spans="1:21" ht="12.6">
      <c r="A96" s="163" t="s">
        <v>691</v>
      </c>
      <c r="B96" s="53">
        <v>0.23330000000000001</v>
      </c>
      <c r="C96" s="49">
        <v>30.767328766999999</v>
      </c>
      <c r="D96" s="49"/>
      <c r="E96" s="162">
        <v>30.767328766999999</v>
      </c>
      <c r="F96" s="49"/>
      <c r="G96" s="49"/>
      <c r="H96" s="49"/>
      <c r="I96" s="49"/>
      <c r="J96" s="49"/>
      <c r="K96" s="49"/>
      <c r="L96" s="49"/>
      <c r="M96" s="49"/>
      <c r="N96" s="49"/>
      <c r="O96" s="116"/>
      <c r="P96"/>
      <c r="Q96"/>
      <c r="R96"/>
      <c r="S96"/>
      <c r="T96"/>
      <c r="U96"/>
    </row>
    <row r="97" spans="1:21" ht="12.6">
      <c r="A97" s="1195" t="s">
        <v>444</v>
      </c>
      <c r="B97" s="127">
        <v>0.1333</v>
      </c>
      <c r="C97" s="49">
        <v>14.955572603</v>
      </c>
      <c r="D97" s="49"/>
      <c r="E97" s="162">
        <v>14.955572603</v>
      </c>
      <c r="F97" s="49"/>
      <c r="G97" s="49"/>
      <c r="H97" s="49"/>
      <c r="I97" s="49"/>
      <c r="J97" s="49"/>
      <c r="K97" s="49"/>
      <c r="L97" s="49"/>
      <c r="M97" s="49"/>
      <c r="N97" s="49"/>
      <c r="O97" s="116"/>
      <c r="P97"/>
      <c r="Q97"/>
      <c r="R97"/>
      <c r="S97"/>
      <c r="T97"/>
      <c r="U97"/>
    </row>
    <row r="98" spans="1:21" ht="12.6">
      <c r="A98" s="1195" t="s">
        <v>445</v>
      </c>
      <c r="B98" s="127">
        <v>0.1333</v>
      </c>
      <c r="C98" s="49">
        <v>20.421767122999999</v>
      </c>
      <c r="D98" s="49"/>
      <c r="E98" s="162">
        <v>20.421767122999999</v>
      </c>
      <c r="F98" s="49" t="e">
        <v>#REF!</v>
      </c>
      <c r="G98" s="49" t="e">
        <v>#REF!</v>
      </c>
      <c r="H98" s="49" t="e">
        <v>#REF!</v>
      </c>
      <c r="I98" s="49" t="e">
        <v>#REF!</v>
      </c>
      <c r="J98" s="49" t="e">
        <v>#REF!</v>
      </c>
      <c r="K98" s="49" t="e">
        <v>#REF!</v>
      </c>
      <c r="L98" s="49" t="e">
        <v>#REF!</v>
      </c>
      <c r="M98" s="49" t="e">
        <v>#REF!</v>
      </c>
      <c r="N98" s="49" t="e">
        <v>#REF!</v>
      </c>
      <c r="O98" s="116"/>
      <c r="P98"/>
      <c r="Q98"/>
      <c r="R98"/>
      <c r="S98"/>
      <c r="T98"/>
      <c r="U98"/>
    </row>
    <row r="99" spans="1:21" ht="12.6">
      <c r="A99" s="1195" t="s">
        <v>692</v>
      </c>
      <c r="B99" s="1196">
        <v>0.1333</v>
      </c>
      <c r="C99" s="1197">
        <v>0.198871254</v>
      </c>
      <c r="D99" s="1197"/>
      <c r="E99" s="1198">
        <v>0.198871254</v>
      </c>
      <c r="F99" s="1197"/>
      <c r="G99" s="1197"/>
      <c r="H99" s="1197"/>
      <c r="I99" s="1197"/>
      <c r="J99" s="1197"/>
      <c r="K99" s="1197"/>
      <c r="L99" s="1197"/>
      <c r="M99" s="1197"/>
      <c r="N99" s="1197"/>
      <c r="O99" s="116"/>
      <c r="P99"/>
      <c r="Q99"/>
      <c r="R99"/>
      <c r="S99"/>
      <c r="T99"/>
      <c r="U99"/>
    </row>
    <row r="100" spans="1:21" ht="12.6">
      <c r="A100" s="1195" t="s">
        <v>442</v>
      </c>
      <c r="B100" s="53">
        <v>0.23330000000000001</v>
      </c>
      <c r="C100" s="116">
        <v>54.830509589000002</v>
      </c>
      <c r="D100" s="116"/>
      <c r="E100" s="1198">
        <v>54.830509589000002</v>
      </c>
      <c r="F100" s="107"/>
      <c r="G100" s="107"/>
      <c r="H100" s="107"/>
      <c r="I100" s="107"/>
      <c r="J100" s="107"/>
      <c r="K100" s="107"/>
      <c r="L100" s="107"/>
      <c r="M100" s="107"/>
      <c r="N100" s="107"/>
      <c r="O100" s="116"/>
      <c r="P100"/>
      <c r="Q100"/>
      <c r="R100"/>
      <c r="S100"/>
      <c r="T100"/>
      <c r="U100"/>
    </row>
    <row r="101" spans="1:21" ht="12.6">
      <c r="A101" s="1195" t="s">
        <v>454</v>
      </c>
      <c r="B101" s="53">
        <v>0.23330000000000001</v>
      </c>
      <c r="C101" s="116">
        <v>19.549208219</v>
      </c>
      <c r="D101" s="116"/>
      <c r="E101" s="1198">
        <v>19.549208219</v>
      </c>
      <c r="F101" s="107"/>
      <c r="G101" s="107"/>
      <c r="H101" s="107"/>
      <c r="I101" s="107"/>
      <c r="J101" s="107"/>
      <c r="K101" s="107"/>
      <c r="L101" s="107"/>
      <c r="M101" s="107"/>
      <c r="N101" s="107"/>
      <c r="O101" s="116"/>
      <c r="P101"/>
      <c r="Q101"/>
      <c r="R101"/>
      <c r="S101"/>
      <c r="T101"/>
      <c r="U101"/>
    </row>
    <row r="102" spans="1:21" ht="12.6">
      <c r="A102" s="1195" t="s">
        <v>152</v>
      </c>
      <c r="B102" s="53">
        <v>0.31850000000000001</v>
      </c>
      <c r="C102" s="116"/>
      <c r="D102" s="116">
        <v>41.074071232999998</v>
      </c>
      <c r="E102" s="1198">
        <v>41.074071232999998</v>
      </c>
      <c r="F102" s="107"/>
      <c r="G102" s="107"/>
      <c r="H102" s="107"/>
      <c r="I102" s="107"/>
      <c r="J102" s="107"/>
      <c r="K102" s="107"/>
      <c r="L102" s="107"/>
      <c r="M102" s="107"/>
      <c r="N102" s="107"/>
      <c r="O102" s="116"/>
      <c r="P102"/>
      <c r="Q102"/>
      <c r="R102"/>
      <c r="S102"/>
      <c r="T102"/>
      <c r="U102"/>
    </row>
    <row r="103" spans="1:21" ht="12.6">
      <c r="A103" s="1195" t="s">
        <v>693</v>
      </c>
      <c r="B103" s="53">
        <v>0.45900000000000002</v>
      </c>
      <c r="C103" s="116">
        <v>23.482871233000001</v>
      </c>
      <c r="D103" s="116"/>
      <c r="E103" s="164">
        <v>23.482871233000001</v>
      </c>
      <c r="F103" s="116"/>
      <c r="G103" s="116"/>
      <c r="H103" s="116"/>
      <c r="I103" s="116"/>
      <c r="J103" s="116"/>
      <c r="K103" s="116"/>
      <c r="L103" s="116"/>
      <c r="M103" s="116"/>
      <c r="N103" s="116"/>
      <c r="O103" s="116"/>
      <c r="P103"/>
      <c r="Q103"/>
      <c r="R103"/>
      <c r="S103"/>
      <c r="T103"/>
      <c r="U103"/>
    </row>
    <row r="104" spans="1:21" ht="12.6">
      <c r="A104" s="1195" t="s">
        <v>449</v>
      </c>
      <c r="B104" s="53">
        <v>0.1333</v>
      </c>
      <c r="C104" s="116">
        <v>2.9577958899999999</v>
      </c>
      <c r="D104" s="116"/>
      <c r="E104" s="1198">
        <v>2.9577958899999999</v>
      </c>
      <c r="F104" s="107"/>
      <c r="G104" s="107"/>
      <c r="H104" s="107"/>
      <c r="I104" s="107"/>
      <c r="J104" s="107"/>
      <c r="K104" s="107"/>
      <c r="L104" s="107"/>
      <c r="M104" s="107"/>
      <c r="N104" s="107"/>
      <c r="O104" s="116"/>
      <c r="P104"/>
      <c r="Q104"/>
      <c r="R104"/>
      <c r="S104"/>
      <c r="T104"/>
      <c r="U104"/>
    </row>
    <row r="105" spans="1:21" ht="12.6">
      <c r="A105" s="1195" t="s">
        <v>235</v>
      </c>
      <c r="B105" s="53">
        <v>0.3</v>
      </c>
      <c r="C105" s="116">
        <v>8.8947671229999994</v>
      </c>
      <c r="D105" s="116"/>
      <c r="E105" s="1198">
        <v>8.8947671229999994</v>
      </c>
      <c r="F105" s="107"/>
      <c r="G105" s="107"/>
      <c r="H105" s="107"/>
      <c r="I105" s="107"/>
      <c r="J105" s="107"/>
      <c r="K105" s="107"/>
      <c r="L105" s="107"/>
      <c r="M105" s="107"/>
      <c r="N105" s="107"/>
      <c r="O105" s="116"/>
      <c r="P105"/>
      <c r="Q105"/>
      <c r="R105"/>
      <c r="S105"/>
      <c r="T105"/>
      <c r="U105"/>
    </row>
    <row r="106" spans="1:21" ht="12.6">
      <c r="A106" s="1195" t="s">
        <v>694</v>
      </c>
      <c r="B106" s="1196">
        <v>0.1</v>
      </c>
      <c r="C106" s="1197">
        <v>2.0222599319999999</v>
      </c>
      <c r="D106" s="107"/>
      <c r="E106" s="1198">
        <v>2.0222599319999999</v>
      </c>
      <c r="F106" s="107"/>
      <c r="G106" s="107"/>
      <c r="H106" s="107"/>
      <c r="I106" s="107"/>
      <c r="J106" s="107"/>
      <c r="K106" s="107"/>
      <c r="L106" s="107"/>
      <c r="M106" s="107"/>
      <c r="N106" s="107"/>
      <c r="O106" s="116"/>
      <c r="P106"/>
      <c r="Q106"/>
      <c r="R106"/>
      <c r="S106"/>
      <c r="T106"/>
      <c r="U106"/>
    </row>
    <row r="107" spans="1:21" ht="12.6">
      <c r="A107" s="1195" t="s">
        <v>695</v>
      </c>
      <c r="B107" s="1196">
        <v>0.125</v>
      </c>
      <c r="C107" s="1197">
        <v>0.58462542799999995</v>
      </c>
      <c r="D107" s="107"/>
      <c r="E107" s="1198">
        <v>0.58462542799999995</v>
      </c>
      <c r="F107" s="107"/>
      <c r="G107" s="107"/>
      <c r="H107" s="107"/>
      <c r="I107" s="107"/>
      <c r="J107" s="107"/>
      <c r="K107" s="107"/>
      <c r="L107" s="107"/>
      <c r="M107" s="107"/>
      <c r="N107" s="107"/>
      <c r="O107" s="116"/>
      <c r="P107"/>
      <c r="Q107"/>
      <c r="R107"/>
      <c r="S107"/>
      <c r="T107"/>
      <c r="U107"/>
    </row>
    <row r="108" spans="1:21" ht="12.6">
      <c r="A108" s="1195" t="s">
        <v>450</v>
      </c>
      <c r="B108" s="118">
        <v>0.1333</v>
      </c>
      <c r="C108" s="119">
        <v>9.2822739730000006</v>
      </c>
      <c r="D108" s="109"/>
      <c r="E108" s="165">
        <v>9.2822739730000006</v>
      </c>
      <c r="F108" s="49" t="e">
        <v>#REF!</v>
      </c>
      <c r="G108" s="49" t="e">
        <v>#REF!</v>
      </c>
      <c r="H108" s="49" t="e">
        <v>#REF!</v>
      </c>
      <c r="I108" s="49" t="e">
        <v>#REF!</v>
      </c>
      <c r="J108" s="49" t="e">
        <v>#REF!</v>
      </c>
      <c r="K108" s="49" t="e">
        <v>#REF!</v>
      </c>
      <c r="L108" s="49" t="e">
        <v>#REF!</v>
      </c>
      <c r="M108" s="49" t="e">
        <v>#REF!</v>
      </c>
      <c r="N108" s="49" t="e">
        <v>#REF!</v>
      </c>
      <c r="O108" s="116"/>
      <c r="P108"/>
      <c r="Q108"/>
      <c r="R108"/>
      <c r="S108"/>
      <c r="T108"/>
      <c r="U108"/>
    </row>
    <row r="109" spans="1:21" ht="12.6">
      <c r="A109" s="1195" t="s">
        <v>696</v>
      </c>
      <c r="B109" s="53">
        <v>0.1333</v>
      </c>
      <c r="C109" s="49">
        <v>10.937520548</v>
      </c>
      <c r="D109" s="49"/>
      <c r="E109" s="162">
        <v>10.937520548</v>
      </c>
      <c r="F109" s="49" t="e">
        <v>#REF!</v>
      </c>
      <c r="G109" s="49" t="e">
        <v>#REF!</v>
      </c>
      <c r="H109" s="49" t="e">
        <v>#REF!</v>
      </c>
      <c r="I109" s="49" t="e">
        <v>#REF!</v>
      </c>
      <c r="J109" s="49" t="e">
        <v>#REF!</v>
      </c>
      <c r="K109" s="49" t="e">
        <v>#REF!</v>
      </c>
      <c r="L109" s="49" t="e">
        <v>#REF!</v>
      </c>
      <c r="M109" s="49" t="e">
        <v>#REF!</v>
      </c>
      <c r="N109" s="49" t="e">
        <v>#REF!</v>
      </c>
      <c r="O109" s="116"/>
      <c r="P109"/>
      <c r="Q109"/>
      <c r="R109"/>
      <c r="S109"/>
      <c r="T109"/>
      <c r="U109"/>
    </row>
    <row r="110" spans="1:21" ht="12.6">
      <c r="A110" s="163" t="s">
        <v>123</v>
      </c>
      <c r="B110" s="53">
        <v>0.2021</v>
      </c>
      <c r="C110" s="49">
        <v>48.904383562</v>
      </c>
      <c r="D110" s="49"/>
      <c r="E110" s="162">
        <v>48.904383562</v>
      </c>
      <c r="F110" s="49" t="e">
        <v>#REF!</v>
      </c>
      <c r="G110" s="49" t="e">
        <v>#REF!</v>
      </c>
      <c r="H110" s="49" t="e">
        <v>#REF!</v>
      </c>
      <c r="I110" s="49" t="e">
        <v>#REF!</v>
      </c>
      <c r="J110" s="49" t="e">
        <v>#REF!</v>
      </c>
      <c r="K110" s="49" t="e">
        <v>#REF!</v>
      </c>
      <c r="L110" s="49" t="e">
        <v>#REF!</v>
      </c>
      <c r="M110" s="49" t="e">
        <v>#REF!</v>
      </c>
      <c r="N110" s="49" t="e">
        <v>#REF!</v>
      </c>
      <c r="O110" s="116"/>
      <c r="P110"/>
      <c r="Q110"/>
      <c r="R110"/>
      <c r="S110"/>
      <c r="T110"/>
      <c r="U110"/>
    </row>
    <row r="111" spans="1:21" ht="12.6">
      <c r="A111" s="163" t="s">
        <v>649</v>
      </c>
      <c r="B111" s="53">
        <v>0.37</v>
      </c>
      <c r="C111" s="49">
        <v>4.1747708909999997</v>
      </c>
      <c r="D111" s="49"/>
      <c r="E111" s="162">
        <v>4.1747708909999997</v>
      </c>
      <c r="F111" s="49"/>
      <c r="G111" s="49"/>
      <c r="H111" s="49"/>
      <c r="I111" s="49"/>
      <c r="J111" s="49"/>
      <c r="K111" s="49"/>
      <c r="L111" s="49"/>
      <c r="M111" s="49"/>
      <c r="N111" s="49"/>
      <c r="O111" s="116"/>
      <c r="P111"/>
      <c r="Q111"/>
      <c r="R111"/>
      <c r="S111"/>
      <c r="T111"/>
      <c r="U111"/>
    </row>
    <row r="112" spans="1:21" ht="12.6">
      <c r="A112" s="163" t="s">
        <v>501</v>
      </c>
      <c r="B112" s="53">
        <v>0.2</v>
      </c>
      <c r="C112" s="49">
        <v>3.3962054789999998</v>
      </c>
      <c r="D112" s="49"/>
      <c r="E112" s="162">
        <v>3.3962054789999998</v>
      </c>
      <c r="F112" s="49"/>
      <c r="G112" s="49"/>
      <c r="H112" s="49"/>
      <c r="I112" s="49"/>
      <c r="J112" s="49"/>
      <c r="K112" s="49"/>
      <c r="L112" s="49"/>
      <c r="M112" s="49"/>
      <c r="N112" s="49"/>
      <c r="O112" s="116"/>
      <c r="P112"/>
      <c r="Q112"/>
      <c r="R112"/>
      <c r="S112"/>
      <c r="T112"/>
      <c r="U112"/>
    </row>
    <row r="113" spans="1:73" s="120" customFormat="1" ht="12.6">
      <c r="A113" s="163" t="s">
        <v>206</v>
      </c>
      <c r="B113" s="53">
        <v>0.6</v>
      </c>
      <c r="C113" s="49">
        <v>15.696605479</v>
      </c>
      <c r="D113" s="49"/>
      <c r="E113" s="162">
        <v>15.696605479</v>
      </c>
      <c r="F113" s="1780" t="e">
        <v>#REF!</v>
      </c>
      <c r="G113" s="1780" t="e">
        <v>#REF!</v>
      </c>
      <c r="H113" s="1780" t="e">
        <v>#REF!</v>
      </c>
      <c r="I113" s="1780" t="e">
        <v>#REF!</v>
      </c>
      <c r="J113" s="1780" t="e">
        <v>#REF!</v>
      </c>
      <c r="K113" s="1780" t="e">
        <v>#REF!</v>
      </c>
      <c r="L113" s="1780" t="e">
        <v>#REF!</v>
      </c>
      <c r="M113" s="1780" t="e">
        <v>#REF!</v>
      </c>
      <c r="N113" s="1780" t="e">
        <v>#REF!</v>
      </c>
      <c r="O113" s="116"/>
      <c r="P113"/>
      <c r="Q113"/>
      <c r="R113"/>
      <c r="S113"/>
      <c r="T113"/>
      <c r="U113"/>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row>
    <row r="114" spans="1:73" s="120" customFormat="1" ht="12.6">
      <c r="A114" s="163" t="s">
        <v>451</v>
      </c>
      <c r="B114" s="53">
        <v>0.23330000000000001</v>
      </c>
      <c r="C114" s="49">
        <v>8.7467178079999996</v>
      </c>
      <c r="D114" s="49"/>
      <c r="E114" s="162">
        <v>8.7467178079999996</v>
      </c>
      <c r="F114" s="1780" t="e">
        <v>#REF!</v>
      </c>
      <c r="G114" s="1780" t="e">
        <v>#REF!</v>
      </c>
      <c r="H114" s="1780" t="e">
        <v>#REF!</v>
      </c>
      <c r="I114" s="1780" t="e">
        <v>#REF!</v>
      </c>
      <c r="J114" s="1780" t="e">
        <v>#REF!</v>
      </c>
      <c r="K114" s="1780" t="e">
        <v>#REF!</v>
      </c>
      <c r="L114" s="1780" t="e">
        <v>#REF!</v>
      </c>
      <c r="M114" s="1780" t="e">
        <v>#REF!</v>
      </c>
      <c r="N114" s="1780" t="e">
        <v>#REF!</v>
      </c>
      <c r="O114" s="116"/>
      <c r="P114"/>
      <c r="Q114"/>
      <c r="R114"/>
      <c r="S114"/>
      <c r="T114"/>
      <c r="U114"/>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row>
    <row r="115" spans="1:73" ht="12.6">
      <c r="A115" s="1199" t="s">
        <v>718</v>
      </c>
      <c r="B115" s="1799"/>
      <c r="C115" s="1780">
        <v>369.72451680100005</v>
      </c>
      <c r="D115" s="1780">
        <v>70.743621926000003</v>
      </c>
      <c r="E115" s="1481">
        <v>440.468138727</v>
      </c>
      <c r="F115" s="49" t="e">
        <v>#REF!</v>
      </c>
      <c r="G115" s="49" t="e">
        <v>#REF!</v>
      </c>
      <c r="H115" s="49" t="e">
        <v>#REF!</v>
      </c>
      <c r="I115" s="49" t="e">
        <v>#REF!</v>
      </c>
      <c r="J115" s="49" t="e">
        <v>#REF!</v>
      </c>
      <c r="K115" s="49" t="e">
        <v>#REF!</v>
      </c>
      <c r="L115" s="49" t="e">
        <v>#REF!</v>
      </c>
      <c r="M115" s="49" t="e">
        <v>#REF!</v>
      </c>
      <c r="N115" s="49" t="e">
        <v>#REF!</v>
      </c>
      <c r="O115" s="43"/>
      <c r="P115"/>
      <c r="Q115"/>
      <c r="R115"/>
      <c r="S115"/>
      <c r="T115"/>
      <c r="U115"/>
    </row>
    <row r="116" spans="1:73" ht="12.6">
      <c r="A116" s="163" t="s">
        <v>660</v>
      </c>
      <c r="B116" s="53"/>
      <c r="C116" s="49"/>
      <c r="D116" s="49"/>
      <c r="E116" s="162"/>
      <c r="F116" s="107" t="e">
        <v>#REF!</v>
      </c>
      <c r="G116" s="107" t="e">
        <v>#REF!</v>
      </c>
      <c r="H116" s="107" t="e">
        <v>#REF!</v>
      </c>
      <c r="I116" s="107" t="e">
        <v>#REF!</v>
      </c>
      <c r="J116" s="107" t="e">
        <v>#REF!</v>
      </c>
      <c r="K116" s="107" t="e">
        <v>#REF!</v>
      </c>
      <c r="L116" s="107" t="e">
        <v>#REF!</v>
      </c>
      <c r="M116" s="107" t="e">
        <v>#REF!</v>
      </c>
      <c r="N116" s="107" t="e">
        <v>#REF!</v>
      </c>
      <c r="O116" s="43"/>
      <c r="P116"/>
      <c r="Q116"/>
      <c r="R116"/>
      <c r="S116"/>
      <c r="T116"/>
      <c r="U116"/>
    </row>
    <row r="117" spans="1:73" ht="12.6">
      <c r="A117" s="166" t="s">
        <v>719</v>
      </c>
      <c r="C117" s="125"/>
      <c r="D117" s="153"/>
      <c r="E117" s="167"/>
      <c r="F117" s="155"/>
      <c r="G117" s="83"/>
      <c r="H117" s="83"/>
      <c r="I117" s="83"/>
      <c r="J117" s="83"/>
      <c r="K117" s="83"/>
      <c r="L117" s="83"/>
      <c r="M117" s="83"/>
      <c r="N117" s="121"/>
      <c r="P117"/>
      <c r="Q117"/>
      <c r="R117"/>
      <c r="S117"/>
      <c r="T117"/>
      <c r="U117"/>
    </row>
    <row r="118" spans="1:73" ht="12.95" thickBot="1">
      <c r="A118" s="173" t="s">
        <v>720</v>
      </c>
      <c r="B118" s="168"/>
      <c r="C118" s="169">
        <v>427</v>
      </c>
      <c r="D118" s="169">
        <v>107</v>
      </c>
      <c r="E118" s="170">
        <v>534</v>
      </c>
      <c r="F118" s="1800"/>
      <c r="G118" s="1200"/>
      <c r="H118" s="1200"/>
      <c r="I118" s="1200"/>
      <c r="J118" s="1200"/>
      <c r="K118" s="1200"/>
      <c r="L118" s="1200"/>
      <c r="M118" s="1200"/>
      <c r="N118" s="1582"/>
      <c r="P118"/>
      <c r="Q118"/>
      <c r="R118"/>
      <c r="S118"/>
      <c r="T118"/>
      <c r="U118"/>
    </row>
    <row r="119" spans="1:73" ht="12.95" thickTop="1">
      <c r="C119" s="125"/>
      <c r="D119" s="125"/>
      <c r="E119" s="125"/>
      <c r="F119" s="1200" t="e">
        <v>#REF!</v>
      </c>
      <c r="G119" s="1200" t="e">
        <v>#REF!</v>
      </c>
      <c r="H119" s="1200" t="e">
        <v>#REF!</v>
      </c>
      <c r="I119" s="1200" t="e">
        <v>#REF!</v>
      </c>
      <c r="J119" s="1200" t="e">
        <v>#REF!</v>
      </c>
      <c r="K119" s="1200" t="e">
        <v>#REF!</v>
      </c>
      <c r="L119" s="1200" t="e">
        <v>#REF!</v>
      </c>
      <c r="M119" s="1200" t="e">
        <v>#REF!</v>
      </c>
      <c r="N119" s="1582" t="e">
        <v>#REF!</v>
      </c>
      <c r="P119"/>
      <c r="Q119"/>
      <c r="R119"/>
      <c r="S119"/>
      <c r="T119"/>
      <c r="U119"/>
    </row>
  </sheetData>
  <mergeCells count="1">
    <mergeCell ref="C69:E69"/>
  </mergeCells>
  <pageMargins left="0.75" right="0.75" top="1" bottom="1" header="0.5" footer="0.5"/>
  <pageSetup orientation="portrait" r:id="rId1"/>
  <headerFooter alignWithMargins="0">
    <oddHeader>&amp;LClassification: Confidential&amp;CStatus: Draft&amp;RExpiry Date: 2008-09-26</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Q122"/>
  <sheetViews>
    <sheetView workbookViewId="0">
      <selection activeCell="U23" sqref="U23"/>
    </sheetView>
  </sheetViews>
  <sheetFormatPr defaultColWidth="9.140625" defaultRowHeight="9.9499999999999993"/>
  <cols>
    <col min="1" max="1" width="9.140625" style="55"/>
    <col min="2" max="2" width="18.140625" style="55" customWidth="1"/>
    <col min="3" max="3" width="15.7109375" style="55" customWidth="1"/>
    <col min="4" max="4" width="15.42578125" style="55" customWidth="1"/>
    <col min="5" max="5" width="9.140625" style="55"/>
    <col min="6" max="6" width="13.28515625" style="55" customWidth="1"/>
    <col min="7" max="15" width="0" style="55" hidden="1" customWidth="1"/>
    <col min="16" max="16" width="27.7109375" style="55" customWidth="1"/>
    <col min="17" max="17" width="50.42578125" style="55" customWidth="1"/>
    <col min="18" max="21" width="9.140625" style="55"/>
    <col min="22" max="22" width="13.42578125" style="55" customWidth="1"/>
    <col min="23" max="23" width="23.140625" style="55" customWidth="1"/>
    <col min="24" max="16384" width="9.140625" style="55"/>
  </cols>
  <sheetData>
    <row r="1" spans="1:17" ht="17.45">
      <c r="A1" s="136"/>
      <c r="B1" s="138" t="s">
        <v>721</v>
      </c>
      <c r="C1" s="136"/>
      <c r="D1" s="136"/>
      <c r="E1" s="136"/>
      <c r="F1" s="136"/>
      <c r="G1" s="136"/>
      <c r="H1" s="136"/>
      <c r="I1" s="136"/>
      <c r="J1" s="136"/>
      <c r="K1" s="136"/>
      <c r="L1" s="136"/>
      <c r="M1" s="136"/>
      <c r="N1" s="136"/>
      <c r="O1" s="136"/>
      <c r="P1" s="136"/>
      <c r="Q1" s="136"/>
    </row>
    <row r="2" spans="1:17">
      <c r="A2" s="136"/>
      <c r="B2" s="136"/>
      <c r="C2" s="136"/>
      <c r="D2" s="136"/>
      <c r="E2" s="136"/>
      <c r="F2" s="136"/>
      <c r="G2" s="136"/>
      <c r="H2" s="136"/>
      <c r="I2" s="136"/>
      <c r="J2" s="136"/>
      <c r="K2" s="136"/>
      <c r="L2" s="136"/>
      <c r="M2" s="136"/>
      <c r="N2" s="136"/>
      <c r="O2" s="136"/>
      <c r="P2" s="136"/>
      <c r="Q2" s="136"/>
    </row>
    <row r="3" spans="1:17" ht="15.6">
      <c r="A3" s="136"/>
      <c r="B3" s="178"/>
      <c r="C3" s="136"/>
      <c r="D3" s="136"/>
      <c r="E3" s="136"/>
      <c r="F3" s="136"/>
      <c r="G3" s="136"/>
      <c r="H3" s="136"/>
      <c r="I3" s="136"/>
      <c r="J3" s="136"/>
      <c r="K3" s="136"/>
      <c r="L3" s="136"/>
      <c r="M3" s="136"/>
      <c r="N3" s="136"/>
      <c r="O3" s="136"/>
      <c r="P3" s="136"/>
      <c r="Q3" s="136"/>
    </row>
    <row r="4" spans="1:17" ht="10.5" thickBot="1">
      <c r="A4" s="136"/>
      <c r="B4" s="136"/>
      <c r="C4" s="136"/>
      <c r="D4" s="136"/>
      <c r="E4" s="136"/>
      <c r="F4" s="136"/>
      <c r="G4" s="136"/>
      <c r="H4" s="136"/>
      <c r="I4" s="136"/>
      <c r="J4" s="136"/>
      <c r="K4" s="136"/>
      <c r="L4" s="136"/>
      <c r="M4" s="136"/>
      <c r="N4" s="136"/>
      <c r="O4" s="136"/>
      <c r="P4" s="136"/>
      <c r="Q4" s="136"/>
    </row>
    <row r="5" spans="1:17" ht="10.5">
      <c r="A5" s="136"/>
      <c r="B5" s="223" t="s">
        <v>398</v>
      </c>
      <c r="C5" s="224" t="s">
        <v>401</v>
      </c>
      <c r="D5" s="231" t="s">
        <v>331</v>
      </c>
      <c r="E5" s="231"/>
      <c r="F5" s="226"/>
      <c r="G5" s="179"/>
      <c r="H5" s="136"/>
      <c r="I5" s="136"/>
      <c r="J5" s="136"/>
      <c r="K5" s="136"/>
      <c r="L5" s="136"/>
      <c r="M5" s="136"/>
      <c r="N5" s="136"/>
      <c r="O5" s="136"/>
      <c r="P5" s="136"/>
      <c r="Q5" s="136"/>
    </row>
    <row r="6" spans="1:17" ht="10.5">
      <c r="A6" s="136"/>
      <c r="B6" s="227" t="s">
        <v>61</v>
      </c>
      <c r="C6" s="228"/>
      <c r="D6" s="229" t="s">
        <v>702</v>
      </c>
      <c r="E6" s="229" t="s">
        <v>15</v>
      </c>
      <c r="F6" s="230" t="s">
        <v>16</v>
      </c>
      <c r="G6" s="179"/>
      <c r="H6" s="136"/>
      <c r="I6" s="136"/>
      <c r="J6" s="136"/>
      <c r="K6" s="136"/>
      <c r="L6" s="136"/>
      <c r="M6" s="136"/>
      <c r="N6" s="136"/>
      <c r="O6" s="136"/>
      <c r="P6" s="136"/>
      <c r="Q6" s="136"/>
    </row>
    <row r="7" spans="1:17">
      <c r="A7" s="136"/>
      <c r="B7" s="180" t="s">
        <v>21</v>
      </c>
      <c r="C7" s="181">
        <v>0.85</v>
      </c>
      <c r="D7" s="137">
        <v>9.3288730436739158</v>
      </c>
      <c r="E7" s="137">
        <v>11.26520766220653</v>
      </c>
      <c r="F7" s="182">
        <v>20.594080705880444</v>
      </c>
      <c r="G7" s="136"/>
      <c r="H7" s="136"/>
      <c r="I7" s="136"/>
      <c r="J7" s="136"/>
      <c r="K7" s="136"/>
      <c r="L7" s="136"/>
      <c r="M7" s="136"/>
      <c r="N7" s="136"/>
      <c r="O7" s="136"/>
      <c r="P7" s="136"/>
      <c r="Q7" s="136"/>
    </row>
    <row r="8" spans="1:17">
      <c r="A8" s="136"/>
      <c r="B8" s="180" t="s">
        <v>593</v>
      </c>
      <c r="C8" s="181">
        <v>0.32700000000000001</v>
      </c>
      <c r="D8" s="137">
        <v>6.4581908779347827</v>
      </c>
      <c r="E8" s="137">
        <v>0.80840782708695658</v>
      </c>
      <c r="F8" s="182">
        <v>7.2665987050217389</v>
      </c>
      <c r="G8" s="136"/>
      <c r="H8" s="136"/>
      <c r="I8" s="136"/>
      <c r="J8" s="136"/>
      <c r="K8" s="136"/>
      <c r="L8" s="136"/>
      <c r="M8" s="136"/>
      <c r="N8" s="136"/>
      <c r="O8" s="136"/>
      <c r="P8" s="136"/>
      <c r="Q8" s="136"/>
    </row>
    <row r="9" spans="1:17">
      <c r="A9" s="136"/>
      <c r="B9" s="180" t="s">
        <v>33</v>
      </c>
      <c r="C9" s="181">
        <v>0.45</v>
      </c>
      <c r="D9" s="137">
        <v>21.040232612771728</v>
      </c>
      <c r="E9" s="137">
        <v>4.294189486565215</v>
      </c>
      <c r="F9" s="182">
        <v>25.334422099336944</v>
      </c>
      <c r="G9" s="136"/>
      <c r="H9" s="136"/>
      <c r="I9" s="136"/>
      <c r="J9" s="136"/>
      <c r="K9" s="136"/>
      <c r="L9" s="136"/>
      <c r="M9" s="136"/>
      <c r="N9" s="136"/>
      <c r="O9" s="136"/>
      <c r="P9" s="136"/>
      <c r="Q9" s="136"/>
    </row>
    <row r="10" spans="1:17">
      <c r="A10" s="136"/>
      <c r="B10" s="180" t="s">
        <v>163</v>
      </c>
      <c r="C10" s="181">
        <v>0.65129999999999999</v>
      </c>
      <c r="D10" s="137">
        <v>2.6272478319456538</v>
      </c>
      <c r="E10" s="137">
        <v>0</v>
      </c>
      <c r="F10" s="182">
        <v>2.6272478319456538</v>
      </c>
      <c r="G10" s="136"/>
      <c r="H10" s="136"/>
      <c r="I10" s="136"/>
      <c r="J10" s="136"/>
      <c r="K10" s="136"/>
      <c r="L10" s="136"/>
      <c r="M10" s="136"/>
      <c r="N10" s="136"/>
      <c r="O10" s="136"/>
      <c r="P10" s="136"/>
      <c r="Q10" s="136"/>
    </row>
    <row r="11" spans="1:17">
      <c r="A11" s="136"/>
      <c r="B11" s="180" t="s">
        <v>594</v>
      </c>
      <c r="C11" s="181">
        <v>0.58899999999999997</v>
      </c>
      <c r="D11" s="137">
        <v>1.9434456543152161</v>
      </c>
      <c r="E11" s="137">
        <v>0</v>
      </c>
      <c r="F11" s="182">
        <v>1.9434456543152161</v>
      </c>
      <c r="G11" s="136"/>
      <c r="H11" s="136"/>
      <c r="I11" s="136"/>
      <c r="J11" s="136"/>
      <c r="K11" s="136"/>
      <c r="L11" s="136"/>
      <c r="M11" s="136"/>
      <c r="N11" s="136"/>
      <c r="O11" s="136"/>
      <c r="P11" s="136"/>
      <c r="Q11" s="136"/>
    </row>
    <row r="12" spans="1:17">
      <c r="A12" s="136"/>
      <c r="B12" s="180" t="s">
        <v>42</v>
      </c>
      <c r="C12" s="181">
        <v>0.36660500000000001</v>
      </c>
      <c r="D12" s="137">
        <v>46.871152172315227</v>
      </c>
      <c r="E12" s="137">
        <v>3.2608695652171762E-11</v>
      </c>
      <c r="F12" s="182">
        <v>46.871152172347834</v>
      </c>
      <c r="G12" s="136"/>
      <c r="H12" s="136"/>
      <c r="I12" s="136"/>
      <c r="J12" s="136"/>
      <c r="K12" s="136"/>
      <c r="L12" s="136"/>
      <c r="M12" s="136"/>
      <c r="N12" s="136"/>
      <c r="O12" s="136"/>
      <c r="P12" s="136"/>
      <c r="Q12" s="136"/>
    </row>
    <row r="13" spans="1:17">
      <c r="A13" s="136"/>
      <c r="B13" s="180" t="s">
        <v>47</v>
      </c>
      <c r="C13" s="181">
        <v>0.7</v>
      </c>
      <c r="D13" s="137">
        <v>59.64514145089128</v>
      </c>
      <c r="E13" s="137">
        <v>23.290453186315222</v>
      </c>
      <c r="F13" s="182">
        <v>82.935594637206506</v>
      </c>
      <c r="G13" s="136"/>
      <c r="H13" s="136"/>
      <c r="I13" s="136"/>
      <c r="J13" s="136"/>
      <c r="K13" s="136"/>
      <c r="L13" s="136"/>
      <c r="M13" s="136"/>
      <c r="N13" s="136"/>
      <c r="O13" s="136"/>
      <c r="P13" s="136"/>
      <c r="Q13" s="136"/>
    </row>
    <row r="14" spans="1:17">
      <c r="A14" s="136"/>
      <c r="B14" s="180" t="s">
        <v>51</v>
      </c>
      <c r="C14" s="183" t="s">
        <v>162</v>
      </c>
      <c r="D14" s="137">
        <v>24.682269779097822</v>
      </c>
      <c r="E14" s="137">
        <v>1.6915400335652155</v>
      </c>
      <c r="F14" s="182">
        <v>26.373809812663037</v>
      </c>
      <c r="G14" s="136"/>
      <c r="H14" s="136"/>
      <c r="I14" s="136"/>
      <c r="J14" s="136"/>
      <c r="K14" s="136"/>
      <c r="L14" s="136"/>
      <c r="M14" s="136"/>
      <c r="N14" s="136"/>
      <c r="O14" s="136"/>
      <c r="P14" s="136"/>
      <c r="Q14" s="136"/>
    </row>
    <row r="15" spans="1:17">
      <c r="A15" s="136"/>
      <c r="B15" s="180" t="s">
        <v>173</v>
      </c>
      <c r="C15" s="183" t="s">
        <v>164</v>
      </c>
      <c r="D15" s="137">
        <v>7.7557106619565191E-2</v>
      </c>
      <c r="E15" s="137">
        <v>0.42015641158695688</v>
      </c>
      <c r="F15" s="182">
        <v>0.4977135182065221</v>
      </c>
      <c r="G15" s="136"/>
      <c r="H15" s="136"/>
      <c r="I15" s="136"/>
      <c r="J15" s="136"/>
      <c r="K15" s="136"/>
      <c r="L15" s="136"/>
      <c r="M15" s="136"/>
      <c r="N15" s="136"/>
      <c r="O15" s="136"/>
      <c r="P15" s="136"/>
      <c r="Q15" s="136"/>
    </row>
    <row r="16" spans="1:17">
      <c r="A16" s="136"/>
      <c r="B16" s="180" t="s">
        <v>419</v>
      </c>
      <c r="C16" s="181">
        <v>0.1988</v>
      </c>
      <c r="D16" s="137">
        <v>0.30549689423913035</v>
      </c>
      <c r="E16" s="137">
        <v>1.9580203942173915</v>
      </c>
      <c r="F16" s="182">
        <v>2.263517288456522</v>
      </c>
      <c r="G16" s="136"/>
      <c r="H16" s="136"/>
      <c r="I16" s="136"/>
      <c r="J16" s="136"/>
      <c r="K16" s="136"/>
      <c r="L16" s="136"/>
      <c r="M16" s="136"/>
      <c r="N16" s="136"/>
      <c r="O16" s="136"/>
      <c r="P16" s="136"/>
      <c r="Q16" s="136"/>
    </row>
    <row r="17" spans="1:17">
      <c r="A17" s="136"/>
      <c r="B17" s="180" t="s">
        <v>56</v>
      </c>
      <c r="C17" s="181">
        <v>0.55300000000000005</v>
      </c>
      <c r="D17" s="137">
        <v>22.552993379065217</v>
      </c>
      <c r="E17" s="137">
        <v>16.341490630836944</v>
      </c>
      <c r="F17" s="182">
        <v>38.894484009902158</v>
      </c>
      <c r="G17" s="136"/>
      <c r="H17" s="136"/>
      <c r="I17" s="136"/>
      <c r="J17" s="136"/>
      <c r="K17" s="136"/>
      <c r="L17" s="136"/>
      <c r="M17" s="136"/>
      <c r="N17" s="136"/>
      <c r="O17" s="136"/>
      <c r="P17" s="136"/>
      <c r="Q17" s="136"/>
    </row>
    <row r="18" spans="1:17">
      <c r="A18" s="136"/>
      <c r="B18" s="180" t="s">
        <v>57</v>
      </c>
      <c r="C18" s="181">
        <v>0.58550000000000002</v>
      </c>
      <c r="D18" s="137">
        <v>37.162413046054354</v>
      </c>
      <c r="E18" s="137">
        <v>78.275814749880425</v>
      </c>
      <c r="F18" s="182">
        <v>115.43822779593478</v>
      </c>
      <c r="G18" s="136"/>
      <c r="H18" s="136"/>
      <c r="I18" s="136"/>
      <c r="J18" s="136"/>
      <c r="K18" s="136"/>
      <c r="L18" s="136"/>
      <c r="M18" s="136"/>
      <c r="N18" s="136"/>
      <c r="O18" s="136"/>
      <c r="P18" s="136"/>
      <c r="Q18" s="136"/>
    </row>
    <row r="19" spans="1:17">
      <c r="A19" s="136"/>
      <c r="B19" s="180" t="s">
        <v>60</v>
      </c>
      <c r="C19" s="181">
        <v>0.43969999999999998</v>
      </c>
      <c r="D19" s="137">
        <v>10.229991168771745</v>
      </c>
      <c r="E19" s="137">
        <v>11.918571425836964</v>
      </c>
      <c r="F19" s="182">
        <v>22.148562594608709</v>
      </c>
      <c r="G19" s="136"/>
      <c r="H19" s="136"/>
      <c r="I19" s="136"/>
      <c r="J19" s="136"/>
      <c r="K19" s="136"/>
      <c r="L19" s="136"/>
      <c r="M19" s="136"/>
      <c r="N19" s="136"/>
      <c r="O19" s="136"/>
      <c r="P19" s="136"/>
      <c r="Q19" s="136"/>
    </row>
    <row r="20" spans="1:17">
      <c r="A20" s="136"/>
      <c r="B20" s="180" t="s">
        <v>65</v>
      </c>
      <c r="C20" s="181">
        <v>0.64</v>
      </c>
      <c r="D20" s="137">
        <v>19.460097825260856</v>
      </c>
      <c r="E20" s="137">
        <v>0</v>
      </c>
      <c r="F20" s="182">
        <v>19.460097825260856</v>
      </c>
      <c r="G20" s="136"/>
      <c r="H20" s="136"/>
      <c r="I20" s="136"/>
      <c r="J20" s="136"/>
      <c r="K20" s="136"/>
      <c r="L20" s="136"/>
      <c r="M20" s="136"/>
      <c r="N20" s="136"/>
      <c r="O20" s="136"/>
      <c r="P20" s="136"/>
      <c r="Q20" s="136"/>
    </row>
    <row r="21" spans="1:17">
      <c r="A21" s="136"/>
      <c r="B21" s="180" t="s">
        <v>68</v>
      </c>
      <c r="C21" s="181">
        <v>0.2</v>
      </c>
      <c r="D21" s="137">
        <v>3.5417020207065217</v>
      </c>
      <c r="E21" s="137">
        <v>4.2649501529891305</v>
      </c>
      <c r="F21" s="182">
        <v>7.8066521736956522</v>
      </c>
      <c r="G21" s="136"/>
      <c r="H21" s="136"/>
      <c r="I21" s="136"/>
      <c r="J21" s="136"/>
      <c r="K21" s="136"/>
      <c r="L21" s="136"/>
      <c r="M21" s="136"/>
      <c r="N21" s="136"/>
      <c r="O21" s="136"/>
      <c r="P21" s="136"/>
      <c r="Q21" s="136"/>
    </row>
    <row r="22" spans="1:17">
      <c r="A22" s="136"/>
      <c r="B22" s="180" t="s">
        <v>71</v>
      </c>
      <c r="C22" s="183" t="s">
        <v>167</v>
      </c>
      <c r="D22" s="137">
        <v>12.64977865879348</v>
      </c>
      <c r="E22" s="137">
        <v>1.2617381088152166</v>
      </c>
      <c r="F22" s="182">
        <v>13.911516767608695</v>
      </c>
      <c r="G22" s="136"/>
      <c r="H22" s="136"/>
      <c r="I22" s="136"/>
      <c r="J22" s="136"/>
      <c r="K22" s="136"/>
      <c r="L22" s="136"/>
      <c r="M22" s="136"/>
      <c r="N22" s="136"/>
      <c r="O22" s="136"/>
      <c r="P22" s="136"/>
      <c r="Q22" s="136"/>
    </row>
    <row r="23" spans="1:17">
      <c r="A23" s="136"/>
      <c r="B23" s="180" t="s">
        <v>74</v>
      </c>
      <c r="C23" s="183" t="s">
        <v>174</v>
      </c>
      <c r="D23" s="137">
        <v>75.990224312641317</v>
      </c>
      <c r="E23" s="137">
        <v>40.602125913739123</v>
      </c>
      <c r="F23" s="182">
        <v>116.59235022638043</v>
      </c>
      <c r="G23" s="136"/>
      <c r="H23" s="136"/>
      <c r="I23" s="136"/>
      <c r="J23" s="136"/>
      <c r="K23" s="136"/>
      <c r="L23" s="136"/>
      <c r="M23" s="136"/>
      <c r="N23" s="136"/>
      <c r="O23" s="136"/>
      <c r="P23" s="136"/>
      <c r="Q23" s="136"/>
    </row>
    <row r="24" spans="1:17">
      <c r="A24" s="136"/>
      <c r="B24" s="180" t="s">
        <v>178</v>
      </c>
      <c r="C24" s="183" t="s">
        <v>175</v>
      </c>
      <c r="D24" s="137">
        <v>31.836155437586946</v>
      </c>
      <c r="E24" s="137">
        <v>79.456764641271747</v>
      </c>
      <c r="F24" s="182">
        <v>111.29292007885869</v>
      </c>
      <c r="G24" s="136"/>
      <c r="H24" s="136"/>
      <c r="I24" s="136"/>
      <c r="J24" s="136"/>
      <c r="K24" s="136"/>
      <c r="L24" s="136"/>
      <c r="M24" s="136"/>
      <c r="N24" s="136"/>
      <c r="O24" s="136"/>
      <c r="P24" s="136"/>
      <c r="Q24" s="136"/>
    </row>
    <row r="25" spans="1:17">
      <c r="A25" s="136"/>
      <c r="B25" s="180" t="s">
        <v>83</v>
      </c>
      <c r="C25" s="183">
        <v>0.31316899999999998</v>
      </c>
      <c r="D25" s="137">
        <v>30.106952205750016</v>
      </c>
      <c r="E25" s="137">
        <v>0.46235403269565228</v>
      </c>
      <c r="F25" s="182">
        <v>30.56930623844567</v>
      </c>
      <c r="G25" s="136"/>
      <c r="H25" s="136"/>
      <c r="I25" s="136"/>
      <c r="J25" s="136"/>
      <c r="K25" s="136"/>
      <c r="L25" s="136"/>
      <c r="M25" s="136"/>
      <c r="N25" s="136"/>
      <c r="O25" s="136"/>
      <c r="P25" s="136"/>
      <c r="Q25" s="136"/>
    </row>
    <row r="26" spans="1:17">
      <c r="A26" s="136"/>
      <c r="B26" s="180" t="s">
        <v>85</v>
      </c>
      <c r="C26" s="181">
        <v>0.33529999999999999</v>
      </c>
      <c r="D26" s="137">
        <v>8.9754130409239128</v>
      </c>
      <c r="E26" s="137">
        <v>28.895397859130426</v>
      </c>
      <c r="F26" s="182">
        <v>37.870810900054337</v>
      </c>
      <c r="G26" s="136"/>
      <c r="H26" s="136"/>
      <c r="I26" s="136"/>
      <c r="J26" s="136"/>
      <c r="K26" s="136"/>
      <c r="L26" s="136"/>
      <c r="M26" s="136"/>
      <c r="N26" s="136"/>
      <c r="O26" s="136"/>
      <c r="P26" s="136"/>
      <c r="Q26" s="136"/>
    </row>
    <row r="27" spans="1:17">
      <c r="A27" s="136"/>
      <c r="B27" s="180" t="s">
        <v>88</v>
      </c>
      <c r="C27" s="183" t="s">
        <v>176</v>
      </c>
      <c r="D27" s="137">
        <v>24.024381222413044</v>
      </c>
      <c r="E27" s="137">
        <v>8.2098521447826087</v>
      </c>
      <c r="F27" s="182">
        <v>32.234233367195657</v>
      </c>
      <c r="G27" s="136"/>
      <c r="H27" s="136"/>
      <c r="I27" s="136"/>
      <c r="J27" s="136"/>
      <c r="K27" s="136"/>
      <c r="L27" s="136"/>
      <c r="M27" s="136"/>
      <c r="N27" s="136"/>
      <c r="O27" s="136"/>
      <c r="P27" s="136"/>
      <c r="Q27" s="136"/>
    </row>
    <row r="28" spans="1:17">
      <c r="A28" s="136"/>
      <c r="B28" s="180" t="s">
        <v>466</v>
      </c>
      <c r="C28" s="181">
        <v>0.41499999999999998</v>
      </c>
      <c r="D28" s="137">
        <v>4.5538182324673899</v>
      </c>
      <c r="E28" s="137">
        <v>3.118847970206521</v>
      </c>
      <c r="F28" s="182">
        <v>7.672666202673911</v>
      </c>
      <c r="G28" s="136"/>
      <c r="H28" s="136"/>
      <c r="I28" s="136"/>
      <c r="J28" s="136"/>
      <c r="K28" s="136"/>
      <c r="L28" s="136"/>
      <c r="M28" s="136"/>
      <c r="N28" s="136"/>
      <c r="O28" s="136"/>
      <c r="P28" s="136"/>
      <c r="Q28" s="136"/>
    </row>
    <row r="29" spans="1:17">
      <c r="A29" s="136"/>
      <c r="B29" s="180" t="s">
        <v>105</v>
      </c>
      <c r="C29" s="181">
        <v>0.30580000000000002</v>
      </c>
      <c r="D29" s="137">
        <v>11.72108797471739</v>
      </c>
      <c r="E29" s="137">
        <v>169.3827454449239</v>
      </c>
      <c r="F29" s="182">
        <v>181.10383341964129</v>
      </c>
      <c r="G29" s="136"/>
      <c r="H29" s="136"/>
      <c r="I29" s="136"/>
      <c r="J29" s="136"/>
      <c r="K29" s="136"/>
      <c r="L29" s="136"/>
      <c r="M29" s="136"/>
      <c r="N29" s="136"/>
      <c r="O29" s="136"/>
      <c r="P29" s="136"/>
      <c r="Q29" s="136"/>
    </row>
    <row r="30" spans="1:17">
      <c r="A30" s="136"/>
      <c r="B30" s="180" t="s">
        <v>106</v>
      </c>
      <c r="C30" s="181">
        <v>0.30580000000000002</v>
      </c>
      <c r="D30" s="137">
        <v>38.890815216423917</v>
      </c>
      <c r="E30" s="137">
        <v>0</v>
      </c>
      <c r="F30" s="182">
        <v>38.890815216423917</v>
      </c>
      <c r="G30" s="136"/>
      <c r="H30" s="136"/>
      <c r="I30" s="136"/>
      <c r="J30" s="136"/>
      <c r="K30" s="136"/>
      <c r="L30" s="136"/>
      <c r="M30" s="136"/>
      <c r="N30" s="136"/>
      <c r="O30" s="136"/>
      <c r="P30" s="136"/>
      <c r="Q30" s="136"/>
    </row>
    <row r="31" spans="1:17">
      <c r="A31" s="136"/>
      <c r="B31" s="180" t="s">
        <v>108</v>
      </c>
      <c r="C31" s="181">
        <v>0.58840000000000003</v>
      </c>
      <c r="D31" s="137">
        <v>50.72243153790216</v>
      </c>
      <c r="E31" s="137">
        <v>0.89594643375000049</v>
      </c>
      <c r="F31" s="182">
        <v>51.618377971652158</v>
      </c>
      <c r="G31" s="136"/>
      <c r="H31" s="136"/>
      <c r="I31" s="136"/>
      <c r="J31" s="136"/>
      <c r="K31" s="136"/>
      <c r="L31" s="136"/>
      <c r="M31" s="136"/>
      <c r="N31" s="136"/>
      <c r="O31" s="136"/>
      <c r="P31" s="136"/>
      <c r="Q31" s="136"/>
    </row>
    <row r="32" spans="1:17">
      <c r="A32" s="136"/>
      <c r="B32" s="180" t="s">
        <v>636</v>
      </c>
      <c r="C32" s="181">
        <v>0.28849999999999998</v>
      </c>
      <c r="D32" s="137">
        <v>0.36683859382608691</v>
      </c>
      <c r="E32" s="137">
        <v>0.26247862007608697</v>
      </c>
      <c r="F32" s="182">
        <v>0.62931721390217388</v>
      </c>
      <c r="G32" s="136"/>
      <c r="H32" s="136"/>
      <c r="I32" s="136"/>
      <c r="J32" s="136"/>
      <c r="K32" s="136"/>
      <c r="L32" s="136"/>
      <c r="M32" s="136"/>
      <c r="N32" s="136"/>
      <c r="O32" s="136"/>
      <c r="P32" s="136"/>
      <c r="Q32" s="136"/>
    </row>
    <row r="33" spans="1:17">
      <c r="A33" s="136"/>
      <c r="B33" s="180" t="s">
        <v>524</v>
      </c>
      <c r="C33" s="183" t="s">
        <v>177</v>
      </c>
      <c r="D33" s="137">
        <v>5.6872902535760854</v>
      </c>
      <c r="E33" s="137">
        <v>4.4780208374347845</v>
      </c>
      <c r="F33" s="182">
        <v>10.165311091010871</v>
      </c>
      <c r="G33" s="136"/>
      <c r="H33" s="136"/>
      <c r="I33" s="136"/>
      <c r="J33" s="136"/>
      <c r="K33" s="136"/>
      <c r="L33" s="136"/>
      <c r="M33" s="136"/>
      <c r="N33" s="136"/>
      <c r="O33" s="136"/>
      <c r="P33" s="136"/>
      <c r="Q33" s="136"/>
    </row>
    <row r="34" spans="1:17">
      <c r="A34" s="136"/>
      <c r="B34" s="180" t="s">
        <v>225</v>
      </c>
      <c r="C34" s="181">
        <v>0.18</v>
      </c>
      <c r="D34" s="137">
        <v>2.6091148419239132</v>
      </c>
      <c r="E34" s="137">
        <v>0.2423409128804348</v>
      </c>
      <c r="F34" s="182">
        <v>2.851455754804348</v>
      </c>
      <c r="G34" s="136"/>
      <c r="H34" s="136"/>
      <c r="I34" s="136"/>
      <c r="J34" s="136"/>
      <c r="K34" s="136"/>
      <c r="L34" s="136"/>
      <c r="M34" s="136"/>
      <c r="N34" s="136"/>
      <c r="O34" s="136"/>
      <c r="P34" s="136"/>
      <c r="Q34" s="136"/>
    </row>
    <row r="35" spans="1:17">
      <c r="A35" s="136"/>
      <c r="B35" s="180" t="s">
        <v>112</v>
      </c>
      <c r="C35" s="183">
        <v>0.41499999999999998</v>
      </c>
      <c r="D35" s="137">
        <v>17.773954994054343</v>
      </c>
      <c r="E35" s="137">
        <v>0.40166504430434796</v>
      </c>
      <c r="F35" s="182">
        <v>18.175620038358691</v>
      </c>
      <c r="G35" s="136"/>
      <c r="H35" s="136"/>
      <c r="I35" s="136"/>
      <c r="J35" s="136"/>
      <c r="K35" s="136"/>
      <c r="L35" s="136"/>
      <c r="M35" s="136"/>
      <c r="N35" s="136"/>
      <c r="O35" s="136"/>
      <c r="P35" s="136"/>
      <c r="Q35" s="136"/>
    </row>
    <row r="36" spans="1:17">
      <c r="A36" s="136"/>
      <c r="B36" s="180" t="s">
        <v>285</v>
      </c>
      <c r="C36" s="183">
        <v>0.28849999999999998</v>
      </c>
      <c r="D36" s="137">
        <v>9.2227173918695673</v>
      </c>
      <c r="E36" s="137">
        <v>0</v>
      </c>
      <c r="F36" s="182">
        <v>9.2227173918695673</v>
      </c>
      <c r="G36" s="136"/>
      <c r="H36" s="136"/>
      <c r="I36" s="136"/>
      <c r="J36" s="136"/>
      <c r="K36" s="136"/>
      <c r="L36" s="136"/>
      <c r="M36" s="136"/>
      <c r="N36" s="136"/>
      <c r="O36" s="136"/>
      <c r="P36" s="136"/>
      <c r="Q36" s="136"/>
    </row>
    <row r="37" spans="1:17">
      <c r="A37" s="136"/>
      <c r="B37" s="180" t="s">
        <v>113</v>
      </c>
      <c r="C37" s="183">
        <v>0.53200000000000003</v>
      </c>
      <c r="D37" s="137">
        <v>8.0819402196195682</v>
      </c>
      <c r="E37" s="137">
        <v>6.1027046532282627</v>
      </c>
      <c r="F37" s="182">
        <v>14.18464487284783</v>
      </c>
      <c r="G37" s="136"/>
      <c r="H37" s="136"/>
      <c r="I37" s="136"/>
      <c r="J37" s="136"/>
      <c r="K37" s="136"/>
      <c r="L37" s="136"/>
      <c r="M37" s="136"/>
      <c r="N37" s="136"/>
      <c r="O37" s="136"/>
      <c r="P37" s="136"/>
      <c r="Q37" s="136"/>
    </row>
    <row r="38" spans="1:17">
      <c r="A38" s="136"/>
      <c r="B38" s="180" t="s">
        <v>460</v>
      </c>
      <c r="C38" s="183">
        <v>0.59599999999999997</v>
      </c>
      <c r="D38" s="137">
        <v>6.0375413194891259</v>
      </c>
      <c r="E38" s="137">
        <v>0.86152393503260905</v>
      </c>
      <c r="F38" s="182">
        <v>6.8990652545217346</v>
      </c>
      <c r="G38" s="136"/>
      <c r="H38" s="136"/>
      <c r="I38" s="136"/>
      <c r="J38" s="136"/>
      <c r="K38" s="136"/>
      <c r="L38" s="136"/>
      <c r="M38" s="136"/>
      <c r="N38" s="136"/>
      <c r="O38" s="136"/>
      <c r="P38" s="136"/>
      <c r="Q38" s="136"/>
    </row>
    <row r="39" spans="1:17">
      <c r="A39" s="136"/>
      <c r="B39" s="180" t="s">
        <v>114</v>
      </c>
      <c r="C39" s="183">
        <v>0.34570000000000001</v>
      </c>
      <c r="D39" s="137">
        <v>50.913632473239154</v>
      </c>
      <c r="E39" s="137">
        <v>66.69278249070652</v>
      </c>
      <c r="F39" s="182">
        <v>117.60641496394567</v>
      </c>
      <c r="G39" s="136"/>
      <c r="H39" s="136"/>
      <c r="I39" s="136"/>
      <c r="J39" s="136"/>
      <c r="K39" s="136"/>
      <c r="L39" s="136"/>
      <c r="M39" s="136"/>
      <c r="N39" s="136"/>
      <c r="O39" s="136"/>
      <c r="P39" s="136"/>
      <c r="Q39" s="136"/>
    </row>
    <row r="40" spans="1:17">
      <c r="A40" s="136"/>
      <c r="B40" s="184" t="s">
        <v>495</v>
      </c>
      <c r="C40" s="185">
        <v>0.45750000000000002</v>
      </c>
      <c r="D40" s="186">
        <v>1.4135802913152171</v>
      </c>
      <c r="E40" s="186">
        <v>2.3421541081956518</v>
      </c>
      <c r="F40" s="187">
        <v>3.7557343995108692</v>
      </c>
      <c r="G40" s="136"/>
      <c r="H40" s="136"/>
      <c r="I40" s="136"/>
      <c r="J40" s="136"/>
      <c r="K40" s="136"/>
      <c r="L40" s="136"/>
      <c r="M40" s="136"/>
      <c r="N40" s="136"/>
      <c r="O40" s="136"/>
      <c r="P40" s="136"/>
      <c r="Q40" s="136"/>
    </row>
    <row r="41" spans="1:17" ht="11.1" thickBot="1">
      <c r="A41" s="136"/>
      <c r="B41" s="1201" t="s">
        <v>382</v>
      </c>
      <c r="C41" s="1202"/>
      <c r="D41" s="1203">
        <v>657.50447308219566</v>
      </c>
      <c r="E41" s="1203">
        <v>568.19824511229353</v>
      </c>
      <c r="F41" s="1204">
        <v>1225.7027181944891</v>
      </c>
      <c r="G41" s="136"/>
      <c r="H41" s="136"/>
      <c r="I41" s="136"/>
      <c r="J41" s="136"/>
      <c r="K41" s="136"/>
      <c r="L41" s="136"/>
      <c r="M41" s="136"/>
      <c r="N41" s="136"/>
      <c r="O41" s="136"/>
      <c r="P41" s="136"/>
      <c r="Q41" s="136"/>
    </row>
    <row r="42" spans="1:17" ht="10.5">
      <c r="A42" s="136"/>
      <c r="B42" s="188"/>
      <c r="C42" s="189"/>
      <c r="D42" s="190"/>
      <c r="E42" s="190"/>
      <c r="F42" s="190"/>
      <c r="G42" s="136"/>
      <c r="H42" s="136"/>
      <c r="I42" s="136"/>
      <c r="J42" s="136"/>
      <c r="K42" s="136"/>
      <c r="L42" s="136"/>
      <c r="M42" s="136"/>
      <c r="N42" s="136"/>
      <c r="O42" s="136"/>
      <c r="P42" s="136"/>
      <c r="Q42" s="136"/>
    </row>
    <row r="43" spans="1:17" ht="10.5">
      <c r="A43" s="136"/>
      <c r="B43" s="191"/>
      <c r="C43" s="191"/>
      <c r="D43" s="191"/>
      <c r="E43" s="191"/>
      <c r="F43" s="190"/>
      <c r="G43" s="136"/>
      <c r="H43" s="136"/>
      <c r="I43" s="136"/>
      <c r="J43" s="136"/>
      <c r="K43" s="136"/>
      <c r="L43" s="136"/>
      <c r="M43" s="136"/>
      <c r="N43" s="136"/>
      <c r="O43" s="136"/>
      <c r="P43" s="136"/>
      <c r="Q43" s="136"/>
    </row>
    <row r="44" spans="1:17" ht="10.5">
      <c r="A44" s="136"/>
      <c r="B44" s="191" t="s">
        <v>722</v>
      </c>
      <c r="C44" s="191"/>
      <c r="D44" s="191"/>
      <c r="E44" s="191"/>
      <c r="F44" s="190"/>
      <c r="G44" s="136"/>
      <c r="H44" s="136"/>
      <c r="I44" s="136"/>
      <c r="J44" s="136"/>
      <c r="K44" s="136"/>
      <c r="L44" s="136"/>
      <c r="M44" s="136"/>
      <c r="N44" s="136"/>
      <c r="O44" s="136"/>
      <c r="P44" s="136"/>
      <c r="Q44" s="136"/>
    </row>
    <row r="45" spans="1:17" ht="10.5">
      <c r="A45" s="136"/>
      <c r="B45" s="191" t="s">
        <v>704</v>
      </c>
      <c r="C45" s="191"/>
      <c r="D45" s="191"/>
      <c r="E45" s="191"/>
      <c r="F45" s="190"/>
      <c r="G45" s="136"/>
      <c r="H45" s="136"/>
      <c r="I45" s="136"/>
      <c r="J45" s="136"/>
      <c r="K45" s="136"/>
      <c r="L45" s="136"/>
      <c r="M45" s="136"/>
      <c r="N45" s="136"/>
      <c r="O45" s="136"/>
      <c r="P45" s="136"/>
      <c r="Q45" s="136"/>
    </row>
    <row r="46" spans="1:17">
      <c r="A46" s="136"/>
      <c r="B46" s="191" t="s">
        <v>723</v>
      </c>
      <c r="C46" s="136"/>
      <c r="D46" s="136"/>
      <c r="E46" s="136"/>
      <c r="F46" s="136"/>
      <c r="G46" s="136"/>
      <c r="H46" s="136"/>
      <c r="I46" s="136"/>
      <c r="J46" s="136"/>
      <c r="K46" s="136"/>
      <c r="L46" s="136"/>
      <c r="M46" s="136"/>
      <c r="N46" s="136"/>
      <c r="O46" s="136"/>
      <c r="P46" s="136"/>
      <c r="Q46" s="136"/>
    </row>
    <row r="47" spans="1:17">
      <c r="A47" s="136"/>
      <c r="B47" s="191" t="s">
        <v>724</v>
      </c>
      <c r="C47" s="136"/>
      <c r="D47" s="136"/>
      <c r="E47" s="136"/>
      <c r="F47" s="136"/>
      <c r="G47" s="136"/>
      <c r="H47" s="136"/>
      <c r="I47" s="136"/>
      <c r="J47" s="136"/>
      <c r="K47" s="136"/>
      <c r="L47" s="136"/>
      <c r="M47" s="136"/>
      <c r="N47" s="136"/>
      <c r="O47" s="136"/>
      <c r="P47" s="136"/>
      <c r="Q47" s="136"/>
    </row>
    <row r="48" spans="1:17" ht="10.5">
      <c r="A48" s="136"/>
      <c r="B48" s="192" t="s">
        <v>686</v>
      </c>
      <c r="C48" s="191"/>
      <c r="D48" s="191"/>
      <c r="E48" s="191"/>
      <c r="F48" s="190"/>
      <c r="G48" s="136"/>
      <c r="H48" s="136"/>
      <c r="I48" s="136"/>
      <c r="J48" s="136"/>
      <c r="K48" s="136"/>
      <c r="L48" s="136"/>
      <c r="M48" s="136"/>
      <c r="N48" s="136"/>
      <c r="O48" s="136"/>
      <c r="P48" s="136"/>
      <c r="Q48" s="136"/>
    </row>
    <row r="49" spans="1:17" ht="10.5">
      <c r="A49" s="136"/>
      <c r="B49" s="191" t="s">
        <v>557</v>
      </c>
      <c r="C49" s="191"/>
      <c r="D49" s="191"/>
      <c r="E49" s="191"/>
      <c r="F49" s="190"/>
      <c r="G49" s="136"/>
      <c r="H49" s="136"/>
      <c r="I49" s="136"/>
      <c r="J49" s="136"/>
      <c r="K49" s="136"/>
      <c r="L49" s="136"/>
      <c r="M49" s="136"/>
      <c r="N49" s="136"/>
      <c r="O49" s="136"/>
      <c r="P49" s="136"/>
      <c r="Q49" s="136"/>
    </row>
    <row r="50" spans="1:17" ht="10.5">
      <c r="A50" s="136"/>
      <c r="B50" s="191" t="s">
        <v>578</v>
      </c>
      <c r="C50" s="189"/>
      <c r="D50" s="190"/>
      <c r="E50" s="190"/>
      <c r="F50" s="190"/>
      <c r="G50" s="136"/>
      <c r="H50" s="136"/>
      <c r="I50" s="136"/>
      <c r="J50" s="136"/>
      <c r="K50" s="136"/>
      <c r="L50" s="136"/>
      <c r="M50" s="136"/>
      <c r="N50" s="136"/>
      <c r="O50" s="136"/>
      <c r="P50" s="136"/>
      <c r="Q50" s="136"/>
    </row>
    <row r="51" spans="1:17" ht="10.5">
      <c r="A51" s="136"/>
      <c r="B51" s="191" t="s">
        <v>625</v>
      </c>
      <c r="C51" s="189"/>
      <c r="D51" s="190"/>
      <c r="E51" s="190"/>
      <c r="F51" s="190"/>
      <c r="G51" s="136"/>
      <c r="H51" s="136"/>
      <c r="I51" s="136"/>
      <c r="J51" s="136"/>
      <c r="K51" s="136"/>
      <c r="L51" s="136"/>
      <c r="M51" s="136"/>
      <c r="N51" s="136"/>
      <c r="O51" s="136"/>
      <c r="P51" s="136"/>
      <c r="Q51" s="136"/>
    </row>
    <row r="52" spans="1:17" ht="10.5">
      <c r="A52" s="136"/>
      <c r="B52" s="191" t="s">
        <v>707</v>
      </c>
      <c r="C52" s="193"/>
      <c r="D52" s="194"/>
      <c r="E52" s="194"/>
      <c r="F52" s="193"/>
      <c r="G52" s="136"/>
      <c r="H52" s="136"/>
      <c r="I52" s="136"/>
      <c r="J52" s="136"/>
      <c r="K52" s="136"/>
      <c r="L52" s="136"/>
      <c r="M52" s="136"/>
      <c r="N52" s="136"/>
      <c r="O52" s="136"/>
      <c r="P52" s="136"/>
      <c r="Q52" s="136"/>
    </row>
    <row r="53" spans="1:17" ht="11.1" thickBot="1">
      <c r="A53" s="136"/>
      <c r="B53" s="191"/>
      <c r="C53" s="193"/>
      <c r="D53" s="194"/>
      <c r="E53" s="194"/>
      <c r="F53" s="193"/>
      <c r="G53" s="136"/>
      <c r="H53" s="136"/>
      <c r="I53" s="136"/>
      <c r="J53" s="136"/>
      <c r="K53" s="136"/>
      <c r="L53" s="136"/>
      <c r="M53" s="136"/>
      <c r="N53" s="136"/>
      <c r="O53" s="136"/>
      <c r="P53" s="136"/>
      <c r="Q53" s="136"/>
    </row>
    <row r="54" spans="1:17" ht="10.5">
      <c r="A54" s="136"/>
      <c r="B54" s="223" t="s">
        <v>334</v>
      </c>
      <c r="C54" s="224" t="s">
        <v>401</v>
      </c>
      <c r="D54" s="225" t="s">
        <v>331</v>
      </c>
      <c r="E54" s="225"/>
      <c r="F54" s="226"/>
      <c r="G54" s="179"/>
      <c r="H54" s="136"/>
      <c r="I54" s="136"/>
      <c r="J54" s="136"/>
      <c r="K54" s="136"/>
      <c r="L54" s="136"/>
      <c r="M54" s="136"/>
      <c r="N54" s="136"/>
      <c r="O54" s="136"/>
      <c r="P54" s="136"/>
      <c r="Q54" s="136"/>
    </row>
    <row r="55" spans="1:17" ht="10.5">
      <c r="A55" s="136"/>
      <c r="B55" s="227" t="s">
        <v>61</v>
      </c>
      <c r="C55" s="228"/>
      <c r="D55" s="229" t="s">
        <v>702</v>
      </c>
      <c r="E55" s="229" t="s">
        <v>15</v>
      </c>
      <c r="F55" s="230" t="s">
        <v>16</v>
      </c>
      <c r="G55" s="179"/>
      <c r="H55" s="136"/>
      <c r="I55" s="136"/>
      <c r="J55" s="136"/>
      <c r="K55" s="136"/>
      <c r="L55" s="136"/>
      <c r="M55" s="136"/>
      <c r="N55" s="136"/>
      <c r="O55" s="136"/>
      <c r="P55" s="136"/>
      <c r="Q55" s="136"/>
    </row>
    <row r="56" spans="1:17">
      <c r="A56" s="136"/>
      <c r="B56" s="180" t="s">
        <v>223</v>
      </c>
      <c r="C56" s="181">
        <v>7.5999999999999998E-2</v>
      </c>
      <c r="D56" s="137">
        <v>15.189597825956525</v>
      </c>
      <c r="E56" s="137">
        <v>2.1860802713152165</v>
      </c>
      <c r="F56" s="182">
        <v>17.375678097271742</v>
      </c>
      <c r="G56" s="136"/>
      <c r="H56" s="136"/>
      <c r="I56" s="136"/>
      <c r="J56" s="136"/>
      <c r="K56" s="136"/>
      <c r="L56" s="136"/>
      <c r="M56" s="136"/>
      <c r="N56" s="136"/>
      <c r="O56" s="136"/>
      <c r="P56" s="136"/>
      <c r="Q56" s="136"/>
    </row>
    <row r="57" spans="1:17">
      <c r="A57" s="136"/>
      <c r="B57" s="180" t="s">
        <v>19</v>
      </c>
      <c r="C57" s="181">
        <v>0.1178</v>
      </c>
      <c r="D57" s="137">
        <v>0.31565070467391304</v>
      </c>
      <c r="E57" s="137">
        <v>7.4999999930354204E-10</v>
      </c>
      <c r="F57" s="182">
        <v>0.31565070542391305</v>
      </c>
      <c r="G57" s="136"/>
      <c r="H57" s="136"/>
      <c r="I57" s="136"/>
      <c r="J57" s="136"/>
      <c r="K57" s="136"/>
      <c r="L57" s="136"/>
      <c r="M57" s="136"/>
      <c r="N57" s="136"/>
      <c r="O57" s="136"/>
      <c r="P57" s="136"/>
      <c r="Q57" s="136"/>
    </row>
    <row r="58" spans="1:17">
      <c r="A58" s="136"/>
      <c r="B58" s="180" t="s">
        <v>528</v>
      </c>
      <c r="C58" s="181">
        <v>0.2</v>
      </c>
      <c r="D58" s="137">
        <v>6.0586238974021702</v>
      </c>
      <c r="E58" s="137">
        <v>3.3428523616847818</v>
      </c>
      <c r="F58" s="182">
        <v>9.4014762590869516</v>
      </c>
      <c r="G58" s="136"/>
      <c r="H58" s="136"/>
      <c r="I58" s="136"/>
      <c r="J58" s="136"/>
      <c r="K58" s="136"/>
      <c r="L58" s="136"/>
      <c r="M58" s="136"/>
      <c r="N58" s="136"/>
      <c r="O58" s="136"/>
      <c r="P58" s="136"/>
      <c r="Q58" s="136"/>
    </row>
    <row r="59" spans="1:17">
      <c r="A59" s="136"/>
      <c r="B59" s="180" t="s">
        <v>31</v>
      </c>
      <c r="C59" s="181">
        <v>0.28916900000000001</v>
      </c>
      <c r="D59" s="137">
        <v>8.7794130409456503</v>
      </c>
      <c r="E59" s="137">
        <v>109.65432364169567</v>
      </c>
      <c r="F59" s="182">
        <v>118.43373668264132</v>
      </c>
      <c r="G59" s="136"/>
      <c r="H59" s="136"/>
      <c r="I59" s="136"/>
      <c r="J59" s="136"/>
      <c r="K59" s="136"/>
      <c r="L59" s="136"/>
      <c r="M59" s="136"/>
      <c r="N59" s="136"/>
      <c r="O59" s="136"/>
      <c r="P59" s="136"/>
      <c r="Q59" s="136"/>
    </row>
    <row r="60" spans="1:17">
      <c r="A60" s="136"/>
      <c r="B60" s="180" t="s">
        <v>288</v>
      </c>
      <c r="C60" s="181">
        <v>0.1482</v>
      </c>
      <c r="D60" s="137">
        <v>2.3981304350869563</v>
      </c>
      <c r="E60" s="137">
        <v>8.0076748956521726E-2</v>
      </c>
      <c r="F60" s="182">
        <v>2.4782071840434781</v>
      </c>
      <c r="G60" s="136"/>
      <c r="H60" s="136"/>
      <c r="I60" s="136"/>
      <c r="J60" s="136"/>
      <c r="K60" s="136"/>
      <c r="L60" s="136"/>
      <c r="M60" s="136"/>
      <c r="N60" s="136"/>
      <c r="O60" s="136"/>
      <c r="P60" s="136"/>
      <c r="Q60" s="136"/>
    </row>
    <row r="61" spans="1:17">
      <c r="A61" s="136"/>
      <c r="B61" s="180" t="s">
        <v>76</v>
      </c>
      <c r="C61" s="181">
        <v>0.6</v>
      </c>
      <c r="D61" s="137">
        <v>6.2543032462608732</v>
      </c>
      <c r="E61" s="137">
        <v>5.1269441287282618</v>
      </c>
      <c r="F61" s="182">
        <v>11.381247374989135</v>
      </c>
      <c r="G61" s="136"/>
      <c r="H61" s="136"/>
      <c r="I61" s="136"/>
      <c r="J61" s="136"/>
      <c r="K61" s="136"/>
      <c r="L61" s="136"/>
      <c r="M61" s="136"/>
      <c r="N61" s="136"/>
      <c r="O61" s="136"/>
      <c r="P61" s="136"/>
      <c r="Q61" s="136"/>
    </row>
    <row r="62" spans="1:17" ht="12.6">
      <c r="A62" s="136"/>
      <c r="B62" s="180" t="s">
        <v>646</v>
      </c>
      <c r="C62" s="181">
        <v>0.1</v>
      </c>
      <c r="D62" s="137">
        <v>0.26635391806521741</v>
      </c>
      <c r="E62" s="137">
        <v>1.5324313900434776</v>
      </c>
      <c r="F62" s="182">
        <v>1.7987853081086951</v>
      </c>
      <c r="G62" s="136"/>
      <c r="H62" s="136"/>
      <c r="I62" s="136"/>
      <c r="J62" s="136"/>
      <c r="K62" s="136"/>
      <c r="L62" s="136"/>
      <c r="M62" s="136"/>
      <c r="N62" s="136"/>
      <c r="O62" s="136"/>
      <c r="P62" s="136"/>
      <c r="Q62" s="195"/>
    </row>
    <row r="63" spans="1:17" ht="12.6">
      <c r="A63" s="136"/>
      <c r="B63" s="196" t="s">
        <v>338</v>
      </c>
      <c r="C63" s="197"/>
      <c r="D63" s="186">
        <v>39.26207306839131</v>
      </c>
      <c r="E63" s="186">
        <v>121.92270854317394</v>
      </c>
      <c r="F63" s="187">
        <v>161.18478161156523</v>
      </c>
      <c r="G63" s="136"/>
      <c r="H63" s="136"/>
      <c r="I63" s="136"/>
      <c r="J63" s="136"/>
      <c r="K63" s="136"/>
      <c r="L63" s="136"/>
      <c r="M63" s="136"/>
      <c r="N63" s="136"/>
      <c r="O63" s="136"/>
      <c r="P63" s="136"/>
      <c r="Q63" s="195"/>
    </row>
    <row r="64" spans="1:17" ht="12.95" thickBot="1">
      <c r="A64" s="136"/>
      <c r="B64" s="1205" t="s">
        <v>43</v>
      </c>
      <c r="C64" s="1206"/>
      <c r="D64" s="1203">
        <v>696.76654615058692</v>
      </c>
      <c r="E64" s="1203">
        <v>690.12095365546747</v>
      </c>
      <c r="F64" s="1204">
        <v>1386.8874998060544</v>
      </c>
      <c r="G64" s="136"/>
      <c r="H64" s="136"/>
      <c r="I64" s="136"/>
      <c r="J64" s="136"/>
      <c r="K64" s="136"/>
      <c r="L64" s="136"/>
      <c r="M64" s="136"/>
      <c r="N64" s="136"/>
      <c r="O64" s="136"/>
      <c r="P64" s="136"/>
      <c r="Q64" s="195"/>
    </row>
    <row r="65" spans="1:17" ht="12.6">
      <c r="A65" s="136"/>
      <c r="B65" s="135"/>
      <c r="C65" s="136"/>
      <c r="D65" s="137"/>
      <c r="E65" s="137"/>
      <c r="F65" s="137"/>
      <c r="G65" s="136"/>
      <c r="H65" s="136"/>
      <c r="I65" s="136"/>
      <c r="J65" s="136"/>
      <c r="K65" s="136"/>
      <c r="L65" s="136"/>
      <c r="M65" s="136"/>
      <c r="N65" s="136"/>
      <c r="O65" s="136"/>
      <c r="P65" s="136"/>
      <c r="Q65" s="195"/>
    </row>
    <row r="66" spans="1:17" ht="17.45">
      <c r="A66" s="136"/>
      <c r="B66" s="138" t="s">
        <v>725</v>
      </c>
      <c r="C66" s="136"/>
      <c r="D66" s="136"/>
      <c r="E66" s="136"/>
      <c r="F66" s="136"/>
      <c r="G66" s="136"/>
      <c r="H66" s="136"/>
      <c r="I66" s="136"/>
      <c r="J66" s="136"/>
      <c r="K66" s="136"/>
      <c r="L66" s="136"/>
      <c r="M66" s="136"/>
      <c r="N66" s="136"/>
      <c r="O66" s="136"/>
      <c r="P66" s="136"/>
      <c r="Q66" s="195"/>
    </row>
    <row r="67" spans="1:17" ht="12.95" thickBot="1">
      <c r="A67" s="136"/>
      <c r="B67" s="136"/>
      <c r="C67" s="136"/>
      <c r="D67" s="136"/>
      <c r="E67" s="136"/>
      <c r="F67" s="136"/>
      <c r="G67" s="136"/>
      <c r="H67" s="136"/>
      <c r="I67" s="136"/>
      <c r="J67" s="136"/>
      <c r="K67" s="136"/>
      <c r="L67" s="136"/>
      <c r="M67" s="136"/>
      <c r="N67" s="136"/>
      <c r="O67" s="136"/>
      <c r="P67" s="136"/>
      <c r="Q67" s="195"/>
    </row>
    <row r="68" spans="1:17" s="58" customFormat="1" ht="12.95">
      <c r="A68" s="179"/>
      <c r="B68" s="222" t="s">
        <v>710</v>
      </c>
      <c r="C68" s="232"/>
      <c r="D68" s="2156" t="s">
        <v>414</v>
      </c>
      <c r="E68" s="2156"/>
      <c r="F68" s="2157"/>
      <c r="G68" s="198" t="s">
        <v>711</v>
      </c>
      <c r="H68" s="198"/>
      <c r="I68" s="199"/>
      <c r="J68" s="200" t="s">
        <v>712</v>
      </c>
      <c r="K68" s="198"/>
      <c r="L68" s="199"/>
      <c r="M68" s="200" t="s">
        <v>713</v>
      </c>
      <c r="N68" s="198"/>
      <c r="O68" s="198"/>
      <c r="P68" s="179"/>
      <c r="Q68" s="195"/>
    </row>
    <row r="69" spans="1:17" s="58" customFormat="1" ht="12.95">
      <c r="A69" s="179"/>
      <c r="B69" s="233" t="s">
        <v>61</v>
      </c>
      <c r="C69" s="234" t="s">
        <v>401</v>
      </c>
      <c r="D69" s="235" t="s">
        <v>64</v>
      </c>
      <c r="E69" s="235" t="s">
        <v>15</v>
      </c>
      <c r="F69" s="236" t="s">
        <v>16</v>
      </c>
      <c r="G69" s="1956" t="s">
        <v>714</v>
      </c>
      <c r="H69" s="1493" t="s">
        <v>715</v>
      </c>
      <c r="I69" s="1494" t="s">
        <v>16</v>
      </c>
      <c r="J69" s="1495" t="s">
        <v>714</v>
      </c>
      <c r="K69" s="1493" t="s">
        <v>715</v>
      </c>
      <c r="L69" s="1494" t="s">
        <v>16</v>
      </c>
      <c r="M69" s="1495" t="s">
        <v>714</v>
      </c>
      <c r="N69" s="1493" t="s">
        <v>715</v>
      </c>
      <c r="O69" s="1957" t="s">
        <v>16</v>
      </c>
      <c r="P69" s="179"/>
      <c r="Q69" s="195"/>
    </row>
    <row r="70" spans="1:17" ht="12.6">
      <c r="A70" s="136"/>
      <c r="B70" s="201" t="s">
        <v>681</v>
      </c>
      <c r="C70" s="202">
        <v>0.3</v>
      </c>
      <c r="D70" s="203">
        <v>0.33276086999999999</v>
      </c>
      <c r="E70" s="203">
        <v>0.174391304</v>
      </c>
      <c r="F70" s="204">
        <f t="shared" ref="F70:F81" si="0">D70+E70</f>
        <v>0.50715217400000001</v>
      </c>
      <c r="G70" s="205"/>
      <c r="H70" s="205"/>
      <c r="I70" s="205"/>
      <c r="J70" s="205"/>
      <c r="K70" s="205"/>
      <c r="L70" s="205"/>
      <c r="M70" s="205"/>
      <c r="N70" s="205"/>
      <c r="O70" s="205"/>
      <c r="P70" s="136"/>
      <c r="Q70" s="195"/>
    </row>
    <row r="71" spans="1:17" ht="12.6">
      <c r="A71" s="136"/>
      <c r="B71" s="201" t="s">
        <v>662</v>
      </c>
      <c r="C71" s="202">
        <v>0.25</v>
      </c>
      <c r="D71" s="203">
        <v>1.8628913039999999</v>
      </c>
      <c r="E71" s="203">
        <v>0.19605434799999999</v>
      </c>
      <c r="F71" s="204">
        <f t="shared" si="0"/>
        <v>2.0589456519999998</v>
      </c>
      <c r="G71" s="137" t="e">
        <v>#REF!</v>
      </c>
      <c r="H71" s="137" t="e">
        <v>#REF!</v>
      </c>
      <c r="I71" s="137" t="e">
        <v>#REF!</v>
      </c>
      <c r="J71" s="137" t="e">
        <v>#REF!</v>
      </c>
      <c r="K71" s="137" t="e">
        <v>#REF!</v>
      </c>
      <c r="L71" s="137" t="e">
        <v>#REF!</v>
      </c>
      <c r="M71" s="137" t="e">
        <v>#REF!</v>
      </c>
      <c r="N71" s="137" t="e">
        <v>#REF!</v>
      </c>
      <c r="O71" s="137" t="e">
        <v>#REF!</v>
      </c>
      <c r="P71" s="136"/>
      <c r="Q71" s="195"/>
    </row>
    <row r="72" spans="1:17" ht="12.6">
      <c r="A72" s="136"/>
      <c r="B72" s="201" t="s">
        <v>569</v>
      </c>
      <c r="C72" s="202">
        <v>0.18329999999999999</v>
      </c>
      <c r="D72" s="203">
        <v>0</v>
      </c>
      <c r="E72" s="203">
        <v>5.6242065219999997</v>
      </c>
      <c r="F72" s="204">
        <f t="shared" si="0"/>
        <v>5.6242065219999997</v>
      </c>
      <c r="G72" s="137" t="e">
        <v>#REF!</v>
      </c>
      <c r="H72" s="137" t="e">
        <v>#REF!</v>
      </c>
      <c r="I72" s="137" t="e">
        <v>#REF!</v>
      </c>
      <c r="J72" s="137" t="e">
        <v>#REF!</v>
      </c>
      <c r="K72" s="137" t="e">
        <v>#REF!</v>
      </c>
      <c r="L72" s="137" t="e">
        <v>#REF!</v>
      </c>
      <c r="M72" s="137" t="e">
        <v>#REF!</v>
      </c>
      <c r="N72" s="137" t="e">
        <v>#REF!</v>
      </c>
      <c r="O72" s="137" t="e">
        <v>#REF!</v>
      </c>
      <c r="P72" s="136"/>
      <c r="Q72" s="195"/>
    </row>
    <row r="73" spans="1:17" ht="12.6">
      <c r="A73" s="136"/>
      <c r="B73" s="201" t="s">
        <v>682</v>
      </c>
      <c r="C73" s="202">
        <v>0.35</v>
      </c>
      <c r="D73" s="203">
        <v>0</v>
      </c>
      <c r="E73" s="203">
        <v>0</v>
      </c>
      <c r="F73" s="204">
        <f t="shared" si="0"/>
        <v>0</v>
      </c>
      <c r="G73" s="137" t="e">
        <v>#REF!</v>
      </c>
      <c r="H73" s="137" t="e">
        <v>#REF!</v>
      </c>
      <c r="I73" s="137" t="e">
        <v>#REF!</v>
      </c>
      <c r="J73" s="137" t="e">
        <v>#REF!</v>
      </c>
      <c r="K73" s="137" t="e">
        <v>#REF!</v>
      </c>
      <c r="L73" s="137" t="e">
        <v>#REF!</v>
      </c>
      <c r="M73" s="137" t="e">
        <v>#REF!</v>
      </c>
      <c r="N73" s="137" t="e">
        <v>#REF!</v>
      </c>
      <c r="O73" s="137" t="e">
        <v>#REF!</v>
      </c>
      <c r="P73" s="136"/>
      <c r="Q73" s="195"/>
    </row>
    <row r="74" spans="1:17" ht="12.6">
      <c r="A74" s="136"/>
      <c r="B74" s="201" t="s">
        <v>66</v>
      </c>
      <c r="C74" s="202">
        <v>1</v>
      </c>
      <c r="D74" s="203">
        <v>7.6883369565217397</v>
      </c>
      <c r="E74" s="203">
        <v>1.1294782608695653</v>
      </c>
      <c r="F74" s="204">
        <f t="shared" si="0"/>
        <v>8.8178152173913045</v>
      </c>
      <c r="G74" s="137" t="e">
        <v>#REF!</v>
      </c>
      <c r="H74" s="137" t="e">
        <v>#REF!</v>
      </c>
      <c r="I74" s="137" t="e">
        <v>#REF!</v>
      </c>
      <c r="J74" s="137" t="e">
        <v>#REF!</v>
      </c>
      <c r="K74" s="137" t="e">
        <v>#REF!</v>
      </c>
      <c r="L74" s="137" t="e">
        <v>#REF!</v>
      </c>
      <c r="M74" s="137" t="e">
        <v>#REF!</v>
      </c>
      <c r="N74" s="137" t="e">
        <v>#REF!</v>
      </c>
      <c r="O74" s="137" t="e">
        <v>#REF!</v>
      </c>
      <c r="P74" s="136"/>
      <c r="Q74" s="195"/>
    </row>
    <row r="75" spans="1:17">
      <c r="A75" s="136"/>
      <c r="B75" s="201" t="s">
        <v>344</v>
      </c>
      <c r="C75" s="206">
        <v>0.32500000000000001</v>
      </c>
      <c r="D75" s="203">
        <v>0.34578260900000002</v>
      </c>
      <c r="E75" s="203">
        <v>36.953978261000003</v>
      </c>
      <c r="F75" s="204">
        <f t="shared" si="0"/>
        <v>37.29976087</v>
      </c>
      <c r="G75" s="137" t="e">
        <v>#REF!</v>
      </c>
      <c r="H75" s="137" t="e">
        <v>#REF!</v>
      </c>
      <c r="I75" s="137" t="e">
        <v>#REF!</v>
      </c>
      <c r="J75" s="137" t="e">
        <v>#REF!</v>
      </c>
      <c r="K75" s="137" t="e">
        <v>#REF!</v>
      </c>
      <c r="L75" s="137" t="e">
        <v>#REF!</v>
      </c>
      <c r="M75" s="137" t="e">
        <v>#REF!</v>
      </c>
      <c r="N75" s="137" t="e">
        <v>#REF!</v>
      </c>
      <c r="O75" s="137" t="e">
        <v>#REF!</v>
      </c>
      <c r="P75" s="136"/>
      <c r="Q75" s="136"/>
    </row>
    <row r="76" spans="1:17" ht="12.6">
      <c r="A76" s="136"/>
      <c r="B76" s="201" t="s">
        <v>343</v>
      </c>
      <c r="C76" s="202">
        <v>0.5</v>
      </c>
      <c r="D76" s="203">
        <v>3.9228804350000002</v>
      </c>
      <c r="E76" s="203">
        <v>4.6359021739999999</v>
      </c>
      <c r="F76" s="204">
        <f t="shared" si="0"/>
        <v>8.5587826089999997</v>
      </c>
      <c r="G76" s="137" t="e">
        <v>#REF!</v>
      </c>
      <c r="H76" s="137" t="e">
        <v>#REF!</v>
      </c>
      <c r="I76" s="137" t="e">
        <v>#REF!</v>
      </c>
      <c r="J76" s="137" t="e">
        <v>#REF!</v>
      </c>
      <c r="K76" s="137" t="e">
        <v>#REF!</v>
      </c>
      <c r="L76" s="137" t="e">
        <v>#REF!</v>
      </c>
      <c r="M76" s="137" t="e">
        <v>#REF!</v>
      </c>
      <c r="N76" s="137" t="e">
        <v>#REF!</v>
      </c>
      <c r="O76" s="137" t="e">
        <v>#REF!</v>
      </c>
      <c r="P76" s="136"/>
      <c r="Q76" s="195"/>
    </row>
    <row r="77" spans="1:17" ht="12.6">
      <c r="A77" s="136"/>
      <c r="B77" s="201" t="s">
        <v>90</v>
      </c>
      <c r="C77" s="202">
        <v>0.25</v>
      </c>
      <c r="D77" s="203">
        <v>19.943543477999999</v>
      </c>
      <c r="E77" s="203">
        <v>0.89259782600000004</v>
      </c>
      <c r="F77" s="204">
        <f t="shared" si="0"/>
        <v>20.836141303999998</v>
      </c>
      <c r="G77" s="137" t="e">
        <v>#REF!</v>
      </c>
      <c r="H77" s="137" t="e">
        <v>#REF!</v>
      </c>
      <c r="I77" s="137" t="e">
        <v>#REF!</v>
      </c>
      <c r="J77" s="137" t="e">
        <v>#REF!</v>
      </c>
      <c r="K77" s="137" t="e">
        <v>#REF!</v>
      </c>
      <c r="L77" s="137" t="e">
        <v>#REF!</v>
      </c>
      <c r="M77" s="137" t="e">
        <v>#REF!</v>
      </c>
      <c r="N77" s="137" t="e">
        <v>#REF!</v>
      </c>
      <c r="O77" s="137" t="e">
        <v>#REF!</v>
      </c>
      <c r="P77" s="136"/>
      <c r="Q77" s="195"/>
    </row>
    <row r="78" spans="1:17" ht="12.6">
      <c r="A78" s="136"/>
      <c r="B78" s="201" t="s">
        <v>680</v>
      </c>
      <c r="C78" s="202">
        <v>0.25</v>
      </c>
      <c r="D78" s="203">
        <v>1.6313804350000001</v>
      </c>
      <c r="E78" s="203">
        <v>0.116532609</v>
      </c>
      <c r="F78" s="204">
        <f t="shared" si="0"/>
        <v>1.7479130440000001</v>
      </c>
      <c r="G78" s="137" t="e">
        <v>#REF!</v>
      </c>
      <c r="H78" s="137" t="e">
        <v>#REF!</v>
      </c>
      <c r="I78" s="137" t="e">
        <v>#REF!</v>
      </c>
      <c r="J78" s="137" t="e">
        <v>#REF!</v>
      </c>
      <c r="K78" s="137" t="e">
        <v>#REF!</v>
      </c>
      <c r="L78" s="137" t="e">
        <v>#REF!</v>
      </c>
      <c r="M78" s="137" t="e">
        <v>#REF!</v>
      </c>
      <c r="N78" s="137" t="e">
        <v>#REF!</v>
      </c>
      <c r="O78" s="137" t="e">
        <v>#REF!</v>
      </c>
      <c r="P78" s="136"/>
      <c r="Q78" s="195"/>
    </row>
    <row r="79" spans="1:17" ht="12.6">
      <c r="A79" s="136"/>
      <c r="B79" s="201" t="s">
        <v>148</v>
      </c>
      <c r="C79" s="202">
        <v>0.05</v>
      </c>
      <c r="D79" s="203">
        <v>8.0114456520000008</v>
      </c>
      <c r="E79" s="203"/>
      <c r="F79" s="204">
        <f t="shared" si="0"/>
        <v>8.0114456520000008</v>
      </c>
      <c r="G79" s="137" t="e">
        <v>#REF!</v>
      </c>
      <c r="H79" s="137" t="e">
        <v>#REF!</v>
      </c>
      <c r="I79" s="137" t="e">
        <v>#REF!</v>
      </c>
      <c r="J79" s="137" t="e">
        <v>#REF!</v>
      </c>
      <c r="K79" s="137" t="e">
        <v>#REF!</v>
      </c>
      <c r="L79" s="137" t="e">
        <v>#REF!</v>
      </c>
      <c r="M79" s="137" t="e">
        <v>#REF!</v>
      </c>
      <c r="N79" s="137" t="e">
        <v>#REF!</v>
      </c>
      <c r="O79" s="137" t="e">
        <v>#REF!</v>
      </c>
      <c r="P79" s="136"/>
      <c r="Q79" s="195"/>
    </row>
    <row r="80" spans="1:17" ht="12.6">
      <c r="A80" s="136"/>
      <c r="B80" s="201" t="s">
        <v>220</v>
      </c>
      <c r="C80" s="202">
        <v>0.15</v>
      </c>
      <c r="D80" s="203">
        <v>5.6855760870000003</v>
      </c>
      <c r="E80" s="203"/>
      <c r="F80" s="204">
        <f t="shared" si="0"/>
        <v>5.6855760870000003</v>
      </c>
      <c r="G80" s="137" t="e">
        <v>#REF!</v>
      </c>
      <c r="H80" s="137" t="e">
        <v>#REF!</v>
      </c>
      <c r="I80" s="137" t="e">
        <v>#REF!</v>
      </c>
      <c r="J80" s="137" t="e">
        <v>#REF!</v>
      </c>
      <c r="K80" s="137" t="e">
        <v>#REF!</v>
      </c>
      <c r="L80" s="137" t="e">
        <v>#REF!</v>
      </c>
      <c r="M80" s="137" t="e">
        <v>#REF!</v>
      </c>
      <c r="N80" s="137" t="e">
        <v>#REF!</v>
      </c>
      <c r="O80" s="137" t="e">
        <v>#REF!</v>
      </c>
      <c r="P80" s="136"/>
      <c r="Q80" s="195"/>
    </row>
    <row r="81" spans="1:17" ht="12.6">
      <c r="A81" s="136"/>
      <c r="B81" s="201" t="s">
        <v>425</v>
      </c>
      <c r="C81" s="202">
        <v>0.6</v>
      </c>
      <c r="D81" s="203">
        <v>8.6493913039999999</v>
      </c>
      <c r="E81" s="203"/>
      <c r="F81" s="204">
        <f t="shared" si="0"/>
        <v>8.6493913039999999</v>
      </c>
      <c r="G81" s="207" t="e">
        <v>#REF!</v>
      </c>
      <c r="H81" s="207" t="e">
        <v>#REF!</v>
      </c>
      <c r="I81" s="207" t="e">
        <v>#REF!</v>
      </c>
      <c r="J81" s="207" t="e">
        <v>#REF!</v>
      </c>
      <c r="K81" s="207" t="e">
        <v>#REF!</v>
      </c>
      <c r="L81" s="207" t="e">
        <v>#REF!</v>
      </c>
      <c r="M81" s="207" t="e">
        <v>#REF!</v>
      </c>
      <c r="N81" s="207" t="e">
        <v>#REF!</v>
      </c>
      <c r="O81" s="207" t="e">
        <v>#REF!</v>
      </c>
      <c r="P81" s="136"/>
      <c r="Q81" s="195"/>
    </row>
    <row r="82" spans="1:17" ht="12.95" thickBot="1">
      <c r="A82" s="136"/>
      <c r="B82" s="1207" t="s">
        <v>716</v>
      </c>
      <c r="C82" s="1208"/>
      <c r="D82" s="1209">
        <f>SUM(D70:D81)</f>
        <v>58.073989130521738</v>
      </c>
      <c r="E82" s="1209">
        <f>SUM(E70:E81)</f>
        <v>49.723141304869564</v>
      </c>
      <c r="F82" s="1210">
        <f>SUM(F70:F81)</f>
        <v>107.79713043539131</v>
      </c>
      <c r="G82" s="207"/>
      <c r="H82" s="207"/>
      <c r="I82" s="207"/>
      <c r="J82" s="207"/>
      <c r="K82" s="207"/>
      <c r="L82" s="207"/>
      <c r="M82" s="207"/>
      <c r="N82" s="207"/>
      <c r="O82" s="207"/>
      <c r="P82" s="136"/>
      <c r="Q82" s="195"/>
    </row>
    <row r="83" spans="1:17" ht="12.6">
      <c r="A83" s="136"/>
      <c r="B83" s="208" t="s">
        <v>665</v>
      </c>
      <c r="C83" s="208"/>
      <c r="D83" s="208"/>
      <c r="E83" s="208"/>
      <c r="F83" s="208"/>
      <c r="G83" s="207"/>
      <c r="H83" s="207"/>
      <c r="I83" s="207"/>
      <c r="J83" s="207"/>
      <c r="K83" s="207"/>
      <c r="L83" s="207"/>
      <c r="M83" s="207"/>
      <c r="N83" s="207"/>
      <c r="O83" s="207"/>
      <c r="P83" s="136"/>
      <c r="Q83" s="195"/>
    </row>
    <row r="84" spans="1:17" ht="12.6">
      <c r="A84" s="136"/>
      <c r="B84" s="136"/>
      <c r="C84" s="1211"/>
      <c r="D84" s="1212"/>
      <c r="E84" s="1211"/>
      <c r="F84" s="1211"/>
      <c r="G84" s="207"/>
      <c r="H84" s="207"/>
      <c r="I84" s="207"/>
      <c r="J84" s="207"/>
      <c r="K84" s="207"/>
      <c r="L84" s="207"/>
      <c r="M84" s="207"/>
      <c r="N84" s="207"/>
      <c r="O84" s="207"/>
      <c r="P84" s="136"/>
      <c r="Q84" s="195"/>
    </row>
    <row r="85" spans="1:17" ht="12.6">
      <c r="A85" s="136"/>
      <c r="B85" s="136"/>
      <c r="C85" s="136"/>
      <c r="D85" s="136"/>
      <c r="E85" s="1211"/>
      <c r="F85" s="1211"/>
      <c r="G85" s="207"/>
      <c r="H85" s="207"/>
      <c r="I85" s="207"/>
      <c r="J85" s="207"/>
      <c r="K85" s="207"/>
      <c r="L85" s="207"/>
      <c r="M85" s="207"/>
      <c r="N85" s="207"/>
      <c r="O85" s="207"/>
      <c r="P85" s="136"/>
      <c r="Q85" s="195"/>
    </row>
    <row r="86" spans="1:17" ht="12.6">
      <c r="A86" s="136"/>
      <c r="B86" s="136"/>
      <c r="C86" s="1213"/>
      <c r="D86" s="1214"/>
      <c r="E86" s="1214"/>
      <c r="F86" s="1214"/>
      <c r="G86" s="207"/>
      <c r="H86" s="207"/>
      <c r="I86" s="207"/>
      <c r="J86" s="207"/>
      <c r="K86" s="207"/>
      <c r="L86" s="207"/>
      <c r="M86" s="207"/>
      <c r="N86" s="207"/>
      <c r="O86" s="207"/>
      <c r="P86" s="136"/>
      <c r="Q86" s="195"/>
    </row>
    <row r="87" spans="1:17" ht="17.45">
      <c r="A87" s="136"/>
      <c r="B87" s="138" t="s">
        <v>726</v>
      </c>
      <c r="C87" s="136"/>
      <c r="D87" s="136"/>
      <c r="E87" s="1213"/>
      <c r="F87" s="1213"/>
      <c r="G87" s="207"/>
      <c r="H87" s="207"/>
      <c r="I87" s="207"/>
      <c r="J87" s="207"/>
      <c r="K87" s="207"/>
      <c r="L87" s="207"/>
      <c r="M87" s="207"/>
      <c r="N87" s="207"/>
      <c r="O87" s="207"/>
      <c r="P87" s="136"/>
      <c r="Q87" s="195"/>
    </row>
    <row r="88" spans="1:17" ht="12.95" thickBot="1">
      <c r="A88" s="136"/>
      <c r="B88" s="1213"/>
      <c r="C88" s="1213"/>
      <c r="D88" s="1213"/>
      <c r="E88" s="1213"/>
      <c r="F88" s="1213"/>
      <c r="G88" s="137" t="e">
        <v>#REF!</v>
      </c>
      <c r="H88" s="137" t="e">
        <v>#REF!</v>
      </c>
      <c r="I88" s="137" t="e">
        <v>#REF!</v>
      </c>
      <c r="J88" s="137" t="e">
        <v>#REF!</v>
      </c>
      <c r="K88" s="137" t="e">
        <v>#REF!</v>
      </c>
      <c r="L88" s="137" t="e">
        <v>#REF!</v>
      </c>
      <c r="M88" s="137" t="e">
        <v>#REF!</v>
      </c>
      <c r="N88" s="137" t="e">
        <v>#REF!</v>
      </c>
      <c r="O88" s="137" t="e">
        <v>#REF!</v>
      </c>
      <c r="P88" s="136"/>
      <c r="Q88" s="195"/>
    </row>
    <row r="89" spans="1:17" ht="12.95" thickTop="1">
      <c r="A89" s="136"/>
      <c r="B89" s="237" t="s">
        <v>339</v>
      </c>
      <c r="C89" s="238"/>
      <c r="D89" s="2158" t="s">
        <v>414</v>
      </c>
      <c r="E89" s="2158"/>
      <c r="F89" s="2159"/>
      <c r="G89" s="137"/>
      <c r="H89" s="137"/>
      <c r="I89" s="137"/>
      <c r="J89" s="137"/>
      <c r="K89" s="137"/>
      <c r="L89" s="137"/>
      <c r="M89" s="137"/>
      <c r="N89" s="137"/>
      <c r="O89" s="137"/>
      <c r="P89" s="153"/>
      <c r="Q89" s="195"/>
    </row>
    <row r="90" spans="1:17" ht="12.6">
      <c r="A90" s="136"/>
      <c r="B90" s="239" t="s">
        <v>61</v>
      </c>
      <c r="C90" s="240" t="s">
        <v>401</v>
      </c>
      <c r="D90" s="241" t="s">
        <v>64</v>
      </c>
      <c r="E90" s="240" t="s">
        <v>15</v>
      </c>
      <c r="F90" s="242" t="s">
        <v>16</v>
      </c>
      <c r="G90" s="137"/>
      <c r="H90" s="137"/>
      <c r="I90" s="137"/>
      <c r="J90" s="137"/>
      <c r="K90" s="137"/>
      <c r="L90" s="137"/>
      <c r="M90" s="137"/>
      <c r="N90" s="137"/>
      <c r="O90" s="137"/>
      <c r="P90" s="153"/>
      <c r="Q90" s="195"/>
    </row>
    <row r="91" spans="1:17" ht="12.6">
      <c r="A91" s="136"/>
      <c r="B91" s="1496" t="s">
        <v>352</v>
      </c>
      <c r="C91" s="1958">
        <v>0.17</v>
      </c>
      <c r="D91" s="209">
        <v>2.6</v>
      </c>
      <c r="E91" s="209"/>
      <c r="F91" s="210">
        <v>2.6</v>
      </c>
      <c r="G91" s="137"/>
      <c r="H91" s="137"/>
      <c r="I91" s="137"/>
      <c r="J91" s="137"/>
      <c r="K91" s="137"/>
      <c r="L91" s="137"/>
      <c r="M91" s="137"/>
      <c r="N91" s="137"/>
      <c r="O91" s="137"/>
      <c r="P91" s="153"/>
      <c r="Q91" s="195"/>
    </row>
    <row r="92" spans="1:17" ht="12.6">
      <c r="A92" s="136"/>
      <c r="B92" s="211" t="s">
        <v>464</v>
      </c>
      <c r="C92" s="212">
        <v>0.3</v>
      </c>
      <c r="D92" s="209"/>
      <c r="E92" s="209">
        <v>0.3</v>
      </c>
      <c r="F92" s="210">
        <v>0.3</v>
      </c>
      <c r="G92" s="137"/>
      <c r="H92" s="137"/>
      <c r="I92" s="137"/>
      <c r="J92" s="137"/>
      <c r="K92" s="137"/>
      <c r="L92" s="137"/>
      <c r="M92" s="137"/>
      <c r="N92" s="137"/>
      <c r="O92" s="137"/>
      <c r="P92" s="153"/>
      <c r="Q92" s="195"/>
    </row>
    <row r="93" spans="1:17" ht="12.6">
      <c r="A93" s="136"/>
      <c r="B93" s="211" t="s">
        <v>631</v>
      </c>
      <c r="C93" s="212">
        <v>5.8799999999999998E-2</v>
      </c>
      <c r="D93" s="209">
        <v>1</v>
      </c>
      <c r="E93" s="209"/>
      <c r="F93" s="210">
        <v>1</v>
      </c>
      <c r="G93" s="137"/>
      <c r="H93" s="137"/>
      <c r="I93" s="137"/>
      <c r="J93" s="137"/>
      <c r="K93" s="137"/>
      <c r="L93" s="137"/>
      <c r="M93" s="137"/>
      <c r="N93" s="137"/>
      <c r="O93" s="137"/>
      <c r="P93" s="153"/>
      <c r="Q93" s="195"/>
    </row>
    <row r="94" spans="1:17" ht="12.6">
      <c r="A94" s="136"/>
      <c r="B94" s="211" t="s">
        <v>690</v>
      </c>
      <c r="C94" s="212">
        <v>8.5599999999999996E-2</v>
      </c>
      <c r="D94" s="209">
        <v>51.4</v>
      </c>
      <c r="E94" s="209"/>
      <c r="F94" s="210">
        <v>51.4</v>
      </c>
      <c r="G94" s="137"/>
      <c r="H94" s="137"/>
      <c r="I94" s="137"/>
      <c r="J94" s="137"/>
      <c r="K94" s="137"/>
      <c r="L94" s="137"/>
      <c r="M94" s="137"/>
      <c r="N94" s="137"/>
      <c r="O94" s="137"/>
      <c r="P94" s="153"/>
      <c r="Q94" s="195"/>
    </row>
    <row r="95" spans="1:17" ht="12.6">
      <c r="A95" s="136"/>
      <c r="B95" s="211" t="s">
        <v>516</v>
      </c>
      <c r="C95" s="212">
        <v>0.255</v>
      </c>
      <c r="D95" s="209">
        <v>12.3</v>
      </c>
      <c r="E95" s="209">
        <v>37.1</v>
      </c>
      <c r="F95" s="210">
        <v>49.400000000000006</v>
      </c>
      <c r="G95" s="137"/>
      <c r="H95" s="137"/>
      <c r="I95" s="137"/>
      <c r="J95" s="137"/>
      <c r="K95" s="137"/>
      <c r="L95" s="137"/>
      <c r="M95" s="137"/>
      <c r="N95" s="137"/>
      <c r="O95" s="137"/>
      <c r="P95" s="153"/>
      <c r="Q95" s="195"/>
    </row>
    <row r="96" spans="1:17" ht="12.6">
      <c r="A96" s="136"/>
      <c r="B96" s="211" t="s">
        <v>452</v>
      </c>
      <c r="C96" s="212">
        <v>9.6799999999999997E-2</v>
      </c>
      <c r="D96" s="209">
        <v>12.2</v>
      </c>
      <c r="E96" s="209"/>
      <c r="F96" s="210">
        <v>12.2</v>
      </c>
      <c r="G96" s="137"/>
      <c r="H96" s="137"/>
      <c r="I96" s="137"/>
      <c r="J96" s="137"/>
      <c r="K96" s="137"/>
      <c r="L96" s="137"/>
      <c r="M96" s="137"/>
      <c r="N96" s="137"/>
      <c r="O96" s="137"/>
      <c r="P96" s="153"/>
      <c r="Q96" s="195"/>
    </row>
    <row r="97" spans="1:69" ht="12.6">
      <c r="A97" s="136"/>
      <c r="B97" s="211" t="s">
        <v>691</v>
      </c>
      <c r="C97" s="212">
        <v>0.23330000000000001</v>
      </c>
      <c r="D97" s="209">
        <v>31</v>
      </c>
      <c r="E97" s="209"/>
      <c r="F97" s="210">
        <v>31</v>
      </c>
      <c r="G97" s="137" t="e">
        <v>#REF!</v>
      </c>
      <c r="H97" s="137" t="e">
        <v>#REF!</v>
      </c>
      <c r="I97" s="137" t="e">
        <v>#REF!</v>
      </c>
      <c r="J97" s="137" t="e">
        <v>#REF!</v>
      </c>
      <c r="K97" s="137" t="e">
        <v>#REF!</v>
      </c>
      <c r="L97" s="137" t="e">
        <v>#REF!</v>
      </c>
      <c r="M97" s="137" t="e">
        <v>#REF!</v>
      </c>
      <c r="N97" s="137" t="e">
        <v>#REF!</v>
      </c>
      <c r="O97" s="137" t="e">
        <v>#REF!</v>
      </c>
      <c r="P97" s="153"/>
      <c r="Q97" s="195"/>
    </row>
    <row r="98" spans="1:69" ht="12.6">
      <c r="A98" s="136"/>
      <c r="B98" s="211" t="s">
        <v>444</v>
      </c>
      <c r="C98" s="212">
        <v>0.1333</v>
      </c>
      <c r="D98" s="209">
        <v>14</v>
      </c>
      <c r="E98" s="209"/>
      <c r="F98" s="210">
        <v>14</v>
      </c>
      <c r="G98" s="1215"/>
      <c r="H98" s="1215"/>
      <c r="I98" s="1215"/>
      <c r="J98" s="1215"/>
      <c r="K98" s="1215"/>
      <c r="L98" s="1215"/>
      <c r="M98" s="1215"/>
      <c r="N98" s="1215"/>
      <c r="O98" s="1215"/>
      <c r="P98" s="153"/>
      <c r="Q98" s="195"/>
    </row>
    <row r="99" spans="1:69" ht="12.6">
      <c r="A99" s="136"/>
      <c r="B99" s="211" t="s">
        <v>445</v>
      </c>
      <c r="C99" s="212">
        <v>0.1333</v>
      </c>
      <c r="D99" s="209">
        <v>18.7</v>
      </c>
      <c r="E99" s="209"/>
      <c r="F99" s="210">
        <v>18.7</v>
      </c>
      <c r="G99" s="207"/>
      <c r="H99" s="207"/>
      <c r="I99" s="207"/>
      <c r="J99" s="207"/>
      <c r="K99" s="207"/>
      <c r="L99" s="207"/>
      <c r="M99" s="207"/>
      <c r="N99" s="207"/>
      <c r="O99" s="207"/>
      <c r="P99" s="153"/>
      <c r="Q99" s="195"/>
    </row>
    <row r="100" spans="1:69" ht="12.6">
      <c r="A100" s="136"/>
      <c r="B100" s="211" t="s">
        <v>692</v>
      </c>
      <c r="C100" s="212">
        <v>0.1333</v>
      </c>
      <c r="D100" s="209">
        <v>0</v>
      </c>
      <c r="E100" s="209"/>
      <c r="F100" s="210">
        <v>0</v>
      </c>
      <c r="G100" s="207"/>
      <c r="H100" s="207"/>
      <c r="I100" s="207"/>
      <c r="J100" s="207"/>
      <c r="K100" s="207"/>
      <c r="L100" s="207"/>
      <c r="M100" s="207"/>
      <c r="N100" s="207"/>
      <c r="O100" s="207"/>
      <c r="P100" s="153"/>
      <c r="Q100" s="195"/>
    </row>
    <row r="101" spans="1:69" ht="12.6">
      <c r="A101" s="136"/>
      <c r="B101" s="211" t="s">
        <v>442</v>
      </c>
      <c r="C101" s="212">
        <v>0.23330000000000001</v>
      </c>
      <c r="D101" s="209">
        <v>58</v>
      </c>
      <c r="E101" s="209"/>
      <c r="F101" s="210">
        <v>58</v>
      </c>
      <c r="G101" s="207"/>
      <c r="H101" s="207"/>
      <c r="I101" s="207"/>
      <c r="J101" s="207"/>
      <c r="K101" s="207"/>
      <c r="L101" s="207"/>
      <c r="M101" s="207"/>
      <c r="N101" s="207"/>
      <c r="O101" s="207"/>
      <c r="P101" s="153"/>
      <c r="Q101" s="195"/>
    </row>
    <row r="102" spans="1:69" ht="12.6">
      <c r="A102" s="136"/>
      <c r="B102" s="211" t="s">
        <v>454</v>
      </c>
      <c r="C102" s="212">
        <v>0.23330000000000001</v>
      </c>
      <c r="D102" s="209">
        <v>19.5</v>
      </c>
      <c r="E102" s="209"/>
      <c r="F102" s="210">
        <v>19.5</v>
      </c>
      <c r="G102" s="153"/>
      <c r="H102" s="153"/>
      <c r="I102" s="153"/>
      <c r="J102" s="153"/>
      <c r="K102" s="153"/>
      <c r="L102" s="153"/>
      <c r="M102" s="153"/>
      <c r="N102" s="153"/>
      <c r="O102" s="153"/>
      <c r="P102" s="153"/>
      <c r="Q102" s="195"/>
    </row>
    <row r="103" spans="1:69" ht="12.6">
      <c r="A103" s="136"/>
      <c r="B103" s="211" t="s">
        <v>152</v>
      </c>
      <c r="C103" s="212">
        <v>0.31850000000000001</v>
      </c>
      <c r="D103" s="209"/>
      <c r="E103" s="209">
        <v>48.9</v>
      </c>
      <c r="F103" s="210">
        <v>48.9</v>
      </c>
      <c r="G103" s="207"/>
      <c r="H103" s="207"/>
      <c r="I103" s="207"/>
      <c r="J103" s="207"/>
      <c r="K103" s="207"/>
      <c r="L103" s="207"/>
      <c r="M103" s="207"/>
      <c r="N103" s="207"/>
      <c r="O103" s="207"/>
      <c r="P103" s="153"/>
      <c r="Q103" s="195"/>
    </row>
    <row r="104" spans="1:69" ht="12.6">
      <c r="A104" s="136"/>
      <c r="B104" s="211" t="s">
        <v>693</v>
      </c>
      <c r="C104" s="212">
        <v>0.45900000000000002</v>
      </c>
      <c r="D104" s="209">
        <v>16.8</v>
      </c>
      <c r="E104" s="209"/>
      <c r="F104" s="210">
        <v>16.8</v>
      </c>
      <c r="G104" s="207"/>
      <c r="H104" s="207"/>
      <c r="I104" s="207"/>
      <c r="J104" s="207"/>
      <c r="K104" s="207"/>
      <c r="L104" s="207"/>
      <c r="M104" s="207"/>
      <c r="N104" s="207"/>
      <c r="O104" s="207"/>
      <c r="P104" s="153"/>
      <c r="Q104" s="195"/>
    </row>
    <row r="105" spans="1:69" ht="12.6">
      <c r="A105" s="136"/>
      <c r="B105" s="211" t="s">
        <v>449</v>
      </c>
      <c r="C105" s="212">
        <v>0.1333</v>
      </c>
      <c r="D105" s="209">
        <v>2.8</v>
      </c>
      <c r="E105" s="209"/>
      <c r="F105" s="210">
        <v>2.8</v>
      </c>
      <c r="G105" s="207"/>
      <c r="H105" s="207"/>
      <c r="I105" s="207"/>
      <c r="J105" s="207"/>
      <c r="K105" s="207"/>
      <c r="L105" s="207"/>
      <c r="M105" s="207"/>
      <c r="N105" s="207"/>
      <c r="O105" s="207"/>
      <c r="P105" s="153"/>
      <c r="Q105" s="195"/>
    </row>
    <row r="106" spans="1:69" ht="12.6">
      <c r="A106" s="136"/>
      <c r="B106" s="211" t="s">
        <v>235</v>
      </c>
      <c r="C106" s="212">
        <v>0.3</v>
      </c>
      <c r="D106" s="209">
        <v>8.9</v>
      </c>
      <c r="E106" s="209"/>
      <c r="F106" s="210">
        <v>8.9</v>
      </c>
      <c r="G106" s="207"/>
      <c r="H106" s="207"/>
      <c r="I106" s="207"/>
      <c r="J106" s="207"/>
      <c r="K106" s="207"/>
      <c r="L106" s="207"/>
      <c r="M106" s="207"/>
      <c r="N106" s="207"/>
      <c r="O106" s="207"/>
      <c r="P106" s="153"/>
      <c r="Q106" s="195"/>
    </row>
    <row r="107" spans="1:69" ht="12.6">
      <c r="A107" s="136"/>
      <c r="B107" s="211" t="s">
        <v>694</v>
      </c>
      <c r="C107" s="212">
        <v>0.1</v>
      </c>
      <c r="D107" s="209">
        <v>6.4</v>
      </c>
      <c r="E107" s="209"/>
      <c r="F107" s="210">
        <v>6.4</v>
      </c>
      <c r="G107" s="137" t="e">
        <v>#REF!</v>
      </c>
      <c r="H107" s="137" t="e">
        <v>#REF!</v>
      </c>
      <c r="I107" s="137" t="e">
        <v>#REF!</v>
      </c>
      <c r="J107" s="137" t="e">
        <v>#REF!</v>
      </c>
      <c r="K107" s="137" t="e">
        <v>#REF!</v>
      </c>
      <c r="L107" s="137" t="e">
        <v>#REF!</v>
      </c>
      <c r="M107" s="137" t="e">
        <v>#REF!</v>
      </c>
      <c r="N107" s="137" t="e">
        <v>#REF!</v>
      </c>
      <c r="O107" s="137" t="e">
        <v>#REF!</v>
      </c>
      <c r="P107" s="153"/>
      <c r="Q107" s="195"/>
    </row>
    <row r="108" spans="1:69" ht="12.6">
      <c r="A108" s="136"/>
      <c r="B108" s="211" t="s">
        <v>695</v>
      </c>
      <c r="C108" s="212">
        <v>0.125</v>
      </c>
      <c r="D108" s="209">
        <v>1.4</v>
      </c>
      <c r="E108" s="209"/>
      <c r="F108" s="210">
        <v>1.4</v>
      </c>
      <c r="G108" s="137" t="e">
        <v>#REF!</v>
      </c>
      <c r="H108" s="137" t="e">
        <v>#REF!</v>
      </c>
      <c r="I108" s="137" t="e">
        <v>#REF!</v>
      </c>
      <c r="J108" s="137" t="e">
        <v>#REF!</v>
      </c>
      <c r="K108" s="137" t="e">
        <v>#REF!</v>
      </c>
      <c r="L108" s="137" t="e">
        <v>#REF!</v>
      </c>
      <c r="M108" s="137" t="e">
        <v>#REF!</v>
      </c>
      <c r="N108" s="137" t="e">
        <v>#REF!</v>
      </c>
      <c r="O108" s="137" t="e">
        <v>#REF!</v>
      </c>
      <c r="P108" s="153"/>
      <c r="Q108" s="195"/>
    </row>
    <row r="109" spans="1:69" ht="12.6">
      <c r="A109" s="136"/>
      <c r="B109" s="211" t="s">
        <v>450</v>
      </c>
      <c r="C109" s="212">
        <v>0.1333</v>
      </c>
      <c r="D109" s="209">
        <v>8.5</v>
      </c>
      <c r="E109" s="209"/>
      <c r="F109" s="210">
        <v>8.5</v>
      </c>
      <c r="G109" s="137" t="e">
        <v>#REF!</v>
      </c>
      <c r="H109" s="137" t="e">
        <v>#REF!</v>
      </c>
      <c r="I109" s="137" t="e">
        <v>#REF!</v>
      </c>
      <c r="J109" s="137" t="e">
        <v>#REF!</v>
      </c>
      <c r="K109" s="137" t="e">
        <v>#REF!</v>
      </c>
      <c r="L109" s="137" t="e">
        <v>#REF!</v>
      </c>
      <c r="M109" s="137" t="e">
        <v>#REF!</v>
      </c>
      <c r="N109" s="137" t="e">
        <v>#REF!</v>
      </c>
      <c r="O109" s="137" t="e">
        <v>#REF!</v>
      </c>
      <c r="P109" s="153"/>
      <c r="Q109" s="195"/>
    </row>
    <row r="110" spans="1:69" ht="12.6">
      <c r="A110" s="136"/>
      <c r="B110" s="211" t="s">
        <v>696</v>
      </c>
      <c r="C110" s="212">
        <v>0.1333</v>
      </c>
      <c r="D110" s="209">
        <v>10.1</v>
      </c>
      <c r="E110" s="209"/>
      <c r="F110" s="210">
        <v>10.1</v>
      </c>
      <c r="G110" s="137"/>
      <c r="H110" s="137"/>
      <c r="I110" s="137"/>
      <c r="J110" s="137"/>
      <c r="K110" s="137"/>
      <c r="L110" s="137"/>
      <c r="M110" s="137"/>
      <c r="N110" s="137"/>
      <c r="O110" s="137"/>
      <c r="P110" s="153"/>
      <c r="Q110" s="195"/>
    </row>
    <row r="111" spans="1:69" ht="12.6">
      <c r="A111" s="136"/>
      <c r="B111" s="211" t="s">
        <v>123</v>
      </c>
      <c r="C111" s="212">
        <v>0.2021</v>
      </c>
      <c r="D111" s="209">
        <v>47.6</v>
      </c>
      <c r="E111" s="209"/>
      <c r="F111" s="210">
        <v>47.6</v>
      </c>
      <c r="G111" s="137"/>
      <c r="H111" s="137"/>
      <c r="I111" s="137"/>
      <c r="J111" s="137"/>
      <c r="K111" s="137"/>
      <c r="L111" s="137"/>
      <c r="M111" s="137"/>
      <c r="N111" s="137"/>
      <c r="O111" s="137"/>
      <c r="P111" s="153"/>
      <c r="Q111" s="195"/>
    </row>
    <row r="112" spans="1:69" s="120" customFormat="1" ht="12.6">
      <c r="A112" s="136"/>
      <c r="B112" s="211" t="s">
        <v>649</v>
      </c>
      <c r="C112" s="212">
        <v>0.37</v>
      </c>
      <c r="D112" s="209">
        <v>6.1</v>
      </c>
      <c r="E112" s="209"/>
      <c r="F112" s="210">
        <v>6.1</v>
      </c>
      <c r="G112" s="1801" t="e">
        <v>#REF!</v>
      </c>
      <c r="H112" s="1801" t="e">
        <v>#REF!</v>
      </c>
      <c r="I112" s="1801" t="e">
        <v>#REF!</v>
      </c>
      <c r="J112" s="1801" t="e">
        <v>#REF!</v>
      </c>
      <c r="K112" s="1801" t="e">
        <v>#REF!</v>
      </c>
      <c r="L112" s="1801" t="e">
        <v>#REF!</v>
      </c>
      <c r="M112" s="1801" t="e">
        <v>#REF!</v>
      </c>
      <c r="N112" s="1801" t="e">
        <v>#REF!</v>
      </c>
      <c r="O112" s="1801" t="e">
        <v>#REF!</v>
      </c>
      <c r="P112" s="153"/>
      <c r="Q112" s="19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row>
    <row r="113" spans="1:69" s="120" customFormat="1" ht="12.6">
      <c r="A113" s="136"/>
      <c r="B113" s="211" t="s">
        <v>501</v>
      </c>
      <c r="C113" s="212">
        <v>0.2</v>
      </c>
      <c r="D113" s="209">
        <v>2.6</v>
      </c>
      <c r="E113" s="209"/>
      <c r="F113" s="210">
        <v>2.6</v>
      </c>
      <c r="G113" s="1801" t="e">
        <v>#REF!</v>
      </c>
      <c r="H113" s="1801" t="e">
        <v>#REF!</v>
      </c>
      <c r="I113" s="1801" t="e">
        <v>#REF!</v>
      </c>
      <c r="J113" s="1801" t="e">
        <v>#REF!</v>
      </c>
      <c r="K113" s="1801" t="e">
        <v>#REF!</v>
      </c>
      <c r="L113" s="1801" t="e">
        <v>#REF!</v>
      </c>
      <c r="M113" s="1801" t="e">
        <v>#REF!</v>
      </c>
      <c r="N113" s="1801" t="e">
        <v>#REF!</v>
      </c>
      <c r="O113" s="1801" t="e">
        <v>#REF!</v>
      </c>
      <c r="P113" s="153"/>
      <c r="Q113" s="19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row>
    <row r="114" spans="1:69" ht="12.6">
      <c r="A114" s="136"/>
      <c r="B114" s="211" t="s">
        <v>206</v>
      </c>
      <c r="C114" s="212">
        <v>0.6</v>
      </c>
      <c r="D114" s="209">
        <v>34</v>
      </c>
      <c r="E114" s="209"/>
      <c r="F114" s="210">
        <v>34</v>
      </c>
      <c r="G114" s="137" t="e">
        <v>#REF!</v>
      </c>
      <c r="H114" s="137" t="e">
        <v>#REF!</v>
      </c>
      <c r="I114" s="137" t="e">
        <v>#REF!</v>
      </c>
      <c r="J114" s="137" t="e">
        <v>#REF!</v>
      </c>
      <c r="K114" s="137" t="e">
        <v>#REF!</v>
      </c>
      <c r="L114" s="137" t="e">
        <v>#REF!</v>
      </c>
      <c r="M114" s="137" t="e">
        <v>#REF!</v>
      </c>
      <c r="N114" s="137" t="e">
        <v>#REF!</v>
      </c>
      <c r="O114" s="137" t="e">
        <v>#REF!</v>
      </c>
      <c r="P114" s="136"/>
      <c r="Q114" s="195"/>
    </row>
    <row r="115" spans="1:69" ht="12.6">
      <c r="A115" s="136"/>
      <c r="B115" s="211" t="s">
        <v>451</v>
      </c>
      <c r="C115" s="212">
        <v>0.23330000000000001</v>
      </c>
      <c r="D115" s="209">
        <v>28.3</v>
      </c>
      <c r="E115" s="209"/>
      <c r="F115" s="210">
        <v>28.3</v>
      </c>
      <c r="G115" s="207" t="e">
        <v>#REF!</v>
      </c>
      <c r="H115" s="207" t="e">
        <v>#REF!</v>
      </c>
      <c r="I115" s="207" t="e">
        <v>#REF!</v>
      </c>
      <c r="J115" s="207" t="e">
        <v>#REF!</v>
      </c>
      <c r="K115" s="207" t="e">
        <v>#REF!</v>
      </c>
      <c r="L115" s="207" t="e">
        <v>#REF!</v>
      </c>
      <c r="M115" s="207" t="e">
        <v>#REF!</v>
      </c>
      <c r="N115" s="207" t="e">
        <v>#REF!</v>
      </c>
      <c r="O115" s="207" t="e">
        <v>#REF!</v>
      </c>
      <c r="P115" s="136"/>
      <c r="Q115" s="195"/>
    </row>
    <row r="116" spans="1:69" ht="12.6">
      <c r="A116" s="136"/>
      <c r="B116" s="1216" t="s">
        <v>727</v>
      </c>
      <c r="C116" s="1802"/>
      <c r="D116" s="1803">
        <v>394.2000000000001</v>
      </c>
      <c r="E116" s="1803">
        <v>86.3</v>
      </c>
      <c r="F116" s="1482">
        <v>480.50000000000006</v>
      </c>
      <c r="G116" s="213"/>
      <c r="H116" s="214"/>
      <c r="I116" s="214"/>
      <c r="J116" s="214"/>
      <c r="K116" s="214"/>
      <c r="L116" s="214"/>
      <c r="M116" s="214"/>
      <c r="N116" s="214"/>
      <c r="O116" s="215"/>
      <c r="P116" s="136"/>
      <c r="Q116" s="195"/>
    </row>
    <row r="117" spans="1:69" ht="12.6">
      <c r="A117" s="136"/>
      <c r="B117" s="2182" t="s">
        <v>660</v>
      </c>
      <c r="C117" s="2183"/>
      <c r="D117" s="216"/>
      <c r="E117" s="216"/>
      <c r="F117" s="217"/>
      <c r="G117" s="1804"/>
      <c r="H117" s="1217"/>
      <c r="I117" s="1217"/>
      <c r="J117" s="1217"/>
      <c r="K117" s="1217"/>
      <c r="L117" s="1217"/>
      <c r="M117" s="1217"/>
      <c r="N117" s="1217"/>
      <c r="O117" s="1583"/>
      <c r="P117" s="136"/>
      <c r="Q117" s="195"/>
    </row>
    <row r="118" spans="1:69" ht="12.6">
      <c r="A118" s="136"/>
      <c r="B118" s="2184" t="s">
        <v>719</v>
      </c>
      <c r="C118" s="2185"/>
      <c r="D118" s="2185"/>
      <c r="E118" s="216"/>
      <c r="F118" s="217"/>
      <c r="G118" s="1804" t="e">
        <v>#REF!</v>
      </c>
      <c r="H118" s="1217" t="e">
        <v>#REF!</v>
      </c>
      <c r="I118" s="1217" t="e">
        <v>#REF!</v>
      </c>
      <c r="J118" s="1217" t="e">
        <v>#REF!</v>
      </c>
      <c r="K118" s="1217" t="e">
        <v>#REF!</v>
      </c>
      <c r="L118" s="1217" t="e">
        <v>#REF!</v>
      </c>
      <c r="M118" s="1217" t="e">
        <v>#REF!</v>
      </c>
      <c r="N118" s="1217" t="e">
        <v>#REF!</v>
      </c>
      <c r="O118" s="1583" t="e">
        <v>#REF!</v>
      </c>
      <c r="P118" s="136"/>
      <c r="Q118" s="195"/>
    </row>
    <row r="119" spans="1:69">
      <c r="A119" s="136"/>
      <c r="B119" s="176"/>
      <c r="C119" s="136"/>
      <c r="D119" s="136"/>
      <c r="E119" s="136"/>
      <c r="F119" s="177"/>
      <c r="G119" s="136"/>
      <c r="H119" s="136"/>
      <c r="I119" s="136"/>
      <c r="J119" s="136"/>
      <c r="K119" s="136"/>
      <c r="L119" s="136"/>
      <c r="M119" s="136"/>
      <c r="N119" s="136"/>
      <c r="O119" s="136"/>
      <c r="P119" s="136"/>
      <c r="Q119" s="136"/>
    </row>
    <row r="120" spans="1:69" ht="10.5" thickBot="1">
      <c r="A120" s="136"/>
      <c r="B120" s="218" t="s">
        <v>728</v>
      </c>
      <c r="C120" s="219"/>
      <c r="D120" s="220">
        <v>452.27398913052184</v>
      </c>
      <c r="E120" s="220">
        <v>136.02314130486957</v>
      </c>
      <c r="F120" s="221">
        <v>588.29713043539141</v>
      </c>
      <c r="G120" s="136"/>
      <c r="H120" s="136"/>
      <c r="I120" s="136"/>
      <c r="J120" s="136"/>
      <c r="K120" s="136"/>
      <c r="L120" s="136"/>
      <c r="M120" s="136"/>
      <c r="N120" s="136"/>
      <c r="O120" s="136"/>
      <c r="P120" s="136"/>
      <c r="Q120" s="136"/>
    </row>
    <row r="121" spans="1:69" ht="10.5" thickTop="1">
      <c r="A121" s="136"/>
      <c r="B121" s="136"/>
      <c r="C121" s="136"/>
      <c r="D121" s="136"/>
      <c r="E121" s="136"/>
      <c r="F121" s="136"/>
      <c r="G121" s="136"/>
      <c r="H121" s="136"/>
      <c r="I121" s="136"/>
      <c r="J121" s="136"/>
      <c r="K121" s="136"/>
      <c r="L121" s="136"/>
      <c r="M121" s="136"/>
      <c r="N121" s="136"/>
      <c r="O121" s="136"/>
      <c r="P121" s="136"/>
      <c r="Q121" s="136"/>
    </row>
    <row r="122" spans="1:69">
      <c r="A122" s="136"/>
      <c r="B122" s="136"/>
      <c r="C122" s="136"/>
      <c r="D122" s="136"/>
      <c r="E122" s="136"/>
      <c r="F122" s="136"/>
      <c r="G122" s="136"/>
      <c r="H122" s="136"/>
      <c r="I122" s="136"/>
      <c r="J122" s="136"/>
      <c r="K122" s="136"/>
      <c r="L122" s="136"/>
      <c r="M122" s="136"/>
      <c r="N122" s="136"/>
      <c r="O122" s="136"/>
      <c r="P122" s="136"/>
      <c r="Q122" s="136"/>
    </row>
  </sheetData>
  <mergeCells count="4">
    <mergeCell ref="D68:F68"/>
    <mergeCell ref="D89:F89"/>
    <mergeCell ref="B117:C117"/>
    <mergeCell ref="B118:D118"/>
  </mergeCells>
  <pageMargins left="0.75" right="0.75" top="1" bottom="1" header="0.5" footer="0.5"/>
  <pageSetup orientation="portrait" r:id="rId1"/>
  <headerFooter alignWithMargins="0">
    <oddHeader>&amp;LClassification: Confidential&amp;CStatus: Draft&amp;RExpiry Date: 2008-09-26</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U115"/>
  <sheetViews>
    <sheetView topLeftCell="A43" workbookViewId="0">
      <selection activeCell="P54" sqref="P54"/>
    </sheetView>
  </sheetViews>
  <sheetFormatPr defaultColWidth="9.140625" defaultRowHeight="9.9499999999999993"/>
  <cols>
    <col min="1" max="1" width="18.140625" style="55" customWidth="1"/>
    <col min="2" max="2" width="13.5703125" style="55" customWidth="1"/>
    <col min="3" max="5" width="9.140625" style="55"/>
    <col min="6" max="14" width="0" style="55" hidden="1" customWidth="1"/>
    <col min="15" max="15" width="12.5703125" style="55" customWidth="1"/>
    <col min="16" max="16" width="50.42578125" style="55" customWidth="1"/>
    <col min="17" max="16384" width="9.140625" style="55"/>
  </cols>
  <sheetData>
    <row r="1" spans="1:6" ht="17.45">
      <c r="B1" s="103" t="s">
        <v>729</v>
      </c>
      <c r="C1" s="43"/>
      <c r="D1" s="43"/>
      <c r="E1" s="43"/>
      <c r="F1" s="43"/>
    </row>
    <row r="2" spans="1:6">
      <c r="A2" s="43"/>
      <c r="B2" s="43"/>
      <c r="C2" s="43"/>
      <c r="D2" s="43"/>
      <c r="E2" s="43"/>
      <c r="F2" s="43"/>
    </row>
    <row r="3" spans="1:6" ht="10.5">
      <c r="A3" s="48" t="s">
        <v>398</v>
      </c>
      <c r="B3" s="56" t="s">
        <v>401</v>
      </c>
      <c r="C3" s="48" t="s">
        <v>331</v>
      </c>
      <c r="D3" s="48"/>
      <c r="E3" s="48"/>
      <c r="F3" s="57"/>
    </row>
    <row r="4" spans="1:6" ht="10.5">
      <c r="A4" s="48" t="s">
        <v>61</v>
      </c>
      <c r="B4" s="48"/>
      <c r="C4" s="56" t="s">
        <v>702</v>
      </c>
      <c r="D4" s="56" t="s">
        <v>15</v>
      </c>
      <c r="E4" s="56" t="s">
        <v>16</v>
      </c>
      <c r="F4" s="57"/>
    </row>
    <row r="5" spans="1:6">
      <c r="A5" s="50" t="s">
        <v>21</v>
      </c>
      <c r="B5" s="53">
        <v>0.85</v>
      </c>
      <c r="C5" s="49">
        <v>8.3785946860760845</v>
      </c>
      <c r="D5" s="49">
        <v>9.0592576839347778</v>
      </c>
      <c r="E5" s="49">
        <v>17.437852370010862</v>
      </c>
      <c r="F5" s="43"/>
    </row>
    <row r="6" spans="1:6">
      <c r="A6" s="50" t="s">
        <v>593</v>
      </c>
      <c r="B6" s="53">
        <v>0.32700000000000001</v>
      </c>
      <c r="C6" s="49">
        <v>7.3857030298586945</v>
      </c>
      <c r="D6" s="49">
        <v>0.77800812957608689</v>
      </c>
      <c r="E6" s="49">
        <v>8.1637111594347811</v>
      </c>
      <c r="F6" s="43"/>
    </row>
    <row r="7" spans="1:6">
      <c r="A7" s="50" t="s">
        <v>33</v>
      </c>
      <c r="B7" s="53">
        <v>0.45</v>
      </c>
      <c r="C7" s="49">
        <v>22.488014158467394</v>
      </c>
      <c r="D7" s="49">
        <v>5.2567436854999992</v>
      </c>
      <c r="E7" s="49">
        <v>27.744757843967392</v>
      </c>
      <c r="F7" s="43"/>
    </row>
    <row r="8" spans="1:6">
      <c r="A8" s="50" t="s">
        <v>163</v>
      </c>
      <c r="B8" s="53">
        <v>0.65129999999999999</v>
      </c>
      <c r="C8" s="49">
        <v>2.2723000174565207</v>
      </c>
      <c r="D8" s="49">
        <v>0</v>
      </c>
      <c r="E8" s="49">
        <v>2.2723000174565207</v>
      </c>
      <c r="F8" s="43"/>
    </row>
    <row r="9" spans="1:6">
      <c r="A9" s="50" t="s">
        <v>594</v>
      </c>
      <c r="B9" s="53">
        <v>0.58899999999999997</v>
      </c>
      <c r="C9" s="49">
        <v>1.8433336851195661</v>
      </c>
      <c r="D9" s="49">
        <v>0</v>
      </c>
      <c r="E9" s="49">
        <v>1.8433336851195661</v>
      </c>
      <c r="F9" s="43"/>
    </row>
    <row r="10" spans="1:6">
      <c r="A10" s="50" t="s">
        <v>42</v>
      </c>
      <c r="B10" s="53">
        <v>0.36660500000000001</v>
      </c>
      <c r="C10" s="49">
        <v>44.104456521706517</v>
      </c>
      <c r="D10" s="49">
        <v>6.5217391304348125E-11</v>
      </c>
      <c r="E10" s="49">
        <v>44.104456521771738</v>
      </c>
      <c r="F10" s="43"/>
    </row>
    <row r="11" spans="1:6">
      <c r="A11" s="50" t="s">
        <v>47</v>
      </c>
      <c r="B11" s="53">
        <v>0.7</v>
      </c>
      <c r="C11" s="49">
        <v>55.91090463797827</v>
      </c>
      <c r="D11" s="49">
        <v>10.076573445021737</v>
      </c>
      <c r="E11" s="49">
        <v>65.987478083000013</v>
      </c>
      <c r="F11" s="43"/>
    </row>
    <row r="12" spans="1:6">
      <c r="A12" s="50" t="s">
        <v>51</v>
      </c>
      <c r="B12" s="127" t="s">
        <v>162</v>
      </c>
      <c r="C12" s="49">
        <v>34.449199359641298</v>
      </c>
      <c r="D12" s="49">
        <v>1.794168152597827</v>
      </c>
      <c r="E12" s="49">
        <v>36.243367512239125</v>
      </c>
      <c r="F12" s="43"/>
    </row>
    <row r="13" spans="1:6">
      <c r="A13" s="50" t="s">
        <v>173</v>
      </c>
      <c r="B13" s="127" t="s">
        <v>164</v>
      </c>
      <c r="C13" s="49">
        <v>0.13763521496739131</v>
      </c>
      <c r="D13" s="49">
        <v>0.75913134773913027</v>
      </c>
      <c r="E13" s="49">
        <v>0.89676656270652155</v>
      </c>
      <c r="F13" s="43"/>
    </row>
    <row r="14" spans="1:6">
      <c r="A14" s="50" t="s">
        <v>419</v>
      </c>
      <c r="B14" s="53">
        <v>0.1988</v>
      </c>
      <c r="C14" s="49">
        <v>0.34519270508695654</v>
      </c>
      <c r="D14" s="49">
        <v>2.1130667820434788</v>
      </c>
      <c r="E14" s="49">
        <v>2.4582594871304355</v>
      </c>
      <c r="F14" s="43"/>
    </row>
    <row r="15" spans="1:6">
      <c r="A15" s="50" t="s">
        <v>56</v>
      </c>
      <c r="B15" s="53">
        <v>0.55300000000000005</v>
      </c>
      <c r="C15" s="49">
        <v>32.037358693760865</v>
      </c>
      <c r="D15" s="49">
        <v>18.795235618978264</v>
      </c>
      <c r="E15" s="49">
        <v>50.832594312739133</v>
      </c>
      <c r="F15" s="43"/>
    </row>
    <row r="16" spans="1:6">
      <c r="A16" s="50" t="s">
        <v>57</v>
      </c>
      <c r="B16" s="53">
        <v>0.58550000000000002</v>
      </c>
      <c r="C16" s="49">
        <v>36.066978261793473</v>
      </c>
      <c r="D16" s="49">
        <v>74.97139312993481</v>
      </c>
      <c r="E16" s="49">
        <v>111.03837139172828</v>
      </c>
      <c r="F16" s="43"/>
    </row>
    <row r="17" spans="1:6">
      <c r="A17" s="50" t="s">
        <v>60</v>
      </c>
      <c r="B17" s="53">
        <v>0.43969999999999998</v>
      </c>
      <c r="C17" s="49">
        <v>8.949542968836953</v>
      </c>
      <c r="D17" s="49">
        <v>12.785332607391302</v>
      </c>
      <c r="E17" s="49">
        <v>21.734875576228255</v>
      </c>
      <c r="F17" s="43"/>
    </row>
    <row r="18" spans="1:6">
      <c r="A18" s="50" t="s">
        <v>65</v>
      </c>
      <c r="B18" s="53">
        <v>0.64</v>
      </c>
      <c r="C18" s="49">
        <v>26.417782609619572</v>
      </c>
      <c r="D18" s="49">
        <v>0</v>
      </c>
      <c r="E18" s="49">
        <v>26.417782609619572</v>
      </c>
      <c r="F18" s="43"/>
    </row>
    <row r="19" spans="1:6">
      <c r="A19" s="50" t="s">
        <v>68</v>
      </c>
      <c r="B19" s="53">
        <v>0.2</v>
      </c>
      <c r="C19" s="49">
        <v>2.8752990507391316</v>
      </c>
      <c r="D19" s="49">
        <v>3.8976287180760876</v>
      </c>
      <c r="E19" s="49">
        <v>6.7729277688152187</v>
      </c>
      <c r="F19" s="43"/>
    </row>
    <row r="20" spans="1:6">
      <c r="A20" s="50" t="s">
        <v>71</v>
      </c>
      <c r="B20" s="127" t="s">
        <v>167</v>
      </c>
      <c r="C20" s="49">
        <v>13.712414256728259</v>
      </c>
      <c r="D20" s="49">
        <v>1.6785611513369565</v>
      </c>
      <c r="E20" s="49">
        <v>15.390975408065216</v>
      </c>
      <c r="F20" s="43"/>
    </row>
    <row r="21" spans="1:6">
      <c r="A21" s="50" t="s">
        <v>74</v>
      </c>
      <c r="B21" s="127" t="s">
        <v>174</v>
      </c>
      <c r="C21" s="49">
        <v>72.646433857326073</v>
      </c>
      <c r="D21" s="49">
        <v>12.650885565565222</v>
      </c>
      <c r="E21" s="49">
        <v>85.297319422891292</v>
      </c>
      <c r="F21" s="43"/>
    </row>
    <row r="22" spans="1:6">
      <c r="A22" s="50" t="s">
        <v>178</v>
      </c>
      <c r="B22" s="127" t="s">
        <v>175</v>
      </c>
      <c r="C22" s="49">
        <v>31.182118831532609</v>
      </c>
      <c r="D22" s="49">
        <v>83.491609638978261</v>
      </c>
      <c r="E22" s="49">
        <v>114.67372847051087</v>
      </c>
      <c r="F22" s="43"/>
    </row>
    <row r="23" spans="1:6">
      <c r="A23" s="50" t="s">
        <v>83</v>
      </c>
      <c r="B23" s="127">
        <v>0.31316899999999998</v>
      </c>
      <c r="C23" s="49">
        <v>29.182182935228251</v>
      </c>
      <c r="D23" s="49">
        <v>0.19707766294565215</v>
      </c>
      <c r="E23" s="49">
        <v>29.379260598173904</v>
      </c>
      <c r="F23" s="43"/>
    </row>
    <row r="24" spans="1:6">
      <c r="A24" s="50" t="s">
        <v>85</v>
      </c>
      <c r="B24" s="53">
        <v>0.33529999999999999</v>
      </c>
      <c r="C24" s="49">
        <v>6.6358913071304348</v>
      </c>
      <c r="D24" s="49">
        <v>29.315401662076091</v>
      </c>
      <c r="E24" s="49">
        <v>35.951292969206527</v>
      </c>
      <c r="F24" s="43"/>
    </row>
    <row r="25" spans="1:6">
      <c r="A25" s="50" t="s">
        <v>88</v>
      </c>
      <c r="B25" s="127" t="s">
        <v>176</v>
      </c>
      <c r="C25" s="49">
        <v>25.966698623891304</v>
      </c>
      <c r="D25" s="49">
        <v>8.0798210618369595</v>
      </c>
      <c r="E25" s="49">
        <v>34.046519685728263</v>
      </c>
      <c r="F25" s="43"/>
    </row>
    <row r="26" spans="1:6">
      <c r="A26" s="50" t="s">
        <v>466</v>
      </c>
      <c r="B26" s="53">
        <v>0.41499999999999998</v>
      </c>
      <c r="C26" s="49">
        <v>5.5396286542391326</v>
      </c>
      <c r="D26" s="49">
        <v>2.8914708134891312</v>
      </c>
      <c r="E26" s="49">
        <v>8.4310994677282629</v>
      </c>
      <c r="F26" s="43"/>
    </row>
    <row r="27" spans="1:6">
      <c r="A27" s="50" t="s">
        <v>105</v>
      </c>
      <c r="B27" s="53">
        <v>0.30580000000000002</v>
      </c>
      <c r="C27" s="49">
        <v>7.512797003239128</v>
      </c>
      <c r="D27" s="49">
        <v>54.39518051216308</v>
      </c>
      <c r="E27" s="49">
        <v>61.907977515402209</v>
      </c>
      <c r="F27" s="43"/>
    </row>
    <row r="28" spans="1:6">
      <c r="A28" s="50" t="s">
        <v>106</v>
      </c>
      <c r="B28" s="53">
        <v>0.30580000000000002</v>
      </c>
      <c r="C28" s="49">
        <v>40.203815216891314</v>
      </c>
      <c r="D28" s="49">
        <v>0</v>
      </c>
      <c r="E28" s="49">
        <v>40.203815216891314</v>
      </c>
      <c r="F28" s="43"/>
    </row>
    <row r="29" spans="1:6">
      <c r="A29" s="50" t="s">
        <v>108</v>
      </c>
      <c r="B29" s="53">
        <v>0.58840000000000003</v>
      </c>
      <c r="C29" s="49">
        <v>44.596762227576107</v>
      </c>
      <c r="D29" s="49">
        <v>7.8696900119456519</v>
      </c>
      <c r="E29" s="49">
        <v>52.466452239521757</v>
      </c>
      <c r="F29" s="43"/>
    </row>
    <row r="30" spans="1:6">
      <c r="A30" s="50" t="s">
        <v>636</v>
      </c>
      <c r="B30" s="53">
        <v>0.28849999999999998</v>
      </c>
      <c r="C30" s="49">
        <v>0.11563695908695652</v>
      </c>
      <c r="D30" s="49">
        <v>6.7995653021739128E-2</v>
      </c>
      <c r="E30" s="49">
        <v>0.18363261210869564</v>
      </c>
      <c r="F30" s="43"/>
    </row>
    <row r="31" spans="1:6">
      <c r="A31" s="50" t="s">
        <v>524</v>
      </c>
      <c r="B31" s="127" t="s">
        <v>177</v>
      </c>
      <c r="C31" s="49">
        <v>10.275263713913045</v>
      </c>
      <c r="D31" s="49">
        <v>7.516804750282609</v>
      </c>
      <c r="E31" s="49">
        <v>17.792068464195655</v>
      </c>
      <c r="F31" s="43"/>
    </row>
    <row r="32" spans="1:6">
      <c r="A32" s="50" t="s">
        <v>225</v>
      </c>
      <c r="B32" s="53">
        <v>0.18</v>
      </c>
      <c r="C32" s="49">
        <v>2.7140152845434784</v>
      </c>
      <c r="D32" s="49">
        <v>0</v>
      </c>
      <c r="E32" s="49">
        <v>2.7140152845434784</v>
      </c>
      <c r="F32" s="43"/>
    </row>
    <row r="33" spans="1:6">
      <c r="A33" s="50" t="s">
        <v>112</v>
      </c>
      <c r="B33" s="127">
        <v>0.41499999999999998</v>
      </c>
      <c r="C33" s="49">
        <v>8.6866956614565272</v>
      </c>
      <c r="D33" s="49">
        <v>0.40116560842391297</v>
      </c>
      <c r="E33" s="49">
        <v>9.08786126988044</v>
      </c>
      <c r="F33" s="43"/>
    </row>
    <row r="34" spans="1:6">
      <c r="A34" s="50" t="s">
        <v>285</v>
      </c>
      <c r="B34" s="127">
        <v>0.28849999999999998</v>
      </c>
      <c r="C34" s="49">
        <v>9.627260868130433</v>
      </c>
      <c r="D34" s="49">
        <v>0</v>
      </c>
      <c r="E34" s="49">
        <v>9.627260868130433</v>
      </c>
      <c r="F34" s="43"/>
    </row>
    <row r="35" spans="1:6">
      <c r="A35" s="50" t="s">
        <v>113</v>
      </c>
      <c r="B35" s="127">
        <v>0.53200000000000003</v>
      </c>
      <c r="C35" s="49">
        <v>1.9640802282065197</v>
      </c>
      <c r="D35" s="49">
        <v>0.55095142373912775</v>
      </c>
      <c r="E35" s="49">
        <v>2.5150316519456473</v>
      </c>
      <c r="F35" s="43"/>
    </row>
    <row r="36" spans="1:6">
      <c r="A36" s="50" t="s">
        <v>460</v>
      </c>
      <c r="B36" s="127">
        <v>0.59599999999999997</v>
      </c>
      <c r="C36" s="49">
        <v>8.4019168918369598</v>
      </c>
      <c r="D36" s="49">
        <v>0.78464946856521722</v>
      </c>
      <c r="E36" s="49">
        <v>9.1865663604021766</v>
      </c>
      <c r="F36" s="43"/>
    </row>
    <row r="37" spans="1:6">
      <c r="A37" s="50" t="s">
        <v>114</v>
      </c>
      <c r="B37" s="127">
        <v>0.34570000000000001</v>
      </c>
      <c r="C37" s="49">
        <v>48.442800271173915</v>
      </c>
      <c r="D37" s="49">
        <v>65.934450574619561</v>
      </c>
      <c r="E37" s="49">
        <v>114.37725084579347</v>
      </c>
      <c r="F37" s="43"/>
    </row>
    <row r="38" spans="1:6">
      <c r="A38" s="50" t="s">
        <v>495</v>
      </c>
      <c r="B38" s="127">
        <v>0.45750000000000002</v>
      </c>
      <c r="C38" s="49">
        <v>1.352580335108696</v>
      </c>
      <c r="D38" s="49">
        <v>2.4020471410760869</v>
      </c>
      <c r="E38" s="49">
        <v>3.7546274761847829</v>
      </c>
      <c r="F38" s="43"/>
    </row>
    <row r="39" spans="1:6" ht="10.5">
      <c r="A39" s="1805" t="s">
        <v>382</v>
      </c>
      <c r="B39" s="1806"/>
      <c r="C39" s="1780">
        <v>652.42128872834792</v>
      </c>
      <c r="D39" s="1780">
        <v>418.51430200092409</v>
      </c>
      <c r="E39" s="1780">
        <v>1070.935590729272</v>
      </c>
      <c r="F39" s="43"/>
    </row>
    <row r="40" spans="1:6" ht="10.5">
      <c r="A40" s="130"/>
      <c r="B40" s="61"/>
      <c r="C40" s="60"/>
      <c r="D40" s="60"/>
      <c r="E40" s="60"/>
      <c r="F40" s="43"/>
    </row>
    <row r="41" spans="1:6" ht="10.5">
      <c r="A41" s="131"/>
      <c r="B41" s="131"/>
      <c r="C41" s="131"/>
      <c r="D41" s="131"/>
      <c r="E41" s="60"/>
      <c r="F41" s="43"/>
    </row>
    <row r="42" spans="1:6" ht="10.5">
      <c r="A42" s="131" t="s">
        <v>730</v>
      </c>
      <c r="B42" s="131"/>
      <c r="C42" s="131"/>
      <c r="D42" s="131"/>
      <c r="E42" s="60"/>
      <c r="F42" s="43"/>
    </row>
    <row r="43" spans="1:6" ht="10.5">
      <c r="A43" s="131" t="s">
        <v>731</v>
      </c>
      <c r="B43" s="131"/>
      <c r="C43" s="131"/>
      <c r="D43" s="131"/>
      <c r="E43" s="60"/>
      <c r="F43" s="43"/>
    </row>
    <row r="44" spans="1:6" ht="10.5">
      <c r="A44" s="132" t="s">
        <v>685</v>
      </c>
      <c r="B44" s="131"/>
      <c r="C44" s="131"/>
      <c r="D44" s="131"/>
      <c r="E44" s="60"/>
      <c r="F44" s="43"/>
    </row>
    <row r="45" spans="1:6">
      <c r="A45" s="133" t="s">
        <v>686</v>
      </c>
      <c r="B45" s="43"/>
      <c r="C45" s="43"/>
      <c r="D45" s="43"/>
      <c r="E45" s="43"/>
      <c r="F45" s="43"/>
    </row>
    <row r="46" spans="1:6" ht="10.5">
      <c r="A46" s="132" t="s">
        <v>557</v>
      </c>
      <c r="B46" s="131"/>
      <c r="C46" s="131"/>
      <c r="D46" s="131"/>
      <c r="E46" s="60"/>
      <c r="F46" s="43"/>
    </row>
    <row r="47" spans="1:6" ht="10.5">
      <c r="A47" s="132" t="s">
        <v>578</v>
      </c>
      <c r="B47" s="131"/>
      <c r="C47" s="131"/>
      <c r="D47" s="131"/>
      <c r="E47" s="60"/>
      <c r="F47" s="43"/>
    </row>
    <row r="48" spans="1:6" ht="10.5">
      <c r="A48" s="132" t="s">
        <v>625</v>
      </c>
      <c r="B48" s="61"/>
      <c r="C48" s="60"/>
      <c r="D48" s="60"/>
      <c r="E48" s="60"/>
      <c r="F48" s="43"/>
    </row>
    <row r="49" spans="1:20" ht="10.5">
      <c r="A49" s="132" t="s">
        <v>707</v>
      </c>
      <c r="B49" s="61"/>
      <c r="C49" s="60"/>
      <c r="D49" s="60"/>
      <c r="E49" s="60"/>
      <c r="F49" s="43"/>
    </row>
    <row r="50" spans="1:20" ht="10.5">
      <c r="A50" s="51"/>
      <c r="B50" s="51"/>
      <c r="C50" s="52"/>
      <c r="D50" s="52"/>
      <c r="E50" s="51"/>
      <c r="F50" s="43"/>
    </row>
    <row r="51" spans="1:20" ht="10.5">
      <c r="A51" s="48" t="s">
        <v>334</v>
      </c>
      <c r="B51" s="56" t="s">
        <v>401</v>
      </c>
      <c r="C51" s="64" t="s">
        <v>331</v>
      </c>
      <c r="D51" s="64"/>
      <c r="E51" s="48"/>
      <c r="F51" s="57"/>
    </row>
    <row r="52" spans="1:20" ht="10.5">
      <c r="A52" s="48" t="s">
        <v>61</v>
      </c>
      <c r="B52" s="48"/>
      <c r="C52" s="56" t="s">
        <v>702</v>
      </c>
      <c r="D52" s="56" t="s">
        <v>15</v>
      </c>
      <c r="E52" s="56" t="s">
        <v>16</v>
      </c>
      <c r="F52" s="57"/>
    </row>
    <row r="53" spans="1:20">
      <c r="A53" s="50" t="s">
        <v>223</v>
      </c>
      <c r="B53" s="53">
        <v>7.5999999999999998E-2</v>
      </c>
      <c r="C53" s="49">
        <v>15.725195651434779</v>
      </c>
      <c r="D53" s="49">
        <v>2.5319678457934778</v>
      </c>
      <c r="E53" s="49">
        <v>18.257163497228255</v>
      </c>
      <c r="F53" s="43"/>
    </row>
    <row r="54" spans="1:20">
      <c r="A54" s="50" t="s">
        <v>19</v>
      </c>
      <c r="B54" s="53">
        <v>0.1178</v>
      </c>
      <c r="C54" s="49">
        <v>0.29824121975000001</v>
      </c>
      <c r="D54" s="49">
        <v>3.3617252173913066E-4</v>
      </c>
      <c r="E54" s="49">
        <v>0.29857739227173913</v>
      </c>
      <c r="F54" s="43"/>
    </row>
    <row r="55" spans="1:20">
      <c r="A55" s="50" t="s">
        <v>528</v>
      </c>
      <c r="B55" s="53">
        <v>0.2</v>
      </c>
      <c r="C55" s="49">
        <v>10.820788044195655</v>
      </c>
      <c r="D55" s="49">
        <v>6.9539628999239138</v>
      </c>
      <c r="E55" s="49">
        <v>17.774750944119567</v>
      </c>
      <c r="F55" s="43"/>
    </row>
    <row r="56" spans="1:20">
      <c r="A56" s="50" t="s">
        <v>31</v>
      </c>
      <c r="B56" s="53">
        <v>0.28916900000000001</v>
      </c>
      <c r="C56" s="49">
        <v>8.9122500001956517</v>
      </c>
      <c r="D56" s="49">
        <v>114.19884056544565</v>
      </c>
      <c r="E56" s="49">
        <v>123.11109056564131</v>
      </c>
      <c r="F56" s="43"/>
    </row>
    <row r="57" spans="1:20">
      <c r="A57" s="50" t="s">
        <v>288</v>
      </c>
      <c r="B57" s="53">
        <v>0.1482</v>
      </c>
      <c r="C57" s="49">
        <v>2.3613478249347839</v>
      </c>
      <c r="D57" s="49">
        <v>6.5022609402173914E-2</v>
      </c>
      <c r="E57" s="49">
        <v>2.4263704343369579</v>
      </c>
      <c r="F57" s="43"/>
    </row>
    <row r="58" spans="1:20">
      <c r="A58" s="50" t="s">
        <v>76</v>
      </c>
      <c r="B58" s="53">
        <v>0.6</v>
      </c>
      <c r="C58" s="49">
        <v>5.9012522055869567</v>
      </c>
      <c r="D58" s="49">
        <v>4.9163928821956526</v>
      </c>
      <c r="E58" s="49">
        <v>10.817645087782608</v>
      </c>
      <c r="F58" s="43"/>
    </row>
    <row r="59" spans="1:20">
      <c r="A59" s="50" t="s">
        <v>646</v>
      </c>
      <c r="B59" s="53">
        <v>0.1</v>
      </c>
      <c r="C59" s="49">
        <v>0.17804749519565216</v>
      </c>
      <c r="D59" s="49">
        <v>1.3761491634456531</v>
      </c>
      <c r="E59" s="49">
        <v>1.5541966586413052</v>
      </c>
      <c r="F59" s="43"/>
    </row>
    <row r="60" spans="1:20" ht="10.5">
      <c r="A60" s="1805" t="s">
        <v>338</v>
      </c>
      <c r="B60" s="1807"/>
      <c r="C60" s="1780">
        <v>44.197122441293473</v>
      </c>
      <c r="D60" s="1780">
        <v>130.04267213872828</v>
      </c>
      <c r="E60" s="1780">
        <v>174.23979458002174</v>
      </c>
      <c r="F60" s="43"/>
    </row>
    <row r="61" spans="1:20" ht="12.6">
      <c r="A61" s="1782" t="s">
        <v>43</v>
      </c>
      <c r="B61" s="1808"/>
      <c r="C61" s="1780">
        <v>696.61841116964138</v>
      </c>
      <c r="D61" s="1780">
        <v>548.55697413965231</v>
      </c>
      <c r="E61" s="1780">
        <v>1245.1753853092937</v>
      </c>
      <c r="F61" s="43"/>
      <c r="P61"/>
      <c r="Q61"/>
      <c r="R61"/>
      <c r="S61"/>
      <c r="T61"/>
    </row>
    <row r="62" spans="1:20" ht="12.6">
      <c r="A62" s="43"/>
      <c r="B62" s="43"/>
      <c r="C62" s="43"/>
      <c r="D62" s="43"/>
      <c r="E62" s="43"/>
      <c r="P62"/>
      <c r="Q62"/>
      <c r="R62"/>
      <c r="S62"/>
      <c r="T62"/>
    </row>
    <row r="63" spans="1:20" ht="12.6">
      <c r="P63"/>
      <c r="Q63"/>
      <c r="R63"/>
      <c r="S63"/>
      <c r="T63"/>
    </row>
    <row r="64" spans="1:20" ht="17.45">
      <c r="B64" s="103" t="s">
        <v>732</v>
      </c>
      <c r="P64"/>
      <c r="Q64"/>
      <c r="R64"/>
      <c r="S64"/>
      <c r="T64"/>
    </row>
    <row r="65" spans="1:20" ht="12.95" thickBot="1">
      <c r="P65"/>
      <c r="Q65"/>
      <c r="R65"/>
      <c r="S65"/>
      <c r="T65"/>
    </row>
    <row r="66" spans="1:20" s="58" customFormat="1" ht="12.6">
      <c r="A66" s="104" t="s">
        <v>710</v>
      </c>
      <c r="B66" s="105" t="s">
        <v>401</v>
      </c>
      <c r="C66" s="104" t="s">
        <v>331</v>
      </c>
      <c r="D66" s="104"/>
      <c r="E66" s="104"/>
      <c r="F66" s="111" t="s">
        <v>711</v>
      </c>
      <c r="G66" s="111"/>
      <c r="H66" s="112"/>
      <c r="I66" s="113" t="s">
        <v>712</v>
      </c>
      <c r="J66" s="111"/>
      <c r="K66" s="112"/>
      <c r="L66" s="113" t="s">
        <v>713</v>
      </c>
      <c r="M66" s="111"/>
      <c r="N66" s="111"/>
      <c r="O66" s="57"/>
      <c r="P66"/>
      <c r="Q66"/>
      <c r="R66"/>
      <c r="S66"/>
      <c r="T66"/>
    </row>
    <row r="67" spans="1:20" s="58" customFormat="1" ht="12.6">
      <c r="A67" s="104" t="s">
        <v>61</v>
      </c>
      <c r="B67" s="104"/>
      <c r="C67" s="105" t="s">
        <v>64</v>
      </c>
      <c r="D67" s="105" t="s">
        <v>15</v>
      </c>
      <c r="E67" s="105" t="s">
        <v>16</v>
      </c>
      <c r="F67" s="1954" t="s">
        <v>714</v>
      </c>
      <c r="G67" s="1490" t="s">
        <v>715</v>
      </c>
      <c r="H67" s="1491" t="s">
        <v>16</v>
      </c>
      <c r="I67" s="1492" t="s">
        <v>714</v>
      </c>
      <c r="J67" s="1490" t="s">
        <v>715</v>
      </c>
      <c r="K67" s="1491" t="s">
        <v>16</v>
      </c>
      <c r="L67" s="1492" t="s">
        <v>714</v>
      </c>
      <c r="M67" s="1490" t="s">
        <v>715</v>
      </c>
      <c r="N67" s="1955" t="s">
        <v>16</v>
      </c>
      <c r="O67" s="57"/>
      <c r="P67"/>
      <c r="Q67"/>
      <c r="R67"/>
      <c r="S67"/>
      <c r="T67"/>
    </row>
    <row r="68" spans="1:20" ht="12.6">
      <c r="A68" s="59" t="s">
        <v>681</v>
      </c>
      <c r="B68" s="53">
        <v>0.3</v>
      </c>
      <c r="C68" s="49">
        <v>0.3</v>
      </c>
      <c r="D68" s="49">
        <v>0.13</v>
      </c>
      <c r="E68" s="49">
        <v>0.43</v>
      </c>
      <c r="F68" s="114"/>
      <c r="G68" s="114"/>
      <c r="H68" s="114"/>
      <c r="I68" s="114"/>
      <c r="J68" s="114"/>
      <c r="K68" s="114"/>
      <c r="L68" s="114"/>
      <c r="M68" s="114"/>
      <c r="N68" s="114"/>
      <c r="O68" s="43"/>
      <c r="P68"/>
      <c r="Q68"/>
      <c r="R68"/>
      <c r="S68"/>
      <c r="T68"/>
    </row>
    <row r="69" spans="1:20" ht="12.6">
      <c r="A69" s="50" t="s">
        <v>662</v>
      </c>
      <c r="B69" s="53">
        <v>0.25</v>
      </c>
      <c r="C69" s="49">
        <v>1.7</v>
      </c>
      <c r="D69" s="49">
        <v>0.13</v>
      </c>
      <c r="E69" s="49">
        <v>1.83</v>
      </c>
      <c r="F69" s="49" t="e">
        <v>#REF!</v>
      </c>
      <c r="G69" s="49" t="e">
        <v>#REF!</v>
      </c>
      <c r="H69" s="49" t="e">
        <v>#REF!</v>
      </c>
      <c r="I69" s="49" t="e">
        <v>#REF!</v>
      </c>
      <c r="J69" s="49" t="e">
        <v>#REF!</v>
      </c>
      <c r="K69" s="49" t="e">
        <v>#REF!</v>
      </c>
      <c r="L69" s="49" t="e">
        <v>#REF!</v>
      </c>
      <c r="M69" s="49" t="e">
        <v>#REF!</v>
      </c>
      <c r="N69" s="49" t="e">
        <v>#REF!</v>
      </c>
      <c r="O69" s="43"/>
      <c r="P69"/>
      <c r="Q69"/>
      <c r="R69"/>
      <c r="S69"/>
      <c r="T69"/>
    </row>
    <row r="70" spans="1:20" ht="12.6">
      <c r="A70" s="50" t="s">
        <v>569</v>
      </c>
      <c r="B70" s="53">
        <v>0.18329999999999999</v>
      </c>
      <c r="C70" s="49">
        <v>0</v>
      </c>
      <c r="D70" s="49">
        <v>4.4000000000000004</v>
      </c>
      <c r="E70" s="49">
        <v>4.4000000000000004</v>
      </c>
      <c r="F70" s="49" t="e">
        <v>#REF!</v>
      </c>
      <c r="G70" s="49" t="e">
        <v>#REF!</v>
      </c>
      <c r="H70" s="49" t="e">
        <v>#REF!</v>
      </c>
      <c r="I70" s="49" t="e">
        <v>#REF!</v>
      </c>
      <c r="J70" s="49" t="e">
        <v>#REF!</v>
      </c>
      <c r="K70" s="49" t="e">
        <v>#REF!</v>
      </c>
      <c r="L70" s="49" t="e">
        <v>#REF!</v>
      </c>
      <c r="M70" s="49" t="e">
        <v>#REF!</v>
      </c>
      <c r="N70" s="49" t="e">
        <v>#REF!</v>
      </c>
      <c r="O70" s="43"/>
      <c r="P70"/>
      <c r="Q70"/>
      <c r="R70"/>
      <c r="S70"/>
      <c r="T70"/>
    </row>
    <row r="71" spans="1:20" ht="12.6">
      <c r="A71" s="50" t="s">
        <v>682</v>
      </c>
      <c r="B71" s="53">
        <v>0.35</v>
      </c>
      <c r="C71" s="49">
        <v>0</v>
      </c>
      <c r="D71" s="49">
        <v>0</v>
      </c>
      <c r="E71" s="49">
        <v>0</v>
      </c>
      <c r="F71" s="49" t="e">
        <v>#REF!</v>
      </c>
      <c r="G71" s="49" t="e">
        <v>#REF!</v>
      </c>
      <c r="H71" s="49" t="e">
        <v>#REF!</v>
      </c>
      <c r="I71" s="49" t="e">
        <v>#REF!</v>
      </c>
      <c r="J71" s="49" t="e">
        <v>#REF!</v>
      </c>
      <c r="K71" s="49" t="e">
        <v>#REF!</v>
      </c>
      <c r="L71" s="49" t="e">
        <v>#REF!</v>
      </c>
      <c r="M71" s="49" t="e">
        <v>#REF!</v>
      </c>
      <c r="N71" s="49" t="e">
        <v>#REF!</v>
      </c>
      <c r="O71" s="43"/>
      <c r="P71"/>
      <c r="Q71"/>
      <c r="R71"/>
      <c r="S71"/>
      <c r="T71"/>
    </row>
    <row r="72" spans="1:20" ht="12.6">
      <c r="A72" s="50" t="s">
        <v>82</v>
      </c>
      <c r="B72" s="53" t="s">
        <v>67</v>
      </c>
      <c r="C72" s="49">
        <v>0.2</v>
      </c>
      <c r="D72" s="49">
        <v>29.2</v>
      </c>
      <c r="E72" s="49">
        <v>29.4</v>
      </c>
      <c r="F72" s="49" t="e">
        <v>#REF!</v>
      </c>
      <c r="G72" s="49" t="e">
        <v>#REF!</v>
      </c>
      <c r="H72" s="49" t="e">
        <v>#REF!</v>
      </c>
      <c r="I72" s="49" t="e">
        <v>#REF!</v>
      </c>
      <c r="J72" s="49" t="e">
        <v>#REF!</v>
      </c>
      <c r="K72" s="49" t="e">
        <v>#REF!</v>
      </c>
      <c r="L72" s="49" t="e">
        <v>#REF!</v>
      </c>
      <c r="M72" s="49" t="e">
        <v>#REF!</v>
      </c>
      <c r="N72" s="49" t="e">
        <v>#REF!</v>
      </c>
      <c r="O72" s="43"/>
      <c r="P72"/>
      <c r="Q72"/>
      <c r="R72"/>
      <c r="S72"/>
      <c r="T72"/>
    </row>
    <row r="73" spans="1:20" ht="12.6">
      <c r="A73" s="50" t="s">
        <v>240</v>
      </c>
      <c r="B73" s="1194">
        <v>0.5</v>
      </c>
      <c r="C73" s="49">
        <v>2.1</v>
      </c>
      <c r="D73" s="49">
        <v>2.9</v>
      </c>
      <c r="E73" s="49">
        <v>5</v>
      </c>
      <c r="F73" s="49" t="e">
        <v>#REF!</v>
      </c>
      <c r="G73" s="49" t="e">
        <v>#REF!</v>
      </c>
      <c r="H73" s="49" t="e">
        <v>#REF!</v>
      </c>
      <c r="I73" s="49" t="e">
        <v>#REF!</v>
      </c>
      <c r="J73" s="49" t="e">
        <v>#REF!</v>
      </c>
      <c r="K73" s="49" t="e">
        <v>#REF!</v>
      </c>
      <c r="L73" s="49" t="e">
        <v>#REF!</v>
      </c>
      <c r="M73" s="49" t="e">
        <v>#REF!</v>
      </c>
      <c r="N73" s="49" t="e">
        <v>#REF!</v>
      </c>
      <c r="O73" s="43"/>
      <c r="P73"/>
      <c r="Q73"/>
      <c r="R73"/>
      <c r="S73"/>
      <c r="T73"/>
    </row>
    <row r="74" spans="1:20" ht="12.6">
      <c r="A74" s="50" t="s">
        <v>90</v>
      </c>
      <c r="B74" s="53">
        <v>0.25</v>
      </c>
      <c r="C74" s="49">
        <v>26.2</v>
      </c>
      <c r="D74" s="49">
        <v>1.1000000000000001</v>
      </c>
      <c r="E74" s="49">
        <v>27.3</v>
      </c>
      <c r="F74" s="49" t="e">
        <v>#REF!</v>
      </c>
      <c r="G74" s="49" t="e">
        <v>#REF!</v>
      </c>
      <c r="H74" s="49" t="e">
        <v>#REF!</v>
      </c>
      <c r="I74" s="49" t="e">
        <v>#REF!</v>
      </c>
      <c r="J74" s="49" t="e">
        <v>#REF!</v>
      </c>
      <c r="K74" s="49" t="e">
        <v>#REF!</v>
      </c>
      <c r="L74" s="49" t="e">
        <v>#REF!</v>
      </c>
      <c r="M74" s="49" t="e">
        <v>#REF!</v>
      </c>
      <c r="N74" s="49" t="e">
        <v>#REF!</v>
      </c>
      <c r="O74" s="43"/>
      <c r="P74"/>
      <c r="Q74"/>
      <c r="R74"/>
      <c r="S74"/>
      <c r="T74"/>
    </row>
    <row r="75" spans="1:20" ht="12.6">
      <c r="A75" s="50" t="s">
        <v>680</v>
      </c>
      <c r="B75" s="127">
        <v>0.25</v>
      </c>
      <c r="C75" s="49">
        <v>1.9</v>
      </c>
      <c r="D75" s="49">
        <v>0.1</v>
      </c>
      <c r="E75" s="49">
        <v>2</v>
      </c>
      <c r="F75" s="49" t="e">
        <v>#REF!</v>
      </c>
      <c r="G75" s="49" t="e">
        <v>#REF!</v>
      </c>
      <c r="H75" s="49" t="e">
        <v>#REF!</v>
      </c>
      <c r="I75" s="49" t="e">
        <v>#REF!</v>
      </c>
      <c r="J75" s="49" t="e">
        <v>#REF!</v>
      </c>
      <c r="K75" s="49" t="e">
        <v>#REF!</v>
      </c>
      <c r="L75" s="49" t="e">
        <v>#REF!</v>
      </c>
      <c r="M75" s="49" t="e">
        <v>#REF!</v>
      </c>
      <c r="N75" s="49" t="e">
        <v>#REF!</v>
      </c>
      <c r="O75" s="43"/>
      <c r="P75"/>
      <c r="Q75"/>
      <c r="R75"/>
      <c r="S75"/>
      <c r="T75"/>
    </row>
    <row r="76" spans="1:20" ht="12.6">
      <c r="A76" s="50" t="s">
        <v>148</v>
      </c>
      <c r="B76" s="127">
        <v>0.05</v>
      </c>
      <c r="C76" s="49">
        <v>9</v>
      </c>
      <c r="D76" s="49"/>
      <c r="E76" s="49">
        <v>9</v>
      </c>
      <c r="F76" s="49" t="e">
        <v>#REF!</v>
      </c>
      <c r="G76" s="49" t="e">
        <v>#REF!</v>
      </c>
      <c r="H76" s="49" t="e">
        <v>#REF!</v>
      </c>
      <c r="I76" s="49" t="e">
        <v>#REF!</v>
      </c>
      <c r="J76" s="49" t="e">
        <v>#REF!</v>
      </c>
      <c r="K76" s="49" t="e">
        <v>#REF!</v>
      </c>
      <c r="L76" s="49" t="e">
        <v>#REF!</v>
      </c>
      <c r="M76" s="49" t="e">
        <v>#REF!</v>
      </c>
      <c r="N76" s="49" t="e">
        <v>#REF!</v>
      </c>
      <c r="O76" s="43"/>
      <c r="P76"/>
      <c r="Q76"/>
      <c r="R76"/>
      <c r="S76"/>
      <c r="T76"/>
    </row>
    <row r="77" spans="1:20" ht="12.6">
      <c r="A77" s="50" t="s">
        <v>220</v>
      </c>
      <c r="B77" s="127">
        <v>0.15</v>
      </c>
      <c r="C77" s="49">
        <v>7</v>
      </c>
      <c r="D77" s="49"/>
      <c r="E77" s="49">
        <v>7</v>
      </c>
      <c r="F77" s="49" t="e">
        <v>#REF!</v>
      </c>
      <c r="G77" s="49" t="e">
        <v>#REF!</v>
      </c>
      <c r="H77" s="49" t="e">
        <v>#REF!</v>
      </c>
      <c r="I77" s="49" t="e">
        <v>#REF!</v>
      </c>
      <c r="J77" s="49" t="e">
        <v>#REF!</v>
      </c>
      <c r="K77" s="49" t="e">
        <v>#REF!</v>
      </c>
      <c r="L77" s="49" t="e">
        <v>#REF!</v>
      </c>
      <c r="M77" s="49" t="e">
        <v>#REF!</v>
      </c>
      <c r="N77" s="49" t="e">
        <v>#REF!</v>
      </c>
      <c r="O77" s="43"/>
      <c r="P77"/>
      <c r="Q77"/>
      <c r="R77"/>
      <c r="S77"/>
      <c r="T77"/>
    </row>
    <row r="78" spans="1:20" ht="12.6">
      <c r="A78" s="50" t="s">
        <v>425</v>
      </c>
      <c r="B78" s="53">
        <v>0.6</v>
      </c>
      <c r="C78" s="49">
        <v>8.1</v>
      </c>
      <c r="D78" s="49"/>
      <c r="E78" s="49">
        <v>8.1</v>
      </c>
      <c r="F78" s="49" t="e">
        <v>#REF!</v>
      </c>
      <c r="G78" s="49" t="e">
        <v>#REF!</v>
      </c>
      <c r="H78" s="49" t="e">
        <v>#REF!</v>
      </c>
      <c r="I78" s="49" t="e">
        <v>#REF!</v>
      </c>
      <c r="J78" s="49" t="e">
        <v>#REF!</v>
      </c>
      <c r="K78" s="49" t="e">
        <v>#REF!</v>
      </c>
      <c r="L78" s="49" t="e">
        <v>#REF!</v>
      </c>
      <c r="M78" s="49" t="e">
        <v>#REF!</v>
      </c>
      <c r="N78" s="49" t="e">
        <v>#REF!</v>
      </c>
      <c r="O78" s="43"/>
      <c r="P78"/>
      <c r="Q78"/>
      <c r="R78"/>
      <c r="S78"/>
      <c r="T78"/>
    </row>
    <row r="79" spans="1:20" ht="12.6">
      <c r="A79" s="1809" t="s">
        <v>733</v>
      </c>
      <c r="B79" s="1810"/>
      <c r="C79" s="1780">
        <v>56.5</v>
      </c>
      <c r="D79" s="1780">
        <v>37.96</v>
      </c>
      <c r="E79" s="1780">
        <v>94.46</v>
      </c>
      <c r="F79" s="107" t="e">
        <v>#REF!</v>
      </c>
      <c r="G79" s="107" t="e">
        <v>#REF!</v>
      </c>
      <c r="H79" s="107" t="e">
        <v>#REF!</v>
      </c>
      <c r="I79" s="107" t="e">
        <v>#REF!</v>
      </c>
      <c r="J79" s="107" t="e">
        <v>#REF!</v>
      </c>
      <c r="K79" s="107" t="e">
        <v>#REF!</v>
      </c>
      <c r="L79" s="107" t="e">
        <v>#REF!</v>
      </c>
      <c r="M79" s="107" t="e">
        <v>#REF!</v>
      </c>
      <c r="N79" s="107" t="e">
        <v>#REF!</v>
      </c>
      <c r="O79" s="43"/>
      <c r="P79"/>
      <c r="Q79"/>
      <c r="R79"/>
      <c r="S79"/>
      <c r="T79"/>
    </row>
    <row r="80" spans="1:20" ht="12.6">
      <c r="A80" s="1193"/>
      <c r="B80" s="106"/>
      <c r="C80" s="49"/>
      <c r="D80" s="49"/>
      <c r="E80" s="49"/>
      <c r="F80" s="107"/>
      <c r="G80" s="107"/>
      <c r="H80" s="107"/>
      <c r="I80" s="107"/>
      <c r="J80" s="107"/>
      <c r="K80" s="107"/>
      <c r="L80" s="107"/>
      <c r="M80" s="107"/>
      <c r="N80" s="107"/>
      <c r="O80" s="43"/>
      <c r="P80"/>
      <c r="Q80"/>
      <c r="R80"/>
      <c r="S80"/>
      <c r="T80"/>
    </row>
    <row r="81" spans="1:21" ht="12.6">
      <c r="A81" s="1193"/>
      <c r="B81" s="106"/>
      <c r="C81" s="49"/>
      <c r="D81" s="49"/>
      <c r="E81" s="49"/>
      <c r="F81" s="107"/>
      <c r="G81" s="107"/>
      <c r="H81" s="107"/>
      <c r="I81" s="107"/>
      <c r="J81" s="107"/>
      <c r="K81" s="107"/>
      <c r="L81" s="107"/>
      <c r="M81" s="107"/>
      <c r="N81" s="107"/>
      <c r="O81" s="43"/>
      <c r="P81"/>
      <c r="Q81"/>
      <c r="R81"/>
      <c r="S81"/>
      <c r="T81"/>
    </row>
    <row r="82" spans="1:21" ht="17.45">
      <c r="A82" s="1193"/>
      <c r="B82" s="103" t="s">
        <v>734</v>
      </c>
      <c r="C82" s="49"/>
      <c r="D82" s="49"/>
      <c r="E82" s="49"/>
      <c r="F82" s="107"/>
      <c r="G82" s="107"/>
      <c r="H82" s="107"/>
      <c r="I82" s="107"/>
      <c r="J82" s="107"/>
      <c r="K82" s="107"/>
      <c r="L82" s="107"/>
      <c r="M82" s="107"/>
      <c r="N82" s="107"/>
      <c r="O82" s="43"/>
      <c r="P82"/>
      <c r="Q82"/>
      <c r="R82"/>
      <c r="S82"/>
      <c r="T82"/>
      <c r="U82"/>
    </row>
    <row r="83" spans="1:21" ht="12.6">
      <c r="A83" s="1193"/>
      <c r="B83" s="106"/>
      <c r="C83" s="49"/>
      <c r="D83" s="49"/>
      <c r="E83" s="49"/>
      <c r="F83" s="107"/>
      <c r="G83" s="107"/>
      <c r="H83" s="107"/>
      <c r="I83" s="107"/>
      <c r="J83" s="107"/>
      <c r="K83" s="107"/>
      <c r="L83" s="107"/>
      <c r="M83" s="107"/>
      <c r="N83" s="107"/>
      <c r="O83" s="43"/>
      <c r="P83"/>
      <c r="Q83"/>
      <c r="R83"/>
      <c r="S83"/>
      <c r="T83"/>
      <c r="U83"/>
    </row>
    <row r="84" spans="1:21" ht="12.6">
      <c r="A84" s="104" t="s">
        <v>735</v>
      </c>
      <c r="B84" s="104" t="s">
        <v>401</v>
      </c>
      <c r="C84" s="104" t="s">
        <v>736</v>
      </c>
      <c r="D84" s="104"/>
      <c r="E84" s="104"/>
      <c r="F84" s="107"/>
      <c r="G84" s="107"/>
      <c r="H84" s="107"/>
      <c r="I84" s="107"/>
      <c r="J84" s="107"/>
      <c r="K84" s="107"/>
      <c r="L84" s="107"/>
      <c r="M84" s="107"/>
      <c r="N84" s="107"/>
      <c r="O84" s="43"/>
      <c r="P84"/>
      <c r="Q84"/>
      <c r="R84"/>
      <c r="S84"/>
      <c r="T84"/>
      <c r="U84"/>
    </row>
    <row r="85" spans="1:21" ht="12.6">
      <c r="A85" s="104" t="s">
        <v>61</v>
      </c>
      <c r="B85" s="115"/>
      <c r="C85" s="105" t="s">
        <v>64</v>
      </c>
      <c r="D85" s="105" t="s">
        <v>15</v>
      </c>
      <c r="E85" s="105" t="s">
        <v>16</v>
      </c>
      <c r="F85" s="49" t="e">
        <v>#REF!</v>
      </c>
      <c r="G85" s="49" t="e">
        <v>#REF!</v>
      </c>
      <c r="H85" s="49" t="e">
        <v>#REF!</v>
      </c>
      <c r="I85" s="49" t="e">
        <v>#REF!</v>
      </c>
      <c r="J85" s="49" t="e">
        <v>#REF!</v>
      </c>
      <c r="K85" s="49" t="e">
        <v>#REF!</v>
      </c>
      <c r="L85" s="49" t="e">
        <v>#REF!</v>
      </c>
      <c r="M85" s="49" t="e">
        <v>#REF!</v>
      </c>
      <c r="N85" s="49" t="e">
        <v>#REF!</v>
      </c>
      <c r="O85" s="43"/>
      <c r="P85"/>
      <c r="Q85"/>
      <c r="R85"/>
      <c r="S85"/>
      <c r="T85"/>
      <c r="U85"/>
    </row>
    <row r="86" spans="1:21" ht="12.6">
      <c r="A86" s="59" t="s">
        <v>352</v>
      </c>
      <c r="B86" s="53">
        <v>0.17</v>
      </c>
      <c r="C86" s="49">
        <v>4.9000000000000004</v>
      </c>
      <c r="D86" s="49"/>
      <c r="E86" s="49">
        <v>4.9000000000000004</v>
      </c>
      <c r="F86" s="49"/>
      <c r="G86" s="49"/>
      <c r="H86" s="49"/>
      <c r="I86" s="49"/>
      <c r="J86" s="49"/>
      <c r="K86" s="49"/>
      <c r="L86" s="49"/>
      <c r="M86" s="49"/>
      <c r="N86" s="49"/>
      <c r="O86" s="116"/>
      <c r="P86"/>
      <c r="Q86"/>
      <c r="R86"/>
      <c r="S86"/>
      <c r="T86"/>
      <c r="U86"/>
    </row>
    <row r="87" spans="1:21" ht="12.6">
      <c r="A87" s="50" t="s">
        <v>464</v>
      </c>
      <c r="B87" s="53">
        <v>0.3</v>
      </c>
      <c r="C87" s="49"/>
      <c r="D87" s="49">
        <v>0.2</v>
      </c>
      <c r="E87" s="49">
        <v>0.2</v>
      </c>
      <c r="F87" s="49"/>
      <c r="G87" s="49"/>
      <c r="H87" s="49"/>
      <c r="I87" s="49"/>
      <c r="J87" s="49"/>
      <c r="K87" s="49"/>
      <c r="L87" s="49"/>
      <c r="M87" s="49"/>
      <c r="N87" s="49"/>
      <c r="O87" s="116"/>
      <c r="P87"/>
      <c r="Q87"/>
      <c r="R87"/>
      <c r="S87"/>
      <c r="T87"/>
      <c r="U87"/>
    </row>
    <row r="88" spans="1:21" ht="12.6">
      <c r="A88" s="50" t="s">
        <v>631</v>
      </c>
      <c r="B88" s="53">
        <v>5.8799999999999998E-2</v>
      </c>
      <c r="C88" s="49">
        <v>0</v>
      </c>
      <c r="D88" s="49">
        <v>2.8846153999999999E-2</v>
      </c>
      <c r="E88" s="49">
        <v>2.8846153999999999E-2</v>
      </c>
      <c r="F88" s="49"/>
      <c r="G88" s="49"/>
      <c r="H88" s="49"/>
      <c r="I88" s="49"/>
      <c r="J88" s="49"/>
      <c r="K88" s="49"/>
      <c r="L88" s="49"/>
      <c r="M88" s="49"/>
      <c r="N88" s="49"/>
      <c r="O88" s="116"/>
      <c r="P88"/>
      <c r="Q88"/>
      <c r="R88"/>
      <c r="S88"/>
      <c r="T88"/>
      <c r="U88"/>
    </row>
    <row r="89" spans="1:21" ht="12.6">
      <c r="A89" s="50" t="s">
        <v>690</v>
      </c>
      <c r="B89" s="53">
        <v>8.5599999999999996E-2</v>
      </c>
      <c r="C89" s="49">
        <v>62.6</v>
      </c>
      <c r="D89" s="49"/>
      <c r="E89" s="49">
        <v>62.6</v>
      </c>
      <c r="F89" s="49"/>
      <c r="G89" s="49"/>
      <c r="H89" s="49"/>
      <c r="I89" s="49"/>
      <c r="J89" s="49"/>
      <c r="K89" s="49"/>
      <c r="L89" s="49"/>
      <c r="M89" s="49"/>
      <c r="N89" s="49"/>
      <c r="O89" s="116"/>
      <c r="P89"/>
      <c r="Q89"/>
      <c r="R89"/>
      <c r="S89"/>
      <c r="T89"/>
      <c r="U89"/>
    </row>
    <row r="90" spans="1:21" ht="12.6">
      <c r="A90" s="50" t="s">
        <v>516</v>
      </c>
      <c r="B90" s="53">
        <v>0.255</v>
      </c>
      <c r="C90" s="49">
        <v>8.5</v>
      </c>
      <c r="D90" s="49">
        <v>25.5</v>
      </c>
      <c r="E90" s="49">
        <v>34</v>
      </c>
      <c r="F90" s="49"/>
      <c r="G90" s="49"/>
      <c r="H90" s="49"/>
      <c r="I90" s="49"/>
      <c r="J90" s="49"/>
      <c r="K90" s="49"/>
      <c r="L90" s="49"/>
      <c r="M90" s="49"/>
      <c r="N90" s="49"/>
      <c r="O90" s="116"/>
      <c r="P90"/>
      <c r="Q90"/>
      <c r="R90"/>
      <c r="S90"/>
      <c r="T90"/>
      <c r="U90"/>
    </row>
    <row r="91" spans="1:21" ht="12.6">
      <c r="A91" s="50" t="s">
        <v>452</v>
      </c>
      <c r="B91" s="1194">
        <v>9.6799999999999997E-2</v>
      </c>
      <c r="C91" s="49">
        <v>13.8</v>
      </c>
      <c r="D91" s="49"/>
      <c r="E91" s="49">
        <v>13.8</v>
      </c>
      <c r="F91" s="49"/>
      <c r="G91" s="49"/>
      <c r="H91" s="49"/>
      <c r="I91" s="49"/>
      <c r="J91" s="49"/>
      <c r="K91" s="49"/>
      <c r="L91" s="49"/>
      <c r="M91" s="49"/>
      <c r="N91" s="49"/>
      <c r="O91" s="116"/>
      <c r="P91"/>
      <c r="Q91"/>
      <c r="R91"/>
      <c r="S91"/>
      <c r="T91"/>
      <c r="U91"/>
    </row>
    <row r="92" spans="1:21" ht="12.6">
      <c r="A92" s="50" t="s">
        <v>691</v>
      </c>
      <c r="B92" s="53">
        <v>0.23330000000000001</v>
      </c>
      <c r="C92" s="49">
        <v>28.9</v>
      </c>
      <c r="D92" s="49"/>
      <c r="E92" s="49">
        <v>28.9</v>
      </c>
      <c r="F92" s="49"/>
      <c r="G92" s="49"/>
      <c r="H92" s="49"/>
      <c r="I92" s="49"/>
      <c r="J92" s="49"/>
      <c r="K92" s="49"/>
      <c r="L92" s="49"/>
      <c r="M92" s="49"/>
      <c r="N92" s="49"/>
      <c r="O92" s="116"/>
      <c r="P92"/>
      <c r="Q92"/>
      <c r="R92"/>
      <c r="S92"/>
      <c r="T92"/>
      <c r="U92"/>
    </row>
    <row r="93" spans="1:21" ht="12.6">
      <c r="A93" s="132" t="s">
        <v>444</v>
      </c>
      <c r="B93" s="127">
        <v>0.1333</v>
      </c>
      <c r="C93" s="49">
        <v>15.3</v>
      </c>
      <c r="D93" s="49"/>
      <c r="E93" s="49">
        <v>15.3</v>
      </c>
      <c r="F93" s="49"/>
      <c r="G93" s="49"/>
      <c r="H93" s="49"/>
      <c r="I93" s="49"/>
      <c r="J93" s="49"/>
      <c r="K93" s="49"/>
      <c r="L93" s="49"/>
      <c r="M93" s="49"/>
      <c r="N93" s="49"/>
      <c r="O93" s="116"/>
      <c r="P93"/>
      <c r="Q93"/>
      <c r="R93"/>
      <c r="S93"/>
      <c r="T93"/>
      <c r="U93"/>
    </row>
    <row r="94" spans="1:21" ht="12.6">
      <c r="A94" s="132" t="s">
        <v>445</v>
      </c>
      <c r="B94" s="127">
        <v>0.1333</v>
      </c>
      <c r="C94" s="49">
        <v>20.2</v>
      </c>
      <c r="D94" s="49"/>
      <c r="E94" s="49">
        <v>20.2</v>
      </c>
      <c r="F94" s="49" t="e">
        <v>#REF!</v>
      </c>
      <c r="G94" s="49" t="e">
        <v>#REF!</v>
      </c>
      <c r="H94" s="49" t="e">
        <v>#REF!</v>
      </c>
      <c r="I94" s="49" t="e">
        <v>#REF!</v>
      </c>
      <c r="J94" s="49" t="e">
        <v>#REF!</v>
      </c>
      <c r="K94" s="49" t="e">
        <v>#REF!</v>
      </c>
      <c r="L94" s="49" t="e">
        <v>#REF!</v>
      </c>
      <c r="M94" s="49" t="e">
        <v>#REF!</v>
      </c>
      <c r="N94" s="49" t="e">
        <v>#REF!</v>
      </c>
      <c r="O94" s="116"/>
      <c r="P94"/>
      <c r="Q94"/>
      <c r="R94"/>
      <c r="S94"/>
      <c r="T94"/>
      <c r="U94"/>
    </row>
    <row r="95" spans="1:21" ht="12.6">
      <c r="A95" s="132" t="s">
        <v>692</v>
      </c>
      <c r="B95" s="1196">
        <v>0.1333</v>
      </c>
      <c r="C95" s="1197">
        <v>0</v>
      </c>
      <c r="D95" s="1197"/>
      <c r="E95" s="1197">
        <v>0</v>
      </c>
      <c r="F95" s="1197"/>
      <c r="G95" s="1197"/>
      <c r="H95" s="1197"/>
      <c r="I95" s="1197"/>
      <c r="J95" s="1197"/>
      <c r="K95" s="1197"/>
      <c r="L95" s="1197"/>
      <c r="M95" s="1197"/>
      <c r="N95" s="1197"/>
      <c r="O95" s="116"/>
      <c r="P95"/>
      <c r="Q95"/>
      <c r="R95"/>
      <c r="S95"/>
      <c r="T95"/>
      <c r="U95"/>
    </row>
    <row r="96" spans="1:21" ht="12.6">
      <c r="A96" s="132" t="s">
        <v>442</v>
      </c>
      <c r="B96" s="53">
        <v>0.23330000000000001</v>
      </c>
      <c r="C96" s="116">
        <v>59</v>
      </c>
      <c r="D96" s="116"/>
      <c r="E96" s="1197">
        <v>59</v>
      </c>
      <c r="F96" s="107"/>
      <c r="G96" s="107"/>
      <c r="H96" s="107"/>
      <c r="I96" s="107"/>
      <c r="J96" s="107"/>
      <c r="K96" s="107"/>
      <c r="L96" s="107"/>
      <c r="M96" s="107"/>
      <c r="N96" s="107"/>
      <c r="O96" s="116"/>
      <c r="P96"/>
      <c r="Q96"/>
      <c r="R96"/>
      <c r="S96"/>
      <c r="T96"/>
      <c r="U96"/>
    </row>
    <row r="97" spans="1:73" ht="12.6">
      <c r="A97" s="132" t="s">
        <v>454</v>
      </c>
      <c r="B97" s="53">
        <v>0.23330000000000001</v>
      </c>
      <c r="C97" s="116">
        <v>19.399999999999999</v>
      </c>
      <c r="D97" s="116"/>
      <c r="E97" s="1197">
        <v>19.399999999999999</v>
      </c>
      <c r="F97" s="107"/>
      <c r="G97" s="107"/>
      <c r="H97" s="107"/>
      <c r="I97" s="107"/>
      <c r="J97" s="107"/>
      <c r="K97" s="107"/>
      <c r="L97" s="107"/>
      <c r="M97" s="107"/>
      <c r="N97" s="107"/>
      <c r="O97" s="116"/>
      <c r="P97"/>
      <c r="Q97"/>
      <c r="R97"/>
      <c r="S97"/>
      <c r="T97"/>
      <c r="U97"/>
    </row>
    <row r="98" spans="1:73" ht="12.6">
      <c r="A98" s="132" t="s">
        <v>152</v>
      </c>
      <c r="B98" s="53">
        <v>0.31850000000000001</v>
      </c>
      <c r="C98" s="116"/>
      <c r="D98" s="116">
        <v>27.5</v>
      </c>
      <c r="E98" s="1197">
        <v>27.5</v>
      </c>
      <c r="F98" s="107"/>
      <c r="G98" s="107"/>
      <c r="H98" s="107"/>
      <c r="I98" s="107"/>
      <c r="J98" s="107"/>
      <c r="K98" s="107"/>
      <c r="L98" s="107"/>
      <c r="M98" s="107"/>
      <c r="N98" s="107"/>
      <c r="O98" s="116"/>
      <c r="P98"/>
      <c r="Q98"/>
      <c r="R98"/>
      <c r="S98"/>
      <c r="T98"/>
      <c r="U98"/>
    </row>
    <row r="99" spans="1:73" ht="12.6">
      <c r="A99" s="132" t="s">
        <v>150</v>
      </c>
      <c r="B99" s="53">
        <v>0.5</v>
      </c>
      <c r="C99" s="116">
        <v>25.2</v>
      </c>
      <c r="D99" s="116"/>
      <c r="E99" s="116">
        <v>25.2</v>
      </c>
      <c r="F99" s="116"/>
      <c r="G99" s="116"/>
      <c r="H99" s="116"/>
      <c r="I99" s="116"/>
      <c r="J99" s="116"/>
      <c r="K99" s="116"/>
      <c r="L99" s="116"/>
      <c r="M99" s="116"/>
      <c r="N99" s="116"/>
      <c r="O99" s="116"/>
      <c r="P99"/>
      <c r="Q99"/>
      <c r="R99"/>
      <c r="S99"/>
      <c r="T99"/>
      <c r="U99"/>
    </row>
    <row r="100" spans="1:73" ht="12.6">
      <c r="A100" s="132" t="s">
        <v>449</v>
      </c>
      <c r="B100" s="53">
        <v>0.1333</v>
      </c>
      <c r="C100" s="116">
        <v>2.7</v>
      </c>
      <c r="D100" s="116"/>
      <c r="E100" s="1197">
        <v>2.7</v>
      </c>
      <c r="F100" s="107"/>
      <c r="G100" s="107"/>
      <c r="H100" s="107"/>
      <c r="I100" s="107"/>
      <c r="J100" s="107"/>
      <c r="K100" s="107"/>
      <c r="L100" s="107"/>
      <c r="M100" s="107"/>
      <c r="N100" s="107"/>
      <c r="O100" s="116"/>
      <c r="P100"/>
      <c r="Q100"/>
      <c r="R100"/>
      <c r="S100"/>
      <c r="T100"/>
      <c r="U100"/>
    </row>
    <row r="101" spans="1:73" ht="12.6">
      <c r="A101" s="132" t="s">
        <v>235</v>
      </c>
      <c r="B101" s="53">
        <v>0.3</v>
      </c>
      <c r="C101" s="116">
        <v>8.9</v>
      </c>
      <c r="D101" s="116"/>
      <c r="E101" s="1197">
        <v>8.9</v>
      </c>
      <c r="F101" s="107"/>
      <c r="G101" s="107"/>
      <c r="H101" s="107"/>
      <c r="I101" s="107"/>
      <c r="J101" s="107"/>
      <c r="K101" s="107"/>
      <c r="L101" s="107"/>
      <c r="M101" s="107"/>
      <c r="N101" s="107"/>
      <c r="O101" s="116"/>
      <c r="P101"/>
      <c r="Q101"/>
      <c r="R101"/>
      <c r="S101"/>
      <c r="T101"/>
      <c r="U101"/>
    </row>
    <row r="102" spans="1:73" ht="12.6">
      <c r="A102" s="132" t="s">
        <v>737</v>
      </c>
      <c r="B102" s="1196">
        <v>2.4E-2</v>
      </c>
      <c r="C102" s="1197">
        <v>0</v>
      </c>
      <c r="D102" s="107"/>
      <c r="E102" s="1197">
        <v>0</v>
      </c>
      <c r="F102" s="107"/>
      <c r="G102" s="107"/>
      <c r="H102" s="107"/>
      <c r="I102" s="107"/>
      <c r="J102" s="107"/>
      <c r="K102" s="107"/>
      <c r="L102" s="107"/>
      <c r="M102" s="107"/>
      <c r="N102" s="107"/>
      <c r="O102" s="116"/>
      <c r="P102"/>
      <c r="Q102"/>
      <c r="R102"/>
      <c r="S102"/>
      <c r="T102"/>
      <c r="U102"/>
    </row>
    <row r="103" spans="1:73" ht="12.6">
      <c r="A103" s="132" t="s">
        <v>531</v>
      </c>
      <c r="B103" s="1196">
        <v>0.05</v>
      </c>
      <c r="C103" s="1197">
        <v>0</v>
      </c>
      <c r="D103" s="107"/>
      <c r="E103" s="1197">
        <v>0</v>
      </c>
      <c r="F103" s="107"/>
      <c r="G103" s="107"/>
      <c r="H103" s="107"/>
      <c r="I103" s="107"/>
      <c r="J103" s="107"/>
      <c r="K103" s="107"/>
      <c r="L103" s="107"/>
      <c r="M103" s="107"/>
      <c r="N103" s="107"/>
      <c r="O103" s="116"/>
      <c r="P103"/>
      <c r="Q103"/>
      <c r="R103"/>
      <c r="S103"/>
      <c r="T103"/>
      <c r="U103"/>
    </row>
    <row r="104" spans="1:73" ht="12.6">
      <c r="A104" s="132" t="s">
        <v>450</v>
      </c>
      <c r="B104" s="118">
        <v>0.1333</v>
      </c>
      <c r="C104" s="119">
        <v>9.3000000000000007</v>
      </c>
      <c r="D104" s="109"/>
      <c r="E104" s="119">
        <v>9.3000000000000007</v>
      </c>
      <c r="F104" s="49" t="e">
        <v>#REF!</v>
      </c>
      <c r="G104" s="49" t="e">
        <v>#REF!</v>
      </c>
      <c r="H104" s="49" t="e">
        <v>#REF!</v>
      </c>
      <c r="I104" s="49" t="e">
        <v>#REF!</v>
      </c>
      <c r="J104" s="49" t="e">
        <v>#REF!</v>
      </c>
      <c r="K104" s="49" t="e">
        <v>#REF!</v>
      </c>
      <c r="L104" s="49" t="e">
        <v>#REF!</v>
      </c>
      <c r="M104" s="49" t="e">
        <v>#REF!</v>
      </c>
      <c r="N104" s="49" t="e">
        <v>#REF!</v>
      </c>
      <c r="O104" s="116"/>
      <c r="P104"/>
      <c r="Q104"/>
      <c r="R104"/>
      <c r="S104"/>
      <c r="T104"/>
      <c r="U104"/>
    </row>
    <row r="105" spans="1:73" ht="12.6">
      <c r="A105" s="132" t="s">
        <v>696</v>
      </c>
      <c r="B105" s="53">
        <v>0.1333</v>
      </c>
      <c r="C105" s="49">
        <v>10.7</v>
      </c>
      <c r="D105" s="49"/>
      <c r="E105" s="49">
        <v>10.7</v>
      </c>
      <c r="F105" s="49" t="e">
        <v>#REF!</v>
      </c>
      <c r="G105" s="49" t="e">
        <v>#REF!</v>
      </c>
      <c r="H105" s="49" t="e">
        <v>#REF!</v>
      </c>
      <c r="I105" s="49" t="e">
        <v>#REF!</v>
      </c>
      <c r="J105" s="49" t="e">
        <v>#REF!</v>
      </c>
      <c r="K105" s="49" t="e">
        <v>#REF!</v>
      </c>
      <c r="L105" s="49" t="e">
        <v>#REF!</v>
      </c>
      <c r="M105" s="49" t="e">
        <v>#REF!</v>
      </c>
      <c r="N105" s="49" t="e">
        <v>#REF!</v>
      </c>
      <c r="O105" s="116"/>
      <c r="P105"/>
      <c r="Q105"/>
      <c r="R105"/>
      <c r="S105"/>
      <c r="T105"/>
      <c r="U105"/>
    </row>
    <row r="106" spans="1:73" ht="12.6">
      <c r="A106" s="50" t="s">
        <v>123</v>
      </c>
      <c r="B106" s="53">
        <v>0.2021</v>
      </c>
      <c r="C106" s="49">
        <v>48</v>
      </c>
      <c r="D106" s="49"/>
      <c r="E106" s="49">
        <v>48</v>
      </c>
      <c r="F106" s="49" t="e">
        <v>#REF!</v>
      </c>
      <c r="G106" s="49" t="e">
        <v>#REF!</v>
      </c>
      <c r="H106" s="49" t="e">
        <v>#REF!</v>
      </c>
      <c r="I106" s="49" t="e">
        <v>#REF!</v>
      </c>
      <c r="J106" s="49" t="e">
        <v>#REF!</v>
      </c>
      <c r="K106" s="49" t="e">
        <v>#REF!</v>
      </c>
      <c r="L106" s="49" t="e">
        <v>#REF!</v>
      </c>
      <c r="M106" s="49" t="e">
        <v>#REF!</v>
      </c>
      <c r="N106" s="49" t="e">
        <v>#REF!</v>
      </c>
      <c r="O106" s="116"/>
      <c r="P106"/>
      <c r="Q106"/>
      <c r="R106"/>
      <c r="S106"/>
      <c r="T106"/>
      <c r="U106"/>
    </row>
    <row r="107" spans="1:73" ht="12.6">
      <c r="A107" s="50" t="s">
        <v>649</v>
      </c>
      <c r="B107" s="53">
        <v>0.37</v>
      </c>
      <c r="C107" s="49">
        <v>3.5</v>
      </c>
      <c r="D107" s="49"/>
      <c r="E107" s="49">
        <v>3.5</v>
      </c>
      <c r="F107" s="49"/>
      <c r="G107" s="49"/>
      <c r="H107" s="49"/>
      <c r="I107" s="49"/>
      <c r="J107" s="49"/>
      <c r="K107" s="49"/>
      <c r="L107" s="49"/>
      <c r="M107" s="49"/>
      <c r="N107" s="49"/>
      <c r="O107" s="116"/>
      <c r="P107"/>
      <c r="Q107"/>
      <c r="R107"/>
      <c r="S107"/>
      <c r="T107"/>
      <c r="U107"/>
    </row>
    <row r="108" spans="1:73" ht="12.6">
      <c r="A108" s="50" t="s">
        <v>501</v>
      </c>
      <c r="B108" s="53">
        <v>0.2</v>
      </c>
      <c r="C108" s="49">
        <v>3.5</v>
      </c>
      <c r="D108" s="49"/>
      <c r="E108" s="49">
        <v>3.5</v>
      </c>
      <c r="F108" s="49"/>
      <c r="G108" s="49"/>
      <c r="H108" s="49"/>
      <c r="I108" s="49"/>
      <c r="J108" s="49"/>
      <c r="K108" s="49"/>
      <c r="L108" s="49"/>
      <c r="M108" s="49"/>
      <c r="N108" s="49"/>
      <c r="O108" s="116"/>
      <c r="P108"/>
      <c r="Q108"/>
      <c r="R108"/>
      <c r="S108"/>
      <c r="T108"/>
      <c r="U108"/>
    </row>
    <row r="109" spans="1:73" s="120" customFormat="1" ht="12.6">
      <c r="A109" s="50" t="s">
        <v>206</v>
      </c>
      <c r="B109" s="53">
        <v>0.6</v>
      </c>
      <c r="C109" s="49">
        <v>20.399999999999999</v>
      </c>
      <c r="D109" s="49"/>
      <c r="E109" s="49">
        <v>20.399999999999999</v>
      </c>
      <c r="F109" s="1780" t="e">
        <v>#REF!</v>
      </c>
      <c r="G109" s="1780" t="e">
        <v>#REF!</v>
      </c>
      <c r="H109" s="1780" t="e">
        <v>#REF!</v>
      </c>
      <c r="I109" s="1780" t="e">
        <v>#REF!</v>
      </c>
      <c r="J109" s="1780" t="e">
        <v>#REF!</v>
      </c>
      <c r="K109" s="1780" t="e">
        <v>#REF!</v>
      </c>
      <c r="L109" s="1780" t="e">
        <v>#REF!</v>
      </c>
      <c r="M109" s="1780" t="e">
        <v>#REF!</v>
      </c>
      <c r="N109" s="1780" t="e">
        <v>#REF!</v>
      </c>
      <c r="O109" s="116"/>
      <c r="P109"/>
      <c r="Q109"/>
      <c r="R109"/>
      <c r="S109"/>
      <c r="T109"/>
      <c r="U109"/>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row>
    <row r="110" spans="1:73" s="120" customFormat="1" ht="12.6">
      <c r="A110" s="50" t="s">
        <v>451</v>
      </c>
      <c r="B110" s="53">
        <v>0.23330000000000001</v>
      </c>
      <c r="C110" s="49">
        <v>6.4</v>
      </c>
      <c r="D110" s="49"/>
      <c r="E110" s="49">
        <v>6.4</v>
      </c>
      <c r="F110" s="1780" t="e">
        <v>#REF!</v>
      </c>
      <c r="G110" s="1780" t="e">
        <v>#REF!</v>
      </c>
      <c r="H110" s="1780" t="e">
        <v>#REF!</v>
      </c>
      <c r="I110" s="1780" t="e">
        <v>#REF!</v>
      </c>
      <c r="J110" s="1780" t="e">
        <v>#REF!</v>
      </c>
      <c r="K110" s="1780" t="e">
        <v>#REF!</v>
      </c>
      <c r="L110" s="1780" t="e">
        <v>#REF!</v>
      </c>
      <c r="M110" s="1780" t="e">
        <v>#REF!</v>
      </c>
      <c r="N110" s="1780" t="e">
        <v>#REF!</v>
      </c>
      <c r="O110" s="116"/>
      <c r="P110"/>
      <c r="Q110"/>
      <c r="R110"/>
      <c r="S110"/>
      <c r="T110"/>
      <c r="U110"/>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row>
    <row r="111" spans="1:73" ht="12.6">
      <c r="A111" s="1809" t="s">
        <v>738</v>
      </c>
      <c r="B111" s="1799"/>
      <c r="C111" s="1780">
        <v>371.19999999999993</v>
      </c>
      <c r="D111" s="1780">
        <v>53.228846153999996</v>
      </c>
      <c r="E111" s="1780">
        <v>424.42884615399987</v>
      </c>
      <c r="F111" s="49" t="e">
        <v>#REF!</v>
      </c>
      <c r="G111" s="49" t="e">
        <v>#REF!</v>
      </c>
      <c r="H111" s="49" t="e">
        <v>#REF!</v>
      </c>
      <c r="I111" s="49" t="e">
        <v>#REF!</v>
      </c>
      <c r="J111" s="49" t="e">
        <v>#REF!</v>
      </c>
      <c r="K111" s="49" t="e">
        <v>#REF!</v>
      </c>
      <c r="L111" s="49" t="e">
        <v>#REF!</v>
      </c>
      <c r="M111" s="49" t="e">
        <v>#REF!</v>
      </c>
      <c r="N111" s="49" t="e">
        <v>#REF!</v>
      </c>
      <c r="O111" s="43"/>
      <c r="P111"/>
      <c r="Q111"/>
      <c r="R111"/>
      <c r="S111"/>
      <c r="T111"/>
      <c r="U111"/>
    </row>
    <row r="112" spans="1:73" ht="12.6">
      <c r="A112" s="50" t="s">
        <v>660</v>
      </c>
      <c r="B112" s="53"/>
      <c r="C112" s="49"/>
      <c r="D112" s="49"/>
      <c r="E112" s="49"/>
      <c r="F112" s="107" t="e">
        <v>#REF!</v>
      </c>
      <c r="G112" s="107" t="e">
        <v>#REF!</v>
      </c>
      <c r="H112" s="107" t="e">
        <v>#REF!</v>
      </c>
      <c r="I112" s="107" t="e">
        <v>#REF!</v>
      </c>
      <c r="J112" s="107" t="e">
        <v>#REF!</v>
      </c>
      <c r="K112" s="107" t="e">
        <v>#REF!</v>
      </c>
      <c r="L112" s="107" t="e">
        <v>#REF!</v>
      </c>
      <c r="M112" s="107" t="e">
        <v>#REF!</v>
      </c>
      <c r="N112" s="107" t="e">
        <v>#REF!</v>
      </c>
      <c r="O112" s="43"/>
      <c r="P112"/>
      <c r="Q112"/>
      <c r="R112"/>
      <c r="S112"/>
      <c r="T112"/>
      <c r="U112"/>
    </row>
    <row r="113" spans="1:21" ht="12.6">
      <c r="C113" s="125"/>
      <c r="D113" s="125"/>
      <c r="E113" s="125"/>
      <c r="F113" s="83"/>
      <c r="G113" s="83"/>
      <c r="H113" s="83"/>
      <c r="I113" s="83"/>
      <c r="J113" s="83"/>
      <c r="K113" s="83"/>
      <c r="L113" s="83"/>
      <c r="M113" s="83"/>
      <c r="N113" s="121"/>
      <c r="P113"/>
      <c r="Q113"/>
      <c r="R113"/>
      <c r="S113"/>
      <c r="T113"/>
      <c r="U113"/>
    </row>
    <row r="114" spans="1:21" ht="12.6">
      <c r="A114" s="1782" t="s">
        <v>720</v>
      </c>
      <c r="B114" s="1808"/>
      <c r="C114" s="1780">
        <v>427.69999999999993</v>
      </c>
      <c r="D114" s="1780">
        <v>91.188846154000004</v>
      </c>
      <c r="E114" s="1780">
        <v>518.88884615399991</v>
      </c>
      <c r="F114" s="1200"/>
      <c r="G114" s="1200"/>
      <c r="H114" s="1200"/>
      <c r="I114" s="1200"/>
      <c r="J114" s="1200"/>
      <c r="K114" s="1200"/>
      <c r="L114" s="1200"/>
      <c r="M114" s="1200"/>
      <c r="N114" s="1582"/>
      <c r="P114"/>
      <c r="Q114"/>
      <c r="R114"/>
      <c r="S114"/>
      <c r="T114"/>
      <c r="U114"/>
    </row>
    <row r="115" spans="1:21" ht="12.6">
      <c r="C115" s="125"/>
      <c r="D115" s="125"/>
      <c r="E115" s="125"/>
      <c r="F115" s="1200" t="e">
        <v>#REF!</v>
      </c>
      <c r="G115" s="1200" t="e">
        <v>#REF!</v>
      </c>
      <c r="H115" s="1200" t="e">
        <v>#REF!</v>
      </c>
      <c r="I115" s="1200" t="e">
        <v>#REF!</v>
      </c>
      <c r="J115" s="1200" t="e">
        <v>#REF!</v>
      </c>
      <c r="K115" s="1200" t="e">
        <v>#REF!</v>
      </c>
      <c r="L115" s="1200" t="e">
        <v>#REF!</v>
      </c>
      <c r="M115" s="1200" t="e">
        <v>#REF!</v>
      </c>
      <c r="N115" s="1582" t="e">
        <v>#REF!</v>
      </c>
      <c r="P115"/>
      <c r="Q115"/>
      <c r="R115"/>
      <c r="S115"/>
      <c r="T115"/>
      <c r="U115"/>
    </row>
  </sheetData>
  <pageMargins left="0.75" right="0.75" top="1" bottom="1" header="0.5" footer="0.5"/>
  <pageSetup orientation="portrait" r:id="rId1"/>
  <headerFooter alignWithMargins="0">
    <oddHeader>&amp;LClassification: Confidential&amp;CStatus: Draft&amp;RExpiry Date: 2008-09-26</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U122"/>
  <sheetViews>
    <sheetView topLeftCell="A82" workbookViewId="0">
      <selection activeCell="E112" sqref="A112:E112"/>
    </sheetView>
  </sheetViews>
  <sheetFormatPr defaultColWidth="9.140625" defaultRowHeight="9.9499999999999993"/>
  <cols>
    <col min="1" max="1" width="18.140625" style="55" customWidth="1"/>
    <col min="2" max="2" width="13.5703125" style="55" customWidth="1"/>
    <col min="3" max="5" width="9.140625" style="55"/>
    <col min="6" max="14" width="0" style="55" hidden="1" customWidth="1"/>
    <col min="15" max="15" width="12.5703125" style="55" customWidth="1"/>
    <col min="16" max="16" width="50.42578125" style="55" customWidth="1"/>
    <col min="17" max="16384" width="9.140625" style="55"/>
  </cols>
  <sheetData>
    <row r="1" spans="1:5" ht="17.45">
      <c r="B1" s="103" t="s">
        <v>739</v>
      </c>
    </row>
    <row r="3" spans="1:5" ht="10.5">
      <c r="A3" s="104" t="s">
        <v>398</v>
      </c>
      <c r="B3" s="105" t="s">
        <v>401</v>
      </c>
      <c r="C3" s="104" t="s">
        <v>331</v>
      </c>
      <c r="D3" s="104"/>
      <c r="E3" s="104"/>
    </row>
    <row r="4" spans="1:5" ht="10.5">
      <c r="A4" s="104" t="s">
        <v>61</v>
      </c>
      <c r="B4" s="104"/>
      <c r="C4" s="105" t="s">
        <v>702</v>
      </c>
      <c r="D4" s="105" t="s">
        <v>15</v>
      </c>
      <c r="E4" s="105" t="s">
        <v>16</v>
      </c>
    </row>
    <row r="5" spans="1:5">
      <c r="A5" s="50" t="s">
        <v>21</v>
      </c>
      <c r="B5" s="53">
        <v>0.85</v>
      </c>
      <c r="C5" s="49">
        <v>10.054951235307692</v>
      </c>
      <c r="D5" s="49">
        <v>11.528931043626374</v>
      </c>
      <c r="E5" s="49">
        <v>21.583882278934066</v>
      </c>
    </row>
    <row r="6" spans="1:5">
      <c r="A6" s="50" t="s">
        <v>593</v>
      </c>
      <c r="B6" s="53">
        <v>0.32700000000000001</v>
      </c>
      <c r="C6" s="49">
        <v>6.7987727942087925</v>
      </c>
      <c r="D6" s="49">
        <v>0.65273701178021981</v>
      </c>
      <c r="E6" s="49">
        <v>7.4515098059890121</v>
      </c>
    </row>
    <row r="7" spans="1:5">
      <c r="A7" s="50" t="s">
        <v>33</v>
      </c>
      <c r="B7" s="53">
        <v>0.45</v>
      </c>
      <c r="C7" s="49">
        <v>24.147989011714284</v>
      </c>
      <c r="D7" s="49">
        <v>4.9040871865934079</v>
      </c>
      <c r="E7" s="49">
        <v>29.052076198307692</v>
      </c>
    </row>
    <row r="8" spans="1:5">
      <c r="A8" s="50" t="s">
        <v>163</v>
      </c>
      <c r="B8" s="53">
        <v>0.65129999999999999</v>
      </c>
      <c r="C8" s="49">
        <v>1.6426725618131868</v>
      </c>
      <c r="D8" s="49">
        <v>0</v>
      </c>
      <c r="E8" s="49">
        <v>1.6426725618131868</v>
      </c>
    </row>
    <row r="9" spans="1:5">
      <c r="A9" s="50" t="s">
        <v>594</v>
      </c>
      <c r="B9" s="53">
        <v>0.58899999999999997</v>
      </c>
      <c r="C9" s="49">
        <v>2.3356802033736264</v>
      </c>
      <c r="D9" s="49">
        <v>0</v>
      </c>
      <c r="E9" s="49">
        <v>2.3356802033736264</v>
      </c>
    </row>
    <row r="10" spans="1:5">
      <c r="A10" s="50" t="s">
        <v>42</v>
      </c>
      <c r="B10" s="53">
        <v>0.36660500000000001</v>
      </c>
      <c r="C10" s="49">
        <v>55.127065935274736</v>
      </c>
      <c r="D10" s="49">
        <v>-5.4883516483516487E-7</v>
      </c>
      <c r="E10" s="49">
        <v>55.127065386439568</v>
      </c>
    </row>
    <row r="11" spans="1:5">
      <c r="A11" s="50" t="s">
        <v>47</v>
      </c>
      <c r="B11" s="53">
        <v>0.7</v>
      </c>
      <c r="C11" s="49">
        <v>45.744415650538471</v>
      </c>
      <c r="D11" s="49">
        <v>12.296572660131865</v>
      </c>
      <c r="E11" s="49">
        <v>58.040988310670336</v>
      </c>
    </row>
    <row r="12" spans="1:5">
      <c r="A12" s="50" t="s">
        <v>51</v>
      </c>
      <c r="B12" s="127" t="s">
        <v>162</v>
      </c>
      <c r="C12" s="49">
        <v>31.489879703912091</v>
      </c>
      <c r="D12" s="49">
        <v>2.8420752639340656</v>
      </c>
      <c r="E12" s="49">
        <v>34.331954967846158</v>
      </c>
    </row>
    <row r="13" spans="1:5">
      <c r="A13" s="50" t="s">
        <v>173</v>
      </c>
      <c r="B13" s="127" t="s">
        <v>164</v>
      </c>
      <c r="C13" s="49">
        <v>0.10543428059340659</v>
      </c>
      <c r="D13" s="49">
        <v>0.69395648441758251</v>
      </c>
      <c r="E13" s="49">
        <v>0.79939076501098905</v>
      </c>
    </row>
    <row r="14" spans="1:5">
      <c r="A14" s="50" t="s">
        <v>419</v>
      </c>
      <c r="B14" s="53">
        <v>0.1988</v>
      </c>
      <c r="C14" s="49">
        <v>0.25414054524175822</v>
      </c>
      <c r="D14" s="49">
        <v>1.7295676590549447</v>
      </c>
      <c r="E14" s="49">
        <v>1.9837082042967029</v>
      </c>
    </row>
    <row r="15" spans="1:5">
      <c r="A15" s="50" t="s">
        <v>56</v>
      </c>
      <c r="B15" s="53">
        <v>0.55300000000000005</v>
      </c>
      <c r="C15" s="49">
        <v>20.370017342142859</v>
      </c>
      <c r="D15" s="49">
        <v>20.014761824087909</v>
      </c>
      <c r="E15" s="49">
        <v>40.384779166230771</v>
      </c>
    </row>
    <row r="16" spans="1:5">
      <c r="A16" s="50" t="s">
        <v>57</v>
      </c>
      <c r="B16" s="53">
        <v>0.58550000000000002</v>
      </c>
      <c r="C16" s="49">
        <v>21.479461538329669</v>
      </c>
      <c r="D16" s="49">
        <v>47.327419702769234</v>
      </c>
      <c r="E16" s="49">
        <v>68.806881241098907</v>
      </c>
    </row>
    <row r="17" spans="1:5">
      <c r="A17" s="50" t="s">
        <v>60</v>
      </c>
      <c r="B17" s="53">
        <v>0.43969999999999998</v>
      </c>
      <c r="C17" s="49">
        <v>9.8252362643956062</v>
      </c>
      <c r="D17" s="49">
        <v>13.36901304387912</v>
      </c>
      <c r="E17" s="49">
        <v>23.194249308274728</v>
      </c>
    </row>
    <row r="18" spans="1:5">
      <c r="A18" s="50" t="s">
        <v>65</v>
      </c>
      <c r="B18" s="53">
        <v>0.64</v>
      </c>
      <c r="C18" s="49">
        <v>14.077000000725272</v>
      </c>
      <c r="D18" s="49">
        <v>0</v>
      </c>
      <c r="E18" s="49">
        <v>14.077000000725272</v>
      </c>
    </row>
    <row r="19" spans="1:5">
      <c r="A19" s="50" t="s">
        <v>68</v>
      </c>
      <c r="B19" s="53">
        <v>0.2</v>
      </c>
      <c r="C19" s="49">
        <v>1.8644751238681314</v>
      </c>
      <c r="D19" s="49">
        <v>2.9341993075494512</v>
      </c>
      <c r="E19" s="49">
        <v>4.7986744314175827</v>
      </c>
    </row>
    <row r="20" spans="1:5">
      <c r="A20" s="50" t="s">
        <v>71</v>
      </c>
      <c r="B20" s="127" t="s">
        <v>167</v>
      </c>
      <c r="C20" s="49">
        <v>15.981771232109892</v>
      </c>
      <c r="D20" s="49">
        <v>2.0279806813296708</v>
      </c>
      <c r="E20" s="49">
        <v>18.009751913439562</v>
      </c>
    </row>
    <row r="21" spans="1:5">
      <c r="A21" s="50" t="s">
        <v>74</v>
      </c>
      <c r="B21" s="127" t="s">
        <v>174</v>
      </c>
      <c r="C21" s="49">
        <v>57.854539002670336</v>
      </c>
      <c r="D21" s="49">
        <v>11.197716977626367</v>
      </c>
      <c r="E21" s="49">
        <v>69.052255980296707</v>
      </c>
    </row>
    <row r="22" spans="1:5">
      <c r="A22" s="50" t="s">
        <v>178</v>
      </c>
      <c r="B22" s="127" t="s">
        <v>175</v>
      </c>
      <c r="C22" s="49">
        <v>31.751775795065935</v>
      </c>
      <c r="D22" s="49">
        <v>92.664664177219777</v>
      </c>
      <c r="E22" s="49">
        <v>124.41643997228572</v>
      </c>
    </row>
    <row r="23" spans="1:5">
      <c r="A23" s="50" t="s">
        <v>83</v>
      </c>
      <c r="B23" s="127">
        <v>0.31316899999999998</v>
      </c>
      <c r="C23" s="49">
        <v>30.609004031263741</v>
      </c>
      <c r="D23" s="49">
        <v>1.0744761201758242</v>
      </c>
      <c r="E23" s="49">
        <v>31.683480151439564</v>
      </c>
    </row>
    <row r="24" spans="1:5">
      <c r="A24" s="50" t="s">
        <v>85</v>
      </c>
      <c r="B24" s="53">
        <v>0.33529999999999999</v>
      </c>
      <c r="C24" s="49">
        <v>2.4020109876263729</v>
      </c>
      <c r="D24" s="49">
        <v>11.779813362351648</v>
      </c>
      <c r="E24" s="49">
        <v>14.181824349978021</v>
      </c>
    </row>
    <row r="25" spans="1:5">
      <c r="A25" s="50" t="s">
        <v>88</v>
      </c>
      <c r="B25" s="127" t="s">
        <v>176</v>
      </c>
      <c r="C25" s="49">
        <v>28.983460462197801</v>
      </c>
      <c r="D25" s="49">
        <v>9.1761196814945052</v>
      </c>
      <c r="E25" s="49">
        <v>38.15958014369231</v>
      </c>
    </row>
    <row r="26" spans="1:5">
      <c r="A26" s="50" t="s">
        <v>466</v>
      </c>
      <c r="B26" s="53">
        <v>0.41499999999999998</v>
      </c>
      <c r="C26" s="49">
        <v>10.403234546516481</v>
      </c>
      <c r="D26" s="49">
        <v>2.9382940776373618</v>
      </c>
      <c r="E26" s="49">
        <v>13.341528624153844</v>
      </c>
    </row>
    <row r="27" spans="1:5">
      <c r="A27" s="50" t="s">
        <v>105</v>
      </c>
      <c r="B27" s="53">
        <v>0.30580000000000002</v>
      </c>
      <c r="C27" s="49">
        <v>4.279720766846153</v>
      </c>
      <c r="D27" s="49">
        <v>72.795377812395557</v>
      </c>
      <c r="E27" s="49">
        <v>77.075098579241711</v>
      </c>
    </row>
    <row r="28" spans="1:5">
      <c r="A28" s="50" t="s">
        <v>106</v>
      </c>
      <c r="B28" s="53">
        <v>0.30580000000000002</v>
      </c>
      <c r="C28" s="49">
        <v>39.918010989340658</v>
      </c>
      <c r="D28" s="49">
        <v>0</v>
      </c>
      <c r="E28" s="49">
        <v>39.918010989340658</v>
      </c>
    </row>
    <row r="29" spans="1:5">
      <c r="A29" s="50" t="s">
        <v>108</v>
      </c>
      <c r="B29" s="53">
        <v>0.58840000000000003</v>
      </c>
      <c r="C29" s="49">
        <v>55.140716518527448</v>
      </c>
      <c r="D29" s="49">
        <v>4.2059094830329666</v>
      </c>
      <c r="E29" s="49">
        <v>59.346626001560416</v>
      </c>
    </row>
    <row r="30" spans="1:5">
      <c r="A30" s="50" t="s">
        <v>636</v>
      </c>
      <c r="B30" s="53">
        <v>0.28849999999999998</v>
      </c>
      <c r="C30" s="49">
        <v>1.5362308461538447E-3</v>
      </c>
      <c r="D30" s="49">
        <v>0</v>
      </c>
      <c r="E30" s="49">
        <v>1.5362308461538447E-3</v>
      </c>
    </row>
    <row r="31" spans="1:5">
      <c r="A31" s="50" t="s">
        <v>524</v>
      </c>
      <c r="B31" s="127" t="s">
        <v>177</v>
      </c>
      <c r="C31" s="49">
        <v>13.86525816446154</v>
      </c>
      <c r="D31" s="49">
        <v>5.2220641652197806</v>
      </c>
      <c r="E31" s="49">
        <v>19.087322329681321</v>
      </c>
    </row>
    <row r="32" spans="1:5">
      <c r="A32" s="50" t="s">
        <v>225</v>
      </c>
      <c r="B32" s="53">
        <v>0.18</v>
      </c>
      <c r="C32" s="49">
        <v>1.6163549117032969</v>
      </c>
      <c r="D32" s="49">
        <v>0</v>
      </c>
      <c r="E32" s="49">
        <v>1.6163549117032969</v>
      </c>
    </row>
    <row r="33" spans="1:5">
      <c r="A33" s="50" t="s">
        <v>112</v>
      </c>
      <c r="B33" s="127">
        <v>0.41499999999999998</v>
      </c>
      <c r="C33" s="49">
        <v>16.862426580967028</v>
      </c>
      <c r="D33" s="49">
        <v>0.48289864932967075</v>
      </c>
      <c r="E33" s="49">
        <v>17.345325230296698</v>
      </c>
    </row>
    <row r="34" spans="1:5">
      <c r="A34" s="50" t="s">
        <v>285</v>
      </c>
      <c r="B34" s="127">
        <v>0.28849999999999998</v>
      </c>
      <c r="C34" s="49">
        <v>7.9884395604395602</v>
      </c>
      <c r="D34" s="49">
        <v>0</v>
      </c>
      <c r="E34" s="49">
        <v>7.9884395604395602</v>
      </c>
    </row>
    <row r="35" spans="1:5">
      <c r="A35" s="50" t="s">
        <v>113</v>
      </c>
      <c r="B35" s="127">
        <v>0.53200000000000003</v>
      </c>
      <c r="C35" s="49">
        <v>1.7131716899999987</v>
      </c>
      <c r="D35" s="49">
        <v>1.5122232850439563</v>
      </c>
      <c r="E35" s="49">
        <v>3.225394975043955</v>
      </c>
    </row>
    <row r="36" spans="1:5">
      <c r="A36" s="50" t="s">
        <v>460</v>
      </c>
      <c r="B36" s="127">
        <v>0.59599999999999997</v>
      </c>
      <c r="C36" s="49">
        <v>9.873733037835164</v>
      </c>
      <c r="D36" s="49">
        <v>1.2576413286703296</v>
      </c>
      <c r="E36" s="49">
        <v>11.131374366505494</v>
      </c>
    </row>
    <row r="37" spans="1:5">
      <c r="A37" s="50" t="s">
        <v>114</v>
      </c>
      <c r="B37" s="127">
        <v>0.34570000000000001</v>
      </c>
      <c r="C37" s="49">
        <v>49.789927198450549</v>
      </c>
      <c r="D37" s="49">
        <v>74.782569155054958</v>
      </c>
      <c r="E37" s="49">
        <v>124.5724963535055</v>
      </c>
    </row>
    <row r="38" spans="1:5">
      <c r="A38" s="50" t="s">
        <v>495</v>
      </c>
      <c r="B38" s="127">
        <v>0.45750000000000002</v>
      </c>
      <c r="C38" s="49">
        <v>1.9312305171868134</v>
      </c>
      <c r="D38" s="49">
        <v>2.5295769452967036</v>
      </c>
      <c r="E38" s="49">
        <v>4.4608074624835172</v>
      </c>
    </row>
    <row r="39" spans="1:5" ht="10.5">
      <c r="A39" s="1805" t="s">
        <v>382</v>
      </c>
      <c r="B39" s="1806"/>
      <c r="C39" s="1780">
        <v>626.28351441549444</v>
      </c>
      <c r="D39" s="1780">
        <v>411.94064654086799</v>
      </c>
      <c r="E39" s="1780">
        <v>1038.2241609563625</v>
      </c>
    </row>
    <row r="40" spans="1:5" ht="10.5">
      <c r="A40" s="1193"/>
      <c r="B40" s="106"/>
      <c r="C40" s="107"/>
      <c r="D40" s="107"/>
      <c r="E40" s="107"/>
    </row>
    <row r="41" spans="1:5" ht="10.5">
      <c r="A41" s="131"/>
      <c r="B41" s="131"/>
      <c r="C41" s="131"/>
      <c r="D41" s="131"/>
      <c r="E41" s="107"/>
    </row>
    <row r="42" spans="1:5" ht="10.5">
      <c r="A42" s="131" t="s">
        <v>740</v>
      </c>
      <c r="B42" s="131"/>
      <c r="C42" s="131"/>
      <c r="D42" s="131"/>
      <c r="E42" s="107"/>
    </row>
    <row r="43" spans="1:5" ht="10.5">
      <c r="A43" s="132" t="s">
        <v>685</v>
      </c>
      <c r="B43" s="131"/>
      <c r="C43" s="131"/>
      <c r="D43" s="131"/>
      <c r="E43" s="107"/>
    </row>
    <row r="44" spans="1:5">
      <c r="A44" s="133" t="s">
        <v>686</v>
      </c>
      <c r="B44" s="43"/>
      <c r="C44" s="43"/>
      <c r="D44" s="43"/>
      <c r="E44" s="43"/>
    </row>
    <row r="45" spans="1:5" ht="10.5">
      <c r="A45" s="132" t="s">
        <v>557</v>
      </c>
      <c r="B45" s="131"/>
      <c r="C45" s="131"/>
      <c r="D45" s="131"/>
      <c r="E45" s="107"/>
    </row>
    <row r="46" spans="1:5" ht="10.5">
      <c r="A46" s="132" t="s">
        <v>578</v>
      </c>
      <c r="B46" s="131"/>
      <c r="C46" s="131"/>
      <c r="D46" s="131"/>
      <c r="E46" s="107"/>
    </row>
    <row r="47" spans="1:5" ht="10.5">
      <c r="A47" s="132" t="s">
        <v>625</v>
      </c>
      <c r="B47" s="106"/>
      <c r="C47" s="107"/>
      <c r="D47" s="107"/>
      <c r="E47" s="107"/>
    </row>
    <row r="48" spans="1:5" ht="10.5">
      <c r="A48" s="132" t="s">
        <v>707</v>
      </c>
      <c r="B48" s="106"/>
      <c r="C48" s="107"/>
      <c r="D48" s="107"/>
      <c r="E48" s="107"/>
    </row>
    <row r="49" spans="1:20" ht="10.5">
      <c r="A49" s="108"/>
      <c r="B49" s="108"/>
      <c r="C49" s="109"/>
      <c r="D49" s="109"/>
      <c r="E49" s="108"/>
    </row>
    <row r="50" spans="1:20" ht="10.5">
      <c r="A50" s="104" t="s">
        <v>334</v>
      </c>
      <c r="B50" s="105" t="s">
        <v>401</v>
      </c>
      <c r="C50" s="110" t="s">
        <v>331</v>
      </c>
      <c r="D50" s="110"/>
      <c r="E50" s="104"/>
    </row>
    <row r="51" spans="1:20" ht="10.5">
      <c r="A51" s="104" t="s">
        <v>61</v>
      </c>
      <c r="B51" s="104"/>
      <c r="C51" s="105" t="s">
        <v>702</v>
      </c>
      <c r="D51" s="105" t="s">
        <v>15</v>
      </c>
      <c r="E51" s="105" t="s">
        <v>16</v>
      </c>
    </row>
    <row r="52" spans="1:20">
      <c r="A52" s="50" t="s">
        <v>223</v>
      </c>
      <c r="B52" s="53">
        <v>7.5999999999999998E-2</v>
      </c>
      <c r="C52" s="49">
        <v>15.942109890769231</v>
      </c>
      <c r="D52" s="49">
        <v>2.6613811875934075</v>
      </c>
      <c r="E52" s="49">
        <v>18.603491078362637</v>
      </c>
    </row>
    <row r="53" spans="1:20">
      <c r="A53" s="50" t="s">
        <v>19</v>
      </c>
      <c r="B53" s="53">
        <v>0.1178</v>
      </c>
      <c r="C53" s="49">
        <v>0.2750627649780219</v>
      </c>
      <c r="D53" s="49">
        <v>7.7598574065934059E-3</v>
      </c>
      <c r="E53" s="49">
        <v>0.28282262238461531</v>
      </c>
    </row>
    <row r="54" spans="1:20">
      <c r="A54" s="50" t="s">
        <v>528</v>
      </c>
      <c r="B54" s="53">
        <v>0.2</v>
      </c>
      <c r="C54" s="49">
        <v>13.096307692615383</v>
      </c>
      <c r="D54" s="49">
        <v>4.3293827373846137</v>
      </c>
      <c r="E54" s="49">
        <v>17.425690429999996</v>
      </c>
    </row>
    <row r="55" spans="1:20">
      <c r="A55" s="50" t="s">
        <v>31</v>
      </c>
      <c r="B55" s="53">
        <v>0.28916900000000001</v>
      </c>
      <c r="C55" s="49">
        <v>7.2568571437912093</v>
      </c>
      <c r="D55" s="49">
        <v>92.122867768934057</v>
      </c>
      <c r="E55" s="49">
        <v>99.379724912725266</v>
      </c>
    </row>
    <row r="56" spans="1:20">
      <c r="A56" s="50" t="s">
        <v>288</v>
      </c>
      <c r="B56" s="53">
        <v>0.1482</v>
      </c>
      <c r="C56" s="49">
        <v>2.4927065597032962</v>
      </c>
      <c r="D56" s="49">
        <v>7.0836098692307697E-2</v>
      </c>
      <c r="E56" s="49">
        <v>2.5635426583956038</v>
      </c>
    </row>
    <row r="57" spans="1:20">
      <c r="A57" s="50" t="s">
        <v>76</v>
      </c>
      <c r="B57" s="53">
        <v>0.6</v>
      </c>
      <c r="C57" s="49">
        <v>6.4001367624175822</v>
      </c>
      <c r="D57" s="49">
        <v>5.9169532956043955</v>
      </c>
      <c r="E57" s="49">
        <v>12.317090058021979</v>
      </c>
    </row>
    <row r="58" spans="1:20">
      <c r="A58" s="50" t="s">
        <v>646</v>
      </c>
      <c r="B58" s="53">
        <v>0.1</v>
      </c>
      <c r="C58" s="49">
        <v>0.20718989340659336</v>
      </c>
      <c r="D58" s="49">
        <v>1.2073357802637359</v>
      </c>
      <c r="E58" s="49">
        <v>1.4145256736703293</v>
      </c>
    </row>
    <row r="59" spans="1:20" ht="10.5">
      <c r="A59" s="1805" t="s">
        <v>338</v>
      </c>
      <c r="B59" s="1807"/>
      <c r="C59" s="1780">
        <v>45.670370707681315</v>
      </c>
      <c r="D59" s="1780">
        <v>106.31651672587911</v>
      </c>
      <c r="E59" s="1780">
        <v>151.98688743356044</v>
      </c>
    </row>
    <row r="60" spans="1:20" ht="12.6">
      <c r="A60" s="1782" t="s">
        <v>43</v>
      </c>
      <c r="B60" s="1808"/>
      <c r="C60" s="1780">
        <v>671.95388512317572</v>
      </c>
      <c r="D60" s="1780">
        <v>518.25716326674706</v>
      </c>
      <c r="E60" s="1780">
        <v>1190.211048389923</v>
      </c>
      <c r="P60"/>
      <c r="Q60"/>
      <c r="R60"/>
      <c r="S60"/>
      <c r="T60"/>
    </row>
    <row r="61" spans="1:20" ht="12.6">
      <c r="C61" s="125"/>
      <c r="D61" s="125"/>
      <c r="E61" s="125"/>
      <c r="P61"/>
      <c r="Q61"/>
      <c r="R61"/>
      <c r="S61"/>
      <c r="T61"/>
    </row>
    <row r="62" spans="1:20" ht="12.6">
      <c r="P62"/>
      <c r="Q62"/>
      <c r="R62"/>
      <c r="S62"/>
      <c r="T62"/>
    </row>
    <row r="63" spans="1:20" ht="17.45">
      <c r="B63" s="103" t="s">
        <v>741</v>
      </c>
      <c r="P63"/>
      <c r="Q63"/>
      <c r="R63"/>
      <c r="S63"/>
      <c r="T63"/>
    </row>
    <row r="64" spans="1:20" ht="12.95" thickBot="1">
      <c r="P64"/>
      <c r="Q64"/>
      <c r="R64"/>
      <c r="S64"/>
      <c r="T64"/>
    </row>
    <row r="65" spans="1:20" s="58" customFormat="1" ht="12.6">
      <c r="A65" s="104" t="s">
        <v>710</v>
      </c>
      <c r="B65" s="105" t="s">
        <v>401</v>
      </c>
      <c r="C65" s="104" t="s">
        <v>331</v>
      </c>
      <c r="D65" s="104"/>
      <c r="E65" s="104"/>
      <c r="F65" s="111" t="s">
        <v>711</v>
      </c>
      <c r="G65" s="111"/>
      <c r="H65" s="112"/>
      <c r="I65" s="113" t="s">
        <v>712</v>
      </c>
      <c r="J65" s="111"/>
      <c r="K65" s="112"/>
      <c r="L65" s="113" t="s">
        <v>713</v>
      </c>
      <c r="M65" s="111"/>
      <c r="N65" s="111"/>
      <c r="O65" s="57"/>
      <c r="P65"/>
      <c r="Q65"/>
      <c r="R65"/>
      <c r="S65"/>
      <c r="T65"/>
    </row>
    <row r="66" spans="1:20" s="58" customFormat="1" ht="12.6">
      <c r="A66" s="104" t="s">
        <v>61</v>
      </c>
      <c r="B66" s="104"/>
      <c r="C66" s="105" t="s">
        <v>64</v>
      </c>
      <c r="D66" s="105" t="s">
        <v>15</v>
      </c>
      <c r="E66" s="105" t="s">
        <v>16</v>
      </c>
      <c r="F66" s="1954" t="s">
        <v>714</v>
      </c>
      <c r="G66" s="1490" t="s">
        <v>715</v>
      </c>
      <c r="H66" s="1491" t="s">
        <v>16</v>
      </c>
      <c r="I66" s="1492" t="s">
        <v>714</v>
      </c>
      <c r="J66" s="1490" t="s">
        <v>715</v>
      </c>
      <c r="K66" s="1491" t="s">
        <v>16</v>
      </c>
      <c r="L66" s="1492" t="s">
        <v>714</v>
      </c>
      <c r="M66" s="1490" t="s">
        <v>715</v>
      </c>
      <c r="N66" s="1955" t="s">
        <v>16</v>
      </c>
      <c r="O66" s="57"/>
      <c r="P66"/>
      <c r="Q66"/>
      <c r="R66"/>
      <c r="S66"/>
      <c r="T66"/>
    </row>
    <row r="67" spans="1:20" ht="12.6">
      <c r="A67" s="59" t="s">
        <v>90</v>
      </c>
      <c r="B67" s="53">
        <v>0.25</v>
      </c>
      <c r="C67" s="49">
        <v>28.842879120999999</v>
      </c>
      <c r="D67" s="49">
        <v>1.3444208879999999</v>
      </c>
      <c r="E67" s="49">
        <v>30.187300008999998</v>
      </c>
      <c r="F67" s="114"/>
      <c r="G67" s="114"/>
      <c r="H67" s="114"/>
      <c r="I67" s="114"/>
      <c r="J67" s="114"/>
      <c r="K67" s="114"/>
      <c r="L67" s="114"/>
      <c r="M67" s="114"/>
      <c r="N67" s="114"/>
      <c r="O67" s="43"/>
      <c r="P67"/>
      <c r="Q67"/>
      <c r="R67"/>
      <c r="S67"/>
      <c r="T67"/>
    </row>
    <row r="68" spans="1:20" ht="12.6">
      <c r="A68" s="50" t="s">
        <v>663</v>
      </c>
      <c r="B68" s="53">
        <v>0.25</v>
      </c>
      <c r="C68" s="49">
        <v>2.8984285710000002</v>
      </c>
      <c r="D68" s="49">
        <v>0.30641426599999999</v>
      </c>
      <c r="E68" s="49">
        <v>3.2048428370000002</v>
      </c>
      <c r="F68" s="49" t="e">
        <v>#REF!</v>
      </c>
      <c r="G68" s="49" t="e">
        <v>#REF!</v>
      </c>
      <c r="H68" s="49" t="e">
        <v>#REF!</v>
      </c>
      <c r="I68" s="49" t="e">
        <v>#REF!</v>
      </c>
      <c r="J68" s="49" t="e">
        <v>#REF!</v>
      </c>
      <c r="K68" s="49" t="e">
        <v>#REF!</v>
      </c>
      <c r="L68" s="49" t="e">
        <v>#REF!</v>
      </c>
      <c r="M68" s="49" t="e">
        <v>#REF!</v>
      </c>
      <c r="N68" s="49" t="e">
        <v>#REF!</v>
      </c>
      <c r="O68" s="43"/>
      <c r="P68"/>
      <c r="Q68"/>
      <c r="R68"/>
      <c r="S68"/>
      <c r="T68"/>
    </row>
    <row r="69" spans="1:20" ht="12.6">
      <c r="A69" s="50" t="s">
        <v>662</v>
      </c>
      <c r="B69" s="53">
        <v>0.25</v>
      </c>
      <c r="C69" s="49">
        <v>1.4850945230000001</v>
      </c>
      <c r="D69" s="49">
        <v>0.125373076</v>
      </c>
      <c r="E69" s="49">
        <v>1.6104675990000001</v>
      </c>
      <c r="F69" s="49" t="e">
        <v>#REF!</v>
      </c>
      <c r="G69" s="49" t="e">
        <v>#REF!</v>
      </c>
      <c r="H69" s="49" t="e">
        <v>#REF!</v>
      </c>
      <c r="I69" s="49" t="e">
        <v>#REF!</v>
      </c>
      <c r="J69" s="49" t="e">
        <v>#REF!</v>
      </c>
      <c r="K69" s="49" t="e">
        <v>#REF!</v>
      </c>
      <c r="L69" s="49" t="e">
        <v>#REF!</v>
      </c>
      <c r="M69" s="49" t="e">
        <v>#REF!</v>
      </c>
      <c r="N69" s="49" t="e">
        <v>#REF!</v>
      </c>
      <c r="O69" s="43"/>
      <c r="P69"/>
      <c r="Q69"/>
      <c r="R69"/>
      <c r="S69"/>
      <c r="T69"/>
    </row>
    <row r="70" spans="1:20" ht="12.6">
      <c r="A70" s="50" t="s">
        <v>681</v>
      </c>
      <c r="B70" s="53">
        <v>0.3</v>
      </c>
      <c r="C70" s="49">
        <v>0.39317470799999998</v>
      </c>
      <c r="D70" s="49">
        <v>4.6554196999999999E-2</v>
      </c>
      <c r="E70" s="49">
        <v>0.439728905</v>
      </c>
      <c r="F70" s="49" t="e">
        <v>#REF!</v>
      </c>
      <c r="G70" s="49" t="e">
        <v>#REF!</v>
      </c>
      <c r="H70" s="49" t="e">
        <v>#REF!</v>
      </c>
      <c r="I70" s="49" t="e">
        <v>#REF!</v>
      </c>
      <c r="J70" s="49" t="e">
        <v>#REF!</v>
      </c>
      <c r="K70" s="49" t="e">
        <v>#REF!</v>
      </c>
      <c r="L70" s="49" t="e">
        <v>#REF!</v>
      </c>
      <c r="M70" s="49" t="e">
        <v>#REF!</v>
      </c>
      <c r="N70" s="49" t="e">
        <v>#REF!</v>
      </c>
      <c r="O70" s="43"/>
      <c r="P70"/>
      <c r="Q70"/>
      <c r="R70"/>
      <c r="S70"/>
      <c r="T70"/>
    </row>
    <row r="71" spans="1:20" ht="12.6">
      <c r="A71" s="50" t="s">
        <v>569</v>
      </c>
      <c r="B71" s="53">
        <v>0.18329999999999999</v>
      </c>
      <c r="C71" s="49">
        <v>2.0320870000000001E-3</v>
      </c>
      <c r="D71" s="49">
        <v>2.9534494329999998</v>
      </c>
      <c r="E71" s="49">
        <v>2.9554815199999998</v>
      </c>
      <c r="F71" s="49" t="e">
        <v>#REF!</v>
      </c>
      <c r="G71" s="49" t="e">
        <v>#REF!</v>
      </c>
      <c r="H71" s="49" t="e">
        <v>#REF!</v>
      </c>
      <c r="I71" s="49" t="e">
        <v>#REF!</v>
      </c>
      <c r="J71" s="49" t="e">
        <v>#REF!</v>
      </c>
      <c r="K71" s="49" t="e">
        <v>#REF!</v>
      </c>
      <c r="L71" s="49" t="e">
        <v>#REF!</v>
      </c>
      <c r="M71" s="49" t="e">
        <v>#REF!</v>
      </c>
      <c r="N71" s="49" t="e">
        <v>#REF!</v>
      </c>
      <c r="O71" s="43"/>
      <c r="P71"/>
      <c r="Q71"/>
      <c r="R71"/>
      <c r="S71"/>
      <c r="T71"/>
    </row>
    <row r="72" spans="1:20" ht="12.6">
      <c r="A72" s="50" t="s">
        <v>682</v>
      </c>
      <c r="B72" s="1194">
        <v>0.35</v>
      </c>
      <c r="C72" s="49">
        <v>0.132381104</v>
      </c>
      <c r="D72" s="49">
        <v>1.8001494999999999E-2</v>
      </c>
      <c r="E72" s="49">
        <v>0.15038259900000001</v>
      </c>
      <c r="F72" s="49" t="e">
        <v>#REF!</v>
      </c>
      <c r="G72" s="49" t="e">
        <v>#REF!</v>
      </c>
      <c r="H72" s="49" t="e">
        <v>#REF!</v>
      </c>
      <c r="I72" s="49" t="e">
        <v>#REF!</v>
      </c>
      <c r="J72" s="49" t="e">
        <v>#REF!</v>
      </c>
      <c r="K72" s="49" t="e">
        <v>#REF!</v>
      </c>
      <c r="L72" s="49" t="e">
        <v>#REF!</v>
      </c>
      <c r="M72" s="49" t="e">
        <v>#REF!</v>
      </c>
      <c r="N72" s="49" t="e">
        <v>#REF!</v>
      </c>
      <c r="O72" s="43"/>
      <c r="P72"/>
      <c r="Q72"/>
      <c r="R72"/>
      <c r="S72"/>
      <c r="T72"/>
    </row>
    <row r="73" spans="1:20" ht="12.6">
      <c r="A73" s="50" t="s">
        <v>742</v>
      </c>
      <c r="B73" s="53">
        <v>0.25</v>
      </c>
      <c r="C73" s="49">
        <v>3.777912E-3</v>
      </c>
      <c r="D73" s="49">
        <v>3.3795029999999998E-3</v>
      </c>
      <c r="E73" s="49">
        <v>7.1574150000000003E-3</v>
      </c>
      <c r="F73" s="49" t="e">
        <v>#REF!</v>
      </c>
      <c r="G73" s="49" t="e">
        <v>#REF!</v>
      </c>
      <c r="H73" s="49" t="e">
        <v>#REF!</v>
      </c>
      <c r="I73" s="49" t="e">
        <v>#REF!</v>
      </c>
      <c r="J73" s="49" t="e">
        <v>#REF!</v>
      </c>
      <c r="K73" s="49" t="e">
        <v>#REF!</v>
      </c>
      <c r="L73" s="49" t="e">
        <v>#REF!</v>
      </c>
      <c r="M73" s="49" t="e">
        <v>#REF!</v>
      </c>
      <c r="N73" s="49" t="e">
        <v>#REF!</v>
      </c>
      <c r="O73" s="43"/>
      <c r="P73"/>
      <c r="Q73"/>
      <c r="R73"/>
      <c r="S73"/>
      <c r="T73"/>
    </row>
    <row r="74" spans="1:20" ht="12.6">
      <c r="A74" s="50" t="s">
        <v>743</v>
      </c>
      <c r="B74" s="127">
        <v>0.5</v>
      </c>
      <c r="C74" s="49">
        <v>1.1099E-5</v>
      </c>
      <c r="D74" s="49">
        <v>0</v>
      </c>
      <c r="E74" s="49">
        <v>1.1099E-5</v>
      </c>
      <c r="F74" s="49" t="e">
        <v>#REF!</v>
      </c>
      <c r="G74" s="49" t="e">
        <v>#REF!</v>
      </c>
      <c r="H74" s="49" t="e">
        <v>#REF!</v>
      </c>
      <c r="I74" s="49" t="e">
        <v>#REF!</v>
      </c>
      <c r="J74" s="49" t="e">
        <v>#REF!</v>
      </c>
      <c r="K74" s="49" t="e">
        <v>#REF!</v>
      </c>
      <c r="L74" s="49" t="e">
        <v>#REF!</v>
      </c>
      <c r="M74" s="49" t="e">
        <v>#REF!</v>
      </c>
      <c r="N74" s="49" t="e">
        <v>#REF!</v>
      </c>
      <c r="O74" s="43"/>
      <c r="P74"/>
      <c r="Q74"/>
      <c r="R74"/>
      <c r="S74"/>
      <c r="T74"/>
    </row>
    <row r="75" spans="1:20" ht="12.6">
      <c r="A75" s="50" t="s">
        <v>744</v>
      </c>
      <c r="B75" s="127">
        <v>0.26669999999999999</v>
      </c>
      <c r="C75" s="49">
        <v>9.2310000000000002E-6</v>
      </c>
      <c r="D75" s="49">
        <v>2.0999999999999999E-8</v>
      </c>
      <c r="E75" s="49">
        <v>9.2520000000000005E-6</v>
      </c>
      <c r="F75" s="49" t="e">
        <v>#REF!</v>
      </c>
      <c r="G75" s="49" t="e">
        <v>#REF!</v>
      </c>
      <c r="H75" s="49" t="e">
        <v>#REF!</v>
      </c>
      <c r="I75" s="49" t="e">
        <v>#REF!</v>
      </c>
      <c r="J75" s="49" t="e">
        <v>#REF!</v>
      </c>
      <c r="K75" s="49" t="e">
        <v>#REF!</v>
      </c>
      <c r="L75" s="49" t="e">
        <v>#REF!</v>
      </c>
      <c r="M75" s="49" t="e">
        <v>#REF!</v>
      </c>
      <c r="N75" s="49" t="e">
        <v>#REF!</v>
      </c>
      <c r="O75" s="43"/>
      <c r="P75"/>
      <c r="Q75"/>
      <c r="R75"/>
      <c r="S75"/>
      <c r="T75"/>
    </row>
    <row r="76" spans="1:20" ht="12.6">
      <c r="A76" s="50" t="s">
        <v>82</v>
      </c>
      <c r="B76" s="127" t="s">
        <v>67</v>
      </c>
      <c r="C76" s="49">
        <v>0.17239484199999999</v>
      </c>
      <c r="D76" s="49">
        <v>24.865384615</v>
      </c>
      <c r="E76" s="49">
        <v>25.037779456999999</v>
      </c>
      <c r="F76" s="49" t="e">
        <v>#REF!</v>
      </c>
      <c r="G76" s="49" t="e">
        <v>#REF!</v>
      </c>
      <c r="H76" s="49" t="e">
        <v>#REF!</v>
      </c>
      <c r="I76" s="49" t="e">
        <v>#REF!</v>
      </c>
      <c r="J76" s="49" t="e">
        <v>#REF!</v>
      </c>
      <c r="K76" s="49" t="e">
        <v>#REF!</v>
      </c>
      <c r="L76" s="49" t="e">
        <v>#REF!</v>
      </c>
      <c r="M76" s="49" t="e">
        <v>#REF!</v>
      </c>
      <c r="N76" s="49" t="e">
        <v>#REF!</v>
      </c>
      <c r="O76" s="43"/>
      <c r="P76"/>
      <c r="Q76"/>
      <c r="R76"/>
      <c r="S76"/>
      <c r="T76"/>
    </row>
    <row r="77" spans="1:20" ht="12.6">
      <c r="A77" s="50" t="s">
        <v>240</v>
      </c>
      <c r="B77" s="53">
        <v>0.5</v>
      </c>
      <c r="C77" s="49">
        <v>1.604935161</v>
      </c>
      <c r="D77" s="49">
        <v>2.7226329840000001</v>
      </c>
      <c r="E77" s="49">
        <v>4.3275681449999999</v>
      </c>
      <c r="F77" s="49" t="e">
        <v>#REF!</v>
      </c>
      <c r="G77" s="49" t="e">
        <v>#REF!</v>
      </c>
      <c r="H77" s="49" t="e">
        <v>#REF!</v>
      </c>
      <c r="I77" s="49" t="e">
        <v>#REF!</v>
      </c>
      <c r="J77" s="49" t="e">
        <v>#REF!</v>
      </c>
      <c r="K77" s="49" t="e">
        <v>#REF!</v>
      </c>
      <c r="L77" s="49" t="e">
        <v>#REF!</v>
      </c>
      <c r="M77" s="49" t="e">
        <v>#REF!</v>
      </c>
      <c r="N77" s="49" t="e">
        <v>#REF!</v>
      </c>
      <c r="O77" s="43"/>
      <c r="P77"/>
      <c r="Q77"/>
      <c r="R77"/>
      <c r="S77"/>
      <c r="T77"/>
    </row>
    <row r="78" spans="1:20" ht="12.6">
      <c r="A78" s="50" t="s">
        <v>745</v>
      </c>
      <c r="B78" s="53">
        <v>0.6</v>
      </c>
      <c r="C78" s="49">
        <v>5.0566483519999998</v>
      </c>
      <c r="D78" s="49"/>
      <c r="E78" s="49">
        <v>5.0566483519999998</v>
      </c>
      <c r="F78" s="49"/>
      <c r="G78" s="49"/>
      <c r="H78" s="49"/>
      <c r="I78" s="49"/>
      <c r="J78" s="49"/>
      <c r="K78" s="49"/>
      <c r="L78" s="49"/>
      <c r="M78" s="49"/>
      <c r="N78" s="49"/>
      <c r="O78" s="43"/>
      <c r="P78"/>
      <c r="Q78"/>
      <c r="R78"/>
      <c r="S78"/>
      <c r="T78"/>
    </row>
    <row r="79" spans="1:20" ht="12.6">
      <c r="A79" s="50" t="s">
        <v>148</v>
      </c>
      <c r="B79" s="53">
        <v>0.05</v>
      </c>
      <c r="C79" s="49">
        <v>8.0490219780000007</v>
      </c>
      <c r="D79" s="49"/>
      <c r="E79" s="49">
        <v>8.0490219780000007</v>
      </c>
      <c r="F79" s="49"/>
      <c r="G79" s="49"/>
      <c r="H79" s="49"/>
      <c r="I79" s="49"/>
      <c r="J79" s="49"/>
      <c r="K79" s="49"/>
      <c r="L79" s="49"/>
      <c r="M79" s="49"/>
      <c r="N79" s="49"/>
      <c r="O79" s="43"/>
      <c r="P79"/>
      <c r="Q79"/>
      <c r="R79"/>
      <c r="S79"/>
      <c r="T79"/>
    </row>
    <row r="80" spans="1:20" ht="12.6">
      <c r="A80" s="50" t="s">
        <v>220</v>
      </c>
      <c r="B80" s="53">
        <v>0.15</v>
      </c>
      <c r="C80" s="49">
        <v>5.7526043959999997</v>
      </c>
      <c r="D80" s="49"/>
      <c r="E80" s="49">
        <v>5.7526043959999997</v>
      </c>
      <c r="F80" s="49" t="e">
        <v>#REF!</v>
      </c>
      <c r="G80" s="49" t="e">
        <v>#REF!</v>
      </c>
      <c r="H80" s="49" t="e">
        <v>#REF!</v>
      </c>
      <c r="I80" s="49" t="e">
        <v>#REF!</v>
      </c>
      <c r="J80" s="49" t="e">
        <v>#REF!</v>
      </c>
      <c r="K80" s="49" t="e">
        <v>#REF!</v>
      </c>
      <c r="L80" s="49" t="e">
        <v>#REF!</v>
      </c>
      <c r="M80" s="49" t="e">
        <v>#REF!</v>
      </c>
      <c r="N80" s="49" t="e">
        <v>#REF!</v>
      </c>
      <c r="O80" s="43"/>
      <c r="P80"/>
      <c r="Q80"/>
      <c r="R80"/>
      <c r="S80"/>
      <c r="T80"/>
    </row>
    <row r="81" spans="1:21" ht="12.6">
      <c r="A81" s="1809" t="s">
        <v>733</v>
      </c>
      <c r="B81" s="1810"/>
      <c r="C81" s="1780">
        <v>54.393393084999992</v>
      </c>
      <c r="D81" s="1780">
        <v>32.385610477999997</v>
      </c>
      <c r="E81" s="1780">
        <v>86.779003562999989</v>
      </c>
      <c r="F81" s="107" t="e">
        <v>#REF!</v>
      </c>
      <c r="G81" s="107" t="e">
        <v>#REF!</v>
      </c>
      <c r="H81" s="107" t="e">
        <v>#REF!</v>
      </c>
      <c r="I81" s="107" t="e">
        <v>#REF!</v>
      </c>
      <c r="J81" s="107" t="e">
        <v>#REF!</v>
      </c>
      <c r="K81" s="107" t="e">
        <v>#REF!</v>
      </c>
      <c r="L81" s="107" t="e">
        <v>#REF!</v>
      </c>
      <c r="M81" s="107" t="e">
        <v>#REF!</v>
      </c>
      <c r="N81" s="107" t="e">
        <v>#REF!</v>
      </c>
      <c r="O81" s="43"/>
      <c r="P81"/>
      <c r="Q81"/>
      <c r="R81"/>
      <c r="S81"/>
      <c r="T81"/>
    </row>
    <row r="82" spans="1:21" ht="12.6">
      <c r="A82" s="1193"/>
      <c r="B82" s="106"/>
      <c r="C82" s="49"/>
      <c r="D82" s="49"/>
      <c r="E82" s="49"/>
      <c r="F82" s="107"/>
      <c r="G82" s="107"/>
      <c r="H82" s="107"/>
      <c r="I82" s="107"/>
      <c r="J82" s="107"/>
      <c r="K82" s="107"/>
      <c r="L82" s="107"/>
      <c r="M82" s="107"/>
      <c r="N82" s="107"/>
      <c r="O82" s="43"/>
      <c r="P82"/>
      <c r="Q82"/>
      <c r="R82"/>
      <c r="S82"/>
      <c r="T82"/>
    </row>
    <row r="83" spans="1:21" ht="12.6">
      <c r="A83" s="1193"/>
      <c r="B83" s="106"/>
      <c r="C83" s="49"/>
      <c r="D83" s="49"/>
      <c r="E83" s="49"/>
      <c r="F83" s="107"/>
      <c r="G83" s="107"/>
      <c r="H83" s="107"/>
      <c r="I83" s="107"/>
      <c r="J83" s="107"/>
      <c r="K83" s="107"/>
      <c r="L83" s="107"/>
      <c r="M83" s="107"/>
      <c r="N83" s="107"/>
      <c r="O83" s="43"/>
      <c r="P83"/>
      <c r="Q83"/>
      <c r="R83"/>
      <c r="S83"/>
      <c r="T83"/>
    </row>
    <row r="84" spans="1:21" ht="17.45">
      <c r="A84" s="1193"/>
      <c r="B84" s="103" t="s">
        <v>746</v>
      </c>
      <c r="C84" s="49"/>
      <c r="D84" s="49"/>
      <c r="E84" s="49"/>
      <c r="F84" s="107"/>
      <c r="G84" s="107"/>
      <c r="H84" s="107"/>
      <c r="I84" s="107"/>
      <c r="J84" s="107"/>
      <c r="K84" s="107"/>
      <c r="L84" s="107"/>
      <c r="M84" s="107"/>
      <c r="N84" s="107"/>
      <c r="O84" s="43"/>
      <c r="P84"/>
      <c r="Q84"/>
      <c r="R84"/>
      <c r="S84"/>
      <c r="T84"/>
      <c r="U84"/>
    </row>
    <row r="85" spans="1:21" ht="12.6">
      <c r="A85" s="1193"/>
      <c r="B85" s="106"/>
      <c r="C85" s="49"/>
      <c r="D85" s="49"/>
      <c r="E85" s="49"/>
      <c r="F85" s="107"/>
      <c r="G85" s="107"/>
      <c r="H85" s="107"/>
      <c r="I85" s="107"/>
      <c r="J85" s="107"/>
      <c r="K85" s="107"/>
      <c r="L85" s="107"/>
      <c r="M85" s="107"/>
      <c r="N85" s="107"/>
      <c r="O85" s="43"/>
      <c r="P85"/>
      <c r="Q85"/>
      <c r="R85"/>
      <c r="S85"/>
      <c r="T85"/>
      <c r="U85"/>
    </row>
    <row r="86" spans="1:21" ht="12.6">
      <c r="A86" s="104" t="s">
        <v>735</v>
      </c>
      <c r="B86" s="104" t="s">
        <v>401</v>
      </c>
      <c r="C86" s="104" t="s">
        <v>736</v>
      </c>
      <c r="D86" s="104"/>
      <c r="E86" s="104"/>
      <c r="F86" s="107"/>
      <c r="G86" s="107"/>
      <c r="H86" s="107"/>
      <c r="I86" s="107"/>
      <c r="J86" s="107"/>
      <c r="K86" s="107"/>
      <c r="L86" s="107"/>
      <c r="M86" s="107"/>
      <c r="N86" s="107"/>
      <c r="O86" s="43"/>
      <c r="P86"/>
      <c r="Q86"/>
      <c r="R86"/>
      <c r="S86"/>
      <c r="T86"/>
      <c r="U86"/>
    </row>
    <row r="87" spans="1:21" ht="12.6">
      <c r="A87" s="104" t="s">
        <v>61</v>
      </c>
      <c r="B87" s="115"/>
      <c r="C87" s="105" t="s">
        <v>64</v>
      </c>
      <c r="D87" s="105" t="s">
        <v>15</v>
      </c>
      <c r="E87" s="105" t="s">
        <v>16</v>
      </c>
      <c r="F87" s="49" t="e">
        <v>#REF!</v>
      </c>
      <c r="G87" s="49" t="e">
        <v>#REF!</v>
      </c>
      <c r="H87" s="49" t="e">
        <v>#REF!</v>
      </c>
      <c r="I87" s="49" t="e">
        <v>#REF!</v>
      </c>
      <c r="J87" s="49" t="e">
        <v>#REF!</v>
      </c>
      <c r="K87" s="49" t="e">
        <v>#REF!</v>
      </c>
      <c r="L87" s="49" t="e">
        <v>#REF!</v>
      </c>
      <c r="M87" s="49" t="e">
        <v>#REF!</v>
      </c>
      <c r="N87" s="49" t="e">
        <v>#REF!</v>
      </c>
      <c r="O87" s="43"/>
      <c r="P87"/>
      <c r="Q87"/>
      <c r="R87"/>
      <c r="S87"/>
      <c r="T87"/>
      <c r="U87"/>
    </row>
    <row r="88" spans="1:21" ht="12.6">
      <c r="A88" s="59" t="s">
        <v>352</v>
      </c>
      <c r="B88" s="53">
        <v>0.17</v>
      </c>
      <c r="C88" s="49">
        <v>4.7448241759999998</v>
      </c>
      <c r="D88" s="49"/>
      <c r="E88" s="49">
        <v>4.7448241759999998</v>
      </c>
      <c r="F88" s="49"/>
      <c r="G88" s="49"/>
      <c r="H88" s="49"/>
      <c r="I88" s="49"/>
      <c r="J88" s="49"/>
      <c r="K88" s="49"/>
      <c r="L88" s="49"/>
      <c r="M88" s="49"/>
      <c r="N88" s="49"/>
      <c r="O88" s="116"/>
      <c r="P88"/>
      <c r="Q88"/>
      <c r="R88"/>
      <c r="S88"/>
      <c r="T88"/>
      <c r="U88"/>
    </row>
    <row r="89" spans="1:21" ht="12.6">
      <c r="A89" s="50" t="s">
        <v>464</v>
      </c>
      <c r="B89" s="53">
        <v>0.3</v>
      </c>
      <c r="C89" s="49"/>
      <c r="D89" s="49">
        <v>0.36806593399999998</v>
      </c>
      <c r="E89" s="49">
        <v>0.36806593399999998</v>
      </c>
      <c r="F89" s="49"/>
      <c r="G89" s="49"/>
      <c r="H89" s="49"/>
      <c r="I89" s="49"/>
      <c r="J89" s="49"/>
      <c r="K89" s="49"/>
      <c r="L89" s="49"/>
      <c r="M89" s="49"/>
      <c r="N89" s="49"/>
      <c r="O89" s="116"/>
      <c r="P89"/>
      <c r="Q89"/>
      <c r="R89"/>
      <c r="S89"/>
      <c r="T89"/>
      <c r="U89"/>
    </row>
    <row r="90" spans="1:21" ht="12.6">
      <c r="A90" s="50" t="s">
        <v>631</v>
      </c>
      <c r="B90" s="53">
        <v>5.8799999999999998E-2</v>
      </c>
      <c r="C90" s="49">
        <v>0.92746153799999997</v>
      </c>
      <c r="D90" s="49">
        <v>2.8846153999999999E-2</v>
      </c>
      <c r="E90" s="49">
        <v>0.95630769199999999</v>
      </c>
      <c r="F90" s="49"/>
      <c r="G90" s="49"/>
      <c r="H90" s="49"/>
      <c r="I90" s="49"/>
      <c r="J90" s="49"/>
      <c r="K90" s="49"/>
      <c r="L90" s="49"/>
      <c r="M90" s="49"/>
      <c r="N90" s="49"/>
      <c r="O90" s="116"/>
      <c r="P90"/>
      <c r="Q90"/>
      <c r="R90"/>
      <c r="S90"/>
      <c r="T90"/>
      <c r="U90"/>
    </row>
    <row r="91" spans="1:21" ht="12.6">
      <c r="A91" s="50" t="s">
        <v>690</v>
      </c>
      <c r="B91" s="53">
        <v>8.5599999999999996E-2</v>
      </c>
      <c r="C91" s="49">
        <v>64.850769231000001</v>
      </c>
      <c r="D91" s="49"/>
      <c r="E91" s="49">
        <v>64.850769231000001</v>
      </c>
      <c r="F91" s="49"/>
      <c r="G91" s="49"/>
      <c r="H91" s="49"/>
      <c r="I91" s="49"/>
      <c r="J91" s="49"/>
      <c r="K91" s="49"/>
      <c r="L91" s="49"/>
      <c r="M91" s="49"/>
      <c r="N91" s="49"/>
      <c r="O91" s="116"/>
      <c r="P91"/>
      <c r="Q91"/>
      <c r="R91"/>
      <c r="S91"/>
      <c r="T91"/>
      <c r="U91"/>
    </row>
    <row r="92" spans="1:21" ht="12.6">
      <c r="A92" s="50" t="s">
        <v>516</v>
      </c>
      <c r="B92" s="53">
        <v>0.255</v>
      </c>
      <c r="C92" s="49">
        <v>9.533956044</v>
      </c>
      <c r="D92" s="49">
        <v>28.453428571</v>
      </c>
      <c r="E92" s="49">
        <v>37.987384614999996</v>
      </c>
      <c r="F92" s="49"/>
      <c r="G92" s="49"/>
      <c r="H92" s="49"/>
      <c r="I92" s="49"/>
      <c r="J92" s="49"/>
      <c r="K92" s="49"/>
      <c r="L92" s="49"/>
      <c r="M92" s="49"/>
      <c r="N92" s="49"/>
      <c r="O92" s="116"/>
      <c r="P92"/>
      <c r="Q92"/>
      <c r="R92"/>
      <c r="S92"/>
      <c r="T92"/>
      <c r="U92"/>
    </row>
    <row r="93" spans="1:21" ht="12.6">
      <c r="A93" s="50" t="s">
        <v>452</v>
      </c>
      <c r="B93" s="1194">
        <v>9.6799999999999997E-2</v>
      </c>
      <c r="C93" s="49">
        <v>13.979164835000001</v>
      </c>
      <c r="D93" s="49"/>
      <c r="E93" s="49">
        <v>13.979164835000001</v>
      </c>
      <c r="F93" s="49"/>
      <c r="G93" s="49"/>
      <c r="H93" s="49"/>
      <c r="I93" s="49"/>
      <c r="J93" s="49"/>
      <c r="K93" s="49"/>
      <c r="L93" s="49"/>
      <c r="M93" s="49"/>
      <c r="N93" s="49"/>
      <c r="O93" s="116"/>
      <c r="P93"/>
      <c r="Q93"/>
      <c r="R93"/>
      <c r="S93"/>
      <c r="T93"/>
      <c r="U93"/>
    </row>
    <row r="94" spans="1:21" ht="12.6">
      <c r="A94" s="50" t="s">
        <v>691</v>
      </c>
      <c r="B94" s="53">
        <v>0.23330000000000001</v>
      </c>
      <c r="C94" s="49">
        <v>31.677241758000001</v>
      </c>
      <c r="D94" s="49"/>
      <c r="E94" s="49">
        <v>31.677241758000001</v>
      </c>
      <c r="F94" s="49"/>
      <c r="G94" s="49"/>
      <c r="H94" s="49"/>
      <c r="I94" s="49"/>
      <c r="J94" s="49"/>
      <c r="K94" s="49"/>
      <c r="L94" s="49"/>
      <c r="M94" s="49"/>
      <c r="N94" s="49"/>
      <c r="O94" s="116"/>
      <c r="P94"/>
      <c r="Q94"/>
      <c r="R94"/>
      <c r="S94"/>
      <c r="T94"/>
      <c r="U94"/>
    </row>
    <row r="95" spans="1:21" ht="12.6">
      <c r="A95" s="132" t="s">
        <v>444</v>
      </c>
      <c r="B95" s="127">
        <v>0.1333</v>
      </c>
      <c r="C95" s="49">
        <v>15.503428571000001</v>
      </c>
      <c r="D95" s="49"/>
      <c r="E95" s="49">
        <v>15.503428571000001</v>
      </c>
      <c r="F95" s="49"/>
      <c r="G95" s="49"/>
      <c r="H95" s="49"/>
      <c r="I95" s="49"/>
      <c r="J95" s="49"/>
      <c r="K95" s="49"/>
      <c r="L95" s="49"/>
      <c r="M95" s="49"/>
      <c r="N95" s="49"/>
      <c r="O95" s="116"/>
      <c r="P95"/>
      <c r="Q95"/>
      <c r="R95"/>
      <c r="S95"/>
      <c r="T95"/>
      <c r="U95"/>
    </row>
    <row r="96" spans="1:21" ht="12.6">
      <c r="A96" s="132" t="s">
        <v>445</v>
      </c>
      <c r="B96" s="127">
        <v>0.1333</v>
      </c>
      <c r="C96" s="49">
        <v>20.887472527</v>
      </c>
      <c r="D96" s="49"/>
      <c r="E96" s="49">
        <v>20.887472527</v>
      </c>
      <c r="F96" s="49" t="e">
        <v>#REF!</v>
      </c>
      <c r="G96" s="49" t="e">
        <v>#REF!</v>
      </c>
      <c r="H96" s="49" t="e">
        <v>#REF!</v>
      </c>
      <c r="I96" s="49" t="e">
        <v>#REF!</v>
      </c>
      <c r="J96" s="49" t="e">
        <v>#REF!</v>
      </c>
      <c r="K96" s="49" t="e">
        <v>#REF!</v>
      </c>
      <c r="L96" s="49" t="e">
        <v>#REF!</v>
      </c>
      <c r="M96" s="49" t="e">
        <v>#REF!</v>
      </c>
      <c r="N96" s="49" t="e">
        <v>#REF!</v>
      </c>
      <c r="O96" s="116"/>
      <c r="P96"/>
      <c r="Q96"/>
      <c r="R96"/>
      <c r="S96"/>
      <c r="T96"/>
      <c r="U96"/>
    </row>
    <row r="97" spans="1:73" ht="12.6">
      <c r="A97" s="132" t="s">
        <v>442</v>
      </c>
      <c r="B97" s="1196">
        <v>0.23330000000000001</v>
      </c>
      <c r="C97" s="1197">
        <v>47.675131868000001</v>
      </c>
      <c r="D97" s="1197"/>
      <c r="E97" s="1197">
        <v>47.675131868000001</v>
      </c>
      <c r="F97" s="1197"/>
      <c r="G97" s="1197"/>
      <c r="H97" s="1197"/>
      <c r="I97" s="1197"/>
      <c r="J97" s="1197"/>
      <c r="K97" s="1197"/>
      <c r="L97" s="1197"/>
      <c r="M97" s="1197"/>
      <c r="N97" s="1197"/>
      <c r="O97" s="116"/>
      <c r="P97"/>
      <c r="Q97"/>
      <c r="R97"/>
      <c r="S97"/>
      <c r="T97"/>
      <c r="U97"/>
    </row>
    <row r="98" spans="1:73" ht="12.6">
      <c r="A98" s="132" t="s">
        <v>454</v>
      </c>
      <c r="B98" s="53">
        <v>0.23330000000000001</v>
      </c>
      <c r="C98" s="116">
        <v>18.761670330000001</v>
      </c>
      <c r="D98" s="116"/>
      <c r="E98" s="1197">
        <v>18.761670330000001</v>
      </c>
      <c r="F98" s="107"/>
      <c r="G98" s="107"/>
      <c r="H98" s="107"/>
      <c r="I98" s="107"/>
      <c r="J98" s="107"/>
      <c r="K98" s="107"/>
      <c r="L98" s="107"/>
      <c r="M98" s="107"/>
      <c r="N98" s="107"/>
      <c r="O98" s="116"/>
      <c r="P98"/>
      <c r="Q98"/>
      <c r="R98"/>
      <c r="S98"/>
      <c r="T98"/>
      <c r="U98"/>
    </row>
    <row r="99" spans="1:73" ht="12.6">
      <c r="A99" s="132" t="s">
        <v>152</v>
      </c>
      <c r="B99" s="53">
        <v>0.31850000000000001</v>
      </c>
      <c r="C99" s="116"/>
      <c r="D99" s="116">
        <v>36.820769231</v>
      </c>
      <c r="E99" s="1197">
        <v>36.820769231</v>
      </c>
      <c r="F99" s="107"/>
      <c r="G99" s="107"/>
      <c r="H99" s="107"/>
      <c r="I99" s="107"/>
      <c r="J99" s="107"/>
      <c r="K99" s="107"/>
      <c r="L99" s="107"/>
      <c r="M99" s="107"/>
      <c r="N99" s="107"/>
      <c r="O99" s="116"/>
      <c r="P99"/>
      <c r="Q99"/>
      <c r="R99"/>
      <c r="S99"/>
      <c r="T99"/>
      <c r="U99"/>
    </row>
    <row r="100" spans="1:73" ht="12.6">
      <c r="A100" s="132" t="s">
        <v>150</v>
      </c>
      <c r="B100" s="53">
        <v>0.5</v>
      </c>
      <c r="C100" s="116">
        <v>23.800659340999999</v>
      </c>
      <c r="D100" s="116"/>
      <c r="E100" s="1197">
        <v>23.800659340999999</v>
      </c>
      <c r="F100" s="107"/>
      <c r="G100" s="107"/>
      <c r="H100" s="107"/>
      <c r="I100" s="107"/>
      <c r="J100" s="107"/>
      <c r="K100" s="107"/>
      <c r="L100" s="107"/>
      <c r="M100" s="107"/>
      <c r="N100" s="107"/>
      <c r="O100" s="116"/>
      <c r="P100"/>
      <c r="Q100"/>
      <c r="R100"/>
      <c r="S100"/>
      <c r="T100"/>
      <c r="U100"/>
    </row>
    <row r="101" spans="1:73" ht="12.6">
      <c r="A101" s="132" t="s">
        <v>449</v>
      </c>
      <c r="B101" s="53">
        <v>0.1333</v>
      </c>
      <c r="C101" s="116">
        <v>2.8667999659999999</v>
      </c>
      <c r="D101" s="116"/>
      <c r="E101" s="116">
        <v>2.8667999659999999</v>
      </c>
      <c r="F101" s="116"/>
      <c r="G101" s="116"/>
      <c r="H101" s="116"/>
      <c r="I101" s="116"/>
      <c r="J101" s="116"/>
      <c r="K101" s="116"/>
      <c r="L101" s="116"/>
      <c r="M101" s="116"/>
      <c r="N101" s="116"/>
      <c r="O101" s="116"/>
      <c r="P101"/>
      <c r="Q101"/>
      <c r="R101"/>
      <c r="S101"/>
      <c r="T101"/>
      <c r="U101"/>
    </row>
    <row r="102" spans="1:73" ht="12.6">
      <c r="A102" s="132" t="s">
        <v>235</v>
      </c>
      <c r="B102" s="53">
        <v>0.3</v>
      </c>
      <c r="C102" s="116">
        <v>8.7354945050000001</v>
      </c>
      <c r="D102" s="116"/>
      <c r="E102" s="1197">
        <v>8.7354945050000001</v>
      </c>
      <c r="F102" s="107"/>
      <c r="G102" s="107"/>
      <c r="H102" s="107"/>
      <c r="I102" s="107"/>
      <c r="J102" s="107"/>
      <c r="K102" s="107"/>
      <c r="L102" s="107"/>
      <c r="M102" s="107"/>
      <c r="N102" s="107"/>
      <c r="O102" s="116"/>
      <c r="P102"/>
      <c r="Q102"/>
      <c r="R102"/>
      <c r="S102"/>
      <c r="T102"/>
      <c r="U102"/>
    </row>
    <row r="103" spans="1:73" ht="12.6">
      <c r="A103" s="132" t="s">
        <v>737</v>
      </c>
      <c r="B103" s="53">
        <v>2.4E-2</v>
      </c>
      <c r="C103" s="116">
        <v>0</v>
      </c>
      <c r="D103" s="116"/>
      <c r="E103" s="1197">
        <v>0</v>
      </c>
      <c r="F103" s="107"/>
      <c r="G103" s="107"/>
      <c r="H103" s="107"/>
      <c r="I103" s="107"/>
      <c r="J103" s="107"/>
      <c r="K103" s="107"/>
      <c r="L103" s="107"/>
      <c r="M103" s="107"/>
      <c r="N103" s="107"/>
      <c r="O103" s="116"/>
      <c r="P103"/>
      <c r="Q103"/>
      <c r="R103"/>
      <c r="S103"/>
      <c r="T103"/>
      <c r="U103"/>
    </row>
    <row r="104" spans="1:73" ht="12.6">
      <c r="A104" s="132" t="s">
        <v>531</v>
      </c>
      <c r="B104" s="1196">
        <v>0.05</v>
      </c>
      <c r="C104" s="1197">
        <v>0</v>
      </c>
      <c r="D104" s="107"/>
      <c r="E104" s="1197">
        <v>0</v>
      </c>
      <c r="F104" s="107"/>
      <c r="G104" s="107"/>
      <c r="H104" s="107"/>
      <c r="I104" s="107"/>
      <c r="J104" s="107"/>
      <c r="K104" s="107"/>
      <c r="L104" s="107"/>
      <c r="M104" s="107"/>
      <c r="N104" s="107"/>
      <c r="O104" s="116"/>
      <c r="P104"/>
      <c r="Q104"/>
      <c r="R104"/>
      <c r="S104"/>
      <c r="T104"/>
      <c r="U104"/>
    </row>
    <row r="105" spans="1:73" ht="12.6">
      <c r="A105" s="132" t="s">
        <v>450</v>
      </c>
      <c r="B105" s="1196">
        <v>0.1333</v>
      </c>
      <c r="C105" s="1197">
        <v>9.4290000000000003</v>
      </c>
      <c r="D105" s="107"/>
      <c r="E105" s="1197">
        <v>9.4290000000000003</v>
      </c>
      <c r="F105" s="107"/>
      <c r="G105" s="107"/>
      <c r="H105" s="107"/>
      <c r="I105" s="107"/>
      <c r="J105" s="107"/>
      <c r="K105" s="107"/>
      <c r="L105" s="107"/>
      <c r="M105" s="107"/>
      <c r="N105" s="107"/>
      <c r="O105" s="116"/>
      <c r="P105"/>
      <c r="Q105"/>
      <c r="R105"/>
      <c r="S105"/>
      <c r="T105"/>
      <c r="U105"/>
    </row>
    <row r="106" spans="1:73" ht="12.6">
      <c r="A106" s="132" t="s">
        <v>696</v>
      </c>
      <c r="B106" s="118">
        <v>0.1333</v>
      </c>
      <c r="C106" s="119">
        <v>11.167549450999999</v>
      </c>
      <c r="D106" s="109"/>
      <c r="E106" s="119">
        <v>11.167549450999999</v>
      </c>
      <c r="F106" s="49" t="e">
        <v>#REF!</v>
      </c>
      <c r="G106" s="49" t="e">
        <v>#REF!</v>
      </c>
      <c r="H106" s="49" t="e">
        <v>#REF!</v>
      </c>
      <c r="I106" s="49" t="e">
        <v>#REF!</v>
      </c>
      <c r="J106" s="49" t="e">
        <v>#REF!</v>
      </c>
      <c r="K106" s="49" t="e">
        <v>#REF!</v>
      </c>
      <c r="L106" s="49" t="e">
        <v>#REF!</v>
      </c>
      <c r="M106" s="49" t="e">
        <v>#REF!</v>
      </c>
      <c r="N106" s="49" t="e">
        <v>#REF!</v>
      </c>
      <c r="O106" s="116"/>
      <c r="P106"/>
      <c r="Q106"/>
      <c r="R106"/>
      <c r="S106"/>
      <c r="T106"/>
      <c r="U106"/>
    </row>
    <row r="107" spans="1:73" ht="12.6">
      <c r="A107" s="132" t="s">
        <v>123</v>
      </c>
      <c r="B107" s="53">
        <v>0.2021</v>
      </c>
      <c r="C107" s="49">
        <v>49.775714286000003</v>
      </c>
      <c r="D107" s="49"/>
      <c r="E107" s="49">
        <v>49.775714286000003</v>
      </c>
      <c r="F107" s="49" t="e">
        <v>#REF!</v>
      </c>
      <c r="G107" s="49" t="e">
        <v>#REF!</v>
      </c>
      <c r="H107" s="49" t="e">
        <v>#REF!</v>
      </c>
      <c r="I107" s="49" t="e">
        <v>#REF!</v>
      </c>
      <c r="J107" s="49" t="e">
        <v>#REF!</v>
      </c>
      <c r="K107" s="49" t="e">
        <v>#REF!</v>
      </c>
      <c r="L107" s="49" t="e">
        <v>#REF!</v>
      </c>
      <c r="M107" s="49" t="e">
        <v>#REF!</v>
      </c>
      <c r="N107" s="49" t="e">
        <v>#REF!</v>
      </c>
      <c r="O107" s="116"/>
      <c r="P107"/>
      <c r="Q107"/>
      <c r="R107"/>
      <c r="S107"/>
      <c r="T107"/>
      <c r="U107"/>
    </row>
    <row r="108" spans="1:73" ht="12.6">
      <c r="A108" s="50" t="s">
        <v>649</v>
      </c>
      <c r="B108" s="53">
        <v>0.37</v>
      </c>
      <c r="C108" s="49">
        <v>3.3500254119999999</v>
      </c>
      <c r="D108" s="49"/>
      <c r="E108" s="49">
        <v>3.3500254119999999</v>
      </c>
      <c r="F108" s="49" t="e">
        <v>#REF!</v>
      </c>
      <c r="G108" s="49" t="e">
        <v>#REF!</v>
      </c>
      <c r="H108" s="49" t="e">
        <v>#REF!</v>
      </c>
      <c r="I108" s="49" t="e">
        <v>#REF!</v>
      </c>
      <c r="J108" s="49" t="e">
        <v>#REF!</v>
      </c>
      <c r="K108" s="49" t="e">
        <v>#REF!</v>
      </c>
      <c r="L108" s="49" t="e">
        <v>#REF!</v>
      </c>
      <c r="M108" s="49" t="e">
        <v>#REF!</v>
      </c>
      <c r="N108" s="49" t="e">
        <v>#REF!</v>
      </c>
      <c r="O108" s="116"/>
      <c r="P108"/>
      <c r="Q108"/>
      <c r="R108"/>
      <c r="S108"/>
      <c r="T108"/>
      <c r="U108"/>
    </row>
    <row r="109" spans="1:73" ht="12.6">
      <c r="A109" s="50" t="s">
        <v>501</v>
      </c>
      <c r="B109" s="53">
        <v>0.2</v>
      </c>
      <c r="C109" s="49">
        <v>3.5926153850000002</v>
      </c>
      <c r="D109" s="49"/>
      <c r="E109" s="49">
        <v>3.5926153850000002</v>
      </c>
      <c r="F109" s="49"/>
      <c r="G109" s="49"/>
      <c r="H109" s="49"/>
      <c r="I109" s="49"/>
      <c r="J109" s="49"/>
      <c r="K109" s="49"/>
      <c r="L109" s="49"/>
      <c r="M109" s="49"/>
      <c r="N109" s="49"/>
      <c r="O109" s="116"/>
      <c r="P109"/>
      <c r="Q109"/>
      <c r="R109"/>
      <c r="S109"/>
      <c r="T109"/>
      <c r="U109"/>
    </row>
    <row r="110" spans="1:73" ht="12.6">
      <c r="A110" s="50" t="s">
        <v>206</v>
      </c>
      <c r="B110" s="53">
        <v>0.6</v>
      </c>
      <c r="C110" s="49">
        <v>7.9076902469999997</v>
      </c>
      <c r="D110" s="49"/>
      <c r="E110" s="49">
        <v>7.9076902469999997</v>
      </c>
      <c r="F110" s="49"/>
      <c r="G110" s="49"/>
      <c r="H110" s="49"/>
      <c r="I110" s="49"/>
      <c r="J110" s="49"/>
      <c r="K110" s="49"/>
      <c r="L110" s="49"/>
      <c r="M110" s="49"/>
      <c r="N110" s="49"/>
      <c r="O110" s="116"/>
      <c r="P110"/>
      <c r="Q110"/>
      <c r="R110"/>
      <c r="S110"/>
      <c r="T110"/>
      <c r="U110"/>
    </row>
    <row r="111" spans="1:73" s="120" customFormat="1" ht="12.6">
      <c r="A111" s="1782" t="s">
        <v>747</v>
      </c>
      <c r="B111" s="1799"/>
      <c r="C111" s="1780">
        <f>SUM(C88:C110)</f>
        <v>349.16666947099998</v>
      </c>
      <c r="D111" s="1780">
        <f>SUM(D88:D110)</f>
        <v>65.671109889999997</v>
      </c>
      <c r="E111" s="1780">
        <f>SUM(E88:E110)</f>
        <v>414.83777936099989</v>
      </c>
      <c r="F111" s="1780" t="e">
        <v>#REF!</v>
      </c>
      <c r="G111" s="1780" t="e">
        <v>#REF!</v>
      </c>
      <c r="H111" s="1780" t="e">
        <v>#REF!</v>
      </c>
      <c r="I111" s="1780" t="e">
        <v>#REF!</v>
      </c>
      <c r="J111" s="1780" t="e">
        <v>#REF!</v>
      </c>
      <c r="K111" s="1780" t="e">
        <v>#REF!</v>
      </c>
      <c r="L111" s="1780" t="e">
        <v>#REF!</v>
      </c>
      <c r="M111" s="1780" t="e">
        <v>#REF!</v>
      </c>
      <c r="N111" s="1780" t="e">
        <v>#REF!</v>
      </c>
      <c r="O111" s="116"/>
      <c r="P111"/>
      <c r="Q111"/>
      <c r="R111"/>
      <c r="S111"/>
      <c r="T111"/>
      <c r="U111"/>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row>
    <row r="112" spans="1:73" s="120" customFormat="1" ht="12.6">
      <c r="A112" s="1782" t="s">
        <v>748</v>
      </c>
      <c r="B112" s="1799"/>
      <c r="C112" s="1780">
        <f>+C81+C111</f>
        <v>403.56006255599999</v>
      </c>
      <c r="D112" s="1780">
        <f>+D81+D111</f>
        <v>98.056720367999986</v>
      </c>
      <c r="E112" s="1780">
        <f>+E81+E111</f>
        <v>501.61678292399989</v>
      </c>
      <c r="F112" s="1780" t="e">
        <v>#REF!</v>
      </c>
      <c r="G112" s="1780" t="e">
        <v>#REF!</v>
      </c>
      <c r="H112" s="1780" t="e">
        <v>#REF!</v>
      </c>
      <c r="I112" s="1780" t="e">
        <v>#REF!</v>
      </c>
      <c r="J112" s="1780" t="e">
        <v>#REF!</v>
      </c>
      <c r="K112" s="1780" t="e">
        <v>#REF!</v>
      </c>
      <c r="L112" s="1780" t="e">
        <v>#REF!</v>
      </c>
      <c r="M112" s="1780" t="e">
        <v>#REF!</v>
      </c>
      <c r="N112" s="1780" t="e">
        <v>#REF!</v>
      </c>
      <c r="O112" s="116"/>
      <c r="P112"/>
      <c r="Q112"/>
      <c r="R112"/>
      <c r="S112"/>
      <c r="T112"/>
      <c r="U112"/>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row>
    <row r="113" spans="1:21" ht="12.6">
      <c r="A113" s="50" t="s">
        <v>660</v>
      </c>
      <c r="B113" s="53"/>
      <c r="C113" s="49"/>
      <c r="D113" s="49"/>
      <c r="E113" s="49"/>
      <c r="F113" s="49" t="e">
        <v>#REF!</v>
      </c>
      <c r="G113" s="49" t="e">
        <v>#REF!</v>
      </c>
      <c r="H113" s="49" t="e">
        <v>#REF!</v>
      </c>
      <c r="I113" s="49" t="e">
        <v>#REF!</v>
      </c>
      <c r="J113" s="49" t="e">
        <v>#REF!</v>
      </c>
      <c r="K113" s="49" t="e">
        <v>#REF!</v>
      </c>
      <c r="L113" s="49" t="e">
        <v>#REF!</v>
      </c>
      <c r="M113" s="49" t="e">
        <v>#REF!</v>
      </c>
      <c r="N113" s="49" t="e">
        <v>#REF!</v>
      </c>
      <c r="O113" s="43"/>
      <c r="P113"/>
      <c r="Q113"/>
      <c r="R113"/>
      <c r="S113"/>
      <c r="T113"/>
      <c r="U113"/>
    </row>
    <row r="114" spans="1:21" ht="12.6">
      <c r="A114" s="50"/>
      <c r="B114" s="53"/>
      <c r="C114" s="49"/>
      <c r="D114" s="49"/>
      <c r="E114" s="49"/>
      <c r="F114" s="107" t="e">
        <v>#REF!</v>
      </c>
      <c r="G114" s="107" t="e">
        <v>#REF!</v>
      </c>
      <c r="H114" s="107" t="e">
        <v>#REF!</v>
      </c>
      <c r="I114" s="107" t="e">
        <v>#REF!</v>
      </c>
      <c r="J114" s="107" t="e">
        <v>#REF!</v>
      </c>
      <c r="K114" s="107" t="e">
        <v>#REF!</v>
      </c>
      <c r="L114" s="107" t="e">
        <v>#REF!</v>
      </c>
      <c r="M114" s="107" t="e">
        <v>#REF!</v>
      </c>
      <c r="N114" s="107" t="e">
        <v>#REF!</v>
      </c>
      <c r="O114" s="43"/>
      <c r="P114"/>
      <c r="Q114"/>
      <c r="R114"/>
      <c r="S114"/>
      <c r="T114"/>
      <c r="U114"/>
    </row>
    <row r="115" spans="1:21" ht="12.6">
      <c r="C115" s="125"/>
      <c r="D115" s="125"/>
      <c r="E115" s="125"/>
      <c r="F115" s="83"/>
      <c r="G115" s="83"/>
      <c r="H115" s="83"/>
      <c r="I115" s="83"/>
      <c r="J115" s="83"/>
      <c r="K115" s="83"/>
      <c r="L115" s="83"/>
      <c r="M115" s="83"/>
      <c r="N115" s="121"/>
      <c r="P115"/>
      <c r="Q115"/>
      <c r="R115"/>
      <c r="S115"/>
      <c r="T115"/>
      <c r="U115"/>
    </row>
    <row r="116" spans="1:21" ht="12.6">
      <c r="C116" s="125"/>
      <c r="D116" s="125"/>
      <c r="E116" s="125"/>
      <c r="F116" s="1200"/>
      <c r="G116" s="1200"/>
      <c r="H116" s="1200"/>
      <c r="I116" s="1200"/>
      <c r="J116" s="1200"/>
      <c r="K116" s="1200"/>
      <c r="L116" s="1200"/>
      <c r="M116" s="1200"/>
      <c r="N116" s="1582"/>
      <c r="P116"/>
      <c r="Q116"/>
      <c r="R116"/>
      <c r="S116"/>
      <c r="T116"/>
      <c r="U116"/>
    </row>
    <row r="117" spans="1:21" ht="12.6">
      <c r="C117" s="125"/>
      <c r="D117" s="125"/>
      <c r="E117" s="125"/>
      <c r="F117" s="1200" t="e">
        <v>#REF!</v>
      </c>
      <c r="G117" s="1200" t="e">
        <v>#REF!</v>
      </c>
      <c r="H117" s="1200" t="e">
        <v>#REF!</v>
      </c>
      <c r="I117" s="1200" t="e">
        <v>#REF!</v>
      </c>
      <c r="J117" s="1200" t="e">
        <v>#REF!</v>
      </c>
      <c r="K117" s="1200" t="e">
        <v>#REF!</v>
      </c>
      <c r="L117" s="1200" t="e">
        <v>#REF!</v>
      </c>
      <c r="M117" s="1200" t="e">
        <v>#REF!</v>
      </c>
      <c r="N117" s="1582" t="e">
        <v>#REF!</v>
      </c>
      <c r="P117"/>
      <c r="Q117"/>
      <c r="R117"/>
      <c r="S117"/>
      <c r="T117"/>
      <c r="U117"/>
    </row>
    <row r="118" spans="1:21">
      <c r="F118" s="1200" t="e">
        <v>#REF!</v>
      </c>
      <c r="G118" s="1200" t="e">
        <v>#REF!</v>
      </c>
      <c r="H118" s="1200" t="e">
        <v>#REF!</v>
      </c>
      <c r="I118" s="1200" t="e">
        <v>#REF!</v>
      </c>
      <c r="J118" s="1200" t="e">
        <v>#REF!</v>
      </c>
      <c r="K118" s="1200" t="e">
        <v>#REF!</v>
      </c>
      <c r="L118" s="1200" t="e">
        <v>#REF!</v>
      </c>
      <c r="M118" s="1200" t="e">
        <v>#REF!</v>
      </c>
      <c r="N118" s="1582" t="e">
        <v>#REF!</v>
      </c>
    </row>
    <row r="119" spans="1:21">
      <c r="F119" s="1200" t="e">
        <v>#REF!</v>
      </c>
      <c r="G119" s="1200" t="e">
        <v>#REF!</v>
      </c>
      <c r="H119" s="1200" t="e">
        <v>#REF!</v>
      </c>
      <c r="I119" s="1200" t="e">
        <v>#REF!</v>
      </c>
      <c r="J119" s="1200" t="e">
        <v>#REF!</v>
      </c>
      <c r="K119" s="1200" t="e">
        <v>#REF!</v>
      </c>
      <c r="L119" s="1200" t="e">
        <v>#REF!</v>
      </c>
      <c r="M119" s="1200" t="e">
        <v>#REF!</v>
      </c>
      <c r="N119" s="1582" t="e">
        <v>#REF!</v>
      </c>
    </row>
    <row r="120" spans="1:21" ht="10.5">
      <c r="F120" s="1218" t="e">
        <v>#REF!</v>
      </c>
      <c r="G120" s="1218" t="e">
        <v>#REF!</v>
      </c>
      <c r="H120" s="1218" t="e">
        <v>#REF!</v>
      </c>
      <c r="I120" s="1218" t="e">
        <v>#REF!</v>
      </c>
      <c r="J120" s="1218" t="e">
        <v>#REF!</v>
      </c>
      <c r="K120" s="1218" t="e">
        <v>#REF!</v>
      </c>
      <c r="L120" s="1218" t="e">
        <v>#REF!</v>
      </c>
      <c r="M120" s="1218" t="e">
        <v>#REF!</v>
      </c>
      <c r="N120" s="1584" t="e">
        <v>#REF!</v>
      </c>
    </row>
    <row r="121" spans="1:21" ht="10.5">
      <c r="F121" s="122" t="e">
        <v>#REF!</v>
      </c>
      <c r="G121" s="122" t="e">
        <v>#REF!</v>
      </c>
      <c r="H121" s="122" t="e">
        <v>#REF!</v>
      </c>
      <c r="I121" s="122" t="e">
        <v>#REF!</v>
      </c>
      <c r="J121" s="122" t="e">
        <v>#REF!</v>
      </c>
      <c r="K121" s="122" t="e">
        <v>#REF!</v>
      </c>
      <c r="L121" s="122" t="e">
        <v>#REF!</v>
      </c>
      <c r="M121" s="122" t="e">
        <v>#REF!</v>
      </c>
      <c r="N121" s="123" t="e">
        <v>#REF!</v>
      </c>
    </row>
    <row r="122" spans="1:21" ht="11.1" thickBot="1">
      <c r="F122" s="124" t="e">
        <v>#REF!</v>
      </c>
      <c r="G122" s="124" t="e">
        <v>#REF!</v>
      </c>
      <c r="H122" s="124" t="e">
        <v>#REF!</v>
      </c>
      <c r="I122" s="124" t="e">
        <v>#REF!</v>
      </c>
      <c r="J122" s="124" t="e">
        <v>#REF!</v>
      </c>
      <c r="K122" s="124" t="e">
        <v>#REF!</v>
      </c>
      <c r="L122" s="124" t="e">
        <v>#REF!</v>
      </c>
      <c r="M122" s="124" t="e">
        <v>#REF!</v>
      </c>
      <c r="N122" s="1219" t="e">
        <v>#REF!</v>
      </c>
    </row>
  </sheetData>
  <phoneticPr fontId="3" type="noConversion"/>
  <pageMargins left="0.75" right="0.75" top="1" bottom="1" header="0.5" footer="0.5"/>
  <pageSetup orientation="portrait" r:id="rId1"/>
  <headerFooter alignWithMargins="0">
    <oddHeader>&amp;LClassification: Confidential&amp;CStatus: Draft&amp;RExpiry Date: 2008-09-26</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U120"/>
  <sheetViews>
    <sheetView workbookViewId="0">
      <selection activeCell="P38" sqref="P38"/>
    </sheetView>
  </sheetViews>
  <sheetFormatPr defaultColWidth="9.140625" defaultRowHeight="9.9499999999999993"/>
  <cols>
    <col min="1" max="1" width="18.140625" style="55" customWidth="1"/>
    <col min="2" max="2" width="13.5703125" style="55" customWidth="1"/>
    <col min="3" max="5" width="9.140625" style="55"/>
    <col min="6" max="14" width="0" style="55" hidden="1" customWidth="1"/>
    <col min="15" max="15" width="37.42578125" style="55" customWidth="1"/>
    <col min="16" max="16" width="50.42578125" style="55" customWidth="1"/>
    <col min="17" max="16384" width="9.140625" style="55"/>
  </cols>
  <sheetData>
    <row r="1" spans="1:5" ht="17.45">
      <c r="B1" s="103" t="s">
        <v>749</v>
      </c>
    </row>
    <row r="3" spans="1:5" ht="10.5">
      <c r="A3" s="104" t="s">
        <v>398</v>
      </c>
      <c r="B3" s="105" t="s">
        <v>401</v>
      </c>
      <c r="C3" s="104" t="s">
        <v>331</v>
      </c>
      <c r="D3" s="104"/>
      <c r="E3" s="104"/>
    </row>
    <row r="4" spans="1:5" ht="10.5">
      <c r="A4" s="104" t="s">
        <v>61</v>
      </c>
      <c r="B4" s="104"/>
      <c r="C4" s="105" t="s">
        <v>702</v>
      </c>
      <c r="D4" s="105" t="s">
        <v>15</v>
      </c>
      <c r="E4" s="105" t="s">
        <v>16</v>
      </c>
    </row>
    <row r="5" spans="1:5">
      <c r="A5" s="59" t="s">
        <v>21</v>
      </c>
      <c r="B5" s="53">
        <v>0.85</v>
      </c>
      <c r="C5" s="49">
        <v>5.8739323790000002</v>
      </c>
      <c r="D5" s="49">
        <v>8.9821418780000002</v>
      </c>
      <c r="E5" s="49">
        <v>14.856074257</v>
      </c>
    </row>
    <row r="6" spans="1:5">
      <c r="A6" s="50" t="s">
        <v>593</v>
      </c>
      <c r="B6" s="53">
        <v>0.32700000000000001</v>
      </c>
      <c r="C6" s="49">
        <v>6.9741649089999997</v>
      </c>
      <c r="D6" s="49">
        <v>0.62663894399999998</v>
      </c>
      <c r="E6" s="49">
        <v>7.6008038529999995</v>
      </c>
    </row>
    <row r="7" spans="1:5">
      <c r="A7" s="50" t="s">
        <v>33</v>
      </c>
      <c r="B7" s="53">
        <v>0.45</v>
      </c>
      <c r="C7" s="49">
        <v>22.854194444000001</v>
      </c>
      <c r="D7" s="49">
        <v>4.825025589</v>
      </c>
      <c r="E7" s="49">
        <v>27.679220033</v>
      </c>
    </row>
    <row r="8" spans="1:5">
      <c r="A8" s="50" t="s">
        <v>163</v>
      </c>
      <c r="B8" s="53">
        <v>0.65129999999999999</v>
      </c>
      <c r="C8" s="49">
        <v>2.3363211810000002</v>
      </c>
      <c r="D8" s="49">
        <v>0</v>
      </c>
      <c r="E8" s="49">
        <v>2.3363211810000002</v>
      </c>
    </row>
    <row r="9" spans="1:5">
      <c r="A9" s="50" t="s">
        <v>594</v>
      </c>
      <c r="B9" s="53">
        <v>0.58899999999999997</v>
      </c>
      <c r="C9" s="49">
        <v>1.914739974</v>
      </c>
      <c r="D9" s="49">
        <v>0</v>
      </c>
      <c r="E9" s="49">
        <v>1.914739974</v>
      </c>
    </row>
    <row r="10" spans="1:5">
      <c r="A10" s="50" t="s">
        <v>42</v>
      </c>
      <c r="B10" s="330">
        <v>0.36660500000000001</v>
      </c>
      <c r="C10" s="49">
        <v>57.163022222000002</v>
      </c>
      <c r="D10" s="49">
        <v>5.6700000000000003E-7</v>
      </c>
      <c r="E10" s="49">
        <v>57.163022789000003</v>
      </c>
    </row>
    <row r="11" spans="1:5">
      <c r="A11" s="50" t="s">
        <v>47</v>
      </c>
      <c r="B11" s="53">
        <v>0.7</v>
      </c>
      <c r="C11" s="49">
        <v>58.255661371999999</v>
      </c>
      <c r="D11" s="49">
        <v>25.324818744000002</v>
      </c>
      <c r="E11" s="49">
        <v>83.580480116000004</v>
      </c>
    </row>
    <row r="12" spans="1:5">
      <c r="A12" s="50" t="s">
        <v>51</v>
      </c>
      <c r="B12" s="127" t="s">
        <v>162</v>
      </c>
      <c r="C12" s="49">
        <v>14.424261022</v>
      </c>
      <c r="D12" s="49">
        <v>1.6908692780000001</v>
      </c>
      <c r="E12" s="49">
        <v>16.115130300000001</v>
      </c>
    </row>
    <row r="13" spans="1:5">
      <c r="A13" s="50" t="s">
        <v>173</v>
      </c>
      <c r="B13" s="127" t="s">
        <v>164</v>
      </c>
      <c r="C13" s="49">
        <v>0.13737491499999999</v>
      </c>
      <c r="D13" s="49">
        <v>0.77789911099999998</v>
      </c>
      <c r="E13" s="49">
        <v>0.91527402599999996</v>
      </c>
    </row>
    <row r="14" spans="1:5">
      <c r="A14" s="50" t="s">
        <v>419</v>
      </c>
      <c r="B14" s="53">
        <v>0.1988</v>
      </c>
      <c r="C14" s="49">
        <v>0.32765011900000002</v>
      </c>
      <c r="D14" s="49">
        <v>2.1932252330000002</v>
      </c>
      <c r="E14" s="49">
        <v>2.520875352</v>
      </c>
    </row>
    <row r="15" spans="1:5">
      <c r="A15" s="50" t="s">
        <v>56</v>
      </c>
      <c r="B15" s="53">
        <v>0.55300000000000005</v>
      </c>
      <c r="C15" s="49">
        <v>15.450921181</v>
      </c>
      <c r="D15" s="49">
        <v>18.111010356000001</v>
      </c>
      <c r="E15" s="49">
        <v>33.561931537</v>
      </c>
    </row>
    <row r="16" spans="1:5">
      <c r="A16" s="50" t="s">
        <v>57</v>
      </c>
      <c r="B16" s="53">
        <v>0.58550000000000002</v>
      </c>
      <c r="C16" s="49">
        <v>33.486622222000001</v>
      </c>
      <c r="D16" s="49">
        <v>73.813200522000002</v>
      </c>
      <c r="E16" s="49">
        <v>107.29982274400001</v>
      </c>
    </row>
    <row r="17" spans="1:5">
      <c r="A17" s="50" t="s">
        <v>60</v>
      </c>
      <c r="B17" s="53">
        <v>0.43969999999999998</v>
      </c>
      <c r="C17" s="49">
        <v>9.7195057289999998</v>
      </c>
      <c r="D17" s="49">
        <v>12.7282618</v>
      </c>
      <c r="E17" s="49">
        <v>22.447767529</v>
      </c>
    </row>
    <row r="18" spans="1:5">
      <c r="A18" s="50" t="s">
        <v>65</v>
      </c>
      <c r="B18" s="53">
        <v>0.64</v>
      </c>
      <c r="C18" s="49">
        <v>8.5769444440000004</v>
      </c>
      <c r="D18" s="49">
        <v>0</v>
      </c>
      <c r="E18" s="49">
        <v>8.5769444440000004</v>
      </c>
    </row>
    <row r="19" spans="1:5">
      <c r="A19" s="50" t="s">
        <v>68</v>
      </c>
      <c r="B19" s="53">
        <v>0.2</v>
      </c>
      <c r="C19" s="49">
        <v>7.3075787759999997</v>
      </c>
      <c r="D19" s="49">
        <v>7.5216708329999999</v>
      </c>
      <c r="E19" s="49">
        <v>14.829249609</v>
      </c>
    </row>
    <row r="20" spans="1:5">
      <c r="A20" s="50" t="s">
        <v>71</v>
      </c>
      <c r="B20" s="127" t="s">
        <v>167</v>
      </c>
      <c r="C20" s="49">
        <v>17.312070029000001</v>
      </c>
      <c r="D20" s="49">
        <v>2.0323792219999999</v>
      </c>
      <c r="E20" s="49">
        <v>19.344449251</v>
      </c>
    </row>
    <row r="21" spans="1:5">
      <c r="A21" s="50" t="s">
        <v>74</v>
      </c>
      <c r="B21" s="127" t="s">
        <v>174</v>
      </c>
      <c r="C21" s="49">
        <v>67.451469900999996</v>
      </c>
      <c r="D21" s="49">
        <v>25.964964634000001</v>
      </c>
      <c r="E21" s="49">
        <v>93.416434534999993</v>
      </c>
    </row>
    <row r="22" spans="1:5">
      <c r="A22" s="50" t="s">
        <v>178</v>
      </c>
      <c r="B22" s="127" t="s">
        <v>175</v>
      </c>
      <c r="C22" s="49">
        <v>25.112170183</v>
      </c>
      <c r="D22" s="49">
        <v>81.497875733000001</v>
      </c>
      <c r="E22" s="49">
        <v>106.610045916</v>
      </c>
    </row>
    <row r="23" spans="1:5">
      <c r="A23" s="50" t="s">
        <v>83</v>
      </c>
      <c r="B23" s="127">
        <v>0.31316899999999998</v>
      </c>
      <c r="C23" s="49">
        <v>35.916894782</v>
      </c>
      <c r="D23" s="49">
        <v>0.29328159999999998</v>
      </c>
      <c r="E23" s="49">
        <v>36.210176382</v>
      </c>
    </row>
    <row r="24" spans="1:5">
      <c r="A24" s="50" t="s">
        <v>85</v>
      </c>
      <c r="B24" s="53">
        <v>0.33529999999999999</v>
      </c>
      <c r="C24" s="49">
        <v>7.2308822270000004</v>
      </c>
      <c r="D24" s="49">
        <v>26.997761467</v>
      </c>
      <c r="E24" s="49">
        <v>34.228643693999999</v>
      </c>
    </row>
    <row r="25" spans="1:5">
      <c r="A25" s="50" t="s">
        <v>88</v>
      </c>
      <c r="B25" s="127" t="s">
        <v>176</v>
      </c>
      <c r="C25" s="49">
        <v>36.401015524999998</v>
      </c>
      <c r="D25" s="49">
        <v>10.850318367</v>
      </c>
      <c r="E25" s="49">
        <v>47.251333891999998</v>
      </c>
    </row>
    <row r="26" spans="1:5">
      <c r="A26" s="50" t="s">
        <v>466</v>
      </c>
      <c r="B26" s="53">
        <v>0.41499999999999998</v>
      </c>
      <c r="C26" s="49">
        <v>6.1291891490000001</v>
      </c>
      <c r="D26" s="49">
        <v>2.7925671109999999</v>
      </c>
      <c r="E26" s="49">
        <v>8.9217562600000004</v>
      </c>
    </row>
    <row r="27" spans="1:5">
      <c r="A27" s="50" t="s">
        <v>105</v>
      </c>
      <c r="B27" s="53">
        <v>0.30580000000000002</v>
      </c>
      <c r="C27" s="49">
        <v>7.4079312499999999</v>
      </c>
      <c r="D27" s="49">
        <v>202.435531567</v>
      </c>
      <c r="E27" s="49">
        <v>209.84346281699999</v>
      </c>
    </row>
    <row r="28" spans="1:5">
      <c r="A28" s="50" t="s">
        <v>106</v>
      </c>
      <c r="B28" s="53">
        <v>0.30580000000000002</v>
      </c>
      <c r="C28" s="49">
        <v>36.204288888999997</v>
      </c>
      <c r="D28" s="49">
        <v>0</v>
      </c>
      <c r="E28" s="49">
        <v>36.204288888999997</v>
      </c>
    </row>
    <row r="29" spans="1:5">
      <c r="A29" s="50" t="s">
        <v>108</v>
      </c>
      <c r="B29" s="53">
        <v>0.58840000000000003</v>
      </c>
      <c r="C29" s="49">
        <v>56.286859656000004</v>
      </c>
      <c r="D29" s="49">
        <v>0</v>
      </c>
      <c r="E29" s="49">
        <v>56.286859656000004</v>
      </c>
    </row>
    <row r="30" spans="1:5">
      <c r="A30" s="50" t="s">
        <v>636</v>
      </c>
      <c r="B30" s="53">
        <v>0.28849999999999998</v>
      </c>
      <c r="C30" s="49">
        <v>2.6878556000000001E-2</v>
      </c>
      <c r="D30" s="49">
        <v>0</v>
      </c>
      <c r="E30" s="49">
        <v>2.6878556000000001E-2</v>
      </c>
    </row>
    <row r="31" spans="1:5">
      <c r="A31" s="50" t="s">
        <v>524</v>
      </c>
      <c r="B31" s="127" t="s">
        <v>177</v>
      </c>
      <c r="C31" s="49">
        <v>7.2754419229999998</v>
      </c>
      <c r="D31" s="49">
        <v>10.117301877000001</v>
      </c>
      <c r="E31" s="49">
        <v>17.392743800000002</v>
      </c>
    </row>
    <row r="32" spans="1:5">
      <c r="A32" s="50" t="s">
        <v>225</v>
      </c>
      <c r="B32" s="53">
        <v>0.18</v>
      </c>
      <c r="C32" s="49">
        <v>2.146247743</v>
      </c>
      <c r="D32" s="49">
        <v>0</v>
      </c>
      <c r="E32" s="49">
        <v>2.146247743</v>
      </c>
    </row>
    <row r="33" spans="1:5">
      <c r="A33" s="50" t="s">
        <v>112</v>
      </c>
      <c r="B33" s="127">
        <v>0.41499999999999998</v>
      </c>
      <c r="C33" s="49">
        <v>17.285145377999999</v>
      </c>
      <c r="D33" s="49">
        <v>2.5011592999999999</v>
      </c>
      <c r="E33" s="49">
        <v>19.786304678</v>
      </c>
    </row>
    <row r="34" spans="1:5">
      <c r="A34" s="59" t="s">
        <v>285</v>
      </c>
      <c r="B34" s="127">
        <v>0.28849999999999998</v>
      </c>
      <c r="C34" s="49">
        <v>8.3214000000000006</v>
      </c>
      <c r="D34" s="49">
        <v>0</v>
      </c>
      <c r="E34" s="49">
        <v>8.3214000000000006</v>
      </c>
    </row>
    <row r="35" spans="1:5">
      <c r="A35" s="50" t="s">
        <v>113</v>
      </c>
      <c r="B35" s="127">
        <v>0.53200000000000003</v>
      </c>
      <c r="C35" s="49">
        <v>16.787284461000002</v>
      </c>
      <c r="D35" s="49">
        <v>11.995147621999999</v>
      </c>
      <c r="E35" s="49">
        <v>28.782432083000003</v>
      </c>
    </row>
    <row r="36" spans="1:5">
      <c r="A36" s="50" t="s">
        <v>460</v>
      </c>
      <c r="B36" s="127">
        <v>0.59599999999999997</v>
      </c>
      <c r="C36" s="49">
        <v>11.872255006000001</v>
      </c>
      <c r="D36" s="49">
        <v>1.0050231890000001</v>
      </c>
      <c r="E36" s="49">
        <v>12.877278195000002</v>
      </c>
    </row>
    <row r="37" spans="1:5">
      <c r="A37" s="50" t="s">
        <v>114</v>
      </c>
      <c r="B37" s="127">
        <v>0.34570000000000001</v>
      </c>
      <c r="C37" s="49">
        <v>54.440890972000005</v>
      </c>
      <c r="D37" s="49">
        <v>70.709616122</v>
      </c>
      <c r="E37" s="49">
        <v>125.15050709400001</v>
      </c>
    </row>
    <row r="38" spans="1:5">
      <c r="A38" s="59" t="s">
        <v>495</v>
      </c>
      <c r="B38" s="127">
        <v>0.45750000000000002</v>
      </c>
      <c r="C38" s="49">
        <v>2.2447277999999997</v>
      </c>
      <c r="D38" s="49">
        <v>2.4415829439999999</v>
      </c>
      <c r="E38" s="49">
        <v>4.686310744</v>
      </c>
    </row>
    <row r="39" spans="1:5" ht="10.5">
      <c r="A39" s="1809" t="s">
        <v>382</v>
      </c>
      <c r="B39" s="1810"/>
      <c r="C39" s="1780">
        <v>660.65593831900014</v>
      </c>
      <c r="D39" s="1780">
        <v>608.22927361000006</v>
      </c>
      <c r="E39" s="1780">
        <v>1268.8852119289998</v>
      </c>
    </row>
    <row r="40" spans="1:5" ht="10.5">
      <c r="A40" s="1193"/>
      <c r="B40" s="106"/>
      <c r="C40" s="107"/>
      <c r="D40" s="107"/>
      <c r="E40" s="107"/>
    </row>
    <row r="41" spans="1:5" ht="10.5">
      <c r="A41" s="131"/>
      <c r="B41" s="131"/>
      <c r="C41" s="131"/>
      <c r="D41" s="131"/>
      <c r="E41" s="107"/>
    </row>
    <row r="42" spans="1:5" ht="10.5">
      <c r="A42" s="131" t="s">
        <v>740</v>
      </c>
      <c r="B42" s="131"/>
      <c r="C42" s="131"/>
      <c r="D42" s="131"/>
      <c r="E42" s="107"/>
    </row>
    <row r="43" spans="1:5" ht="10.5">
      <c r="A43" s="132" t="s">
        <v>685</v>
      </c>
      <c r="B43" s="131"/>
      <c r="C43" s="131"/>
      <c r="D43" s="131"/>
      <c r="E43" s="107"/>
    </row>
    <row r="44" spans="1:5">
      <c r="A44" s="133" t="s">
        <v>686</v>
      </c>
      <c r="B44" s="43"/>
      <c r="C44" s="43"/>
      <c r="D44" s="43"/>
      <c r="E44" s="43"/>
    </row>
    <row r="45" spans="1:5" ht="10.5">
      <c r="A45" s="132" t="s">
        <v>557</v>
      </c>
      <c r="B45" s="131"/>
      <c r="C45" s="131"/>
      <c r="D45" s="131"/>
      <c r="E45" s="107"/>
    </row>
    <row r="46" spans="1:5" ht="10.5">
      <c r="A46" s="132" t="s">
        <v>578</v>
      </c>
      <c r="B46" s="131"/>
      <c r="C46" s="131"/>
      <c r="D46" s="131"/>
      <c r="E46" s="107"/>
    </row>
    <row r="47" spans="1:5" ht="10.5">
      <c r="A47" s="132" t="s">
        <v>625</v>
      </c>
      <c r="B47" s="106"/>
      <c r="C47" s="107"/>
      <c r="D47" s="107"/>
      <c r="E47" s="107"/>
    </row>
    <row r="48" spans="1:5" ht="10.5">
      <c r="A48" s="132" t="s">
        <v>750</v>
      </c>
      <c r="B48" s="106"/>
      <c r="C48" s="107"/>
      <c r="D48" s="107"/>
      <c r="E48" s="107"/>
    </row>
    <row r="49" spans="1:5" ht="10.5">
      <c r="A49" s="108"/>
      <c r="B49" s="108"/>
      <c r="C49" s="109"/>
      <c r="D49" s="109"/>
      <c r="E49" s="108"/>
    </row>
    <row r="50" spans="1:5" ht="10.5">
      <c r="A50" s="104" t="s">
        <v>334</v>
      </c>
      <c r="B50" s="105" t="s">
        <v>401</v>
      </c>
      <c r="C50" s="110" t="s">
        <v>331</v>
      </c>
      <c r="D50" s="110"/>
      <c r="E50" s="104"/>
    </row>
    <row r="51" spans="1:5" ht="10.5">
      <c r="A51" s="104" t="s">
        <v>61</v>
      </c>
      <c r="B51" s="104"/>
      <c r="C51" s="105" t="s">
        <v>702</v>
      </c>
      <c r="D51" s="105" t="s">
        <v>15</v>
      </c>
      <c r="E51" s="105" t="s">
        <v>16</v>
      </c>
    </row>
    <row r="52" spans="1:5">
      <c r="A52" s="50" t="s">
        <v>223</v>
      </c>
      <c r="B52" s="53">
        <v>7.5999999999999998E-2</v>
      </c>
      <c r="C52" s="49">
        <v>16.654666667000001</v>
      </c>
      <c r="D52" s="49">
        <v>2.8989989999999999</v>
      </c>
      <c r="E52" s="49">
        <v>19.553665667000001</v>
      </c>
    </row>
    <row r="53" spans="1:5">
      <c r="A53" s="50" t="s">
        <v>19</v>
      </c>
      <c r="B53" s="53">
        <v>0.1178</v>
      </c>
      <c r="C53" s="49">
        <v>0.38988101600000002</v>
      </c>
      <c r="D53" s="49">
        <v>5.5938899999999998E-4</v>
      </c>
      <c r="E53" s="49">
        <v>0.39044040500000005</v>
      </c>
    </row>
    <row r="54" spans="1:5">
      <c r="A54" s="50" t="s">
        <v>528</v>
      </c>
      <c r="B54" s="53">
        <v>0.2</v>
      </c>
      <c r="C54" s="49">
        <v>8.9397000000000002</v>
      </c>
      <c r="D54" s="49">
        <v>8.0033416220000007</v>
      </c>
      <c r="E54" s="49">
        <v>16.943041622000003</v>
      </c>
    </row>
    <row r="55" spans="1:5">
      <c r="A55" s="50" t="s">
        <v>31</v>
      </c>
      <c r="B55" s="53">
        <v>0.28916900000000001</v>
      </c>
      <c r="C55" s="49">
        <v>8.8797333330000008</v>
      </c>
      <c r="D55" s="49">
        <v>113.001175222</v>
      </c>
      <c r="E55" s="49">
        <v>121.880908555</v>
      </c>
    </row>
    <row r="56" spans="1:5">
      <c r="A56" s="50" t="s">
        <v>288</v>
      </c>
      <c r="B56" s="53">
        <v>0.1482</v>
      </c>
      <c r="C56" s="49">
        <v>2.6014044269999999</v>
      </c>
      <c r="D56" s="49">
        <v>9.1256643999999998E-2</v>
      </c>
      <c r="E56" s="49">
        <v>2.6926610709999999</v>
      </c>
    </row>
    <row r="57" spans="1:5">
      <c r="A57" s="50" t="s">
        <v>76</v>
      </c>
      <c r="B57" s="53">
        <v>0.6</v>
      </c>
      <c r="C57" s="49">
        <v>6.6154243919999995</v>
      </c>
      <c r="D57" s="49">
        <v>4.9646459780000001</v>
      </c>
      <c r="E57" s="49">
        <v>11.58007037</v>
      </c>
    </row>
    <row r="58" spans="1:5">
      <c r="A58" s="50" t="s">
        <v>646</v>
      </c>
      <c r="B58" s="53">
        <v>0.1</v>
      </c>
      <c r="C58" s="49">
        <v>0.28539988599999999</v>
      </c>
      <c r="D58" s="49">
        <v>1.644174622</v>
      </c>
      <c r="E58" s="49">
        <v>1.929574508</v>
      </c>
    </row>
    <row r="59" spans="1:5" ht="10.5">
      <c r="A59" s="1809" t="s">
        <v>338</v>
      </c>
      <c r="B59" s="1811"/>
      <c r="C59" s="1780">
        <v>44.366209720999997</v>
      </c>
      <c r="D59" s="1780">
        <v>130.60415247700001</v>
      </c>
      <c r="E59" s="1780">
        <v>174.970362198</v>
      </c>
    </row>
    <row r="60" spans="1:5">
      <c r="A60" s="1782" t="s">
        <v>43</v>
      </c>
      <c r="B60" s="1808"/>
      <c r="C60" s="1780">
        <v>705.02214804000016</v>
      </c>
      <c r="D60" s="1780">
        <v>738.83342608700013</v>
      </c>
      <c r="E60" s="1780">
        <v>1443.8555741269997</v>
      </c>
    </row>
    <row r="63" spans="1:5" ht="17.45">
      <c r="B63" s="103" t="s">
        <v>751</v>
      </c>
    </row>
    <row r="64" spans="1:5" ht="10.5" thickBot="1"/>
    <row r="65" spans="1:15" s="58" customFormat="1" ht="10.5">
      <c r="A65" s="104" t="s">
        <v>710</v>
      </c>
      <c r="B65" s="105" t="s">
        <v>401</v>
      </c>
      <c r="C65" s="104" t="s">
        <v>331</v>
      </c>
      <c r="D65" s="104"/>
      <c r="E65" s="104"/>
      <c r="F65" s="111" t="s">
        <v>711</v>
      </c>
      <c r="G65" s="111"/>
      <c r="H65" s="112"/>
      <c r="I65" s="113" t="s">
        <v>712</v>
      </c>
      <c r="J65" s="111"/>
      <c r="K65" s="112"/>
      <c r="L65" s="113" t="s">
        <v>713</v>
      </c>
      <c r="M65" s="111"/>
      <c r="N65" s="111"/>
      <c r="O65" s="57"/>
    </row>
    <row r="66" spans="1:15" s="58" customFormat="1" ht="10.5">
      <c r="A66" s="104" t="s">
        <v>61</v>
      </c>
      <c r="B66" s="104"/>
      <c r="C66" s="105" t="s">
        <v>64</v>
      </c>
      <c r="D66" s="105" t="s">
        <v>15</v>
      </c>
      <c r="E66" s="105" t="s">
        <v>16</v>
      </c>
      <c r="F66" s="1954" t="s">
        <v>714</v>
      </c>
      <c r="G66" s="1490" t="s">
        <v>715</v>
      </c>
      <c r="H66" s="1491" t="s">
        <v>16</v>
      </c>
      <c r="I66" s="1492" t="s">
        <v>714</v>
      </c>
      <c r="J66" s="1490" t="s">
        <v>715</v>
      </c>
      <c r="K66" s="1491" t="s">
        <v>16</v>
      </c>
      <c r="L66" s="1492" t="s">
        <v>714</v>
      </c>
      <c r="M66" s="1490" t="s">
        <v>715</v>
      </c>
      <c r="N66" s="1955" t="s">
        <v>16</v>
      </c>
      <c r="O66" s="57"/>
    </row>
    <row r="67" spans="1:15" ht="10.5">
      <c r="A67" s="59" t="s">
        <v>681</v>
      </c>
      <c r="B67" s="53">
        <v>0.3</v>
      </c>
      <c r="C67" s="49">
        <v>0.4</v>
      </c>
      <c r="D67" s="49">
        <v>0.1</v>
      </c>
      <c r="E67" s="49">
        <v>0.5</v>
      </c>
      <c r="F67" s="114"/>
      <c r="G67" s="114"/>
      <c r="H67" s="114"/>
      <c r="I67" s="114"/>
      <c r="J67" s="114"/>
      <c r="K67" s="114"/>
      <c r="L67" s="114"/>
      <c r="M67" s="114"/>
      <c r="N67" s="114"/>
      <c r="O67" s="43"/>
    </row>
    <row r="68" spans="1:15">
      <c r="A68" s="50" t="s">
        <v>662</v>
      </c>
      <c r="B68" s="53">
        <v>0.25</v>
      </c>
      <c r="C68" s="49">
        <v>1.3</v>
      </c>
      <c r="D68" s="49">
        <v>0.2</v>
      </c>
      <c r="E68" s="49">
        <v>1.5</v>
      </c>
      <c r="F68" s="49" t="e">
        <v>#REF!</v>
      </c>
      <c r="G68" s="49" t="e">
        <v>#REF!</v>
      </c>
      <c r="H68" s="49" t="e">
        <v>#REF!</v>
      </c>
      <c r="I68" s="49" t="e">
        <v>#REF!</v>
      </c>
      <c r="J68" s="49" t="e">
        <v>#REF!</v>
      </c>
      <c r="K68" s="49" t="e">
        <v>#REF!</v>
      </c>
      <c r="L68" s="49" t="e">
        <v>#REF!</v>
      </c>
      <c r="M68" s="49" t="e">
        <v>#REF!</v>
      </c>
      <c r="N68" s="49" t="e">
        <v>#REF!</v>
      </c>
      <c r="O68" s="43"/>
    </row>
    <row r="69" spans="1:15">
      <c r="A69" s="50" t="s">
        <v>569</v>
      </c>
      <c r="B69" s="53">
        <v>0.18329999999999999</v>
      </c>
      <c r="C69" s="49">
        <v>0.1</v>
      </c>
      <c r="D69" s="49">
        <v>2.9</v>
      </c>
      <c r="E69" s="49">
        <v>3</v>
      </c>
      <c r="F69" s="49" t="e">
        <v>#REF!</v>
      </c>
      <c r="G69" s="49" t="e">
        <v>#REF!</v>
      </c>
      <c r="H69" s="49" t="e">
        <v>#REF!</v>
      </c>
      <c r="I69" s="49" t="e">
        <v>#REF!</v>
      </c>
      <c r="J69" s="49" t="e">
        <v>#REF!</v>
      </c>
      <c r="K69" s="49" t="e">
        <v>#REF!</v>
      </c>
      <c r="L69" s="49" t="e">
        <v>#REF!</v>
      </c>
      <c r="M69" s="49" t="e">
        <v>#REF!</v>
      </c>
      <c r="N69" s="49" t="e">
        <v>#REF!</v>
      </c>
      <c r="O69" s="43"/>
    </row>
    <row r="70" spans="1:15">
      <c r="A70" s="50" t="s">
        <v>682</v>
      </c>
      <c r="B70" s="53">
        <v>0.35</v>
      </c>
      <c r="C70" s="49">
        <v>0.1</v>
      </c>
      <c r="D70" s="49">
        <v>0</v>
      </c>
      <c r="E70" s="49">
        <v>0.1</v>
      </c>
      <c r="F70" s="49" t="e">
        <v>#REF!</v>
      </c>
      <c r="G70" s="49" t="e">
        <v>#REF!</v>
      </c>
      <c r="H70" s="49" t="e">
        <v>#REF!</v>
      </c>
      <c r="I70" s="49" t="e">
        <v>#REF!</v>
      </c>
      <c r="J70" s="49" t="e">
        <v>#REF!</v>
      </c>
      <c r="K70" s="49" t="e">
        <v>#REF!</v>
      </c>
      <c r="L70" s="49" t="e">
        <v>#REF!</v>
      </c>
      <c r="M70" s="49" t="e">
        <v>#REF!</v>
      </c>
      <c r="N70" s="49" t="e">
        <v>#REF!</v>
      </c>
      <c r="O70" s="43"/>
    </row>
    <row r="71" spans="1:15">
      <c r="A71" s="50" t="s">
        <v>752</v>
      </c>
      <c r="B71" s="53">
        <v>0.25</v>
      </c>
      <c r="C71" s="49">
        <v>0</v>
      </c>
      <c r="D71" s="49">
        <v>0.1</v>
      </c>
      <c r="E71" s="49">
        <v>0.1</v>
      </c>
      <c r="F71" s="49" t="e">
        <v>#REF!</v>
      </c>
      <c r="G71" s="49" t="e">
        <v>#REF!</v>
      </c>
      <c r="H71" s="49" t="e">
        <v>#REF!</v>
      </c>
      <c r="I71" s="49" t="e">
        <v>#REF!</v>
      </c>
      <c r="J71" s="49" t="e">
        <v>#REF!</v>
      </c>
      <c r="K71" s="49" t="e">
        <v>#REF!</v>
      </c>
      <c r="L71" s="49" t="e">
        <v>#REF!</v>
      </c>
      <c r="M71" s="49" t="e">
        <v>#REF!</v>
      </c>
      <c r="N71" s="49" t="e">
        <v>#REF!</v>
      </c>
      <c r="O71" s="43"/>
    </row>
    <row r="72" spans="1:15">
      <c r="A72" s="50" t="s">
        <v>82</v>
      </c>
      <c r="B72" s="1194" t="s">
        <v>67</v>
      </c>
      <c r="C72" s="49">
        <v>0.1</v>
      </c>
      <c r="D72" s="49">
        <v>22.8</v>
      </c>
      <c r="E72" s="49">
        <v>22.9</v>
      </c>
      <c r="F72" s="49" t="e">
        <v>#REF!</v>
      </c>
      <c r="G72" s="49" t="e">
        <v>#REF!</v>
      </c>
      <c r="H72" s="49" t="e">
        <v>#REF!</v>
      </c>
      <c r="I72" s="49" t="e">
        <v>#REF!</v>
      </c>
      <c r="J72" s="49" t="e">
        <v>#REF!</v>
      </c>
      <c r="K72" s="49" t="e">
        <v>#REF!</v>
      </c>
      <c r="L72" s="49" t="e">
        <v>#REF!</v>
      </c>
      <c r="M72" s="49" t="e">
        <v>#REF!</v>
      </c>
      <c r="N72" s="49" t="e">
        <v>#REF!</v>
      </c>
      <c r="O72" s="43"/>
    </row>
    <row r="73" spans="1:15">
      <c r="A73" s="50" t="s">
        <v>240</v>
      </c>
      <c r="B73" s="53">
        <v>0.5</v>
      </c>
      <c r="C73" s="49">
        <v>0.5</v>
      </c>
      <c r="D73" s="49">
        <v>2.5</v>
      </c>
      <c r="E73" s="49">
        <v>3</v>
      </c>
      <c r="F73" s="49" t="e">
        <v>#REF!</v>
      </c>
      <c r="G73" s="49" t="e">
        <v>#REF!</v>
      </c>
      <c r="H73" s="49" t="e">
        <v>#REF!</v>
      </c>
      <c r="I73" s="49" t="e">
        <v>#REF!</v>
      </c>
      <c r="J73" s="49" t="e">
        <v>#REF!</v>
      </c>
      <c r="K73" s="49" t="e">
        <v>#REF!</v>
      </c>
      <c r="L73" s="49" t="e">
        <v>#REF!</v>
      </c>
      <c r="M73" s="49" t="e">
        <v>#REF!</v>
      </c>
      <c r="N73" s="49" t="e">
        <v>#REF!</v>
      </c>
      <c r="O73" s="43"/>
    </row>
    <row r="74" spans="1:15">
      <c r="A74" s="50" t="s">
        <v>90</v>
      </c>
      <c r="B74" s="127">
        <v>0.25</v>
      </c>
      <c r="C74" s="49">
        <v>30.3</v>
      </c>
      <c r="D74" s="49">
        <v>1.3</v>
      </c>
      <c r="E74" s="49">
        <v>31.6</v>
      </c>
      <c r="F74" s="49" t="e">
        <v>#REF!</v>
      </c>
      <c r="G74" s="49" t="e">
        <v>#REF!</v>
      </c>
      <c r="H74" s="49" t="e">
        <v>#REF!</v>
      </c>
      <c r="I74" s="49" t="e">
        <v>#REF!</v>
      </c>
      <c r="J74" s="49" t="e">
        <v>#REF!</v>
      </c>
      <c r="K74" s="49" t="e">
        <v>#REF!</v>
      </c>
      <c r="L74" s="49" t="e">
        <v>#REF!</v>
      </c>
      <c r="M74" s="49" t="e">
        <v>#REF!</v>
      </c>
      <c r="N74" s="49" t="e">
        <v>#REF!</v>
      </c>
      <c r="O74" s="43"/>
    </row>
    <row r="75" spans="1:15">
      <c r="A75" s="50" t="s">
        <v>680</v>
      </c>
      <c r="B75" s="127">
        <v>0.25</v>
      </c>
      <c r="C75" s="49">
        <v>5.3</v>
      </c>
      <c r="D75" s="49">
        <v>0.6</v>
      </c>
      <c r="E75" s="49">
        <v>5.9</v>
      </c>
      <c r="F75" s="49" t="e">
        <v>#REF!</v>
      </c>
      <c r="G75" s="49" t="e">
        <v>#REF!</v>
      </c>
      <c r="H75" s="49" t="e">
        <v>#REF!</v>
      </c>
      <c r="I75" s="49" t="e">
        <v>#REF!</v>
      </c>
      <c r="J75" s="49" t="e">
        <v>#REF!</v>
      </c>
      <c r="K75" s="49" t="e">
        <v>#REF!</v>
      </c>
      <c r="L75" s="49" t="e">
        <v>#REF!</v>
      </c>
      <c r="M75" s="49" t="e">
        <v>#REF!</v>
      </c>
      <c r="N75" s="49" t="e">
        <v>#REF!</v>
      </c>
      <c r="O75" s="43"/>
    </row>
    <row r="76" spans="1:15">
      <c r="A76" s="50" t="s">
        <v>148</v>
      </c>
      <c r="B76" s="53">
        <v>0.05</v>
      </c>
      <c r="C76" s="49">
        <v>7.3</v>
      </c>
      <c r="D76" s="49"/>
      <c r="E76" s="49">
        <v>7.3</v>
      </c>
      <c r="F76" s="49" t="e">
        <v>#REF!</v>
      </c>
      <c r="G76" s="49" t="e">
        <v>#REF!</v>
      </c>
      <c r="H76" s="49" t="e">
        <v>#REF!</v>
      </c>
      <c r="I76" s="49" t="e">
        <v>#REF!</v>
      </c>
      <c r="J76" s="49" t="e">
        <v>#REF!</v>
      </c>
      <c r="K76" s="49" t="e">
        <v>#REF!</v>
      </c>
      <c r="L76" s="49" t="e">
        <v>#REF!</v>
      </c>
      <c r="M76" s="49" t="e">
        <v>#REF!</v>
      </c>
      <c r="N76" s="49" t="e">
        <v>#REF!</v>
      </c>
      <c r="O76" s="43"/>
    </row>
    <row r="77" spans="1:15">
      <c r="A77" s="50" t="s">
        <v>220</v>
      </c>
      <c r="B77" s="53">
        <v>0.15</v>
      </c>
      <c r="C77" s="49">
        <v>6.7</v>
      </c>
      <c r="D77" s="49"/>
      <c r="E77" s="49">
        <v>6.7</v>
      </c>
      <c r="F77" s="49" t="e">
        <v>#REF!</v>
      </c>
      <c r="G77" s="49" t="e">
        <v>#REF!</v>
      </c>
      <c r="H77" s="49" t="e">
        <v>#REF!</v>
      </c>
      <c r="I77" s="49" t="e">
        <v>#REF!</v>
      </c>
      <c r="J77" s="49" t="e">
        <v>#REF!</v>
      </c>
      <c r="K77" s="49" t="e">
        <v>#REF!</v>
      </c>
      <c r="L77" s="49" t="e">
        <v>#REF!</v>
      </c>
      <c r="M77" s="49" t="e">
        <v>#REF!</v>
      </c>
      <c r="N77" s="49" t="e">
        <v>#REF!</v>
      </c>
      <c r="O77" s="43"/>
    </row>
    <row r="78" spans="1:15">
      <c r="A78" s="50" t="s">
        <v>425</v>
      </c>
      <c r="B78" s="53">
        <v>0.6</v>
      </c>
      <c r="C78" s="49">
        <v>2.5</v>
      </c>
      <c r="D78" s="49"/>
      <c r="E78" s="49">
        <v>2.5</v>
      </c>
      <c r="F78" s="49" t="e">
        <v>#REF!</v>
      </c>
      <c r="G78" s="49" t="e">
        <v>#REF!</v>
      </c>
      <c r="H78" s="49" t="e">
        <v>#REF!</v>
      </c>
      <c r="I78" s="49" t="e">
        <v>#REF!</v>
      </c>
      <c r="J78" s="49" t="e">
        <v>#REF!</v>
      </c>
      <c r="K78" s="49" t="e">
        <v>#REF!</v>
      </c>
      <c r="L78" s="49" t="e">
        <v>#REF!</v>
      </c>
      <c r="M78" s="49" t="e">
        <v>#REF!</v>
      </c>
      <c r="N78" s="49" t="e">
        <v>#REF!</v>
      </c>
      <c r="O78" s="43"/>
    </row>
    <row r="79" spans="1:15" ht="10.5">
      <c r="A79" s="1809" t="s">
        <v>733</v>
      </c>
      <c r="B79" s="1810"/>
      <c r="C79" s="1780">
        <v>54.6</v>
      </c>
      <c r="D79" s="1780">
        <v>30.5</v>
      </c>
      <c r="E79" s="1780">
        <v>85.1</v>
      </c>
      <c r="F79" s="107" t="e">
        <v>#REF!</v>
      </c>
      <c r="G79" s="107" t="e">
        <v>#REF!</v>
      </c>
      <c r="H79" s="107" t="e">
        <v>#REF!</v>
      </c>
      <c r="I79" s="107" t="e">
        <v>#REF!</v>
      </c>
      <c r="J79" s="107" t="e">
        <v>#REF!</v>
      </c>
      <c r="K79" s="107" t="e">
        <v>#REF!</v>
      </c>
      <c r="L79" s="107" t="e">
        <v>#REF!</v>
      </c>
      <c r="M79" s="107" t="e">
        <v>#REF!</v>
      </c>
      <c r="N79" s="107" t="e">
        <v>#REF!</v>
      </c>
      <c r="O79" s="43"/>
    </row>
    <row r="80" spans="1:15" ht="10.5">
      <c r="A80" s="1193"/>
      <c r="B80" s="106"/>
      <c r="C80" s="49"/>
      <c r="D80" s="49"/>
      <c r="E80" s="49"/>
      <c r="F80" s="107"/>
      <c r="G80" s="107"/>
      <c r="H80" s="107"/>
      <c r="I80" s="107"/>
      <c r="J80" s="107"/>
      <c r="K80" s="107"/>
      <c r="L80" s="107"/>
      <c r="M80" s="107"/>
      <c r="N80" s="107"/>
      <c r="O80" s="43"/>
    </row>
    <row r="81" spans="1:20" ht="10.5">
      <c r="A81" s="1193"/>
      <c r="B81" s="106"/>
      <c r="C81" s="49"/>
      <c r="D81" s="49"/>
      <c r="E81" s="49"/>
      <c r="F81" s="107"/>
      <c r="G81" s="107"/>
      <c r="H81" s="107"/>
      <c r="I81" s="107"/>
      <c r="J81" s="107"/>
      <c r="K81" s="107"/>
      <c r="L81" s="107"/>
      <c r="M81" s="107"/>
      <c r="N81" s="107"/>
      <c r="O81" s="43"/>
    </row>
    <row r="82" spans="1:20" ht="17.45">
      <c r="A82" s="1193"/>
      <c r="B82" s="103" t="s">
        <v>753</v>
      </c>
      <c r="C82" s="49"/>
      <c r="D82" s="49"/>
      <c r="E82" s="49"/>
      <c r="F82" s="107"/>
      <c r="G82" s="107"/>
      <c r="H82" s="107"/>
      <c r="I82" s="107"/>
      <c r="J82" s="107"/>
      <c r="K82" s="107"/>
      <c r="L82" s="107"/>
      <c r="M82" s="107"/>
      <c r="N82" s="107"/>
      <c r="O82" s="43"/>
    </row>
    <row r="83" spans="1:20" ht="10.5">
      <c r="A83" s="1193"/>
      <c r="B83" s="106"/>
      <c r="C83" s="49"/>
      <c r="D83" s="49"/>
      <c r="E83" s="49"/>
      <c r="F83" s="107"/>
      <c r="G83" s="107"/>
      <c r="H83" s="107"/>
      <c r="I83" s="107"/>
      <c r="J83" s="107"/>
      <c r="K83" s="107"/>
      <c r="L83" s="107"/>
      <c r="M83" s="107"/>
      <c r="N83" s="107"/>
      <c r="O83" s="43"/>
    </row>
    <row r="84" spans="1:20" ht="10.5">
      <c r="A84" s="104" t="s">
        <v>735</v>
      </c>
      <c r="B84" s="104" t="s">
        <v>401</v>
      </c>
      <c r="C84" s="104" t="s">
        <v>736</v>
      </c>
      <c r="D84" s="104"/>
      <c r="E84" s="104"/>
      <c r="F84" s="107"/>
      <c r="G84" s="107"/>
      <c r="H84" s="107"/>
      <c r="I84" s="107"/>
      <c r="J84" s="107"/>
      <c r="K84" s="107"/>
      <c r="L84" s="107"/>
      <c r="M84" s="107"/>
      <c r="N84" s="107"/>
      <c r="O84" s="43"/>
    </row>
    <row r="85" spans="1:20" ht="10.5">
      <c r="A85" s="104" t="s">
        <v>61</v>
      </c>
      <c r="B85" s="115"/>
      <c r="C85" s="105" t="s">
        <v>64</v>
      </c>
      <c r="D85" s="105" t="s">
        <v>15</v>
      </c>
      <c r="E85" s="105" t="s">
        <v>16</v>
      </c>
      <c r="F85" s="49" t="e">
        <v>#REF!</v>
      </c>
      <c r="G85" s="49" t="e">
        <v>#REF!</v>
      </c>
      <c r="H85" s="49" t="e">
        <v>#REF!</v>
      </c>
      <c r="I85" s="49" t="e">
        <v>#REF!</v>
      </c>
      <c r="J85" s="49" t="e">
        <v>#REF!</v>
      </c>
      <c r="K85" s="49" t="e">
        <v>#REF!</v>
      </c>
      <c r="L85" s="49" t="e">
        <v>#REF!</v>
      </c>
      <c r="M85" s="49" t="e">
        <v>#REF!</v>
      </c>
      <c r="N85" s="49" t="e">
        <v>#REF!</v>
      </c>
      <c r="O85" s="43"/>
    </row>
    <row r="86" spans="1:20">
      <c r="A86" s="59" t="s">
        <v>352</v>
      </c>
      <c r="B86" s="53">
        <v>0.17</v>
      </c>
      <c r="C86" s="49">
        <v>4.7580999999999998</v>
      </c>
      <c r="D86" s="49"/>
      <c r="E86" s="49">
        <v>4.7580999999999998</v>
      </c>
      <c r="F86" s="49"/>
      <c r="G86" s="49"/>
      <c r="H86" s="49"/>
      <c r="I86" s="49"/>
      <c r="J86" s="49"/>
      <c r="K86" s="49"/>
      <c r="L86" s="49"/>
      <c r="M86" s="49"/>
      <c r="N86" s="49"/>
      <c r="O86" s="116"/>
    </row>
    <row r="87" spans="1:20">
      <c r="A87" s="50" t="s">
        <v>464</v>
      </c>
      <c r="B87" s="53">
        <v>0.3</v>
      </c>
      <c r="C87" s="49"/>
      <c r="D87" s="49">
        <v>0.60170000000000001</v>
      </c>
      <c r="E87" s="49">
        <v>0.60170000000000001</v>
      </c>
      <c r="F87" s="49"/>
      <c r="G87" s="49"/>
      <c r="H87" s="49"/>
      <c r="I87" s="49"/>
      <c r="J87" s="49"/>
      <c r="K87" s="49"/>
      <c r="L87" s="49"/>
      <c r="M87" s="49"/>
      <c r="N87" s="49"/>
      <c r="O87" s="116"/>
    </row>
    <row r="88" spans="1:20">
      <c r="A88" s="50" t="s">
        <v>631</v>
      </c>
      <c r="B88" s="53">
        <v>5.8799999999999998E-2</v>
      </c>
      <c r="C88" s="49">
        <v>1.424684375</v>
      </c>
      <c r="D88" s="49">
        <v>4.7277810000000003E-2</v>
      </c>
      <c r="E88" s="49">
        <v>1.471962185</v>
      </c>
      <c r="F88" s="49"/>
      <c r="G88" s="49"/>
      <c r="H88" s="49"/>
      <c r="I88" s="49"/>
      <c r="J88" s="49"/>
      <c r="K88" s="49"/>
      <c r="L88" s="49"/>
      <c r="M88" s="49"/>
      <c r="N88" s="49"/>
      <c r="O88" s="116"/>
    </row>
    <row r="89" spans="1:20">
      <c r="A89" s="50" t="s">
        <v>690</v>
      </c>
      <c r="B89" s="53">
        <v>8.5599999999999996E-2</v>
      </c>
      <c r="C89" s="49">
        <v>67.252444444000005</v>
      </c>
      <c r="D89" s="49"/>
      <c r="E89" s="49">
        <v>67.252444444000005</v>
      </c>
      <c r="F89" s="49"/>
      <c r="G89" s="49"/>
      <c r="H89" s="49"/>
      <c r="I89" s="49"/>
      <c r="J89" s="49"/>
      <c r="K89" s="49"/>
      <c r="L89" s="49"/>
      <c r="M89" s="49"/>
      <c r="N89" s="49"/>
      <c r="O89" s="116"/>
    </row>
    <row r="90" spans="1:20">
      <c r="A90" s="50" t="s">
        <v>516</v>
      </c>
      <c r="B90" s="53">
        <v>0.255</v>
      </c>
      <c r="C90" s="49">
        <v>8.7235333330000007</v>
      </c>
      <c r="D90" s="49">
        <v>25.962322222000001</v>
      </c>
      <c r="E90" s="49">
        <v>34.685855555000003</v>
      </c>
      <c r="F90" s="49"/>
      <c r="G90" s="49"/>
      <c r="H90" s="49"/>
      <c r="I90" s="49"/>
      <c r="J90" s="49"/>
      <c r="K90" s="49"/>
      <c r="L90" s="49"/>
      <c r="M90" s="49"/>
      <c r="N90" s="49"/>
      <c r="O90" s="116"/>
    </row>
    <row r="91" spans="1:20">
      <c r="A91" s="50" t="s">
        <v>452</v>
      </c>
      <c r="B91" s="1194">
        <v>9.6799999999999997E-2</v>
      </c>
      <c r="C91" s="49">
        <v>14.489088889</v>
      </c>
      <c r="D91" s="49"/>
      <c r="E91" s="49">
        <v>14.489088889</v>
      </c>
      <c r="F91" s="49"/>
      <c r="G91" s="49"/>
      <c r="H91" s="49"/>
      <c r="I91" s="49"/>
      <c r="J91" s="49"/>
      <c r="K91" s="49"/>
      <c r="L91" s="49"/>
      <c r="M91" s="49"/>
      <c r="N91" s="49"/>
      <c r="O91" s="116"/>
    </row>
    <row r="92" spans="1:20">
      <c r="A92" s="50" t="s">
        <v>691</v>
      </c>
      <c r="B92" s="53">
        <v>0.23330000000000001</v>
      </c>
      <c r="C92" s="49">
        <v>31.513844444</v>
      </c>
      <c r="D92" s="49"/>
      <c r="E92" s="49">
        <v>31.513844444</v>
      </c>
      <c r="F92" s="49"/>
      <c r="G92" s="49"/>
      <c r="H92" s="49"/>
      <c r="I92" s="49"/>
      <c r="J92" s="49"/>
      <c r="K92" s="49"/>
      <c r="L92" s="49"/>
      <c r="M92" s="49"/>
      <c r="N92" s="49"/>
      <c r="O92" s="116"/>
    </row>
    <row r="93" spans="1:20">
      <c r="A93" s="50" t="s">
        <v>444</v>
      </c>
      <c r="B93" s="127">
        <v>0.1333</v>
      </c>
      <c r="C93" s="49">
        <v>15.073222222</v>
      </c>
      <c r="D93" s="49"/>
      <c r="E93" s="49">
        <v>15.073222222</v>
      </c>
      <c r="F93" s="49"/>
      <c r="G93" s="49"/>
      <c r="H93" s="49"/>
      <c r="I93" s="49"/>
      <c r="J93" s="49"/>
      <c r="K93" s="49"/>
      <c r="L93" s="49"/>
      <c r="M93" s="49"/>
      <c r="N93" s="49"/>
      <c r="O93" s="116"/>
    </row>
    <row r="94" spans="1:20">
      <c r="A94" s="50" t="s">
        <v>445</v>
      </c>
      <c r="B94" s="127">
        <v>0.1333</v>
      </c>
      <c r="C94" s="49">
        <v>21.968177778000001</v>
      </c>
      <c r="D94" s="49"/>
      <c r="E94" s="49">
        <v>21.968177778000001</v>
      </c>
      <c r="F94" s="49" t="e">
        <v>#REF!</v>
      </c>
      <c r="G94" s="49" t="e">
        <v>#REF!</v>
      </c>
      <c r="H94" s="49" t="e">
        <v>#REF!</v>
      </c>
      <c r="I94" s="49" t="e">
        <v>#REF!</v>
      </c>
      <c r="J94" s="49" t="e">
        <v>#REF!</v>
      </c>
      <c r="K94" s="49" t="e">
        <v>#REF!</v>
      </c>
      <c r="L94" s="49" t="e">
        <v>#REF!</v>
      </c>
      <c r="M94" s="49" t="e">
        <v>#REF!</v>
      </c>
      <c r="N94" s="49" t="e">
        <v>#REF!</v>
      </c>
      <c r="O94" s="116"/>
    </row>
    <row r="95" spans="1:20" ht="1.5" customHeight="1">
      <c r="A95" s="50" t="s">
        <v>692</v>
      </c>
      <c r="B95" s="127">
        <v>0.1333</v>
      </c>
      <c r="C95" s="49">
        <v>0.814415365</v>
      </c>
      <c r="D95" s="49"/>
      <c r="E95" s="49">
        <v>0.814415365</v>
      </c>
      <c r="F95" s="49" t="e">
        <v>#REF!</v>
      </c>
      <c r="G95" s="49" t="e">
        <v>#REF!</v>
      </c>
      <c r="H95" s="49" t="e">
        <v>#REF!</v>
      </c>
      <c r="I95" s="49" t="e">
        <v>#REF!</v>
      </c>
      <c r="J95" s="49" t="e">
        <v>#REF!</v>
      </c>
      <c r="K95" s="49" t="e">
        <v>#REF!</v>
      </c>
      <c r="L95" s="49" t="e">
        <v>#REF!</v>
      </c>
      <c r="M95" s="49" t="e">
        <v>#REF!</v>
      </c>
      <c r="N95" s="49" t="e">
        <v>#REF!</v>
      </c>
      <c r="O95" s="116"/>
    </row>
    <row r="96" spans="1:20">
      <c r="A96" s="1193" t="s">
        <v>442</v>
      </c>
      <c r="B96" s="1196">
        <v>0.23330000000000001</v>
      </c>
      <c r="C96" s="1197">
        <v>54.541888888999999</v>
      </c>
      <c r="D96" s="1197"/>
      <c r="E96" s="1197">
        <v>54.541888888999999</v>
      </c>
      <c r="F96" s="1197"/>
      <c r="G96" s="1197"/>
      <c r="H96" s="1197"/>
      <c r="I96" s="1197"/>
      <c r="J96" s="1197"/>
      <c r="K96" s="1197"/>
      <c r="L96" s="1197"/>
      <c r="M96" s="1197"/>
      <c r="N96" s="1197"/>
      <c r="O96" s="116"/>
      <c r="P96" s="43"/>
      <c r="Q96" s="43"/>
      <c r="R96" s="43"/>
      <c r="S96" s="43"/>
      <c r="T96" s="43"/>
    </row>
    <row r="97" spans="1:73" ht="10.5">
      <c r="A97" s="131" t="s">
        <v>454</v>
      </c>
      <c r="B97" s="53">
        <v>0.23330000000000001</v>
      </c>
      <c r="C97" s="116">
        <v>20.521044444000001</v>
      </c>
      <c r="D97" s="116"/>
      <c r="E97" s="1197">
        <v>20.521044444000001</v>
      </c>
      <c r="F97" s="107"/>
      <c r="G97" s="107"/>
      <c r="H97" s="107"/>
      <c r="I97" s="107"/>
      <c r="J97" s="107"/>
      <c r="K97" s="107"/>
      <c r="L97" s="107"/>
      <c r="M97" s="107"/>
      <c r="N97" s="107"/>
      <c r="O97" s="116"/>
      <c r="Q97" s="43"/>
      <c r="R97" s="43"/>
      <c r="S97" s="43"/>
      <c r="T97" s="43"/>
    </row>
    <row r="98" spans="1:73" ht="10.5">
      <c r="A98" s="131" t="s">
        <v>152</v>
      </c>
      <c r="B98" s="53">
        <v>0.31850000000000001</v>
      </c>
      <c r="C98" s="116"/>
      <c r="D98" s="116">
        <v>51.250111111000002</v>
      </c>
      <c r="E98" s="1197">
        <v>51.250111111000002</v>
      </c>
      <c r="F98" s="107"/>
      <c r="G98" s="107"/>
      <c r="H98" s="107"/>
      <c r="I98" s="107"/>
      <c r="J98" s="107"/>
      <c r="K98" s="107"/>
      <c r="L98" s="107"/>
      <c r="M98" s="107"/>
      <c r="N98" s="107"/>
      <c r="O98" s="116"/>
      <c r="Q98" s="43"/>
      <c r="R98" s="43"/>
      <c r="S98" s="43"/>
      <c r="T98" s="43"/>
    </row>
    <row r="99" spans="1:73" ht="10.5">
      <c r="A99" s="132" t="s">
        <v>150</v>
      </c>
      <c r="B99" s="53">
        <v>0.5</v>
      </c>
      <c r="C99" s="116">
        <v>28.221266666999998</v>
      </c>
      <c r="D99" s="116"/>
      <c r="E99" s="1197">
        <v>28.221266666999998</v>
      </c>
      <c r="F99" s="107"/>
      <c r="G99" s="107"/>
      <c r="H99" s="107"/>
      <c r="I99" s="107"/>
      <c r="J99" s="107"/>
      <c r="K99" s="107"/>
      <c r="L99" s="107"/>
      <c r="M99" s="107"/>
      <c r="N99" s="107"/>
      <c r="O99" s="116"/>
      <c r="Q99" s="43"/>
      <c r="R99" s="43"/>
      <c r="S99" s="43"/>
      <c r="T99" s="43"/>
    </row>
    <row r="100" spans="1:73">
      <c r="A100" s="133" t="s">
        <v>449</v>
      </c>
      <c r="B100" s="53">
        <v>0.1333</v>
      </c>
      <c r="C100" s="116">
        <v>3.5418965280000001</v>
      </c>
      <c r="D100" s="116"/>
      <c r="E100" s="116">
        <v>3.5418965280000001</v>
      </c>
      <c r="F100" s="116"/>
      <c r="G100" s="116"/>
      <c r="H100" s="116"/>
      <c r="I100" s="116"/>
      <c r="J100" s="116"/>
      <c r="K100" s="116"/>
      <c r="L100" s="116"/>
      <c r="M100" s="116"/>
      <c r="N100" s="116"/>
      <c r="O100" s="116"/>
      <c r="Q100" s="43"/>
      <c r="R100" s="43"/>
      <c r="S100" s="43"/>
      <c r="T100" s="43"/>
    </row>
    <row r="101" spans="1:73" ht="10.5">
      <c r="A101" s="132" t="s">
        <v>235</v>
      </c>
      <c r="B101" s="53">
        <v>0.3</v>
      </c>
      <c r="C101" s="116">
        <v>9.0669000000000004</v>
      </c>
      <c r="D101" s="116"/>
      <c r="E101" s="1197">
        <v>9.0669000000000004</v>
      </c>
      <c r="F101" s="107"/>
      <c r="G101" s="107"/>
      <c r="H101" s="107"/>
      <c r="I101" s="107"/>
      <c r="J101" s="107"/>
      <c r="K101" s="107"/>
      <c r="L101" s="107"/>
      <c r="M101" s="107"/>
      <c r="N101" s="107"/>
      <c r="O101" s="116"/>
      <c r="Q101" s="43"/>
      <c r="R101" s="43"/>
      <c r="S101" s="43"/>
      <c r="T101" s="43"/>
    </row>
    <row r="102" spans="1:73" ht="10.5">
      <c r="A102" s="132" t="s">
        <v>737</v>
      </c>
      <c r="B102" s="53">
        <v>2.4E-2</v>
      </c>
      <c r="C102" s="116">
        <v>1.6963432291666667</v>
      </c>
      <c r="D102" s="116"/>
      <c r="E102" s="1197">
        <v>1.6963432291666667</v>
      </c>
      <c r="F102" s="107"/>
      <c r="G102" s="107"/>
      <c r="H102" s="107"/>
      <c r="I102" s="107"/>
      <c r="J102" s="107"/>
      <c r="K102" s="107"/>
      <c r="L102" s="107"/>
      <c r="M102" s="107"/>
      <c r="N102" s="107"/>
      <c r="O102" s="116"/>
      <c r="Q102" s="43"/>
      <c r="R102" s="43"/>
      <c r="S102" s="43"/>
      <c r="T102" s="43"/>
    </row>
    <row r="103" spans="1:73" ht="10.5">
      <c r="A103" s="132" t="s">
        <v>531</v>
      </c>
      <c r="B103" s="1196">
        <v>0.05</v>
      </c>
      <c r="C103" s="1197">
        <v>0.94839210069444446</v>
      </c>
      <c r="D103" s="107"/>
      <c r="E103" s="1197">
        <v>0.94839210069444446</v>
      </c>
      <c r="F103" s="107"/>
      <c r="G103" s="107"/>
      <c r="H103" s="107"/>
      <c r="I103" s="107"/>
      <c r="J103" s="107"/>
      <c r="K103" s="107"/>
      <c r="L103" s="107"/>
      <c r="M103" s="107"/>
      <c r="N103" s="107"/>
      <c r="O103" s="116"/>
      <c r="P103" s="43"/>
      <c r="Q103" s="43"/>
      <c r="R103" s="43"/>
      <c r="S103" s="43"/>
      <c r="T103" s="43"/>
    </row>
    <row r="104" spans="1:73" ht="10.5">
      <c r="A104" s="132" t="s">
        <v>450</v>
      </c>
      <c r="B104" s="1196">
        <v>0.1333</v>
      </c>
      <c r="C104" s="1197">
        <v>9.9170999999999996</v>
      </c>
      <c r="D104" s="107"/>
      <c r="E104" s="1197">
        <v>9.9170999999999996</v>
      </c>
      <c r="F104" s="107"/>
      <c r="G104" s="107"/>
      <c r="H104" s="107"/>
      <c r="I104" s="107"/>
      <c r="J104" s="107"/>
      <c r="K104" s="107"/>
      <c r="L104" s="107"/>
      <c r="M104" s="107"/>
      <c r="N104" s="107"/>
      <c r="O104" s="116"/>
      <c r="P104" s="43"/>
      <c r="Q104" s="43"/>
      <c r="R104" s="43"/>
      <c r="S104" s="43"/>
      <c r="T104" s="43"/>
    </row>
    <row r="105" spans="1:73" ht="10.5">
      <c r="A105" s="117" t="s">
        <v>696</v>
      </c>
      <c r="B105" s="118">
        <v>0.1333</v>
      </c>
      <c r="C105" s="119">
        <v>11.808911111</v>
      </c>
      <c r="D105" s="109"/>
      <c r="E105" s="119">
        <v>11.808911111</v>
      </c>
      <c r="F105" s="49" t="e">
        <v>#REF!</v>
      </c>
      <c r="G105" s="49" t="e">
        <v>#REF!</v>
      </c>
      <c r="H105" s="49" t="e">
        <v>#REF!</v>
      </c>
      <c r="I105" s="49" t="e">
        <v>#REF!</v>
      </c>
      <c r="J105" s="49" t="e">
        <v>#REF!</v>
      </c>
      <c r="K105" s="49" t="e">
        <v>#REF!</v>
      </c>
      <c r="L105" s="49" t="e">
        <v>#REF!</v>
      </c>
      <c r="M105" s="49" t="e">
        <v>#REF!</v>
      </c>
      <c r="N105" s="49" t="e">
        <v>#REF!</v>
      </c>
      <c r="O105" s="116"/>
      <c r="P105" s="43"/>
      <c r="Q105" s="43"/>
      <c r="R105" s="43"/>
      <c r="S105" s="43"/>
      <c r="T105" s="43"/>
    </row>
    <row r="106" spans="1:73">
      <c r="A106" s="50" t="s">
        <v>123</v>
      </c>
      <c r="B106" s="53">
        <v>0.2021</v>
      </c>
      <c r="C106" s="49">
        <v>50.202333332999999</v>
      </c>
      <c r="D106" s="49"/>
      <c r="E106" s="49">
        <v>50.202333332999999</v>
      </c>
      <c r="F106" s="49" t="e">
        <v>#REF!</v>
      </c>
      <c r="G106" s="49" t="e">
        <v>#REF!</v>
      </c>
      <c r="H106" s="49" t="e">
        <v>#REF!</v>
      </c>
      <c r="I106" s="49" t="e">
        <v>#REF!</v>
      </c>
      <c r="J106" s="49" t="e">
        <v>#REF!</v>
      </c>
      <c r="K106" s="49" t="e">
        <v>#REF!</v>
      </c>
      <c r="L106" s="49" t="e">
        <v>#REF!</v>
      </c>
      <c r="M106" s="49" t="e">
        <v>#REF!</v>
      </c>
      <c r="N106" s="49" t="e">
        <v>#REF!</v>
      </c>
      <c r="O106" s="116"/>
    </row>
    <row r="107" spans="1:73">
      <c r="A107" s="50" t="s">
        <v>649</v>
      </c>
      <c r="B107" s="53">
        <v>0.37</v>
      </c>
      <c r="C107" s="49">
        <v>3.7001899305555557</v>
      </c>
      <c r="D107" s="49"/>
      <c r="E107" s="49">
        <v>3.7001899305555557</v>
      </c>
      <c r="F107" s="49" t="e">
        <v>#REF!</v>
      </c>
      <c r="G107" s="49" t="e">
        <v>#REF!</v>
      </c>
      <c r="H107" s="49" t="e">
        <v>#REF!</v>
      </c>
      <c r="I107" s="49" t="e">
        <v>#REF!</v>
      </c>
      <c r="J107" s="49" t="e">
        <v>#REF!</v>
      </c>
      <c r="K107" s="49" t="e">
        <v>#REF!</v>
      </c>
      <c r="L107" s="49" t="e">
        <v>#REF!</v>
      </c>
      <c r="M107" s="49" t="e">
        <v>#REF!</v>
      </c>
      <c r="N107" s="49" t="e">
        <v>#REF!</v>
      </c>
      <c r="O107" s="116"/>
    </row>
    <row r="108" spans="1:73">
      <c r="A108" s="50" t="s">
        <v>501</v>
      </c>
      <c r="B108" s="53">
        <v>0.2</v>
      </c>
      <c r="C108" s="49">
        <v>3.8591333329999999</v>
      </c>
      <c r="D108" s="49"/>
      <c r="E108" s="49">
        <v>3.8591333329999999</v>
      </c>
      <c r="F108" s="49"/>
      <c r="G108" s="49"/>
      <c r="H108" s="49"/>
      <c r="I108" s="49"/>
      <c r="J108" s="49"/>
      <c r="K108" s="49"/>
      <c r="L108" s="49"/>
      <c r="M108" s="49"/>
      <c r="N108" s="49"/>
      <c r="O108" s="116"/>
    </row>
    <row r="109" spans="1:73" s="120" customFormat="1">
      <c r="A109" s="1782" t="s">
        <v>747</v>
      </c>
      <c r="B109" s="1799"/>
      <c r="C109" s="1780">
        <v>364.0429104154166</v>
      </c>
      <c r="D109" s="1780">
        <v>77.861411142999998</v>
      </c>
      <c r="E109" s="1780">
        <v>441.90432155841665</v>
      </c>
      <c r="F109" s="1780" t="e">
        <v>#REF!</v>
      </c>
      <c r="G109" s="1780" t="e">
        <v>#REF!</v>
      </c>
      <c r="H109" s="1780" t="e">
        <v>#REF!</v>
      </c>
      <c r="I109" s="1780" t="e">
        <v>#REF!</v>
      </c>
      <c r="J109" s="1780" t="e">
        <v>#REF!</v>
      </c>
      <c r="K109" s="1780" t="e">
        <v>#REF!</v>
      </c>
      <c r="L109" s="1780" t="e">
        <v>#REF!</v>
      </c>
      <c r="M109" s="1780" t="e">
        <v>#REF!</v>
      </c>
      <c r="N109" s="1780" t="e">
        <v>#REF!</v>
      </c>
      <c r="O109" s="116"/>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row>
    <row r="110" spans="1:73" s="120" customFormat="1">
      <c r="A110" s="1782" t="s">
        <v>748</v>
      </c>
      <c r="B110" s="1799"/>
      <c r="C110" s="1780">
        <v>418.6</v>
      </c>
      <c r="D110" s="1780">
        <v>108.4</v>
      </c>
      <c r="E110" s="1780">
        <v>527</v>
      </c>
      <c r="F110" s="1780" t="e">
        <v>#REF!</v>
      </c>
      <c r="G110" s="1780" t="e">
        <v>#REF!</v>
      </c>
      <c r="H110" s="1780" t="e">
        <v>#REF!</v>
      </c>
      <c r="I110" s="1780" t="e">
        <v>#REF!</v>
      </c>
      <c r="J110" s="1780" t="e">
        <v>#REF!</v>
      </c>
      <c r="K110" s="1780" t="e">
        <v>#REF!</v>
      </c>
      <c r="L110" s="1780" t="e">
        <v>#REF!</v>
      </c>
      <c r="M110" s="1780" t="e">
        <v>#REF!</v>
      </c>
      <c r="N110" s="1780" t="e">
        <v>#REF!</v>
      </c>
      <c r="O110" s="116"/>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row>
    <row r="111" spans="1:73">
      <c r="A111" s="50" t="s">
        <v>660</v>
      </c>
      <c r="B111" s="53"/>
      <c r="C111" s="49"/>
      <c r="D111" s="49"/>
      <c r="E111" s="49"/>
      <c r="F111" s="49" t="e">
        <v>#REF!</v>
      </c>
      <c r="G111" s="49" t="e">
        <v>#REF!</v>
      </c>
      <c r="H111" s="49" t="e">
        <v>#REF!</v>
      </c>
      <c r="I111" s="49" t="e">
        <v>#REF!</v>
      </c>
      <c r="J111" s="49" t="e">
        <v>#REF!</v>
      </c>
      <c r="K111" s="49" t="e">
        <v>#REF!</v>
      </c>
      <c r="L111" s="49" t="e">
        <v>#REF!</v>
      </c>
      <c r="M111" s="49" t="e">
        <v>#REF!</v>
      </c>
      <c r="N111" s="49" t="e">
        <v>#REF!</v>
      </c>
      <c r="O111" s="43"/>
    </row>
    <row r="112" spans="1:73" ht="10.5">
      <c r="A112" s="50"/>
      <c r="B112" s="53"/>
      <c r="C112" s="49"/>
      <c r="D112" s="49"/>
      <c r="E112" s="49"/>
      <c r="F112" s="107" t="e">
        <v>#REF!</v>
      </c>
      <c r="G112" s="107" t="e">
        <v>#REF!</v>
      </c>
      <c r="H112" s="107" t="e">
        <v>#REF!</v>
      </c>
      <c r="I112" s="107" t="e">
        <v>#REF!</v>
      </c>
      <c r="J112" s="107" t="e">
        <v>#REF!</v>
      </c>
      <c r="K112" s="107" t="e">
        <v>#REF!</v>
      </c>
      <c r="L112" s="107" t="e">
        <v>#REF!</v>
      </c>
      <c r="M112" s="107" t="e">
        <v>#REF!</v>
      </c>
      <c r="N112" s="107" t="e">
        <v>#REF!</v>
      </c>
      <c r="O112" s="43"/>
    </row>
    <row r="113" spans="6:14">
      <c r="F113" s="83" t="e">
        <v>#REF!</v>
      </c>
      <c r="G113" s="83" t="e">
        <v>#REF!</v>
      </c>
      <c r="H113" s="83" t="e">
        <v>#REF!</v>
      </c>
      <c r="I113" s="83" t="e">
        <v>#REF!</v>
      </c>
      <c r="J113" s="83" t="e">
        <v>#REF!</v>
      </c>
      <c r="K113" s="83" t="e">
        <v>#REF!</v>
      </c>
      <c r="L113" s="83" t="e">
        <v>#REF!</v>
      </c>
      <c r="M113" s="83" t="e">
        <v>#REF!</v>
      </c>
      <c r="N113" s="121" t="e">
        <v>#REF!</v>
      </c>
    </row>
    <row r="114" spans="6:14">
      <c r="F114" s="1200" t="e">
        <v>#REF!</v>
      </c>
      <c r="G114" s="1200" t="e">
        <v>#REF!</v>
      </c>
      <c r="H114" s="1200" t="e">
        <v>#REF!</v>
      </c>
      <c r="I114" s="1200" t="e">
        <v>#REF!</v>
      </c>
      <c r="J114" s="1200" t="e">
        <v>#REF!</v>
      </c>
      <c r="K114" s="1200" t="e">
        <v>#REF!</v>
      </c>
      <c r="L114" s="1200" t="e">
        <v>#REF!</v>
      </c>
      <c r="M114" s="1200" t="e">
        <v>#REF!</v>
      </c>
      <c r="N114" s="1582" t="e">
        <v>#REF!</v>
      </c>
    </row>
    <row r="115" spans="6:14">
      <c r="F115" s="1200" t="e">
        <v>#REF!</v>
      </c>
      <c r="G115" s="1200" t="e">
        <v>#REF!</v>
      </c>
      <c r="H115" s="1200" t="e">
        <v>#REF!</v>
      </c>
      <c r="I115" s="1200" t="e">
        <v>#REF!</v>
      </c>
      <c r="J115" s="1200" t="e">
        <v>#REF!</v>
      </c>
      <c r="K115" s="1200" t="e">
        <v>#REF!</v>
      </c>
      <c r="L115" s="1200" t="e">
        <v>#REF!</v>
      </c>
      <c r="M115" s="1200" t="e">
        <v>#REF!</v>
      </c>
      <c r="N115" s="1582" t="e">
        <v>#REF!</v>
      </c>
    </row>
    <row r="116" spans="6:14">
      <c r="F116" s="1200" t="e">
        <v>#REF!</v>
      </c>
      <c r="G116" s="1200" t="e">
        <v>#REF!</v>
      </c>
      <c r="H116" s="1200" t="e">
        <v>#REF!</v>
      </c>
      <c r="I116" s="1200" t="e">
        <v>#REF!</v>
      </c>
      <c r="J116" s="1200" t="e">
        <v>#REF!</v>
      </c>
      <c r="K116" s="1200" t="e">
        <v>#REF!</v>
      </c>
      <c r="L116" s="1200" t="e">
        <v>#REF!</v>
      </c>
      <c r="M116" s="1200" t="e">
        <v>#REF!</v>
      </c>
      <c r="N116" s="1582" t="e">
        <v>#REF!</v>
      </c>
    </row>
    <row r="117" spans="6:14">
      <c r="F117" s="1200" t="e">
        <v>#REF!</v>
      </c>
      <c r="G117" s="1200" t="e">
        <v>#REF!</v>
      </c>
      <c r="H117" s="1200" t="e">
        <v>#REF!</v>
      </c>
      <c r="I117" s="1200" t="e">
        <v>#REF!</v>
      </c>
      <c r="J117" s="1200" t="e">
        <v>#REF!</v>
      </c>
      <c r="K117" s="1200" t="e">
        <v>#REF!</v>
      </c>
      <c r="L117" s="1200" t="e">
        <v>#REF!</v>
      </c>
      <c r="M117" s="1200" t="e">
        <v>#REF!</v>
      </c>
      <c r="N117" s="1582" t="e">
        <v>#REF!</v>
      </c>
    </row>
    <row r="118" spans="6:14" ht="10.5">
      <c r="F118" s="1218" t="e">
        <v>#REF!</v>
      </c>
      <c r="G118" s="1218" t="e">
        <v>#REF!</v>
      </c>
      <c r="H118" s="1218" t="e">
        <v>#REF!</v>
      </c>
      <c r="I118" s="1218" t="e">
        <v>#REF!</v>
      </c>
      <c r="J118" s="1218" t="e">
        <v>#REF!</v>
      </c>
      <c r="K118" s="1218" t="e">
        <v>#REF!</v>
      </c>
      <c r="L118" s="1218" t="e">
        <v>#REF!</v>
      </c>
      <c r="M118" s="1218" t="e">
        <v>#REF!</v>
      </c>
      <c r="N118" s="1584" t="e">
        <v>#REF!</v>
      </c>
    </row>
    <row r="119" spans="6:14" ht="10.5">
      <c r="F119" s="122" t="e">
        <v>#REF!</v>
      </c>
      <c r="G119" s="122" t="e">
        <v>#REF!</v>
      </c>
      <c r="H119" s="122" t="e">
        <v>#REF!</v>
      </c>
      <c r="I119" s="122" t="e">
        <v>#REF!</v>
      </c>
      <c r="J119" s="122" t="e">
        <v>#REF!</v>
      </c>
      <c r="K119" s="122" t="e">
        <v>#REF!</v>
      </c>
      <c r="L119" s="122" t="e">
        <v>#REF!</v>
      </c>
      <c r="M119" s="122" t="e">
        <v>#REF!</v>
      </c>
      <c r="N119" s="123" t="e">
        <v>#REF!</v>
      </c>
    </row>
    <row r="120" spans="6:14" ht="11.1" thickBot="1">
      <c r="F120" s="124" t="e">
        <v>#REF!</v>
      </c>
      <c r="G120" s="124" t="e">
        <v>#REF!</v>
      </c>
      <c r="H120" s="124" t="e">
        <v>#REF!</v>
      </c>
      <c r="I120" s="124" t="e">
        <v>#REF!</v>
      </c>
      <c r="J120" s="124" t="e">
        <v>#REF!</v>
      </c>
      <c r="K120" s="124" t="e">
        <v>#REF!</v>
      </c>
      <c r="L120" s="124" t="e">
        <v>#REF!</v>
      </c>
      <c r="M120" s="124" t="e">
        <v>#REF!</v>
      </c>
      <c r="N120" s="1219" t="e">
        <v>#REF!</v>
      </c>
    </row>
  </sheetData>
  <phoneticPr fontId="3" type="noConversion"/>
  <pageMargins left="0.75" right="0.75" top="1" bottom="1" header="0.5" footer="0.5"/>
  <pageSetup orientation="portrait" r:id="rId1"/>
  <headerFooter alignWithMargins="0">
    <oddHeader>&amp;LClassification: Confidential&amp;CStatus: Draft&amp;RExpiry Date: 2008-09-26</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101"/>
  <sheetViews>
    <sheetView topLeftCell="A50" workbookViewId="0">
      <selection activeCell="C83" sqref="C83"/>
    </sheetView>
  </sheetViews>
  <sheetFormatPr defaultColWidth="9.140625" defaultRowHeight="9.9499999999999993"/>
  <cols>
    <col min="1" max="1" width="18.140625" style="55" customWidth="1"/>
    <col min="2" max="2" width="13.5703125" style="55" customWidth="1"/>
    <col min="3" max="5" width="9.140625" style="55"/>
    <col min="6" max="14" width="0" style="55" hidden="1" customWidth="1"/>
    <col min="15" max="15" width="9.140625" style="55"/>
    <col min="16" max="16" width="50.42578125" style="55" customWidth="1"/>
    <col min="17" max="16384" width="9.140625" style="55"/>
  </cols>
  <sheetData>
    <row r="1" spans="1:15" ht="18">
      <c r="A1" s="2160" t="s">
        <v>754</v>
      </c>
      <c r="B1" s="2160"/>
      <c r="C1" s="2160"/>
      <c r="D1" s="2160"/>
      <c r="E1" s="2160"/>
    </row>
    <row r="2" spans="1:15" ht="10.5" thickBot="1">
      <c r="A2" s="43"/>
      <c r="B2" s="43"/>
      <c r="C2" s="43"/>
      <c r="D2" s="43"/>
      <c r="E2" s="43"/>
      <c r="O2" s="43"/>
    </row>
    <row r="3" spans="1:15" s="58" customFormat="1" ht="10.5">
      <c r="A3" s="90" t="s">
        <v>398</v>
      </c>
      <c r="B3" s="91" t="s">
        <v>401</v>
      </c>
      <c r="C3" s="90" t="s">
        <v>331</v>
      </c>
      <c r="D3" s="90"/>
      <c r="E3" s="90"/>
      <c r="F3" s="92" t="s">
        <v>711</v>
      </c>
      <c r="G3" s="92"/>
      <c r="H3" s="93"/>
      <c r="I3" s="94" t="s">
        <v>712</v>
      </c>
      <c r="J3" s="92"/>
      <c r="K3" s="93"/>
      <c r="L3" s="94" t="s">
        <v>713</v>
      </c>
      <c r="M3" s="92"/>
      <c r="N3" s="93"/>
      <c r="O3" s="57"/>
    </row>
    <row r="4" spans="1:15" s="58" customFormat="1" ht="10.5">
      <c r="A4" s="90" t="s">
        <v>61</v>
      </c>
      <c r="B4" s="90"/>
      <c r="C4" s="91" t="s">
        <v>702</v>
      </c>
      <c r="D4" s="91" t="s">
        <v>15</v>
      </c>
      <c r="E4" s="91" t="s">
        <v>16</v>
      </c>
      <c r="F4" s="1959" t="s">
        <v>714</v>
      </c>
      <c r="G4" s="1497" t="s">
        <v>715</v>
      </c>
      <c r="H4" s="1498" t="s">
        <v>16</v>
      </c>
      <c r="I4" s="1499" t="s">
        <v>714</v>
      </c>
      <c r="J4" s="1497" t="s">
        <v>715</v>
      </c>
      <c r="K4" s="1498" t="s">
        <v>16</v>
      </c>
      <c r="L4" s="1499" t="s">
        <v>714</v>
      </c>
      <c r="M4" s="1497" t="s">
        <v>715</v>
      </c>
      <c r="N4" s="1498" t="s">
        <v>16</v>
      </c>
      <c r="O4" s="57"/>
    </row>
    <row r="5" spans="1:15" ht="10.5">
      <c r="A5" s="59" t="s">
        <v>21</v>
      </c>
      <c r="B5" s="53">
        <v>0.85</v>
      </c>
      <c r="C5" s="49">
        <v>7.5802766300000002</v>
      </c>
      <c r="D5" s="49">
        <v>11.585453944999999</v>
      </c>
      <c r="E5" s="49">
        <v>19.165730574999998</v>
      </c>
      <c r="F5" s="95"/>
      <c r="G5" s="95"/>
      <c r="H5" s="95"/>
      <c r="I5" s="95"/>
      <c r="J5" s="95"/>
      <c r="K5" s="95"/>
      <c r="L5" s="95"/>
      <c r="M5" s="95"/>
      <c r="N5" s="95"/>
      <c r="O5" s="43"/>
    </row>
    <row r="6" spans="1:15">
      <c r="A6" s="50" t="s">
        <v>593</v>
      </c>
      <c r="B6" s="53">
        <v>0.32700000000000001</v>
      </c>
      <c r="C6" s="49">
        <v>9.197994156</v>
      </c>
      <c r="D6" s="49">
        <v>0.66833923299999998</v>
      </c>
      <c r="E6" s="49">
        <v>9.8663333889999993</v>
      </c>
      <c r="F6" s="49">
        <v>48.06466273600001</v>
      </c>
      <c r="G6" s="49">
        <v>15.65430989</v>
      </c>
      <c r="H6" s="49">
        <v>63.71897262600001</v>
      </c>
      <c r="I6" s="49">
        <v>50.498404556934773</v>
      </c>
      <c r="J6" s="49">
        <v>21.952274020065214</v>
      </c>
      <c r="K6" s="49">
        <v>72.450678576999991</v>
      </c>
      <c r="L6" s="49">
        <v>46.768410322608695</v>
      </c>
      <c r="M6" s="49">
        <v>20.687175979173912</v>
      </c>
      <c r="N6" s="49">
        <v>67.455586301782603</v>
      </c>
      <c r="O6" s="43"/>
    </row>
    <row r="7" spans="1:15">
      <c r="A7" s="50" t="s">
        <v>33</v>
      </c>
      <c r="B7" s="53">
        <v>0.45</v>
      </c>
      <c r="C7" s="49">
        <v>24.763798920999999</v>
      </c>
      <c r="D7" s="49">
        <v>4.4518998359999999</v>
      </c>
      <c r="E7" s="49">
        <v>29.215698756999998</v>
      </c>
      <c r="F7" s="49">
        <v>2.6447324499999989</v>
      </c>
      <c r="G7" s="49">
        <v>3.3786813000000027E-2</v>
      </c>
      <c r="H7" s="49">
        <v>2.6785192629999988</v>
      </c>
      <c r="I7" s="49">
        <v>3.7110427948043485</v>
      </c>
      <c r="J7" s="49">
        <v>0.18270521763043474</v>
      </c>
      <c r="K7" s="49">
        <v>3.8937480124347834</v>
      </c>
      <c r="L7" s="49">
        <v>1.3655585974565221</v>
      </c>
      <c r="M7" s="49">
        <v>9.975423886956522E-2</v>
      </c>
      <c r="N7" s="49">
        <v>1.4653128363260872</v>
      </c>
      <c r="O7" s="43"/>
    </row>
    <row r="8" spans="1:15">
      <c r="A8" s="50" t="s">
        <v>163</v>
      </c>
      <c r="B8" s="53">
        <v>0.65129999999999999</v>
      </c>
      <c r="C8" s="49">
        <v>2.4960406079999999</v>
      </c>
      <c r="D8" s="49">
        <v>0</v>
      </c>
      <c r="E8" s="49">
        <v>2.4960406079999999</v>
      </c>
      <c r="F8" s="49">
        <v>3.6930180650000008</v>
      </c>
      <c r="G8" s="49">
        <v>0.26041494400000004</v>
      </c>
      <c r="H8" s="49">
        <v>3.9534330090000007</v>
      </c>
      <c r="I8" s="49">
        <v>4.3831244472173889</v>
      </c>
      <c r="J8" s="49">
        <v>0.42719130580434778</v>
      </c>
      <c r="K8" s="49">
        <v>4.8103157530217366</v>
      </c>
      <c r="L8" s="49">
        <v>4.5478516534565214</v>
      </c>
      <c r="M8" s="49">
        <v>0.52557749763043493</v>
      </c>
      <c r="N8" s="49">
        <v>5.0734291510869562</v>
      </c>
      <c r="O8" s="43"/>
    </row>
    <row r="9" spans="1:15">
      <c r="A9" s="50" t="s">
        <v>594</v>
      </c>
      <c r="B9" s="53">
        <v>0.58899999999999997</v>
      </c>
      <c r="C9" s="49">
        <v>2.6322430849999998</v>
      </c>
      <c r="D9" s="49">
        <v>0</v>
      </c>
      <c r="E9" s="49">
        <v>2.6322430849999998</v>
      </c>
      <c r="F9" s="49">
        <v>1.1547850990000001</v>
      </c>
      <c r="G9" s="49">
        <v>0</v>
      </c>
      <c r="H9" s="49">
        <v>1.1547850990000001</v>
      </c>
      <c r="I9" s="49">
        <v>1.6376508593260866</v>
      </c>
      <c r="J9" s="49">
        <v>0</v>
      </c>
      <c r="K9" s="49">
        <v>1.6376508593260866</v>
      </c>
      <c r="L9" s="49">
        <v>1.7158262281521734</v>
      </c>
      <c r="M9" s="49">
        <v>0</v>
      </c>
      <c r="N9" s="49">
        <v>1.7158262281521734</v>
      </c>
      <c r="O9" s="43"/>
    </row>
    <row r="10" spans="1:15">
      <c r="A10" s="50" t="s">
        <v>42</v>
      </c>
      <c r="B10" s="330">
        <v>0.36660500000000001</v>
      </c>
      <c r="C10" s="49">
        <v>54.682902714999997</v>
      </c>
      <c r="D10" s="49">
        <v>0</v>
      </c>
      <c r="E10" s="49">
        <v>54.682902714999997</v>
      </c>
      <c r="F10" s="49">
        <v>101.62059656999998</v>
      </c>
      <c r="G10" s="49">
        <v>43.250808901000021</v>
      </c>
      <c r="H10" s="49">
        <v>144.871405471</v>
      </c>
      <c r="I10" s="49">
        <v>123.21095020947826</v>
      </c>
      <c r="J10" s="49">
        <v>50.813453696760838</v>
      </c>
      <c r="K10" s="49">
        <v>174.02440390623909</v>
      </c>
      <c r="L10" s="49">
        <v>119.13701010815218</v>
      </c>
      <c r="M10" s="49">
        <v>41.51684663056524</v>
      </c>
      <c r="N10" s="49">
        <v>160.65385673871742</v>
      </c>
      <c r="O10" s="43"/>
    </row>
    <row r="11" spans="1:15">
      <c r="A11" s="50" t="s">
        <v>47</v>
      </c>
      <c r="B11" s="53">
        <v>0.7</v>
      </c>
      <c r="C11" s="49">
        <v>81.265120052</v>
      </c>
      <c r="D11" s="49">
        <v>28.509177671</v>
      </c>
      <c r="E11" s="49">
        <v>109.774297723</v>
      </c>
      <c r="F11" s="49">
        <v>7.0508770450000018</v>
      </c>
      <c r="G11" s="49">
        <v>0</v>
      </c>
      <c r="H11" s="49">
        <v>7.0508770450000018</v>
      </c>
      <c r="I11" s="49">
        <v>7.2649684560652164</v>
      </c>
      <c r="J11" s="49">
        <v>0</v>
      </c>
      <c r="K11" s="49">
        <v>7.2649684560652164</v>
      </c>
      <c r="L11" s="49">
        <v>5.9164142816086951</v>
      </c>
      <c r="M11" s="49">
        <v>0</v>
      </c>
      <c r="N11" s="49">
        <v>5.9164142816086951</v>
      </c>
      <c r="O11" s="43"/>
    </row>
    <row r="12" spans="1:15">
      <c r="A12" s="50" t="s">
        <v>51</v>
      </c>
      <c r="B12" s="53">
        <v>0.1241</v>
      </c>
      <c r="C12" s="49">
        <v>6.9371642409999996</v>
      </c>
      <c r="D12" s="49">
        <v>1.878512712</v>
      </c>
      <c r="E12" s="49">
        <v>8.8156769530000005</v>
      </c>
      <c r="F12" s="49">
        <v>76.608510824000007</v>
      </c>
      <c r="G12" s="49">
        <v>33.348157144000005</v>
      </c>
      <c r="H12" s="49">
        <v>109.956667968</v>
      </c>
      <c r="I12" s="49">
        <v>100.69454216219569</v>
      </c>
      <c r="J12" s="49">
        <v>31.373944236521737</v>
      </c>
      <c r="K12" s="49">
        <v>132.06848639871743</v>
      </c>
      <c r="L12" s="49">
        <v>98.960600707086911</v>
      </c>
      <c r="M12" s="49">
        <v>40.648363156717394</v>
      </c>
      <c r="N12" s="49">
        <v>139.60896386380432</v>
      </c>
      <c r="O12" s="43"/>
    </row>
    <row r="13" spans="1:15">
      <c r="A13" s="50" t="s">
        <v>173</v>
      </c>
      <c r="B13" s="127" t="s">
        <v>162</v>
      </c>
      <c r="C13" s="49">
        <v>0.17936155100000001</v>
      </c>
      <c r="D13" s="49">
        <v>0.977207096</v>
      </c>
      <c r="E13" s="49">
        <v>1.1565686470000001</v>
      </c>
      <c r="F13" s="49">
        <v>0.60662212199999987</v>
      </c>
      <c r="G13" s="49">
        <v>19.553438682000003</v>
      </c>
      <c r="H13" s="49">
        <v>20.160060804000004</v>
      </c>
      <c r="I13" s="49">
        <v>0.26186117147826099</v>
      </c>
      <c r="J13" s="49">
        <v>8.8845863582608704</v>
      </c>
      <c r="K13" s="49">
        <v>9.146447529739131</v>
      </c>
      <c r="L13" s="49">
        <v>2.5019876581739133</v>
      </c>
      <c r="M13" s="49">
        <v>12.986077280978254</v>
      </c>
      <c r="N13" s="49">
        <v>15.488064939152167</v>
      </c>
      <c r="O13" s="43"/>
    </row>
    <row r="14" spans="1:15">
      <c r="A14" s="50" t="s">
        <v>419</v>
      </c>
      <c r="B14" s="53">
        <v>0.1988</v>
      </c>
      <c r="C14" s="49">
        <v>0.659921545</v>
      </c>
      <c r="D14" s="49">
        <v>2.863840411</v>
      </c>
      <c r="E14" s="49">
        <v>3.523761956</v>
      </c>
      <c r="F14" s="49">
        <v>13.035073352000001</v>
      </c>
      <c r="G14" s="49">
        <v>4.8344285000000001E-2</v>
      </c>
      <c r="H14" s="49">
        <v>13.083417637000002</v>
      </c>
      <c r="I14" s="49">
        <v>8.5786813041304306</v>
      </c>
      <c r="J14" s="49">
        <v>6.0870000000048581E-6</v>
      </c>
      <c r="K14" s="49">
        <v>8.5786873911304298</v>
      </c>
      <c r="L14" s="49">
        <v>8.9257434028478233</v>
      </c>
      <c r="M14" s="49">
        <v>1.5914675956521736E-2</v>
      </c>
      <c r="N14" s="49">
        <v>8.9416580788043447</v>
      </c>
      <c r="O14" s="43"/>
    </row>
    <row r="15" spans="1:15">
      <c r="A15" s="50" t="s">
        <v>56</v>
      </c>
      <c r="B15" s="53">
        <v>0.55300000000000005</v>
      </c>
      <c r="C15" s="49">
        <v>22.946343522999999</v>
      </c>
      <c r="D15" s="49">
        <v>19.000328986</v>
      </c>
      <c r="E15" s="49">
        <v>41.946672508999995</v>
      </c>
      <c r="F15" s="49">
        <v>51.046852561000009</v>
      </c>
      <c r="G15" s="49">
        <v>0.59084505600000004</v>
      </c>
      <c r="H15" s="49">
        <v>51.637697617000008</v>
      </c>
      <c r="I15" s="49">
        <v>43.763943520695648</v>
      </c>
      <c r="J15" s="49">
        <v>1.4317286959130433</v>
      </c>
      <c r="K15" s="49">
        <v>45.195672216608692</v>
      </c>
      <c r="L15" s="49">
        <v>49.053771794717385</v>
      </c>
      <c r="M15" s="49">
        <v>0.84092445641304336</v>
      </c>
      <c r="N15" s="49">
        <v>49.894696251130426</v>
      </c>
      <c r="O15" s="43"/>
    </row>
    <row r="16" spans="1:15">
      <c r="A16" s="50" t="s">
        <v>57</v>
      </c>
      <c r="B16" s="53">
        <v>0.58550000000000002</v>
      </c>
      <c r="C16" s="49">
        <v>32.589424270999999</v>
      </c>
      <c r="D16" s="49">
        <v>63.602312574999999</v>
      </c>
      <c r="E16" s="49">
        <v>96.191736845999998</v>
      </c>
      <c r="F16" s="49">
        <v>20.297228989000001</v>
      </c>
      <c r="G16" s="49">
        <v>-0.12441604500000036</v>
      </c>
      <c r="H16" s="49">
        <v>20.172812944</v>
      </c>
      <c r="I16" s="49">
        <v>13.976306586521748</v>
      </c>
      <c r="J16" s="49">
        <v>0.98642163013043516</v>
      </c>
      <c r="K16" s="49">
        <v>14.962728216652183</v>
      </c>
      <c r="L16" s="49">
        <v>28.223802207652149</v>
      </c>
      <c r="M16" s="49">
        <v>2.8044042411521746</v>
      </c>
      <c r="N16" s="49">
        <v>31.028206448804323</v>
      </c>
      <c r="O16" s="43"/>
    </row>
    <row r="17" spans="1:15" ht="10.5">
      <c r="A17" s="50" t="s">
        <v>60</v>
      </c>
      <c r="B17" s="53">
        <v>0.43969999999999998</v>
      </c>
      <c r="C17" s="49">
        <v>10.071081669</v>
      </c>
      <c r="D17" s="49">
        <v>12.524379808000001</v>
      </c>
      <c r="E17" s="49">
        <v>22.595461477000001</v>
      </c>
      <c r="F17" s="96">
        <v>325.82295981300001</v>
      </c>
      <c r="G17" s="96">
        <v>112.61568967000004</v>
      </c>
      <c r="H17" s="96">
        <v>438.43864948300001</v>
      </c>
      <c r="I17" s="96">
        <v>357.98147606884783</v>
      </c>
      <c r="J17" s="96">
        <v>116.05231124808692</v>
      </c>
      <c r="K17" s="96">
        <v>474.03378731693471</v>
      </c>
      <c r="L17" s="96">
        <v>367.116976961913</v>
      </c>
      <c r="M17" s="96">
        <v>120.12503815745654</v>
      </c>
      <c r="N17" s="96">
        <v>487.24201511936946</v>
      </c>
      <c r="O17" s="43"/>
    </row>
    <row r="18" spans="1:15" ht="10.5">
      <c r="A18" s="50" t="s">
        <v>65</v>
      </c>
      <c r="B18" s="53">
        <v>0.64</v>
      </c>
      <c r="C18" s="49">
        <v>4.6213667429999994</v>
      </c>
      <c r="D18" s="49">
        <v>0</v>
      </c>
      <c r="E18" s="49">
        <v>4.6213667429999994</v>
      </c>
      <c r="F18" s="96"/>
      <c r="G18" s="96"/>
      <c r="H18" s="96"/>
      <c r="I18" s="96"/>
      <c r="J18" s="96"/>
      <c r="K18" s="96"/>
      <c r="L18" s="96"/>
      <c r="M18" s="96"/>
      <c r="N18" s="96"/>
      <c r="O18" s="43"/>
    </row>
    <row r="19" spans="1:15">
      <c r="A19" s="50" t="s">
        <v>68</v>
      </c>
      <c r="B19" s="53">
        <v>0.2</v>
      </c>
      <c r="C19" s="49">
        <v>5.9966218600000003</v>
      </c>
      <c r="D19" s="49">
        <v>4.4528238079999998</v>
      </c>
      <c r="E19" s="49">
        <v>10.449445667999999</v>
      </c>
      <c r="F19" s="49">
        <v>8.5541543950000012</v>
      </c>
      <c r="G19" s="49">
        <v>40.742887142000001</v>
      </c>
      <c r="H19" s="49">
        <v>49.297041536999998</v>
      </c>
      <c r="I19" s="49">
        <v>6.3662348899565213</v>
      </c>
      <c r="J19" s="49">
        <v>28.435703695108693</v>
      </c>
      <c r="K19" s="49">
        <v>34.801938585065216</v>
      </c>
      <c r="L19" s="49">
        <v>7.8017118274782629</v>
      </c>
      <c r="M19" s="49">
        <v>34.695045217673893</v>
      </c>
      <c r="N19" s="49">
        <v>42.496757045152158</v>
      </c>
      <c r="O19" s="43"/>
    </row>
    <row r="20" spans="1:15">
      <c r="A20" s="50" t="s">
        <v>71</v>
      </c>
      <c r="B20" s="127" t="s">
        <v>164</v>
      </c>
      <c r="C20" s="49">
        <v>17.795110154</v>
      </c>
      <c r="D20" s="49">
        <v>0.98294821899999996</v>
      </c>
      <c r="E20" s="49">
        <v>18.778058373</v>
      </c>
      <c r="F20" s="49">
        <v>20.925118088999994</v>
      </c>
      <c r="G20" s="49">
        <v>79.21951439499999</v>
      </c>
      <c r="H20" s="49">
        <v>100.14463248399998</v>
      </c>
      <c r="I20" s="49">
        <v>14.063627324326099</v>
      </c>
      <c r="J20" s="49">
        <v>56.155399674391312</v>
      </c>
      <c r="K20" s="49">
        <v>70.21902699871741</v>
      </c>
      <c r="L20" s="49">
        <v>19.494548109369561</v>
      </c>
      <c r="M20" s="49">
        <v>69.730045107608689</v>
      </c>
      <c r="N20" s="49">
        <v>89.224593216978249</v>
      </c>
      <c r="O20" s="43"/>
    </row>
    <row r="21" spans="1:15">
      <c r="A21" s="50" t="s">
        <v>74</v>
      </c>
      <c r="B21" s="127" t="s">
        <v>167</v>
      </c>
      <c r="C21" s="49">
        <v>68.309417809999999</v>
      </c>
      <c r="D21" s="49">
        <v>39.367101069</v>
      </c>
      <c r="E21" s="49">
        <v>107.676518879</v>
      </c>
      <c r="F21" s="49">
        <v>5.1550157360000011</v>
      </c>
      <c r="G21" s="49">
        <v>10.576235275</v>
      </c>
      <c r="H21" s="49">
        <v>15.731251011000001</v>
      </c>
      <c r="I21" s="49">
        <v>3.959560924304347</v>
      </c>
      <c r="J21" s="49">
        <v>7.3189902166304375</v>
      </c>
      <c r="K21" s="49">
        <v>11.278551140934784</v>
      </c>
      <c r="L21" s="49">
        <v>5.0357095172826094</v>
      </c>
      <c r="M21" s="49">
        <v>10.252450869804346</v>
      </c>
      <c r="N21" s="49">
        <v>15.288160387086954</v>
      </c>
      <c r="O21" s="43"/>
    </row>
    <row r="22" spans="1:15">
      <c r="A22" s="50" t="s">
        <v>178</v>
      </c>
      <c r="B22" s="127" t="s">
        <v>174</v>
      </c>
      <c r="C22" s="49">
        <v>24.948421435</v>
      </c>
      <c r="D22" s="49">
        <v>84.09346309499999</v>
      </c>
      <c r="E22" s="49">
        <v>109.04188452999999</v>
      </c>
      <c r="F22" s="49">
        <v>17.039694054999998</v>
      </c>
      <c r="G22" s="49">
        <v>10.133871649</v>
      </c>
      <c r="H22" s="49">
        <v>27.173565703999998</v>
      </c>
      <c r="I22" s="49">
        <v>15.808087139521737</v>
      </c>
      <c r="J22" s="49">
        <v>5.3476242370869542</v>
      </c>
      <c r="K22" s="49">
        <v>21.155711376608693</v>
      </c>
      <c r="L22" s="49">
        <v>16.872299033108696</v>
      </c>
      <c r="M22" s="49">
        <v>-1.3013030652176815E-3</v>
      </c>
      <c r="N22" s="49">
        <v>16.870997730043477</v>
      </c>
      <c r="O22" s="43"/>
    </row>
    <row r="23" spans="1:15">
      <c r="A23" s="50" t="s">
        <v>83</v>
      </c>
      <c r="B23" s="127">
        <v>0.31316899999999998</v>
      </c>
      <c r="C23" s="49">
        <v>33.987886655000004</v>
      </c>
      <c r="D23" s="49">
        <v>0.58008284899999996</v>
      </c>
      <c r="E23" s="49">
        <v>34.567969504000004</v>
      </c>
      <c r="F23" s="49">
        <v>60.572921186999999</v>
      </c>
      <c r="G23" s="49">
        <v>7.5955551640000003</v>
      </c>
      <c r="H23" s="49">
        <v>68.168476350999995</v>
      </c>
      <c r="I23" s="49">
        <v>67.369631630543509</v>
      </c>
      <c r="J23" s="49">
        <v>-9.3797573909565219</v>
      </c>
      <c r="K23" s="49">
        <v>57.989874239586989</v>
      </c>
      <c r="L23" s="49">
        <v>67.365656606760837</v>
      </c>
      <c r="M23" s="49">
        <v>0</v>
      </c>
      <c r="N23" s="49">
        <v>67.365656606760837</v>
      </c>
      <c r="O23" s="43"/>
    </row>
    <row r="24" spans="1:15">
      <c r="A24" s="50" t="s">
        <v>85</v>
      </c>
      <c r="B24" s="53">
        <v>0.33529999999999999</v>
      </c>
      <c r="C24" s="49">
        <v>7.8017521940000005</v>
      </c>
      <c r="D24" s="49">
        <v>29.214975315</v>
      </c>
      <c r="E24" s="49">
        <v>37.016727508999999</v>
      </c>
      <c r="F24" s="49">
        <v>31.415076659000004</v>
      </c>
      <c r="G24" s="49">
        <v>66.333311097999996</v>
      </c>
      <c r="H24" s="49">
        <v>97.748387757000003</v>
      </c>
      <c r="I24" s="49">
        <v>13.237162109847828</v>
      </c>
      <c r="J24" s="49">
        <v>22.564308913043494</v>
      </c>
      <c r="K24" s="49">
        <v>35.80147102289132</v>
      </c>
      <c r="L24" s="49">
        <v>1.8798496063912986</v>
      </c>
      <c r="M24" s="49">
        <v>-6.167498891302429E-3</v>
      </c>
      <c r="N24" s="49">
        <v>1.8736821074999961</v>
      </c>
      <c r="O24" s="43"/>
    </row>
    <row r="25" spans="1:15">
      <c r="A25" s="50" t="s">
        <v>88</v>
      </c>
      <c r="B25" s="127" t="s">
        <v>175</v>
      </c>
      <c r="C25" s="49">
        <v>40.199239836000004</v>
      </c>
      <c r="D25" s="49">
        <v>16.349421863</v>
      </c>
      <c r="E25" s="49">
        <v>56.548661699000007</v>
      </c>
      <c r="F25" s="49">
        <v>44.604406351000002</v>
      </c>
      <c r="G25" s="49">
        <v>0</v>
      </c>
      <c r="H25" s="49">
        <v>44.604406351000002</v>
      </c>
      <c r="I25" s="49">
        <v>40.766507392304327</v>
      </c>
      <c r="J25" s="49">
        <v>0</v>
      </c>
      <c r="K25" s="49">
        <v>40.766507392304327</v>
      </c>
      <c r="L25" s="49">
        <v>43.083665871260884</v>
      </c>
      <c r="M25" s="49">
        <v>0</v>
      </c>
      <c r="N25" s="49">
        <v>43.083665871260884</v>
      </c>
      <c r="O25" s="43"/>
    </row>
    <row r="26" spans="1:15">
      <c r="A26" s="50" t="s">
        <v>466</v>
      </c>
      <c r="B26" s="53">
        <v>0.41499999999999998</v>
      </c>
      <c r="C26" s="49">
        <v>5.2118689119999999</v>
      </c>
      <c r="D26" s="49">
        <v>3.8079999999999998E-6</v>
      </c>
      <c r="E26" s="49">
        <v>5.2118727199999997</v>
      </c>
      <c r="F26" s="49">
        <v>6.2105505939999981</v>
      </c>
      <c r="G26" s="49">
        <v>79.276371207999972</v>
      </c>
      <c r="H26" s="49">
        <v>85.486921801999969</v>
      </c>
      <c r="I26" s="49">
        <v>3.5388844891521747</v>
      </c>
      <c r="J26" s="49">
        <v>77.358575652934789</v>
      </c>
      <c r="K26" s="49">
        <v>80.89746014208697</v>
      </c>
      <c r="L26" s="49">
        <v>13.77430377230435</v>
      </c>
      <c r="M26" s="49">
        <v>206.87320815358697</v>
      </c>
      <c r="N26" s="49">
        <v>220.64751192589131</v>
      </c>
      <c r="O26" s="43"/>
    </row>
    <row r="27" spans="1:15">
      <c r="A27" s="50" t="s">
        <v>105</v>
      </c>
      <c r="B27" s="53">
        <v>0.30580000000000002</v>
      </c>
      <c r="C27" s="49">
        <v>8.3344975950000002</v>
      </c>
      <c r="D27" s="49">
        <v>154.48278002699999</v>
      </c>
      <c r="E27" s="49">
        <v>162.81727762199998</v>
      </c>
      <c r="F27" s="49">
        <v>25.683894780999999</v>
      </c>
      <c r="G27" s="49">
        <v>2.0032530769999997</v>
      </c>
      <c r="H27" s="49">
        <v>27.687147857999999</v>
      </c>
      <c r="I27" s="49">
        <v>23.952607131000001</v>
      </c>
      <c r="J27" s="49">
        <v>1.7675457618260875</v>
      </c>
      <c r="K27" s="49">
        <v>25.720152892826089</v>
      </c>
      <c r="L27" s="49">
        <v>28.995026672173907</v>
      </c>
      <c r="M27" s="49">
        <v>3.1991728264347823</v>
      </c>
      <c r="N27" s="49">
        <v>32.19419949860869</v>
      </c>
      <c r="O27" s="43"/>
    </row>
    <row r="28" spans="1:15">
      <c r="A28" s="50" t="s">
        <v>106</v>
      </c>
      <c r="B28" s="53">
        <v>0.30580000000000002</v>
      </c>
      <c r="C28" s="49">
        <v>36.670041216000001</v>
      </c>
      <c r="D28" s="49">
        <v>0</v>
      </c>
      <c r="E28" s="49">
        <v>36.670041216000001</v>
      </c>
      <c r="F28" s="49">
        <v>0.16705941700000002</v>
      </c>
      <c r="G28" s="49">
        <v>0.98887087900000026</v>
      </c>
      <c r="H28" s="49">
        <v>1.1559302960000002</v>
      </c>
      <c r="I28" s="49">
        <v>0.140351162</v>
      </c>
      <c r="J28" s="49">
        <v>0.69055293419565178</v>
      </c>
      <c r="K28" s="49">
        <v>0.83090409619565175</v>
      </c>
      <c r="L28" s="49">
        <v>0.18239699989130434</v>
      </c>
      <c r="M28" s="49">
        <v>1.041465219630435</v>
      </c>
      <c r="N28" s="49">
        <v>1.2238622195217395</v>
      </c>
      <c r="O28" s="43"/>
    </row>
    <row r="29" spans="1:15">
      <c r="A29" s="50" t="s">
        <v>108</v>
      </c>
      <c r="B29" s="53">
        <v>0.58840000000000003</v>
      </c>
      <c r="C29" s="49">
        <v>41.962687503999994</v>
      </c>
      <c r="D29" s="49">
        <v>0.160142274</v>
      </c>
      <c r="E29" s="49">
        <v>42.122829777999996</v>
      </c>
      <c r="F29" s="49"/>
      <c r="G29" s="49"/>
      <c r="H29" s="49"/>
      <c r="I29" s="49"/>
      <c r="J29" s="49"/>
      <c r="K29" s="49"/>
      <c r="L29" s="49"/>
      <c r="M29" s="49"/>
      <c r="N29" s="49"/>
      <c r="O29" s="43"/>
    </row>
    <row r="30" spans="1:15">
      <c r="A30" s="50" t="s">
        <v>636</v>
      </c>
      <c r="B30" s="53">
        <v>0.28849999999999998</v>
      </c>
      <c r="C30" s="49">
        <v>5.7856550999999999E-2</v>
      </c>
      <c r="D30" s="49">
        <v>5.6656383999999997E-2</v>
      </c>
      <c r="E30" s="49">
        <v>0.114512935</v>
      </c>
      <c r="F30" s="49">
        <v>1.1757460230000001</v>
      </c>
      <c r="G30" s="49">
        <v>0.99637747199999993</v>
      </c>
      <c r="H30" s="49">
        <v>2.1721234950000001</v>
      </c>
      <c r="I30" s="49">
        <v>3.7569276955217394</v>
      </c>
      <c r="J30" s="49">
        <v>0.6574417390869568</v>
      </c>
      <c r="K30" s="49">
        <v>4.4143694346086964</v>
      </c>
      <c r="L30" s="49">
        <v>8.4524330090869562</v>
      </c>
      <c r="M30" s="49">
        <v>1.1078604337608693</v>
      </c>
      <c r="N30" s="49">
        <v>9.5602934428478257</v>
      </c>
      <c r="O30" s="43"/>
    </row>
    <row r="31" spans="1:15">
      <c r="A31" s="50" t="s">
        <v>524</v>
      </c>
      <c r="B31" s="127" t="s">
        <v>176</v>
      </c>
      <c r="C31" s="49">
        <v>0.16675651799999999</v>
      </c>
      <c r="D31" s="49">
        <v>0.239674849</v>
      </c>
      <c r="E31" s="49">
        <v>0.40643136699999999</v>
      </c>
      <c r="F31" s="49"/>
      <c r="G31" s="49"/>
      <c r="H31" s="49"/>
      <c r="I31" s="49"/>
      <c r="J31" s="49"/>
      <c r="K31" s="49"/>
      <c r="L31" s="49"/>
      <c r="M31" s="49"/>
      <c r="N31" s="49"/>
      <c r="O31" s="43"/>
    </row>
    <row r="32" spans="1:15">
      <c r="A32" s="50" t="s">
        <v>225</v>
      </c>
      <c r="B32" s="53">
        <v>0.18</v>
      </c>
      <c r="C32" s="49">
        <v>2.4905722790000002</v>
      </c>
      <c r="D32" s="49">
        <v>1.5387644000000001E-2</v>
      </c>
      <c r="E32" s="49">
        <v>2.5059599230000003</v>
      </c>
      <c r="F32" s="49">
        <v>9.4061426039999994</v>
      </c>
      <c r="G32" s="49">
        <v>1.4227271419999998</v>
      </c>
      <c r="H32" s="49">
        <v>10.828869745999999</v>
      </c>
      <c r="I32" s="49">
        <v>10.445310240413049</v>
      </c>
      <c r="J32" s="49">
        <v>1.5440614128043482</v>
      </c>
      <c r="K32" s="49">
        <v>11.989371653217397</v>
      </c>
      <c r="L32" s="49">
        <v>12.256926891217384</v>
      </c>
      <c r="M32" s="49">
        <v>1.5440336973260873</v>
      </c>
      <c r="N32" s="49">
        <v>13.800960588543472</v>
      </c>
      <c r="O32" s="43"/>
    </row>
    <row r="33" spans="1:24">
      <c r="A33" s="50" t="s">
        <v>112</v>
      </c>
      <c r="B33" s="127">
        <v>0.41499999999999998</v>
      </c>
      <c r="C33" s="49">
        <v>14.515205279</v>
      </c>
      <c r="D33" s="49">
        <v>0.55360528799999997</v>
      </c>
      <c r="E33" s="49">
        <v>15.068810567</v>
      </c>
      <c r="F33" s="49">
        <v>0.710101439</v>
      </c>
      <c r="G33" s="49">
        <v>4.1391657139999998</v>
      </c>
      <c r="H33" s="49">
        <v>4.8492671529999996</v>
      </c>
      <c r="I33" s="49">
        <v>1.662160218152174</v>
      </c>
      <c r="J33" s="49">
        <v>3.1661207612608702</v>
      </c>
      <c r="K33" s="49">
        <v>4.8282809794130443</v>
      </c>
      <c r="L33" s="49">
        <v>0.69628419391304353</v>
      </c>
      <c r="M33" s="49">
        <v>4.1017335867391296</v>
      </c>
      <c r="N33" s="49">
        <v>4.7980177806521729</v>
      </c>
      <c r="O33" s="43"/>
    </row>
    <row r="34" spans="1:24">
      <c r="A34" s="59" t="s">
        <v>285</v>
      </c>
      <c r="B34" s="127">
        <v>0.28849999999999998</v>
      </c>
      <c r="C34" s="49">
        <v>8.8473761369999995</v>
      </c>
      <c r="D34" s="49">
        <v>0</v>
      </c>
      <c r="E34" s="49">
        <v>8.8473761369999995</v>
      </c>
      <c r="F34" s="49"/>
      <c r="G34" s="49"/>
      <c r="H34" s="49"/>
      <c r="I34" s="49"/>
      <c r="J34" s="49"/>
      <c r="K34" s="49"/>
      <c r="L34" s="49"/>
      <c r="M34" s="49"/>
      <c r="N34" s="49"/>
      <c r="O34" s="43"/>
    </row>
    <row r="35" spans="1:24">
      <c r="A35" s="50" t="s">
        <v>113</v>
      </c>
      <c r="B35" s="127">
        <v>0.53200000000000003</v>
      </c>
      <c r="C35" s="49">
        <v>14.758555662999999</v>
      </c>
      <c r="D35" s="49">
        <v>9.4503957809999992</v>
      </c>
      <c r="E35" s="49">
        <v>24.208951444</v>
      </c>
      <c r="F35" s="49">
        <v>2.2216231220000004</v>
      </c>
      <c r="G35" s="49">
        <v>1.1294506000000003E-2</v>
      </c>
      <c r="H35" s="49">
        <v>2.2329176280000005</v>
      </c>
      <c r="I35" s="49">
        <v>2.017715172456521</v>
      </c>
      <c r="J35" s="49">
        <v>2.5998586173913041E-2</v>
      </c>
      <c r="K35" s="49">
        <v>2.0437137586304339</v>
      </c>
      <c r="L35" s="49">
        <v>2.2208671441739143</v>
      </c>
      <c r="M35" s="49">
        <v>1.253206558695652E-2</v>
      </c>
      <c r="N35" s="49">
        <v>2.2333992097608708</v>
      </c>
      <c r="O35" s="43"/>
    </row>
    <row r="36" spans="1:24">
      <c r="A36" s="50" t="s">
        <v>460</v>
      </c>
      <c r="B36" s="127">
        <v>0.59599999999999997</v>
      </c>
      <c r="C36" s="49">
        <v>18.111061377999999</v>
      </c>
      <c r="D36" s="49">
        <v>1.649580603</v>
      </c>
      <c r="E36" s="49">
        <v>19.760641980999999</v>
      </c>
      <c r="F36" s="49">
        <v>14.935944714000001</v>
      </c>
      <c r="G36" s="49">
        <v>1.5198046160000001</v>
      </c>
      <c r="H36" s="49">
        <v>16.455749330000003</v>
      </c>
      <c r="I36" s="49">
        <v>22.335512730108693</v>
      </c>
      <c r="J36" s="49">
        <v>2.4194539136304347</v>
      </c>
      <c r="K36" s="49">
        <v>24.754966643739127</v>
      </c>
      <c r="L36" s="49">
        <v>32.925217454413044</v>
      </c>
      <c r="M36" s="49">
        <v>2.869421192760869</v>
      </c>
      <c r="N36" s="49">
        <v>35.794638647173912</v>
      </c>
      <c r="O36" s="43"/>
    </row>
    <row r="37" spans="1:24">
      <c r="A37" s="50" t="s">
        <v>114</v>
      </c>
      <c r="B37" s="127">
        <v>0.34570000000000001</v>
      </c>
      <c r="C37" s="49">
        <v>55.56922548</v>
      </c>
      <c r="D37" s="49">
        <v>67.857885233000005</v>
      </c>
      <c r="E37" s="49">
        <v>123.427110713</v>
      </c>
      <c r="F37" s="49">
        <v>5.661208813</v>
      </c>
      <c r="G37" s="49">
        <v>0</v>
      </c>
      <c r="H37" s="49">
        <v>5.661208813</v>
      </c>
      <c r="I37" s="49">
        <v>4.5392306076086957</v>
      </c>
      <c r="J37" s="49">
        <v>0</v>
      </c>
      <c r="K37" s="49">
        <v>4.5392306076086957</v>
      </c>
      <c r="L37" s="49">
        <v>4.5735499154565202</v>
      </c>
      <c r="M37" s="49">
        <v>0</v>
      </c>
      <c r="N37" s="49">
        <v>4.5735499154565202</v>
      </c>
      <c r="O37" s="43"/>
    </row>
    <row r="38" spans="1:24">
      <c r="A38" s="59" t="s">
        <v>495</v>
      </c>
      <c r="B38" s="127">
        <v>0.45750000000000002</v>
      </c>
      <c r="C38" s="49">
        <v>2.1374777790000001</v>
      </c>
      <c r="D38" s="49">
        <v>2.3370854250000002</v>
      </c>
      <c r="E38" s="49">
        <v>4.4745632040000007</v>
      </c>
      <c r="F38" s="49"/>
      <c r="G38" s="49"/>
      <c r="H38" s="49"/>
      <c r="I38" s="49"/>
      <c r="J38" s="49"/>
      <c r="K38" s="49"/>
      <c r="L38" s="49"/>
      <c r="M38" s="49"/>
      <c r="N38" s="49"/>
      <c r="O38" s="43"/>
    </row>
    <row r="39" spans="1:24" ht="10.5">
      <c r="A39" s="1812" t="s">
        <v>382</v>
      </c>
      <c r="B39" s="1813"/>
      <c r="C39" s="1780">
        <v>668.49467194500039</v>
      </c>
      <c r="D39" s="1780">
        <v>557.90546580700004</v>
      </c>
      <c r="E39" s="1780">
        <v>1226.4001377520001</v>
      </c>
      <c r="F39" s="96">
        <v>254.438657979</v>
      </c>
      <c r="G39" s="96">
        <v>304.95923933699993</v>
      </c>
      <c r="H39" s="96">
        <v>559.39789731600001</v>
      </c>
      <c r="I39" s="96">
        <v>233.9595108572174</v>
      </c>
      <c r="J39" s="96">
        <v>198.07202010721741</v>
      </c>
      <c r="K39" s="96">
        <v>432.03153096443481</v>
      </c>
      <c r="L39" s="96">
        <v>265.86195004067389</v>
      </c>
      <c r="M39" s="96">
        <v>335.63376978545659</v>
      </c>
      <c r="N39" s="96">
        <v>601.49571982613031</v>
      </c>
      <c r="O39" s="43"/>
    </row>
    <row r="40" spans="1:24" ht="10.5">
      <c r="A40" s="1220"/>
      <c r="B40" s="97"/>
      <c r="C40" s="96"/>
      <c r="D40" s="96"/>
      <c r="E40" s="96"/>
      <c r="F40" s="96"/>
      <c r="G40" s="96"/>
      <c r="H40" s="96"/>
      <c r="I40" s="96"/>
      <c r="J40" s="96"/>
      <c r="K40" s="96"/>
      <c r="L40" s="96"/>
      <c r="M40" s="96"/>
      <c r="N40" s="96"/>
      <c r="O40" s="43"/>
      <c r="P40" s="43"/>
      <c r="Q40" s="43"/>
      <c r="R40" s="43"/>
      <c r="S40" s="43"/>
      <c r="T40" s="43"/>
      <c r="U40" s="43"/>
      <c r="V40" s="43"/>
      <c r="W40" s="43"/>
      <c r="X40" s="43"/>
    </row>
    <row r="41" spans="1:24" ht="10.5">
      <c r="A41" s="131"/>
      <c r="B41" s="131"/>
      <c r="C41" s="131"/>
      <c r="D41" s="131"/>
      <c r="E41" s="96"/>
      <c r="F41" s="96"/>
      <c r="G41" s="96"/>
      <c r="H41" s="96"/>
      <c r="I41" s="96"/>
      <c r="J41" s="96"/>
      <c r="K41" s="96"/>
      <c r="L41" s="96"/>
      <c r="M41" s="96"/>
      <c r="N41" s="96"/>
      <c r="O41" s="43"/>
      <c r="Q41" s="131"/>
      <c r="R41" s="131"/>
      <c r="S41" s="43"/>
      <c r="T41" s="43"/>
      <c r="U41" s="43"/>
      <c r="V41" s="43"/>
      <c r="W41" s="43"/>
      <c r="X41" s="43"/>
    </row>
    <row r="42" spans="1:24" ht="10.5">
      <c r="A42" s="132" t="s">
        <v>755</v>
      </c>
      <c r="B42" s="131"/>
      <c r="C42" s="131"/>
      <c r="D42" s="131"/>
      <c r="E42" s="96"/>
      <c r="F42" s="96"/>
      <c r="G42" s="96"/>
      <c r="H42" s="96"/>
      <c r="I42" s="96"/>
      <c r="J42" s="96"/>
      <c r="K42" s="96"/>
      <c r="L42" s="96"/>
      <c r="M42" s="96"/>
      <c r="N42" s="96"/>
      <c r="O42" s="43"/>
      <c r="Q42" s="131"/>
      <c r="R42" s="131"/>
      <c r="S42" s="43"/>
      <c r="T42" s="43"/>
      <c r="U42" s="43"/>
      <c r="V42" s="43"/>
      <c r="W42" s="43"/>
      <c r="X42" s="43"/>
    </row>
    <row r="43" spans="1:24">
      <c r="A43" s="133" t="s">
        <v>756</v>
      </c>
      <c r="B43" s="43"/>
      <c r="C43" s="43"/>
      <c r="D43" s="43"/>
      <c r="E43" s="43"/>
      <c r="F43" s="43"/>
      <c r="G43" s="43"/>
      <c r="H43" s="43"/>
      <c r="I43" s="43"/>
      <c r="J43" s="43"/>
      <c r="K43" s="43"/>
      <c r="L43" s="43"/>
      <c r="M43" s="43"/>
      <c r="N43" s="43"/>
      <c r="O43" s="43"/>
      <c r="Q43" s="43"/>
      <c r="R43" s="43"/>
      <c r="S43" s="43"/>
      <c r="T43" s="43"/>
      <c r="U43" s="43"/>
      <c r="V43" s="43"/>
      <c r="W43" s="43"/>
      <c r="X43" s="43"/>
    </row>
    <row r="44" spans="1:24" ht="10.5">
      <c r="A44" s="132" t="s">
        <v>757</v>
      </c>
      <c r="B44" s="131"/>
      <c r="C44" s="131"/>
      <c r="D44" s="131"/>
      <c r="E44" s="96"/>
      <c r="F44" s="96"/>
      <c r="G44" s="96"/>
      <c r="H44" s="96"/>
      <c r="I44" s="96"/>
      <c r="J44" s="96"/>
      <c r="K44" s="96"/>
      <c r="L44" s="96"/>
      <c r="M44" s="96"/>
      <c r="N44" s="96"/>
      <c r="O44" s="43"/>
      <c r="Q44" s="131"/>
      <c r="R44" s="131"/>
      <c r="S44" s="43"/>
      <c r="T44" s="43"/>
      <c r="U44" s="43"/>
      <c r="V44" s="43"/>
      <c r="W44" s="43"/>
      <c r="X44" s="43"/>
    </row>
    <row r="45" spans="1:24" ht="10.5">
      <c r="A45" s="132" t="s">
        <v>758</v>
      </c>
      <c r="B45" s="131"/>
      <c r="C45" s="131"/>
      <c r="D45" s="131"/>
      <c r="E45" s="96"/>
      <c r="F45" s="96"/>
      <c r="G45" s="96"/>
      <c r="H45" s="96"/>
      <c r="I45" s="96"/>
      <c r="J45" s="96"/>
      <c r="K45" s="96"/>
      <c r="L45" s="96"/>
      <c r="M45" s="96"/>
      <c r="N45" s="96"/>
      <c r="O45" s="43"/>
      <c r="Q45" s="131"/>
      <c r="R45" s="131"/>
      <c r="S45" s="43"/>
      <c r="T45" s="43"/>
      <c r="U45" s="43"/>
      <c r="V45" s="43"/>
      <c r="W45" s="43"/>
      <c r="X45" s="43"/>
    </row>
    <row r="46" spans="1:24" ht="10.5">
      <c r="A46" s="132" t="s">
        <v>759</v>
      </c>
      <c r="B46" s="97"/>
      <c r="C46" s="96"/>
      <c r="D46" s="96"/>
      <c r="E46" s="96"/>
      <c r="F46" s="96"/>
      <c r="G46" s="96"/>
      <c r="H46" s="96"/>
      <c r="I46" s="96"/>
      <c r="J46" s="96"/>
      <c r="K46" s="96"/>
      <c r="L46" s="96"/>
      <c r="M46" s="96"/>
      <c r="N46" s="96"/>
      <c r="O46" s="43"/>
      <c r="P46" s="43"/>
      <c r="Q46" s="43"/>
      <c r="R46" s="43"/>
      <c r="S46" s="43"/>
      <c r="T46" s="43"/>
      <c r="U46" s="43"/>
      <c r="V46" s="43"/>
      <c r="W46" s="43"/>
      <c r="X46" s="43"/>
    </row>
    <row r="47" spans="1:24" ht="10.5">
      <c r="A47" s="132" t="s">
        <v>760</v>
      </c>
      <c r="B47" s="97"/>
      <c r="C47" s="96"/>
      <c r="D47" s="96"/>
      <c r="E47" s="96"/>
      <c r="F47" s="96"/>
      <c r="G47" s="96"/>
      <c r="H47" s="96"/>
      <c r="I47" s="96"/>
      <c r="J47" s="96"/>
      <c r="K47" s="96"/>
      <c r="L47" s="96"/>
      <c r="M47" s="96"/>
      <c r="N47" s="96"/>
      <c r="O47" s="43"/>
      <c r="P47" s="43"/>
      <c r="Q47" s="43"/>
      <c r="R47" s="43"/>
      <c r="S47" s="43"/>
      <c r="T47" s="43"/>
      <c r="U47" s="43"/>
      <c r="V47" s="43"/>
      <c r="W47" s="43"/>
      <c r="X47" s="43"/>
    </row>
    <row r="48" spans="1:24" ht="10.5">
      <c r="A48" s="98"/>
      <c r="B48" s="98"/>
      <c r="C48" s="99"/>
      <c r="D48" s="99"/>
      <c r="E48" s="98"/>
      <c r="F48" s="49">
        <v>11.556415670000002</v>
      </c>
      <c r="G48" s="49">
        <v>1.7749978030000002</v>
      </c>
      <c r="H48" s="49">
        <v>13.331413473000001</v>
      </c>
      <c r="I48" s="49">
        <v>11.664940282652166</v>
      </c>
      <c r="J48" s="49">
        <v>1.79288565073913</v>
      </c>
      <c r="K48" s="49">
        <v>13.457825933391296</v>
      </c>
      <c r="L48" s="49">
        <v>11.564328618652178</v>
      </c>
      <c r="M48" s="49">
        <v>1.9209488051304344</v>
      </c>
      <c r="N48" s="49">
        <v>13.485277423782613</v>
      </c>
      <c r="O48" s="43"/>
      <c r="P48" s="43"/>
      <c r="Q48" s="43"/>
      <c r="R48" s="43"/>
      <c r="S48" s="43"/>
      <c r="T48" s="43"/>
      <c r="U48" s="43"/>
      <c r="V48" s="43"/>
      <c r="W48" s="43"/>
      <c r="X48" s="43"/>
    </row>
    <row r="49" spans="1:24" s="58" customFormat="1" ht="10.5">
      <c r="A49" s="90" t="s">
        <v>334</v>
      </c>
      <c r="B49" s="91" t="s">
        <v>401</v>
      </c>
      <c r="C49" s="100" t="s">
        <v>331</v>
      </c>
      <c r="D49" s="100"/>
      <c r="E49" s="90"/>
      <c r="F49" s="81">
        <v>60.975771878999993</v>
      </c>
      <c r="G49" s="82">
        <v>71.410323956999989</v>
      </c>
      <c r="H49" s="82">
        <v>132.38609583599998</v>
      </c>
      <c r="I49" s="82">
        <v>50.149921958217377</v>
      </c>
      <c r="J49" s="82">
        <v>60.179729238391303</v>
      </c>
      <c r="K49" s="82">
        <v>110.32965119660868</v>
      </c>
      <c r="L49" s="82">
        <v>63.80734808873914</v>
      </c>
      <c r="M49" s="82">
        <v>71.560481194804311</v>
      </c>
      <c r="N49" s="82">
        <v>135.36782928354344</v>
      </c>
      <c r="O49" s="57"/>
      <c r="P49" s="57"/>
      <c r="Q49" s="57"/>
      <c r="R49" s="57"/>
      <c r="S49" s="57"/>
      <c r="T49" s="57"/>
      <c r="U49" s="57"/>
      <c r="V49" s="57"/>
      <c r="W49" s="57"/>
      <c r="X49" s="57"/>
    </row>
    <row r="50" spans="1:24" s="58" customFormat="1" ht="10.5">
      <c r="A50" s="90" t="s">
        <v>61</v>
      </c>
      <c r="B50" s="90"/>
      <c r="C50" s="91" t="s">
        <v>702</v>
      </c>
      <c r="D50" s="91" t="s">
        <v>15</v>
      </c>
      <c r="E50" s="91" t="s">
        <v>16</v>
      </c>
      <c r="F50" s="1960">
        <v>63.513687803999993</v>
      </c>
      <c r="G50" s="1500">
        <v>40.957518461000006</v>
      </c>
      <c r="H50" s="1500">
        <v>104.47120626500001</v>
      </c>
      <c r="I50" s="1500">
        <v>50.47895640304349</v>
      </c>
      <c r="J50" s="1500">
        <v>33.749017284499992</v>
      </c>
      <c r="K50" s="1500">
        <v>84.227973687543482</v>
      </c>
      <c r="L50" s="1500">
        <v>45.120654726586942</v>
      </c>
      <c r="M50" s="1500">
        <v>26.968143261739126</v>
      </c>
      <c r="N50" s="1500">
        <v>72.088797988326064</v>
      </c>
      <c r="O50" s="57"/>
    </row>
    <row r="51" spans="1:24">
      <c r="A51" s="50" t="s">
        <v>223</v>
      </c>
      <c r="B51" s="53">
        <v>7.5999999999999998E-2</v>
      </c>
      <c r="C51" s="49">
        <v>17.969586125999999</v>
      </c>
      <c r="D51" s="49">
        <v>3.0453511780000002</v>
      </c>
      <c r="E51" s="49">
        <v>21.014937304</v>
      </c>
      <c r="F51" s="49">
        <v>10.980150032000003</v>
      </c>
      <c r="G51" s="49">
        <v>5.4840505490000018</v>
      </c>
      <c r="H51" s="49">
        <v>16.464200581000004</v>
      </c>
      <c r="I51" s="49">
        <v>3.0196487294347802</v>
      </c>
      <c r="J51" s="49">
        <v>7.2281671757391281</v>
      </c>
      <c r="K51" s="49">
        <v>10.247815905173908</v>
      </c>
      <c r="L51" s="49">
        <v>6.6095552856086934</v>
      </c>
      <c r="M51" s="49">
        <v>6.1129026079130426</v>
      </c>
      <c r="N51" s="49">
        <v>12.722457893521735</v>
      </c>
      <c r="O51" s="43"/>
    </row>
    <row r="52" spans="1:24">
      <c r="A52" s="50" t="s">
        <v>19</v>
      </c>
      <c r="B52" s="53">
        <v>0.1178</v>
      </c>
      <c r="C52" s="49">
        <v>0.50616958600000006</v>
      </c>
      <c r="D52" s="49">
        <v>7.2446580000000002E-3</v>
      </c>
      <c r="E52" s="49">
        <v>0.51341424400000002</v>
      </c>
      <c r="F52" s="49">
        <v>13.022169858</v>
      </c>
      <c r="G52" s="49">
        <v>14.770441538000002</v>
      </c>
      <c r="H52" s="49">
        <v>27.792611396000002</v>
      </c>
      <c r="I52" s="49">
        <v>10.000660946543475</v>
      </c>
      <c r="J52" s="49">
        <v>11.59991195704348</v>
      </c>
      <c r="K52" s="49">
        <v>21.600572903586954</v>
      </c>
      <c r="L52" s="49">
        <v>9.6302191156086945</v>
      </c>
      <c r="M52" s="49">
        <v>13.428072935239129</v>
      </c>
      <c r="N52" s="49">
        <v>23.058292050847825</v>
      </c>
      <c r="O52" s="43"/>
    </row>
    <row r="53" spans="1:24">
      <c r="A53" s="50" t="s">
        <v>528</v>
      </c>
      <c r="B53" s="53">
        <v>0.2</v>
      </c>
      <c r="C53" s="49">
        <v>0.44929556199999998</v>
      </c>
      <c r="D53" s="49">
        <v>0.82184890399999999</v>
      </c>
      <c r="E53" s="49">
        <v>1.271144466</v>
      </c>
      <c r="F53" s="49"/>
      <c r="G53" s="49"/>
      <c r="H53" s="49"/>
      <c r="I53" s="49"/>
      <c r="J53" s="49"/>
      <c r="K53" s="49"/>
      <c r="L53" s="49"/>
      <c r="M53" s="49"/>
      <c r="N53" s="49"/>
      <c r="O53" s="43"/>
    </row>
    <row r="54" spans="1:24">
      <c r="A54" s="50" t="s">
        <v>31</v>
      </c>
      <c r="B54" s="53">
        <v>0.28916900000000001</v>
      </c>
      <c r="C54" s="49">
        <v>7.9105624929999996</v>
      </c>
      <c r="D54" s="49">
        <v>100.707267178</v>
      </c>
      <c r="E54" s="49">
        <v>108.617829671</v>
      </c>
      <c r="F54" s="49">
        <v>5.2993632860000011</v>
      </c>
      <c r="G54" s="49">
        <v>3.8739120000000037E-2</v>
      </c>
      <c r="H54" s="49">
        <v>5.3381024060000009</v>
      </c>
      <c r="I54" s="49">
        <v>3.1537509534999999</v>
      </c>
      <c r="J54" s="49">
        <v>2.6508370804347831E-2</v>
      </c>
      <c r="K54" s="49">
        <v>3.1802593243043478</v>
      </c>
      <c r="L54" s="49">
        <v>7.1755050772608699</v>
      </c>
      <c r="M54" s="49">
        <v>-5.8586760869609428E-5</v>
      </c>
      <c r="N54" s="49">
        <v>7.1754464905000006</v>
      </c>
      <c r="O54" s="43"/>
    </row>
    <row r="55" spans="1:24">
      <c r="A55" s="50" t="s">
        <v>288</v>
      </c>
      <c r="B55" s="53">
        <v>0.1482</v>
      </c>
      <c r="C55" s="49">
        <v>2.8106304930000001</v>
      </c>
      <c r="D55" s="49">
        <v>8.0912766999999997E-2</v>
      </c>
      <c r="E55" s="49">
        <v>2.8915432600000002</v>
      </c>
      <c r="F55" s="49">
        <v>1.3067725270000001</v>
      </c>
      <c r="G55" s="49">
        <v>4.8759909889999991</v>
      </c>
      <c r="H55" s="49">
        <v>6.1827635159999996</v>
      </c>
      <c r="I55" s="49">
        <v>4.2006316638043479</v>
      </c>
      <c r="J55" s="49">
        <v>19.829726523456522</v>
      </c>
      <c r="K55" s="49">
        <v>24.03035818726087</v>
      </c>
      <c r="L55" s="49">
        <v>5.9491491611304355</v>
      </c>
      <c r="M55" s="49">
        <v>20.054525433217396</v>
      </c>
      <c r="N55" s="49">
        <v>26.003674594347832</v>
      </c>
      <c r="O55" s="43"/>
    </row>
    <row r="56" spans="1:24" ht="10.5">
      <c r="A56" s="50" t="s">
        <v>76</v>
      </c>
      <c r="B56" s="53">
        <v>0.6</v>
      </c>
      <c r="C56" s="49">
        <v>6.0008619289999992</v>
      </c>
      <c r="D56" s="49">
        <v>4.8479694520000001</v>
      </c>
      <c r="E56" s="49">
        <v>10.848831381</v>
      </c>
      <c r="F56" s="96">
        <v>193.384781221</v>
      </c>
      <c r="G56" s="96">
        <v>141.28767461600003</v>
      </c>
      <c r="H56" s="96">
        <v>334.67245583700003</v>
      </c>
      <c r="I56" s="96">
        <v>147.77466176126086</v>
      </c>
      <c r="J56" s="96">
        <v>135.76194750441303</v>
      </c>
      <c r="K56" s="96">
        <v>283.53660926567392</v>
      </c>
      <c r="L56" s="96">
        <v>175.28866681104344</v>
      </c>
      <c r="M56" s="96">
        <v>142.3838966294565</v>
      </c>
      <c r="N56" s="96">
        <v>317.67256344049997</v>
      </c>
      <c r="O56" s="43"/>
    </row>
    <row r="57" spans="1:24" ht="10.5">
      <c r="A57" s="50" t="s">
        <v>646</v>
      </c>
      <c r="B57" s="53">
        <v>0.1</v>
      </c>
      <c r="C57" s="49">
        <v>0.33832101399999998</v>
      </c>
      <c r="D57" s="49">
        <v>1.7671798080000001</v>
      </c>
      <c r="E57" s="49">
        <v>2.1055008220000002</v>
      </c>
      <c r="F57" s="99">
        <v>773.64639901300006</v>
      </c>
      <c r="G57" s="99">
        <v>558.86260362300004</v>
      </c>
      <c r="H57" s="99">
        <v>1332.5090026359999</v>
      </c>
      <c r="I57" s="99">
        <v>739.71564868732605</v>
      </c>
      <c r="J57" s="99">
        <v>449.88627885971732</v>
      </c>
      <c r="K57" s="99">
        <v>1189.6019275470435</v>
      </c>
      <c r="L57" s="99">
        <v>808.26759381363036</v>
      </c>
      <c r="M57" s="99">
        <v>598.14270457236967</v>
      </c>
      <c r="N57" s="99">
        <v>1406.4102983859998</v>
      </c>
      <c r="O57" s="43"/>
    </row>
    <row r="58" spans="1:24" ht="10.5">
      <c r="A58" s="1812" t="s">
        <v>338</v>
      </c>
      <c r="B58" s="1814"/>
      <c r="C58" s="1780">
        <v>35.985427203</v>
      </c>
      <c r="D58" s="1780">
        <v>111.27777394499999</v>
      </c>
      <c r="E58" s="1780">
        <v>147.26320114799998</v>
      </c>
      <c r="F58" s="99"/>
      <c r="G58" s="99"/>
      <c r="H58" s="98"/>
      <c r="I58" s="99"/>
      <c r="J58" s="98"/>
      <c r="K58" s="98"/>
      <c r="L58" s="99"/>
      <c r="M58" s="99"/>
      <c r="N58" s="98"/>
      <c r="O58" s="43"/>
    </row>
    <row r="59" spans="1:24">
      <c r="A59" s="1782" t="s">
        <v>43</v>
      </c>
      <c r="B59" s="1808"/>
      <c r="C59" s="1780">
        <v>704.48009914800036</v>
      </c>
      <c r="D59" s="1780">
        <v>669.18323975200008</v>
      </c>
      <c r="E59" s="1780">
        <v>1373.6633389000001</v>
      </c>
      <c r="F59" s="49">
        <v>3.0759999999633022E-6</v>
      </c>
      <c r="G59" s="49">
        <v>0</v>
      </c>
      <c r="H59" s="49">
        <v>3.0759999999633022E-6</v>
      </c>
      <c r="I59" s="49">
        <v>4.2654356956521866E-3</v>
      </c>
      <c r="J59" s="49">
        <v>0</v>
      </c>
      <c r="K59" s="49">
        <v>4.2654356956521866E-3</v>
      </c>
      <c r="L59" s="49">
        <v>-4.2654328260869631E-3</v>
      </c>
      <c r="M59" s="49">
        <v>0</v>
      </c>
      <c r="N59" s="49">
        <v>-4.2654328260869631E-3</v>
      </c>
      <c r="O59" s="43"/>
    </row>
    <row r="60" spans="1:24">
      <c r="A60" s="43"/>
      <c r="B60" s="43"/>
      <c r="C60" s="43"/>
      <c r="D60" s="43"/>
      <c r="E60" s="43"/>
      <c r="F60" s="49">
        <v>21.365886933000009</v>
      </c>
      <c r="G60" s="49">
        <v>3.4863826379999998</v>
      </c>
      <c r="H60" s="49">
        <v>24.852269571000008</v>
      </c>
      <c r="I60" s="49">
        <v>21.99581462026087</v>
      </c>
      <c r="J60" s="49">
        <v>4.0828649984565226</v>
      </c>
      <c r="K60" s="49">
        <v>26.078679618717391</v>
      </c>
      <c r="L60" s="49">
        <v>22.823285228739135</v>
      </c>
      <c r="M60" s="49">
        <v>3.9465766308043477</v>
      </c>
      <c r="N60" s="49">
        <v>26.769861859543482</v>
      </c>
      <c r="O60" s="43"/>
    </row>
    <row r="61" spans="1:24" ht="10.5">
      <c r="A61" s="1961" t="s">
        <v>359</v>
      </c>
      <c r="B61" s="1962"/>
      <c r="C61" s="2161" t="s">
        <v>414</v>
      </c>
      <c r="D61" s="2161"/>
      <c r="E61" s="2162"/>
      <c r="F61" s="83">
        <v>4.7141821979999996</v>
      </c>
      <c r="G61" s="83">
        <v>5.2131648000000017E-2</v>
      </c>
      <c r="H61" s="83">
        <v>4.7663138459999992</v>
      </c>
      <c r="I61" s="83">
        <v>5.4310047832391311</v>
      </c>
      <c r="J61" s="83">
        <v>7.269554406521736E-2</v>
      </c>
      <c r="K61" s="83">
        <v>5.5037003273043483</v>
      </c>
      <c r="L61" s="83">
        <v>5.2386811938260864</v>
      </c>
      <c r="M61" s="83">
        <v>0.17315163123913049</v>
      </c>
      <c r="N61" s="83">
        <v>5.4118328250652166</v>
      </c>
    </row>
    <row r="62" spans="1:24">
      <c r="A62" s="1221" t="s">
        <v>61</v>
      </c>
      <c r="B62" s="1222" t="s">
        <v>401</v>
      </c>
      <c r="C62" s="1223" t="s">
        <v>64</v>
      </c>
      <c r="D62" s="1222" t="s">
        <v>15</v>
      </c>
      <c r="E62" s="1224" t="s">
        <v>16</v>
      </c>
      <c r="F62" s="1200">
        <v>0.76849927399999995</v>
      </c>
      <c r="G62" s="1200">
        <v>9.8038461999999979E-2</v>
      </c>
      <c r="H62" s="1200">
        <v>0.86653773599999995</v>
      </c>
      <c r="I62" s="1200">
        <v>0.51648176215217401</v>
      </c>
      <c r="J62" s="1200">
        <v>1.4410867826087095E-3</v>
      </c>
      <c r="K62" s="1200">
        <v>0.51792284893478269</v>
      </c>
      <c r="L62" s="1200">
        <v>0.82660616200000048</v>
      </c>
      <c r="M62" s="1200">
        <v>1.7863585043478254E-2</v>
      </c>
      <c r="N62" s="1200">
        <v>0.84446974704347877</v>
      </c>
    </row>
    <row r="63" spans="1:24">
      <c r="A63" s="1225" t="s">
        <v>352</v>
      </c>
      <c r="B63" s="53">
        <v>0.17</v>
      </c>
      <c r="C63" s="86">
        <v>4.8047328219179999</v>
      </c>
      <c r="D63" s="116"/>
      <c r="E63" s="1226">
        <v>4.8047328219179999</v>
      </c>
      <c r="F63" s="1200">
        <v>10.475663063999999</v>
      </c>
      <c r="G63" s="1200">
        <v>7.7348112100000019</v>
      </c>
      <c r="H63" s="1200">
        <v>18.210474273999999</v>
      </c>
      <c r="I63" s="1200">
        <v>7.7144745333043483</v>
      </c>
      <c r="J63" s="1200">
        <v>4.7549338029130412</v>
      </c>
      <c r="K63" s="1200">
        <v>12.46940833621739</v>
      </c>
      <c r="L63" s="1200">
        <v>10.045059348956523</v>
      </c>
      <c r="M63" s="1200">
        <v>6.6350348936086974</v>
      </c>
      <c r="N63" s="1200">
        <v>16.680094242565218</v>
      </c>
    </row>
    <row r="64" spans="1:24">
      <c r="A64" s="1225" t="s">
        <v>464</v>
      </c>
      <c r="B64" s="53">
        <v>0.3</v>
      </c>
      <c r="C64" s="116"/>
      <c r="D64" s="87">
        <v>0.99309315068499993</v>
      </c>
      <c r="E64" s="1226">
        <v>0.99309315068499993</v>
      </c>
      <c r="F64" s="1200">
        <v>0.37072292299999993</v>
      </c>
      <c r="G64" s="1200">
        <v>2.0537886819999991</v>
      </c>
      <c r="H64" s="1200">
        <v>2.4245116049999988</v>
      </c>
      <c r="I64" s="1200">
        <v>0.32197282686956541</v>
      </c>
      <c r="J64" s="1200">
        <v>1.2995003255000002</v>
      </c>
      <c r="K64" s="1200">
        <v>1.6214731523695656</v>
      </c>
      <c r="L64" s="1200">
        <v>0.4911122603695649</v>
      </c>
      <c r="M64" s="1200">
        <v>2.5101202159782603</v>
      </c>
      <c r="N64" s="1200">
        <v>3.0012324763478251</v>
      </c>
    </row>
    <row r="65" spans="1:14">
      <c r="A65" s="1225" t="s">
        <v>631</v>
      </c>
      <c r="B65" s="53">
        <v>5.8799999999999998E-2</v>
      </c>
      <c r="C65" s="86">
        <v>1.2597405205479999</v>
      </c>
      <c r="D65" s="88">
        <v>4.4873980821999997E-2</v>
      </c>
      <c r="E65" s="1226">
        <v>1.3046145013699999</v>
      </c>
      <c r="F65" s="1200">
        <v>4.4540803300000009</v>
      </c>
      <c r="G65" s="1200">
        <v>49.630851758000006</v>
      </c>
      <c r="H65" s="1200">
        <v>54.084932088000009</v>
      </c>
      <c r="I65" s="1200">
        <v>4.6403791303478252</v>
      </c>
      <c r="J65" s="1200">
        <v>51.840344347239117</v>
      </c>
      <c r="K65" s="1200">
        <v>56.480723477586942</v>
      </c>
      <c r="L65" s="1200">
        <v>6.6739634784347848</v>
      </c>
      <c r="M65" s="1200">
        <v>79.121831522108693</v>
      </c>
      <c r="N65" s="1200">
        <v>85.795795000543478</v>
      </c>
    </row>
    <row r="66" spans="1:14" ht="10.5">
      <c r="A66" s="1225" t="s">
        <v>690</v>
      </c>
      <c r="B66" s="53">
        <v>8.5599999999999996E-2</v>
      </c>
      <c r="C66" s="86">
        <v>70.374467315068003</v>
      </c>
      <c r="D66" s="116"/>
      <c r="E66" s="1226">
        <v>70.374467315068003</v>
      </c>
      <c r="F66" s="1227">
        <v>42.149037798000016</v>
      </c>
      <c r="G66" s="1227">
        <v>63.056004398000006</v>
      </c>
      <c r="H66" s="1227">
        <v>105.20504219600002</v>
      </c>
      <c r="I66" s="1227">
        <v>40.624393091869564</v>
      </c>
      <c r="J66" s="1227">
        <v>62.051780104956507</v>
      </c>
      <c r="K66" s="1227">
        <v>102.67617319682608</v>
      </c>
      <c r="L66" s="1227">
        <v>46.094442239500005</v>
      </c>
      <c r="M66" s="1227">
        <v>92.404578478782611</v>
      </c>
      <c r="N66" s="1227">
        <v>138.49902071828262</v>
      </c>
    </row>
    <row r="67" spans="1:14" ht="10.5">
      <c r="A67" s="1225" t="s">
        <v>516</v>
      </c>
      <c r="B67" s="53">
        <v>0.255</v>
      </c>
      <c r="C67" s="86">
        <v>10.210186493151001</v>
      </c>
      <c r="D67" s="88">
        <v>29.928957369862999</v>
      </c>
      <c r="E67" s="1226">
        <v>40.139143863013999</v>
      </c>
      <c r="F67" s="101">
        <v>0</v>
      </c>
      <c r="G67" s="101">
        <v>0</v>
      </c>
      <c r="H67" s="101">
        <v>0</v>
      </c>
      <c r="I67" s="101">
        <v>0</v>
      </c>
      <c r="J67" s="101">
        <v>0</v>
      </c>
      <c r="K67" s="101">
        <v>0</v>
      </c>
      <c r="L67" s="101">
        <v>0</v>
      </c>
      <c r="M67" s="101">
        <v>0</v>
      </c>
      <c r="N67" s="101">
        <v>0</v>
      </c>
    </row>
    <row r="68" spans="1:14" ht="11.1" thickBot="1">
      <c r="A68" s="1225" t="s">
        <v>452</v>
      </c>
      <c r="B68" s="53">
        <v>9.6699999999999994E-2</v>
      </c>
      <c r="C68" s="86">
        <v>13.130642109589001</v>
      </c>
      <c r="D68" s="116"/>
      <c r="E68" s="1226">
        <v>13.130642109589001</v>
      </c>
      <c r="F68" s="102">
        <v>815.79543681100006</v>
      </c>
      <c r="G68" s="102">
        <v>621.91860802100007</v>
      </c>
      <c r="H68" s="102">
        <v>1437.7140448319999</v>
      </c>
      <c r="I68" s="102">
        <v>780.34004177919564</v>
      </c>
      <c r="J68" s="102">
        <v>511.93805896467381</v>
      </c>
      <c r="K68" s="102">
        <v>1292.2781007438696</v>
      </c>
      <c r="L68" s="102">
        <v>854.3620360531304</v>
      </c>
      <c r="M68" s="102">
        <v>690.54728305115225</v>
      </c>
      <c r="N68" s="102">
        <v>1544.9093191042825</v>
      </c>
    </row>
    <row r="69" spans="1:14">
      <c r="A69" s="1225" t="s">
        <v>691</v>
      </c>
      <c r="B69" s="53">
        <v>0.23330000000000001</v>
      </c>
      <c r="C69" s="89">
        <v>24.836762931507</v>
      </c>
      <c r="D69" s="89"/>
      <c r="E69" s="1226">
        <v>24.836762931507</v>
      </c>
    </row>
    <row r="70" spans="1:14">
      <c r="A70" s="1225" t="s">
        <v>444</v>
      </c>
      <c r="B70" s="53">
        <v>0.1333</v>
      </c>
      <c r="C70" s="86">
        <v>17.351404438355999</v>
      </c>
      <c r="D70" s="116"/>
      <c r="E70" s="1226">
        <v>17.351404438355999</v>
      </c>
    </row>
    <row r="71" spans="1:14">
      <c r="A71" s="1225" t="s">
        <v>445</v>
      </c>
      <c r="B71" s="53">
        <v>0.1333</v>
      </c>
      <c r="C71" s="86">
        <v>23.433334684931999</v>
      </c>
      <c r="D71" s="116"/>
      <c r="E71" s="1226">
        <v>23.433334684931999</v>
      </c>
    </row>
    <row r="72" spans="1:14">
      <c r="A72" s="1225" t="s">
        <v>692</v>
      </c>
      <c r="B72" s="53">
        <v>0.1333</v>
      </c>
      <c r="C72" s="86">
        <v>1.6958529315069999</v>
      </c>
      <c r="D72" s="116"/>
      <c r="E72" s="1226">
        <v>1.6958529315069999</v>
      </c>
    </row>
    <row r="73" spans="1:14">
      <c r="A73" s="1225" t="s">
        <v>442</v>
      </c>
      <c r="B73" s="53">
        <v>0.23330000000000001</v>
      </c>
      <c r="C73" s="86">
        <v>56.099200301370004</v>
      </c>
      <c r="D73" s="116"/>
      <c r="E73" s="1226">
        <v>56.099200301370004</v>
      </c>
    </row>
    <row r="74" spans="1:14">
      <c r="A74" s="1225" t="s">
        <v>454</v>
      </c>
      <c r="B74" s="53">
        <v>0.23330000000000001</v>
      </c>
      <c r="C74" s="89">
        <v>19.473874465752999</v>
      </c>
      <c r="D74" s="89"/>
      <c r="E74" s="1226">
        <v>19.473874465752999</v>
      </c>
    </row>
    <row r="75" spans="1:14">
      <c r="A75" s="1225" t="s">
        <v>152</v>
      </c>
      <c r="B75" s="53">
        <v>0.31850000000000001</v>
      </c>
      <c r="C75" s="116"/>
      <c r="D75" s="86">
        <v>42.725163712329</v>
      </c>
      <c r="E75" s="1226">
        <v>42.725163712329</v>
      </c>
    </row>
    <row r="76" spans="1:14">
      <c r="A76" s="1225" t="s">
        <v>150</v>
      </c>
      <c r="B76" s="53">
        <v>0.5</v>
      </c>
      <c r="C76" s="116">
        <v>22.415659432877</v>
      </c>
      <c r="D76" s="116"/>
      <c r="E76" s="1226">
        <v>22.415659432877</v>
      </c>
    </row>
    <row r="77" spans="1:14">
      <c r="A77" s="1225" t="s">
        <v>449</v>
      </c>
      <c r="B77" s="53">
        <v>0.1333</v>
      </c>
      <c r="C77" s="89">
        <v>4.5106537808220004</v>
      </c>
      <c r="D77" s="89"/>
      <c r="E77" s="1226">
        <v>4.5106537808220004</v>
      </c>
    </row>
    <row r="78" spans="1:14">
      <c r="A78" s="1225" t="s">
        <v>235</v>
      </c>
      <c r="B78" s="53">
        <v>0.3</v>
      </c>
      <c r="C78" s="116">
        <v>8.7113225753419989</v>
      </c>
      <c r="D78" s="116"/>
      <c r="E78" s="1226">
        <v>8.7113225753419989</v>
      </c>
    </row>
    <row r="79" spans="1:14">
      <c r="A79" s="1225" t="s">
        <v>148</v>
      </c>
      <c r="B79" s="53">
        <v>0.05</v>
      </c>
      <c r="C79" s="116">
        <v>7.7176404383560007</v>
      </c>
      <c r="D79" s="116"/>
      <c r="E79" s="1226">
        <v>7.7176404383560007</v>
      </c>
    </row>
    <row r="80" spans="1:14">
      <c r="A80" s="1225" t="s">
        <v>220</v>
      </c>
      <c r="B80" s="53">
        <v>0.15</v>
      </c>
      <c r="C80" s="116">
        <v>10.249029397259999</v>
      </c>
      <c r="D80" s="116"/>
      <c r="E80" s="1226">
        <v>10.249029397259999</v>
      </c>
    </row>
    <row r="81" spans="1:5">
      <c r="A81" s="1225" t="s">
        <v>737</v>
      </c>
      <c r="B81" s="53">
        <v>2.4E-2</v>
      </c>
      <c r="C81" s="116">
        <v>2.764308520548</v>
      </c>
      <c r="D81" s="116"/>
      <c r="E81" s="1226">
        <v>2.764308520548</v>
      </c>
    </row>
    <row r="82" spans="1:5">
      <c r="A82" s="1225" t="s">
        <v>531</v>
      </c>
      <c r="B82" s="53">
        <v>0.05</v>
      </c>
      <c r="C82" s="116">
        <v>1.633004630137</v>
      </c>
      <c r="D82" s="116"/>
      <c r="E82" s="1226">
        <v>1.633004630137</v>
      </c>
    </row>
    <row r="83" spans="1:5">
      <c r="A83" s="1225" t="s">
        <v>681</v>
      </c>
      <c r="B83" s="53">
        <v>0.3</v>
      </c>
      <c r="C83" s="116">
        <v>0.48712172602700005</v>
      </c>
      <c r="D83" s="116">
        <v>6.7629063013999999E-2</v>
      </c>
      <c r="E83" s="1226">
        <v>0.55475078904100006</v>
      </c>
    </row>
    <row r="84" spans="1:5">
      <c r="A84" s="1225" t="s">
        <v>662</v>
      </c>
      <c r="B84" s="53">
        <v>0.25</v>
      </c>
      <c r="C84" s="116">
        <v>1.5419116438359999</v>
      </c>
      <c r="D84" s="116">
        <v>0.12652732876700001</v>
      </c>
      <c r="E84" s="1226">
        <v>1.668438972603</v>
      </c>
    </row>
    <row r="85" spans="1:5">
      <c r="A85" s="1225" t="s">
        <v>761</v>
      </c>
      <c r="B85" s="53">
        <v>0.18329999999999999</v>
      </c>
      <c r="C85" s="89">
        <v>4.4633150680000004E-3</v>
      </c>
      <c r="D85" s="89">
        <v>3.9397634356160003</v>
      </c>
      <c r="E85" s="1226">
        <v>3.9442267506840003</v>
      </c>
    </row>
    <row r="86" spans="1:5">
      <c r="A86" s="1225" t="s">
        <v>682</v>
      </c>
      <c r="B86" s="53">
        <v>0.35</v>
      </c>
      <c r="C86" s="116">
        <v>0.126627178082</v>
      </c>
      <c r="D86" s="116">
        <v>3.9058109588999995E-2</v>
      </c>
      <c r="E86" s="1226">
        <v>0.16568528767099999</v>
      </c>
    </row>
    <row r="87" spans="1:5">
      <c r="A87" s="1225" t="s">
        <v>762</v>
      </c>
      <c r="B87" s="53">
        <v>0.25</v>
      </c>
      <c r="C87" s="116">
        <v>3.050219178E-3</v>
      </c>
      <c r="D87" s="116">
        <v>4.4578158904E-2</v>
      </c>
      <c r="E87" s="1226">
        <v>4.7628378082000003E-2</v>
      </c>
    </row>
    <row r="88" spans="1:5">
      <c r="A88" s="1225" t="s">
        <v>763</v>
      </c>
      <c r="B88" s="53">
        <v>0.5</v>
      </c>
      <c r="C88" s="116">
        <v>-1.9990136990000002E-3</v>
      </c>
      <c r="D88" s="116">
        <v>4.5738144273970001</v>
      </c>
      <c r="E88" s="1226">
        <v>4.5718154136980003</v>
      </c>
    </row>
    <row r="89" spans="1:5">
      <c r="A89" s="1225" t="s">
        <v>764</v>
      </c>
      <c r="B89" s="53">
        <v>0.26669999999999999</v>
      </c>
      <c r="C89" s="116">
        <v>2.9985205480000002E-3</v>
      </c>
      <c r="D89" s="116">
        <v>1.127497336986</v>
      </c>
      <c r="E89" s="1226">
        <v>1.1304958575340001</v>
      </c>
    </row>
    <row r="90" spans="1:5">
      <c r="A90" s="1225" t="s">
        <v>450</v>
      </c>
      <c r="B90" s="53">
        <v>0.1333</v>
      </c>
      <c r="C90" s="116">
        <v>10.411156301369999</v>
      </c>
      <c r="D90" s="116"/>
      <c r="E90" s="1226">
        <v>10.411156301369999</v>
      </c>
    </row>
    <row r="91" spans="1:5">
      <c r="A91" s="1225" t="s">
        <v>696</v>
      </c>
      <c r="B91" s="53">
        <v>0.1333</v>
      </c>
      <c r="C91" s="116">
        <v>11.918877917808</v>
      </c>
      <c r="D91" s="116"/>
      <c r="E91" s="1226">
        <v>11.918877917808</v>
      </c>
    </row>
    <row r="92" spans="1:5">
      <c r="A92" s="1225" t="s">
        <v>123</v>
      </c>
      <c r="B92" s="53">
        <v>0.2021</v>
      </c>
      <c r="C92" s="116">
        <v>46.648311589041001</v>
      </c>
      <c r="D92" s="116"/>
      <c r="E92" s="1226">
        <v>46.648311589041001</v>
      </c>
    </row>
    <row r="93" spans="1:5">
      <c r="A93" s="1225" t="s">
        <v>765</v>
      </c>
      <c r="B93" s="127" t="s">
        <v>67</v>
      </c>
      <c r="C93" s="116">
        <v>6.1676465753000002E-2</v>
      </c>
      <c r="D93" s="116">
        <v>10.92642389589</v>
      </c>
      <c r="E93" s="1226">
        <v>10.988100361642999</v>
      </c>
    </row>
    <row r="94" spans="1:5">
      <c r="A94" s="1225" t="s">
        <v>649</v>
      </c>
      <c r="B94" s="53">
        <v>0.37</v>
      </c>
      <c r="C94" s="116">
        <v>4.8594793123279993</v>
      </c>
      <c r="D94" s="116"/>
      <c r="E94" s="1226">
        <v>4.8594793123279993</v>
      </c>
    </row>
    <row r="95" spans="1:5">
      <c r="A95" s="1225" t="s">
        <v>501</v>
      </c>
      <c r="B95" s="53">
        <v>0.2</v>
      </c>
      <c r="C95" s="89">
        <v>3.2221515890410002</v>
      </c>
      <c r="D95" s="89"/>
      <c r="E95" s="1226">
        <v>3.2221515890410002</v>
      </c>
    </row>
    <row r="96" spans="1:5">
      <c r="A96" s="1225" t="s">
        <v>90</v>
      </c>
      <c r="B96" s="53">
        <v>0.25</v>
      </c>
      <c r="C96" s="116">
        <v>29.727005287670998</v>
      </c>
      <c r="D96" s="116">
        <v>1.3622001232879999</v>
      </c>
      <c r="E96" s="1226">
        <v>31.089205410958996</v>
      </c>
    </row>
    <row r="97" spans="1:5">
      <c r="A97" s="1225" t="s">
        <v>663</v>
      </c>
      <c r="B97" s="53">
        <v>0.25</v>
      </c>
      <c r="C97" s="116">
        <v>7.2170426027400003</v>
      </c>
      <c r="D97" s="116">
        <v>0.765566293151</v>
      </c>
      <c r="E97" s="1226">
        <v>7.9826088958910004</v>
      </c>
    </row>
    <row r="98" spans="1:5">
      <c r="A98" s="1225" t="s">
        <v>425</v>
      </c>
      <c r="B98" s="53">
        <v>1</v>
      </c>
      <c r="C98" s="116">
        <v>0.23028293150699999</v>
      </c>
      <c r="D98" s="116"/>
      <c r="E98" s="1226">
        <v>0.23028293150699999</v>
      </c>
    </row>
    <row r="99" spans="1:5">
      <c r="A99" s="1225" t="s">
        <v>240</v>
      </c>
      <c r="B99" s="53">
        <v>0.5</v>
      </c>
      <c r="C99" s="116">
        <v>3.4913808219000003E-2</v>
      </c>
      <c r="D99" s="88">
        <v>0.13271145205499998</v>
      </c>
      <c r="E99" s="1226">
        <v>0.16762526027399999</v>
      </c>
    </row>
    <row r="100" spans="1:5">
      <c r="A100" s="1585" t="s">
        <v>766</v>
      </c>
      <c r="B100" s="1815"/>
      <c r="C100" s="1815">
        <v>417.16688918355908</v>
      </c>
      <c r="D100" s="1815">
        <v>96.797857838355995</v>
      </c>
      <c r="E100" s="1816">
        <v>513.96474702191495</v>
      </c>
    </row>
    <row r="101" spans="1:5">
      <c r="A101" s="2186" t="s">
        <v>660</v>
      </c>
      <c r="B101" s="2186"/>
      <c r="C101" s="2187"/>
      <c r="D101" s="1228"/>
      <c r="E101" s="1228"/>
    </row>
  </sheetData>
  <mergeCells count="3">
    <mergeCell ref="A1:E1"/>
    <mergeCell ref="A101:C101"/>
    <mergeCell ref="C61:E61"/>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101"/>
  <sheetViews>
    <sheetView workbookViewId="0">
      <selection activeCell="P28" sqref="P28"/>
    </sheetView>
  </sheetViews>
  <sheetFormatPr defaultColWidth="9.140625" defaultRowHeight="9.9499999999999993"/>
  <cols>
    <col min="1" max="1" width="18.140625" style="55" customWidth="1"/>
    <col min="2" max="2" width="13.5703125" style="55" customWidth="1"/>
    <col min="3" max="5" width="9.140625" style="55"/>
    <col min="6" max="14" width="0" style="55" hidden="1" customWidth="1"/>
    <col min="15" max="15" width="9.140625" style="55"/>
    <col min="16" max="16" width="50.42578125" style="55" customWidth="1"/>
    <col min="17" max="16384" width="9.140625" style="55"/>
  </cols>
  <sheetData>
    <row r="1" spans="1:15" ht="18">
      <c r="A1" s="2160" t="s">
        <v>767</v>
      </c>
      <c r="B1" s="2160"/>
      <c r="C1" s="2160"/>
      <c r="D1" s="2160"/>
      <c r="E1" s="2160"/>
    </row>
    <row r="2" spans="1:15" ht="10.5" thickBot="1">
      <c r="A2" s="43"/>
      <c r="B2" s="43"/>
      <c r="C2" s="43"/>
      <c r="D2" s="43"/>
      <c r="E2" s="43"/>
      <c r="O2" s="43"/>
    </row>
    <row r="3" spans="1:15" s="58" customFormat="1" ht="10.5">
      <c r="A3" s="71" t="s">
        <v>398</v>
      </c>
      <c r="B3" s="72" t="s">
        <v>401</v>
      </c>
      <c r="C3" s="2163" t="s">
        <v>331</v>
      </c>
      <c r="D3" s="2163"/>
      <c r="E3" s="2163"/>
      <c r="F3" s="73" t="s">
        <v>711</v>
      </c>
      <c r="G3" s="73"/>
      <c r="H3" s="74"/>
      <c r="I3" s="75" t="s">
        <v>712</v>
      </c>
      <c r="J3" s="73"/>
      <c r="K3" s="74"/>
      <c r="L3" s="75" t="s">
        <v>713</v>
      </c>
      <c r="M3" s="73"/>
      <c r="N3" s="74"/>
      <c r="O3" s="57"/>
    </row>
    <row r="4" spans="1:15" s="58" customFormat="1" ht="10.5">
      <c r="A4" s="71" t="s">
        <v>61</v>
      </c>
      <c r="B4" s="71"/>
      <c r="C4" s="72" t="s">
        <v>702</v>
      </c>
      <c r="D4" s="72" t="s">
        <v>15</v>
      </c>
      <c r="E4" s="72" t="s">
        <v>16</v>
      </c>
      <c r="F4" s="1963" t="s">
        <v>714</v>
      </c>
      <c r="G4" s="1501" t="s">
        <v>715</v>
      </c>
      <c r="H4" s="1502" t="s">
        <v>16</v>
      </c>
      <c r="I4" s="1503" t="s">
        <v>714</v>
      </c>
      <c r="J4" s="1501" t="s">
        <v>715</v>
      </c>
      <c r="K4" s="1502" t="s">
        <v>16</v>
      </c>
      <c r="L4" s="1503" t="s">
        <v>714</v>
      </c>
      <c r="M4" s="1501" t="s">
        <v>715</v>
      </c>
      <c r="N4" s="1502" t="s">
        <v>16</v>
      </c>
      <c r="O4" s="57"/>
    </row>
    <row r="5" spans="1:15" ht="10.5">
      <c r="A5" s="59" t="s">
        <v>21</v>
      </c>
      <c r="B5" s="53">
        <v>0.85</v>
      </c>
      <c r="C5" s="49">
        <v>7.6617713140217401</v>
      </c>
      <c r="D5" s="49">
        <v>9.9999614118695632</v>
      </c>
      <c r="E5" s="49">
        <v>17.661732725891305</v>
      </c>
      <c r="F5" s="76"/>
      <c r="G5" s="76"/>
      <c r="H5" s="76"/>
      <c r="I5" s="76"/>
      <c r="J5" s="76"/>
      <c r="K5" s="76"/>
      <c r="L5" s="76"/>
      <c r="M5" s="76"/>
      <c r="N5" s="76"/>
      <c r="O5" s="43"/>
    </row>
    <row r="6" spans="1:15">
      <c r="A6" s="50" t="s">
        <v>593</v>
      </c>
      <c r="B6" s="53">
        <v>0.32700000000000001</v>
      </c>
      <c r="C6" s="49">
        <v>7.6780603028152168</v>
      </c>
      <c r="D6" s="49">
        <v>0.60514586956521732</v>
      </c>
      <c r="E6" s="49">
        <v>8.2832061723804333</v>
      </c>
      <c r="F6" s="49">
        <v>48.06466273600001</v>
      </c>
      <c r="G6" s="49">
        <v>15.65430989</v>
      </c>
      <c r="H6" s="49">
        <v>63.71897262600001</v>
      </c>
      <c r="I6" s="49">
        <v>50.498404556934773</v>
      </c>
      <c r="J6" s="49">
        <v>21.952274020065214</v>
      </c>
      <c r="K6" s="49">
        <v>72.450678576999991</v>
      </c>
      <c r="L6" s="49">
        <v>46.768410322608695</v>
      </c>
      <c r="M6" s="49">
        <v>20.687175979173912</v>
      </c>
      <c r="N6" s="49">
        <v>67.455586301782603</v>
      </c>
      <c r="O6" s="43"/>
    </row>
    <row r="7" spans="1:15">
      <c r="A7" s="50" t="s">
        <v>33</v>
      </c>
      <c r="B7" s="53">
        <v>0.45</v>
      </c>
      <c r="C7" s="49">
        <v>26.316950675304348</v>
      </c>
      <c r="D7" s="49">
        <v>4.7180705451521741</v>
      </c>
      <c r="E7" s="49">
        <v>31.035021220456521</v>
      </c>
      <c r="F7" s="49">
        <v>2.6447324499999989</v>
      </c>
      <c r="G7" s="49">
        <v>3.3786813000000027E-2</v>
      </c>
      <c r="H7" s="49">
        <v>2.6785192629999988</v>
      </c>
      <c r="I7" s="49">
        <v>3.7110427948043485</v>
      </c>
      <c r="J7" s="49">
        <v>0.18270521763043474</v>
      </c>
      <c r="K7" s="49">
        <v>3.8937480124347834</v>
      </c>
      <c r="L7" s="49">
        <v>1.3655585974565221</v>
      </c>
      <c r="M7" s="49">
        <v>9.975423886956522E-2</v>
      </c>
      <c r="N7" s="49">
        <v>1.4653128363260872</v>
      </c>
      <c r="O7" s="43"/>
    </row>
    <row r="8" spans="1:15">
      <c r="A8" s="50" t="s">
        <v>163</v>
      </c>
      <c r="B8" s="53">
        <v>0.65129999999999999</v>
      </c>
      <c r="C8" s="49">
        <v>2.4941383261956527</v>
      </c>
      <c r="D8" s="49">
        <v>0</v>
      </c>
      <c r="E8" s="49">
        <v>2.4941383261956527</v>
      </c>
      <c r="F8" s="49">
        <v>3.6930180650000008</v>
      </c>
      <c r="G8" s="49">
        <v>0.26041494400000004</v>
      </c>
      <c r="H8" s="49">
        <v>3.9534330090000007</v>
      </c>
      <c r="I8" s="49">
        <v>4.3831244472173889</v>
      </c>
      <c r="J8" s="49">
        <v>0.42719130580434778</v>
      </c>
      <c r="K8" s="49">
        <v>4.8103157530217366</v>
      </c>
      <c r="L8" s="49">
        <v>4.5478516534565214</v>
      </c>
      <c r="M8" s="49">
        <v>0.52557749763043493</v>
      </c>
      <c r="N8" s="49">
        <v>5.0734291510869562</v>
      </c>
      <c r="O8" s="43"/>
    </row>
    <row r="9" spans="1:15">
      <c r="A9" s="50" t="s">
        <v>594</v>
      </c>
      <c r="B9" s="53">
        <v>0.58899999999999997</v>
      </c>
      <c r="C9" s="49">
        <v>2.1145978472065208</v>
      </c>
      <c r="D9" s="49">
        <v>0</v>
      </c>
      <c r="E9" s="49">
        <v>2.1145978472065208</v>
      </c>
      <c r="F9" s="49">
        <v>1.1547850990000001</v>
      </c>
      <c r="G9" s="49">
        <v>0</v>
      </c>
      <c r="H9" s="49">
        <v>1.1547850990000001</v>
      </c>
      <c r="I9" s="49">
        <v>1.6376508593260866</v>
      </c>
      <c r="J9" s="49">
        <v>0</v>
      </c>
      <c r="K9" s="49">
        <v>1.6376508593260866</v>
      </c>
      <c r="L9" s="49">
        <v>1.7158262281521734</v>
      </c>
      <c r="M9" s="49">
        <v>0</v>
      </c>
      <c r="N9" s="49">
        <v>1.7158262281521734</v>
      </c>
      <c r="O9" s="43"/>
    </row>
    <row r="10" spans="1:15">
      <c r="A10" s="50" t="s">
        <v>42</v>
      </c>
      <c r="B10" s="330">
        <v>0.36660500000000001</v>
      </c>
      <c r="C10" s="49">
        <v>52.235151489119566</v>
      </c>
      <c r="D10" s="49">
        <v>0</v>
      </c>
      <c r="E10" s="49">
        <v>52.235151489119566</v>
      </c>
      <c r="F10" s="49">
        <v>101.62059656999998</v>
      </c>
      <c r="G10" s="49">
        <v>43.250808901000021</v>
      </c>
      <c r="H10" s="49">
        <v>144.871405471</v>
      </c>
      <c r="I10" s="49">
        <v>123.21095020947826</v>
      </c>
      <c r="J10" s="49">
        <v>50.813453696760838</v>
      </c>
      <c r="K10" s="49">
        <v>174.02440390623909</v>
      </c>
      <c r="L10" s="49">
        <v>119.13701010815218</v>
      </c>
      <c r="M10" s="49">
        <v>41.51684663056524</v>
      </c>
      <c r="N10" s="49">
        <v>160.65385673871742</v>
      </c>
      <c r="O10" s="43"/>
    </row>
    <row r="11" spans="1:15">
      <c r="A11" s="50" t="s">
        <v>47</v>
      </c>
      <c r="B11" s="53">
        <v>0.7</v>
      </c>
      <c r="C11" s="49">
        <v>74.578941575750008</v>
      </c>
      <c r="D11" s="49">
        <v>28.444844345619558</v>
      </c>
      <c r="E11" s="49">
        <v>103.02378592136957</v>
      </c>
      <c r="F11" s="49">
        <v>7.0508770450000018</v>
      </c>
      <c r="G11" s="49">
        <v>0</v>
      </c>
      <c r="H11" s="49">
        <v>7.0508770450000018</v>
      </c>
      <c r="I11" s="49">
        <v>7.2649684560652164</v>
      </c>
      <c r="J11" s="49">
        <v>0</v>
      </c>
      <c r="K11" s="49">
        <v>7.2649684560652164</v>
      </c>
      <c r="L11" s="49">
        <v>5.9164142816086951</v>
      </c>
      <c r="M11" s="49">
        <v>0</v>
      </c>
      <c r="N11" s="49">
        <v>5.9164142816086951</v>
      </c>
      <c r="O11" s="43"/>
    </row>
    <row r="12" spans="1:15">
      <c r="A12" s="50" t="s">
        <v>51</v>
      </c>
      <c r="B12" s="53">
        <v>0.1241</v>
      </c>
      <c r="C12" s="49">
        <v>7.8300274978586923</v>
      </c>
      <c r="D12" s="49">
        <v>1.7232702174782619</v>
      </c>
      <c r="E12" s="49">
        <v>9.5532977153369547</v>
      </c>
      <c r="F12" s="49">
        <v>76.608510824000007</v>
      </c>
      <c r="G12" s="49">
        <v>33.348157144000005</v>
      </c>
      <c r="H12" s="49">
        <v>109.956667968</v>
      </c>
      <c r="I12" s="49">
        <v>100.69454216219569</v>
      </c>
      <c r="J12" s="49">
        <v>31.373944236521737</v>
      </c>
      <c r="K12" s="49">
        <v>132.06848639871743</v>
      </c>
      <c r="L12" s="49">
        <v>98.960600707086911</v>
      </c>
      <c r="M12" s="49">
        <v>40.648363156717394</v>
      </c>
      <c r="N12" s="49">
        <v>139.60896386380432</v>
      </c>
      <c r="O12" s="43"/>
    </row>
    <row r="13" spans="1:15">
      <c r="A13" s="50" t="s">
        <v>173</v>
      </c>
      <c r="B13" s="127" t="s">
        <v>162</v>
      </c>
      <c r="C13" s="49">
        <v>0.17514767433695658</v>
      </c>
      <c r="D13" s="49">
        <v>0.8694519574021744</v>
      </c>
      <c r="E13" s="49">
        <v>1.0445996317391311</v>
      </c>
      <c r="F13" s="49">
        <v>0.60662212199999987</v>
      </c>
      <c r="G13" s="49">
        <v>19.553438682000003</v>
      </c>
      <c r="H13" s="49">
        <v>20.160060804000004</v>
      </c>
      <c r="I13" s="49">
        <v>0.26186117147826099</v>
      </c>
      <c r="J13" s="49">
        <v>8.8845863582608704</v>
      </c>
      <c r="K13" s="49">
        <v>9.146447529739131</v>
      </c>
      <c r="L13" s="49">
        <v>2.5019876581739133</v>
      </c>
      <c r="M13" s="49">
        <v>12.986077280978254</v>
      </c>
      <c r="N13" s="49">
        <v>15.488064939152167</v>
      </c>
      <c r="O13" s="43"/>
    </row>
    <row r="14" spans="1:15">
      <c r="A14" s="50" t="s">
        <v>419</v>
      </c>
      <c r="B14" s="53">
        <v>0.1988</v>
      </c>
      <c r="C14" s="49">
        <v>0.36640748819565205</v>
      </c>
      <c r="D14" s="49">
        <v>2.2634115226521736</v>
      </c>
      <c r="E14" s="49">
        <v>2.6298190108478257</v>
      </c>
      <c r="F14" s="49">
        <v>13.035073352000001</v>
      </c>
      <c r="G14" s="49">
        <v>4.8344285000000001E-2</v>
      </c>
      <c r="H14" s="49">
        <v>13.083417637000002</v>
      </c>
      <c r="I14" s="49">
        <v>8.5786813041304306</v>
      </c>
      <c r="J14" s="49">
        <v>6.0870000000048581E-6</v>
      </c>
      <c r="K14" s="49">
        <v>8.5786873911304298</v>
      </c>
      <c r="L14" s="49">
        <v>8.9257434028478233</v>
      </c>
      <c r="M14" s="49">
        <v>1.5914675956521736E-2</v>
      </c>
      <c r="N14" s="49">
        <v>8.9416580788043447</v>
      </c>
      <c r="O14" s="43"/>
    </row>
    <row r="15" spans="1:15">
      <c r="A15" s="50" t="s">
        <v>56</v>
      </c>
      <c r="B15" s="53">
        <v>0.55300000000000005</v>
      </c>
      <c r="C15" s="49">
        <v>18.982241542228255</v>
      </c>
      <c r="D15" s="49">
        <v>17.949197934673915</v>
      </c>
      <c r="E15" s="49">
        <v>36.93143947690217</v>
      </c>
      <c r="F15" s="49">
        <v>51.046852561000009</v>
      </c>
      <c r="G15" s="49">
        <v>0.59084505600000004</v>
      </c>
      <c r="H15" s="49">
        <v>51.637697617000008</v>
      </c>
      <c r="I15" s="49">
        <v>43.763943520695648</v>
      </c>
      <c r="J15" s="49">
        <v>1.4317286959130433</v>
      </c>
      <c r="K15" s="49">
        <v>45.195672216608692</v>
      </c>
      <c r="L15" s="49">
        <v>49.053771794717385</v>
      </c>
      <c r="M15" s="49">
        <v>0.84092445641304336</v>
      </c>
      <c r="N15" s="49">
        <v>49.894696251130426</v>
      </c>
      <c r="O15" s="43"/>
    </row>
    <row r="16" spans="1:15">
      <c r="A16" s="50" t="s">
        <v>57</v>
      </c>
      <c r="B16" s="53">
        <v>0.58550000000000002</v>
      </c>
      <c r="C16" s="49">
        <v>27.289659968163029</v>
      </c>
      <c r="D16" s="49">
        <v>54.776019780510858</v>
      </c>
      <c r="E16" s="49">
        <v>82.065679748673887</v>
      </c>
      <c r="F16" s="49">
        <v>20.297228989000001</v>
      </c>
      <c r="G16" s="49">
        <v>-0.12441604500000036</v>
      </c>
      <c r="H16" s="49">
        <v>20.172812944</v>
      </c>
      <c r="I16" s="49">
        <v>13.976306586521748</v>
      </c>
      <c r="J16" s="49">
        <v>0.98642163013043516</v>
      </c>
      <c r="K16" s="49">
        <v>14.962728216652183</v>
      </c>
      <c r="L16" s="49">
        <v>28.223802207652149</v>
      </c>
      <c r="M16" s="49">
        <v>2.8044042411521746</v>
      </c>
      <c r="N16" s="49">
        <v>31.028206448804323</v>
      </c>
      <c r="O16" s="43"/>
    </row>
    <row r="17" spans="1:15" ht="10.5">
      <c r="A17" s="50" t="s">
        <v>60</v>
      </c>
      <c r="B17" s="53">
        <v>0.43969999999999998</v>
      </c>
      <c r="C17" s="49">
        <v>8.6599674793369505</v>
      </c>
      <c r="D17" s="49">
        <v>12.399795652652177</v>
      </c>
      <c r="E17" s="49">
        <v>21.059763131989129</v>
      </c>
      <c r="F17" s="77">
        <v>325.82295981300001</v>
      </c>
      <c r="G17" s="77">
        <v>112.61568967000004</v>
      </c>
      <c r="H17" s="77">
        <v>438.43864948300001</v>
      </c>
      <c r="I17" s="77">
        <v>357.98147606884783</v>
      </c>
      <c r="J17" s="77">
        <v>116.05231124808692</v>
      </c>
      <c r="K17" s="77">
        <v>474.03378731693471</v>
      </c>
      <c r="L17" s="77">
        <v>367.116976961913</v>
      </c>
      <c r="M17" s="77">
        <v>120.12503815745654</v>
      </c>
      <c r="N17" s="77">
        <v>487.24201511936946</v>
      </c>
      <c r="O17" s="43"/>
    </row>
    <row r="18" spans="1:15" ht="10.5">
      <c r="A18" s="50" t="s">
        <v>65</v>
      </c>
      <c r="B18" s="53">
        <v>0.64</v>
      </c>
      <c r="C18" s="49">
        <v>13.843688349521736</v>
      </c>
      <c r="D18" s="49">
        <v>0</v>
      </c>
      <c r="E18" s="49">
        <v>13.843688349521736</v>
      </c>
      <c r="F18" s="77"/>
      <c r="G18" s="77"/>
      <c r="H18" s="77"/>
      <c r="I18" s="77"/>
      <c r="J18" s="77"/>
      <c r="K18" s="77"/>
      <c r="L18" s="77"/>
      <c r="M18" s="77"/>
      <c r="N18" s="77"/>
      <c r="O18" s="43"/>
    </row>
    <row r="19" spans="1:15">
      <c r="A19" s="50" t="s">
        <v>68</v>
      </c>
      <c r="B19" s="53">
        <v>0.2</v>
      </c>
      <c r="C19" s="49">
        <v>7.3468798154891326</v>
      </c>
      <c r="D19" s="49">
        <v>0.58302282552173657</v>
      </c>
      <c r="E19" s="49">
        <v>7.9299026410108695</v>
      </c>
      <c r="F19" s="49">
        <v>8.5541543950000012</v>
      </c>
      <c r="G19" s="49">
        <v>40.742887142000001</v>
      </c>
      <c r="H19" s="49">
        <v>49.297041536999998</v>
      </c>
      <c r="I19" s="49">
        <v>6.3662348899565213</v>
      </c>
      <c r="J19" s="49">
        <v>28.435703695108693</v>
      </c>
      <c r="K19" s="49">
        <v>34.801938585065216</v>
      </c>
      <c r="L19" s="49">
        <v>7.8017118274782629</v>
      </c>
      <c r="M19" s="49">
        <v>34.695045217673893</v>
      </c>
      <c r="N19" s="49">
        <v>42.496757045152158</v>
      </c>
      <c r="O19" s="43"/>
    </row>
    <row r="20" spans="1:15">
      <c r="A20" s="50" t="s">
        <v>71</v>
      </c>
      <c r="B20" s="127" t="s">
        <v>164</v>
      </c>
      <c r="C20" s="49">
        <v>17.971948447054345</v>
      </c>
      <c r="D20" s="49">
        <v>1.2873957596304348</v>
      </c>
      <c r="E20" s="49">
        <v>19.25934420668478</v>
      </c>
      <c r="F20" s="49">
        <v>20.925118088999994</v>
      </c>
      <c r="G20" s="49">
        <v>79.21951439499999</v>
      </c>
      <c r="H20" s="49">
        <v>100.14463248399998</v>
      </c>
      <c r="I20" s="49">
        <v>14.063627324326099</v>
      </c>
      <c r="J20" s="49">
        <v>56.155399674391312</v>
      </c>
      <c r="K20" s="49">
        <v>70.21902699871741</v>
      </c>
      <c r="L20" s="49">
        <v>19.494548109369561</v>
      </c>
      <c r="M20" s="49">
        <v>69.730045107608689</v>
      </c>
      <c r="N20" s="49">
        <v>89.224593216978249</v>
      </c>
      <c r="O20" s="43"/>
    </row>
    <row r="21" spans="1:15">
      <c r="A21" s="50" t="s">
        <v>74</v>
      </c>
      <c r="B21" s="127" t="s">
        <v>167</v>
      </c>
      <c r="C21" s="49">
        <v>62.802206813163046</v>
      </c>
      <c r="D21" s="49">
        <v>75.476639458826071</v>
      </c>
      <c r="E21" s="49">
        <v>138.27884627198912</v>
      </c>
      <c r="F21" s="49">
        <v>5.1550157360000011</v>
      </c>
      <c r="G21" s="49">
        <v>10.576235275</v>
      </c>
      <c r="H21" s="49">
        <v>15.731251011000001</v>
      </c>
      <c r="I21" s="49">
        <v>3.959560924304347</v>
      </c>
      <c r="J21" s="49">
        <v>7.3189902166304375</v>
      </c>
      <c r="K21" s="49">
        <v>11.278551140934784</v>
      </c>
      <c r="L21" s="49">
        <v>5.0357095172826094</v>
      </c>
      <c r="M21" s="49">
        <v>10.252450869804346</v>
      </c>
      <c r="N21" s="49">
        <v>15.288160387086954</v>
      </c>
      <c r="O21" s="43"/>
    </row>
    <row r="22" spans="1:15">
      <c r="A22" s="50" t="s">
        <v>178</v>
      </c>
      <c r="B22" s="127" t="s">
        <v>174</v>
      </c>
      <c r="C22" s="49">
        <v>27.272003311228257</v>
      </c>
      <c r="D22" s="49">
        <v>86.466295865608686</v>
      </c>
      <c r="E22" s="49">
        <v>113.73829917683695</v>
      </c>
      <c r="F22" s="49">
        <v>17.039694054999998</v>
      </c>
      <c r="G22" s="49">
        <v>10.133871649</v>
      </c>
      <c r="H22" s="49">
        <v>27.173565703999998</v>
      </c>
      <c r="I22" s="49">
        <v>15.808087139521737</v>
      </c>
      <c r="J22" s="49">
        <v>5.3476242370869542</v>
      </c>
      <c r="K22" s="49">
        <v>21.155711376608693</v>
      </c>
      <c r="L22" s="49">
        <v>16.872299033108696</v>
      </c>
      <c r="M22" s="49">
        <v>-1.3013030652176815E-3</v>
      </c>
      <c r="N22" s="49">
        <v>16.870997730043477</v>
      </c>
      <c r="O22" s="43"/>
    </row>
    <row r="23" spans="1:15">
      <c r="A23" s="50" t="s">
        <v>83</v>
      </c>
      <c r="B23" s="127">
        <v>0.31316899999999998</v>
      </c>
      <c r="C23" s="49">
        <v>34.021899861500003</v>
      </c>
      <c r="D23" s="49">
        <v>3.4597388717391257E-2</v>
      </c>
      <c r="E23" s="49">
        <v>34.056497250217397</v>
      </c>
      <c r="F23" s="49">
        <v>60.572921186999999</v>
      </c>
      <c r="G23" s="49">
        <v>7.5955551640000003</v>
      </c>
      <c r="H23" s="49">
        <v>68.168476350999995</v>
      </c>
      <c r="I23" s="49">
        <v>67.369631630543509</v>
      </c>
      <c r="J23" s="49">
        <v>-9.3797573909565219</v>
      </c>
      <c r="K23" s="49">
        <v>57.989874239586989</v>
      </c>
      <c r="L23" s="49">
        <v>67.365656606760837</v>
      </c>
      <c r="M23" s="49">
        <v>0</v>
      </c>
      <c r="N23" s="49">
        <v>67.365656606760837</v>
      </c>
      <c r="O23" s="43"/>
    </row>
    <row r="24" spans="1:15">
      <c r="A24" s="50" t="s">
        <v>85</v>
      </c>
      <c r="B24" s="53">
        <v>0.33529999999999999</v>
      </c>
      <c r="C24" s="49">
        <v>8.8052791908043542</v>
      </c>
      <c r="D24" s="49">
        <v>36.947888587076093</v>
      </c>
      <c r="E24" s="49">
        <v>45.753167777880449</v>
      </c>
      <c r="F24" s="49">
        <v>31.415076659000004</v>
      </c>
      <c r="G24" s="49">
        <v>66.333311097999996</v>
      </c>
      <c r="H24" s="49">
        <v>97.748387757000003</v>
      </c>
      <c r="I24" s="49">
        <v>13.237162109847828</v>
      </c>
      <c r="J24" s="49">
        <v>22.564308913043494</v>
      </c>
      <c r="K24" s="49">
        <v>35.80147102289132</v>
      </c>
      <c r="L24" s="49">
        <v>1.8798496063912986</v>
      </c>
      <c r="M24" s="49">
        <v>-6.167498891302429E-3</v>
      </c>
      <c r="N24" s="49">
        <v>1.8736821074999961</v>
      </c>
      <c r="O24" s="43"/>
    </row>
    <row r="25" spans="1:15">
      <c r="A25" s="50" t="s">
        <v>88</v>
      </c>
      <c r="B25" s="127" t="s">
        <v>175</v>
      </c>
      <c r="C25" s="49">
        <v>36.854246403586991</v>
      </c>
      <c r="D25" s="49">
        <v>13.630387172097825</v>
      </c>
      <c r="E25" s="49">
        <v>50.484633575684818</v>
      </c>
      <c r="F25" s="49">
        <v>44.604406351000002</v>
      </c>
      <c r="G25" s="49">
        <v>0</v>
      </c>
      <c r="H25" s="49">
        <v>44.604406351000002</v>
      </c>
      <c r="I25" s="49">
        <v>40.766507392304327</v>
      </c>
      <c r="J25" s="49">
        <v>0</v>
      </c>
      <c r="K25" s="49">
        <v>40.766507392304327</v>
      </c>
      <c r="L25" s="49">
        <v>43.083665871260884</v>
      </c>
      <c r="M25" s="49">
        <v>0</v>
      </c>
      <c r="N25" s="49">
        <v>43.083665871260884</v>
      </c>
      <c r="O25" s="43"/>
    </row>
    <row r="26" spans="1:15">
      <c r="A26" s="50" t="s">
        <v>466</v>
      </c>
      <c r="B26" s="53">
        <v>0.41499999999999998</v>
      </c>
      <c r="C26" s="49">
        <v>9.5078055738152187</v>
      </c>
      <c r="D26" s="49">
        <v>-2.1304347826068856E-9</v>
      </c>
      <c r="E26" s="49">
        <v>9.5078055716847842</v>
      </c>
      <c r="F26" s="49">
        <v>6.2105505939999981</v>
      </c>
      <c r="G26" s="49">
        <v>79.276371207999972</v>
      </c>
      <c r="H26" s="49">
        <v>85.486921801999969</v>
      </c>
      <c r="I26" s="49">
        <v>3.5388844891521747</v>
      </c>
      <c r="J26" s="49">
        <v>77.358575652934789</v>
      </c>
      <c r="K26" s="49">
        <v>80.89746014208697</v>
      </c>
      <c r="L26" s="49">
        <v>13.77430377230435</v>
      </c>
      <c r="M26" s="49">
        <v>206.87320815358697</v>
      </c>
      <c r="N26" s="49">
        <v>220.64751192589131</v>
      </c>
      <c r="O26" s="43"/>
    </row>
    <row r="27" spans="1:15">
      <c r="A27" s="50" t="s">
        <v>105</v>
      </c>
      <c r="B27" s="53">
        <v>0.30580000000000002</v>
      </c>
      <c r="C27" s="49">
        <v>5.8224778396956491</v>
      </c>
      <c r="D27" s="49">
        <v>185.3573453256522</v>
      </c>
      <c r="E27" s="49">
        <v>191.17982316534784</v>
      </c>
      <c r="F27" s="49">
        <v>25.683894780999999</v>
      </c>
      <c r="G27" s="49">
        <v>2.0032530769999997</v>
      </c>
      <c r="H27" s="49">
        <v>27.687147857999999</v>
      </c>
      <c r="I27" s="49">
        <v>23.952607131000001</v>
      </c>
      <c r="J27" s="49">
        <v>1.7675457618260875</v>
      </c>
      <c r="K27" s="49">
        <v>25.720152892826089</v>
      </c>
      <c r="L27" s="49">
        <v>28.995026672173907</v>
      </c>
      <c r="M27" s="49">
        <v>3.1991728264347823</v>
      </c>
      <c r="N27" s="49">
        <v>32.19419949860869</v>
      </c>
      <c r="O27" s="43"/>
    </row>
    <row r="28" spans="1:15">
      <c r="A28" s="50" t="s">
        <v>106</v>
      </c>
      <c r="B28" s="53">
        <v>0.30580000000000002</v>
      </c>
      <c r="C28" s="49">
        <v>39.193102845032605</v>
      </c>
      <c r="D28" s="49">
        <v>0</v>
      </c>
      <c r="E28" s="49">
        <v>39.193102845032605</v>
      </c>
      <c r="F28" s="49">
        <v>0.16705941700000002</v>
      </c>
      <c r="G28" s="49">
        <v>0.98887087900000026</v>
      </c>
      <c r="H28" s="49">
        <v>1.1559302960000002</v>
      </c>
      <c r="I28" s="49">
        <v>0.140351162</v>
      </c>
      <c r="J28" s="49">
        <v>0.69055293419565178</v>
      </c>
      <c r="K28" s="49">
        <v>0.83090409619565175</v>
      </c>
      <c r="L28" s="49">
        <v>0.18239699989130434</v>
      </c>
      <c r="M28" s="49">
        <v>1.041465219630435</v>
      </c>
      <c r="N28" s="49">
        <v>1.2238622195217395</v>
      </c>
      <c r="O28" s="43"/>
    </row>
    <row r="29" spans="1:15">
      <c r="A29" s="50" t="s">
        <v>108</v>
      </c>
      <c r="B29" s="53">
        <v>0.58840000000000003</v>
      </c>
      <c r="C29" s="49">
        <v>53.584539097130403</v>
      </c>
      <c r="D29" s="49">
        <v>-7.8260868317260167E-10</v>
      </c>
      <c r="E29" s="49">
        <v>53.584539096347797</v>
      </c>
      <c r="F29" s="49"/>
      <c r="G29" s="49"/>
      <c r="H29" s="49"/>
      <c r="I29" s="49"/>
      <c r="J29" s="49"/>
      <c r="K29" s="49"/>
      <c r="L29" s="49"/>
      <c r="M29" s="49"/>
      <c r="N29" s="49"/>
      <c r="O29" s="43"/>
    </row>
    <row r="30" spans="1:15">
      <c r="A30" s="50" t="s">
        <v>636</v>
      </c>
      <c r="B30" s="53">
        <v>0.28849999999999998</v>
      </c>
      <c r="C30" s="49">
        <v>0.22953957733695654</v>
      </c>
      <c r="D30" s="49">
        <v>0.20735554427173913</v>
      </c>
      <c r="E30" s="49">
        <v>0.4368951216086957</v>
      </c>
      <c r="F30" s="49">
        <v>1.1757460230000001</v>
      </c>
      <c r="G30" s="49">
        <v>0.99637747199999993</v>
      </c>
      <c r="H30" s="49">
        <v>2.1721234950000001</v>
      </c>
      <c r="I30" s="49">
        <v>3.7569276955217394</v>
      </c>
      <c r="J30" s="49">
        <v>0.6574417390869568</v>
      </c>
      <c r="K30" s="49">
        <v>4.4143694346086964</v>
      </c>
      <c r="L30" s="49">
        <v>8.4524330090869562</v>
      </c>
      <c r="M30" s="49">
        <v>1.1078604337608693</v>
      </c>
      <c r="N30" s="49">
        <v>9.5602934428478257</v>
      </c>
      <c r="O30" s="43"/>
    </row>
    <row r="31" spans="1:15">
      <c r="A31" s="50" t="s">
        <v>524</v>
      </c>
      <c r="B31" s="127" t="s">
        <v>176</v>
      </c>
      <c r="C31" s="49">
        <v>0.66158835945652172</v>
      </c>
      <c r="D31" s="49">
        <v>0.95088391179347831</v>
      </c>
      <c r="E31" s="49">
        <v>1.6124722712500001</v>
      </c>
      <c r="F31" s="49"/>
      <c r="G31" s="49"/>
      <c r="H31" s="49"/>
      <c r="I31" s="49"/>
      <c r="J31" s="49"/>
      <c r="K31" s="49"/>
      <c r="L31" s="49"/>
      <c r="M31" s="49"/>
      <c r="N31" s="49"/>
      <c r="O31" s="43"/>
    </row>
    <row r="32" spans="1:15">
      <c r="A32" s="50" t="s">
        <v>225</v>
      </c>
      <c r="B32" s="53">
        <v>0.18</v>
      </c>
      <c r="C32" s="49">
        <v>2.4583367802500011</v>
      </c>
      <c r="D32" s="49">
        <v>4.9239891304352021E-5</v>
      </c>
      <c r="E32" s="49">
        <v>2.4583860201413055</v>
      </c>
      <c r="F32" s="49">
        <v>9.4061426039999994</v>
      </c>
      <c r="G32" s="49">
        <v>1.4227271419999998</v>
      </c>
      <c r="H32" s="49">
        <v>10.828869745999999</v>
      </c>
      <c r="I32" s="49">
        <v>10.445310240413049</v>
      </c>
      <c r="J32" s="49">
        <v>1.5440614128043482</v>
      </c>
      <c r="K32" s="49">
        <v>11.989371653217397</v>
      </c>
      <c r="L32" s="49">
        <v>12.256926891217384</v>
      </c>
      <c r="M32" s="49">
        <v>1.5440336973260873</v>
      </c>
      <c r="N32" s="49">
        <v>13.800960588543472</v>
      </c>
      <c r="O32" s="43"/>
    </row>
    <row r="33" spans="1:24">
      <c r="A33" s="50" t="s">
        <v>112</v>
      </c>
      <c r="B33" s="127">
        <v>0.41499999999999998</v>
      </c>
      <c r="C33" s="49">
        <v>17.559308161967397</v>
      </c>
      <c r="D33" s="49">
        <v>0.42303326341304348</v>
      </c>
      <c r="E33" s="49">
        <v>17.98234142538044</v>
      </c>
      <c r="F33" s="49">
        <v>0.710101439</v>
      </c>
      <c r="G33" s="49">
        <v>4.1391657139999998</v>
      </c>
      <c r="H33" s="49">
        <v>4.8492671529999996</v>
      </c>
      <c r="I33" s="49">
        <v>1.662160218152174</v>
      </c>
      <c r="J33" s="49">
        <v>3.1661207612608702</v>
      </c>
      <c r="K33" s="49">
        <v>4.8282809794130443</v>
      </c>
      <c r="L33" s="49">
        <v>0.69628419391304353</v>
      </c>
      <c r="M33" s="49">
        <v>4.1017335867391296</v>
      </c>
      <c r="N33" s="49">
        <v>4.7980177806521729</v>
      </c>
      <c r="O33" s="43"/>
    </row>
    <row r="34" spans="1:24">
      <c r="A34" s="59" t="s">
        <v>285</v>
      </c>
      <c r="B34" s="127">
        <v>0.28849999999999998</v>
      </c>
      <c r="C34" s="49">
        <v>8.2102276091739128</v>
      </c>
      <c r="D34" s="49">
        <v>0</v>
      </c>
      <c r="E34" s="49">
        <v>8.2102276091739128</v>
      </c>
      <c r="F34" s="49"/>
      <c r="G34" s="49"/>
      <c r="H34" s="49"/>
      <c r="I34" s="49"/>
      <c r="J34" s="49"/>
      <c r="K34" s="49"/>
      <c r="L34" s="49"/>
      <c r="M34" s="49"/>
      <c r="N34" s="49"/>
      <c r="O34" s="43"/>
    </row>
    <row r="35" spans="1:24">
      <c r="A35" s="50" t="s">
        <v>113</v>
      </c>
      <c r="B35" s="127">
        <v>0.53200000000000003</v>
      </c>
      <c r="C35" s="49">
        <v>10.624606672880438</v>
      </c>
      <c r="D35" s="49">
        <v>6.6651605456086935</v>
      </c>
      <c r="E35" s="49">
        <v>17.289767218489132</v>
      </c>
      <c r="F35" s="49">
        <v>2.2216231220000004</v>
      </c>
      <c r="G35" s="49">
        <v>1.1294506000000003E-2</v>
      </c>
      <c r="H35" s="49">
        <v>2.2329176280000005</v>
      </c>
      <c r="I35" s="49">
        <v>2.017715172456521</v>
      </c>
      <c r="J35" s="49">
        <v>2.5998586173913041E-2</v>
      </c>
      <c r="K35" s="49">
        <v>2.0437137586304339</v>
      </c>
      <c r="L35" s="49">
        <v>2.2208671441739143</v>
      </c>
      <c r="M35" s="49">
        <v>1.253206558695652E-2</v>
      </c>
      <c r="N35" s="49">
        <v>2.2333992097608708</v>
      </c>
      <c r="O35" s="43"/>
    </row>
    <row r="36" spans="1:24">
      <c r="A36" s="50" t="s">
        <v>460</v>
      </c>
      <c r="B36" s="127">
        <v>0.59599999999999997</v>
      </c>
      <c r="C36" s="49">
        <v>14.745865562793478</v>
      </c>
      <c r="D36" s="49">
        <v>1.3314856529021739</v>
      </c>
      <c r="E36" s="49">
        <v>16.07735121569565</v>
      </c>
      <c r="F36" s="49">
        <v>14.935944714000001</v>
      </c>
      <c r="G36" s="49">
        <v>1.5198046160000001</v>
      </c>
      <c r="H36" s="49">
        <v>16.455749330000003</v>
      </c>
      <c r="I36" s="49">
        <v>22.335512730108693</v>
      </c>
      <c r="J36" s="49">
        <v>2.4194539136304347</v>
      </c>
      <c r="K36" s="49">
        <v>24.754966643739127</v>
      </c>
      <c r="L36" s="49">
        <v>32.925217454413044</v>
      </c>
      <c r="M36" s="49">
        <v>2.869421192760869</v>
      </c>
      <c r="N36" s="49">
        <v>35.794638647173912</v>
      </c>
      <c r="O36" s="43"/>
    </row>
    <row r="37" spans="1:24">
      <c r="A37" s="50" t="s">
        <v>114</v>
      </c>
      <c r="B37" s="127">
        <v>0.34570000000000001</v>
      </c>
      <c r="C37" s="49">
        <v>61.498932968250003</v>
      </c>
      <c r="D37" s="49">
        <v>74.172931630739185</v>
      </c>
      <c r="E37" s="49">
        <v>135.6718645989892</v>
      </c>
      <c r="F37" s="49">
        <v>5.661208813</v>
      </c>
      <c r="G37" s="49">
        <v>0</v>
      </c>
      <c r="H37" s="49">
        <v>5.661208813</v>
      </c>
      <c r="I37" s="49">
        <v>4.5392306076086957</v>
      </c>
      <c r="J37" s="49">
        <v>0</v>
      </c>
      <c r="K37" s="49">
        <v>4.5392306076086957</v>
      </c>
      <c r="L37" s="49">
        <v>4.5735499154565202</v>
      </c>
      <c r="M37" s="49">
        <v>0</v>
      </c>
      <c r="N37" s="49">
        <v>4.5735499154565202</v>
      </c>
      <c r="O37" s="43"/>
    </row>
    <row r="38" spans="1:24">
      <c r="A38" s="59" t="s">
        <v>495</v>
      </c>
      <c r="B38" s="127">
        <v>0.45750000000000002</v>
      </c>
      <c r="C38" s="49">
        <v>2.4774592429565216</v>
      </c>
      <c r="D38" s="49">
        <v>2.4604733715000009</v>
      </c>
      <c r="E38" s="49">
        <v>4.937932614456523</v>
      </c>
      <c r="F38" s="49"/>
      <c r="G38" s="49"/>
      <c r="H38" s="49"/>
      <c r="I38" s="49"/>
      <c r="J38" s="49"/>
      <c r="K38" s="49"/>
      <c r="L38" s="49"/>
      <c r="M38" s="49"/>
      <c r="N38" s="49"/>
      <c r="O38" s="43"/>
    </row>
    <row r="39" spans="1:24" ht="10.5">
      <c r="A39" s="1817" t="s">
        <v>382</v>
      </c>
      <c r="B39" s="1818"/>
      <c r="C39" s="1780">
        <v>671.8750056636195</v>
      </c>
      <c r="D39" s="1780">
        <v>619.74411477791296</v>
      </c>
      <c r="E39" s="1780">
        <v>1291.6191204415322</v>
      </c>
      <c r="F39" s="77">
        <v>254.438657979</v>
      </c>
      <c r="G39" s="77">
        <v>304.95923933699993</v>
      </c>
      <c r="H39" s="77">
        <v>559.39789731600001</v>
      </c>
      <c r="I39" s="77">
        <v>233.9595108572174</v>
      </c>
      <c r="J39" s="77">
        <v>198.07202010721741</v>
      </c>
      <c r="K39" s="77">
        <v>432.03153096443481</v>
      </c>
      <c r="L39" s="77">
        <v>265.86195004067389</v>
      </c>
      <c r="M39" s="77">
        <v>335.63376978545659</v>
      </c>
      <c r="N39" s="77">
        <v>601.49571982613031</v>
      </c>
      <c r="O39" s="43"/>
    </row>
    <row r="40" spans="1:24" ht="10.5">
      <c r="A40" s="1229"/>
      <c r="B40" s="78"/>
      <c r="C40" s="77"/>
      <c r="D40" s="77"/>
      <c r="E40" s="77"/>
      <c r="F40" s="77"/>
      <c r="G40" s="77"/>
      <c r="H40" s="77"/>
      <c r="I40" s="77"/>
      <c r="J40" s="77"/>
      <c r="K40" s="77"/>
      <c r="L40" s="77"/>
      <c r="M40" s="77"/>
      <c r="N40" s="77"/>
      <c r="O40" s="43"/>
      <c r="P40" s="43"/>
      <c r="Q40" s="43"/>
      <c r="R40" s="43"/>
      <c r="S40" s="43"/>
      <c r="T40" s="43"/>
      <c r="U40" s="43"/>
      <c r="V40" s="43"/>
      <c r="W40" s="43"/>
      <c r="X40" s="43"/>
    </row>
    <row r="41" spans="1:24" ht="10.5">
      <c r="A41" s="131"/>
      <c r="B41" s="131"/>
      <c r="C41" s="131"/>
      <c r="D41" s="131"/>
      <c r="E41" s="77"/>
      <c r="F41" s="77"/>
      <c r="G41" s="77"/>
      <c r="H41" s="77"/>
      <c r="I41" s="77"/>
      <c r="J41" s="77"/>
      <c r="K41" s="77"/>
      <c r="L41" s="77"/>
      <c r="M41" s="77"/>
      <c r="N41" s="77"/>
      <c r="O41" s="43"/>
      <c r="Q41" s="131"/>
      <c r="R41" s="131"/>
      <c r="S41" s="43"/>
      <c r="T41" s="43"/>
      <c r="U41" s="43"/>
      <c r="V41" s="43"/>
      <c r="W41" s="43"/>
      <c r="X41" s="43"/>
    </row>
    <row r="42" spans="1:24" ht="10.5">
      <c r="A42" s="132" t="s">
        <v>755</v>
      </c>
      <c r="B42" s="131"/>
      <c r="C42" s="131"/>
      <c r="D42" s="131"/>
      <c r="E42" s="77"/>
      <c r="F42" s="77"/>
      <c r="G42" s="77"/>
      <c r="H42" s="77"/>
      <c r="I42" s="77"/>
      <c r="J42" s="77"/>
      <c r="K42" s="77"/>
      <c r="L42" s="77"/>
      <c r="M42" s="77"/>
      <c r="N42" s="77"/>
      <c r="O42" s="43"/>
      <c r="Q42" s="131"/>
      <c r="R42" s="131"/>
      <c r="S42" s="43"/>
      <c r="T42" s="43"/>
      <c r="U42" s="43"/>
      <c r="V42" s="43"/>
      <c r="W42" s="43"/>
      <c r="X42" s="43"/>
    </row>
    <row r="43" spans="1:24">
      <c r="A43" s="133" t="s">
        <v>756</v>
      </c>
      <c r="B43" s="43"/>
      <c r="C43" s="43"/>
      <c r="D43" s="43"/>
      <c r="E43" s="43"/>
      <c r="F43" s="43"/>
      <c r="G43" s="43"/>
      <c r="H43" s="43"/>
      <c r="I43" s="43"/>
      <c r="J43" s="43"/>
      <c r="K43" s="43"/>
      <c r="L43" s="43"/>
      <c r="M43" s="43"/>
      <c r="N43" s="43"/>
      <c r="O43" s="43"/>
      <c r="Q43" s="43"/>
      <c r="R43" s="43"/>
      <c r="S43" s="43"/>
      <c r="T43" s="43"/>
      <c r="U43" s="43"/>
      <c r="V43" s="43"/>
      <c r="W43" s="43"/>
      <c r="X43" s="43"/>
    </row>
    <row r="44" spans="1:24" ht="10.5">
      <c r="A44" s="132" t="s">
        <v>757</v>
      </c>
      <c r="B44" s="131"/>
      <c r="C44" s="131"/>
      <c r="D44" s="131"/>
      <c r="E44" s="77"/>
      <c r="F44" s="77"/>
      <c r="G44" s="77"/>
      <c r="H44" s="77"/>
      <c r="I44" s="77"/>
      <c r="J44" s="77"/>
      <c r="K44" s="77"/>
      <c r="L44" s="77"/>
      <c r="M44" s="77"/>
      <c r="N44" s="77"/>
      <c r="O44" s="43"/>
      <c r="Q44" s="131"/>
      <c r="R44" s="131"/>
      <c r="S44" s="43"/>
      <c r="T44" s="43"/>
      <c r="U44" s="43"/>
      <c r="V44" s="43"/>
      <c r="W44" s="43"/>
      <c r="X44" s="43"/>
    </row>
    <row r="45" spans="1:24" ht="10.5">
      <c r="A45" s="132" t="s">
        <v>758</v>
      </c>
      <c r="B45" s="131"/>
      <c r="C45" s="131"/>
      <c r="D45" s="131"/>
      <c r="E45" s="77"/>
      <c r="F45" s="77"/>
      <c r="G45" s="77"/>
      <c r="H45" s="77"/>
      <c r="I45" s="77"/>
      <c r="J45" s="77"/>
      <c r="K45" s="77"/>
      <c r="L45" s="77"/>
      <c r="M45" s="77"/>
      <c r="N45" s="77"/>
      <c r="O45" s="43"/>
      <c r="Q45" s="131"/>
      <c r="R45" s="131"/>
      <c r="S45" s="43"/>
      <c r="T45" s="43"/>
      <c r="U45" s="43"/>
      <c r="V45" s="43"/>
      <c r="W45" s="43"/>
      <c r="X45" s="43"/>
    </row>
    <row r="46" spans="1:24" ht="10.5">
      <c r="A46" s="132" t="s">
        <v>759</v>
      </c>
      <c r="B46" s="78"/>
      <c r="C46" s="77"/>
      <c r="D46" s="77"/>
      <c r="E46" s="77"/>
      <c r="F46" s="77"/>
      <c r="G46" s="77"/>
      <c r="H46" s="77"/>
      <c r="I46" s="77"/>
      <c r="J46" s="77"/>
      <c r="K46" s="77"/>
      <c r="L46" s="77"/>
      <c r="M46" s="77"/>
      <c r="N46" s="77"/>
      <c r="O46" s="43"/>
      <c r="P46" s="43"/>
      <c r="Q46" s="43"/>
      <c r="R46" s="43"/>
      <c r="S46" s="43"/>
      <c r="T46" s="43"/>
      <c r="U46" s="43"/>
      <c r="V46" s="43"/>
      <c r="W46" s="43"/>
      <c r="X46" s="43"/>
    </row>
    <row r="47" spans="1:24" ht="10.5">
      <c r="A47" s="132" t="s">
        <v>760</v>
      </c>
      <c r="B47" s="78"/>
      <c r="C47" s="77"/>
      <c r="D47" s="77"/>
      <c r="E47" s="77"/>
      <c r="F47" s="77"/>
      <c r="G47" s="77"/>
      <c r="H47" s="77"/>
      <c r="I47" s="77"/>
      <c r="J47" s="77"/>
      <c r="K47" s="77"/>
      <c r="L47" s="77"/>
      <c r="M47" s="77"/>
      <c r="N47" s="77"/>
      <c r="O47" s="43"/>
      <c r="P47" s="43"/>
      <c r="Q47" s="43"/>
      <c r="R47" s="43"/>
      <c r="S47" s="43"/>
      <c r="T47" s="43"/>
      <c r="U47" s="43"/>
      <c r="V47" s="43"/>
      <c r="W47" s="43"/>
      <c r="X47" s="43"/>
    </row>
    <row r="48" spans="1:24" ht="10.5">
      <c r="A48" s="79"/>
      <c r="B48" s="79"/>
      <c r="C48" s="80"/>
      <c r="D48" s="80"/>
      <c r="E48" s="79"/>
      <c r="F48" s="49">
        <v>11.556415670000002</v>
      </c>
      <c r="G48" s="49">
        <v>1.7749978030000002</v>
      </c>
      <c r="H48" s="49">
        <v>13.331413473000001</v>
      </c>
      <c r="I48" s="49">
        <v>11.664940282652166</v>
      </c>
      <c r="J48" s="49">
        <v>1.79288565073913</v>
      </c>
      <c r="K48" s="49">
        <v>13.457825933391296</v>
      </c>
      <c r="L48" s="49">
        <v>11.564328618652178</v>
      </c>
      <c r="M48" s="49">
        <v>1.9209488051304344</v>
      </c>
      <c r="N48" s="49">
        <v>13.485277423782613</v>
      </c>
      <c r="O48" s="43"/>
      <c r="P48" s="43"/>
      <c r="Q48" s="43"/>
      <c r="R48" s="43"/>
      <c r="S48" s="43"/>
      <c r="T48" s="43"/>
      <c r="U48" s="43"/>
      <c r="V48" s="43"/>
      <c r="W48" s="43"/>
      <c r="X48" s="43"/>
    </row>
    <row r="49" spans="1:24" s="58" customFormat="1" ht="10.5">
      <c r="A49" s="71" t="s">
        <v>334</v>
      </c>
      <c r="B49" s="72" t="s">
        <v>401</v>
      </c>
      <c r="C49" s="2163" t="s">
        <v>331</v>
      </c>
      <c r="D49" s="2163"/>
      <c r="E49" s="2163"/>
      <c r="F49" s="81">
        <v>60.975771878999993</v>
      </c>
      <c r="G49" s="82">
        <v>71.410323956999989</v>
      </c>
      <c r="H49" s="82">
        <v>132.38609583599998</v>
      </c>
      <c r="I49" s="82">
        <v>50.149921958217377</v>
      </c>
      <c r="J49" s="82">
        <v>60.179729238391303</v>
      </c>
      <c r="K49" s="82">
        <v>110.32965119660868</v>
      </c>
      <c r="L49" s="82">
        <v>63.80734808873914</v>
      </c>
      <c r="M49" s="82">
        <v>71.560481194804311</v>
      </c>
      <c r="N49" s="82">
        <v>135.36782928354344</v>
      </c>
      <c r="O49" s="57"/>
      <c r="P49" s="57"/>
      <c r="Q49" s="57"/>
      <c r="R49" s="57"/>
      <c r="S49" s="57"/>
      <c r="T49" s="57"/>
      <c r="U49" s="57"/>
      <c r="V49" s="57"/>
      <c r="W49" s="57"/>
      <c r="X49" s="57"/>
    </row>
    <row r="50" spans="1:24" s="58" customFormat="1" ht="10.5">
      <c r="A50" s="71" t="s">
        <v>61</v>
      </c>
      <c r="B50" s="71"/>
      <c r="C50" s="72" t="s">
        <v>702</v>
      </c>
      <c r="D50" s="72" t="s">
        <v>15</v>
      </c>
      <c r="E50" s="72" t="s">
        <v>16</v>
      </c>
      <c r="F50" s="1960">
        <v>63.513687803999993</v>
      </c>
      <c r="G50" s="1500">
        <v>40.957518461000006</v>
      </c>
      <c r="H50" s="1500">
        <v>104.47120626500001</v>
      </c>
      <c r="I50" s="1500">
        <v>50.47895640304349</v>
      </c>
      <c r="J50" s="1500">
        <v>33.749017284499992</v>
      </c>
      <c r="K50" s="1500">
        <v>84.227973687543482</v>
      </c>
      <c r="L50" s="1500">
        <v>45.120654726586942</v>
      </c>
      <c r="M50" s="1500">
        <v>26.968143261739126</v>
      </c>
      <c r="N50" s="1500">
        <v>72.088797988326064</v>
      </c>
      <c r="O50" s="57"/>
    </row>
    <row r="51" spans="1:24">
      <c r="A51" s="50" t="s">
        <v>223</v>
      </c>
      <c r="B51" s="53">
        <v>7.5999999999999998E-2</v>
      </c>
      <c r="C51" s="49">
        <v>17.91837502040217</v>
      </c>
      <c r="D51" s="49">
        <v>2.6888779353804355</v>
      </c>
      <c r="E51" s="49">
        <v>20.607252955782606</v>
      </c>
      <c r="F51" s="49">
        <v>10.980150032000003</v>
      </c>
      <c r="G51" s="49">
        <v>5.4840505490000018</v>
      </c>
      <c r="H51" s="49">
        <v>16.464200581000004</v>
      </c>
      <c r="I51" s="49">
        <v>3.0196487294347802</v>
      </c>
      <c r="J51" s="49">
        <v>7.2281671757391281</v>
      </c>
      <c r="K51" s="49">
        <v>10.247815905173908</v>
      </c>
      <c r="L51" s="49">
        <v>6.6095552856086934</v>
      </c>
      <c r="M51" s="49">
        <v>6.1129026079130426</v>
      </c>
      <c r="N51" s="49">
        <v>12.722457893521735</v>
      </c>
      <c r="O51" s="43"/>
    </row>
    <row r="52" spans="1:24">
      <c r="A52" s="50" t="s">
        <v>19</v>
      </c>
      <c r="B52" s="53">
        <v>0.1178</v>
      </c>
      <c r="C52" s="49">
        <v>0.41088109922826122</v>
      </c>
      <c r="D52" s="49">
        <v>6.1956522038379399E-10</v>
      </c>
      <c r="E52" s="49">
        <v>0.41088109984782645</v>
      </c>
      <c r="F52" s="49">
        <v>13.022169858</v>
      </c>
      <c r="G52" s="49">
        <v>14.770441538000002</v>
      </c>
      <c r="H52" s="49">
        <v>27.792611396000002</v>
      </c>
      <c r="I52" s="49">
        <v>10.000660946543475</v>
      </c>
      <c r="J52" s="49">
        <v>11.59991195704348</v>
      </c>
      <c r="K52" s="49">
        <v>21.600572903586954</v>
      </c>
      <c r="L52" s="49">
        <v>9.6302191156086945</v>
      </c>
      <c r="M52" s="49">
        <v>13.428072935239129</v>
      </c>
      <c r="N52" s="49">
        <v>23.058292050847825</v>
      </c>
      <c r="O52" s="43"/>
    </row>
    <row r="53" spans="1:24">
      <c r="A53" s="50" t="s">
        <v>528</v>
      </c>
      <c r="B53" s="53">
        <v>0.2</v>
      </c>
      <c r="C53" s="49">
        <v>1.7825313057608696</v>
      </c>
      <c r="D53" s="49">
        <v>3.2605961952173912</v>
      </c>
      <c r="E53" s="49">
        <v>5.0431275009782608</v>
      </c>
      <c r="F53" s="49"/>
      <c r="G53" s="49"/>
      <c r="H53" s="49"/>
      <c r="I53" s="49"/>
      <c r="J53" s="49"/>
      <c r="K53" s="49"/>
      <c r="L53" s="49"/>
      <c r="M53" s="49"/>
      <c r="N53" s="49"/>
      <c r="O53" s="43"/>
    </row>
    <row r="54" spans="1:24">
      <c r="A54" s="50" t="s">
        <v>31</v>
      </c>
      <c r="B54" s="53">
        <v>0.28916900000000001</v>
      </c>
      <c r="C54" s="49">
        <v>9.6005227165326108</v>
      </c>
      <c r="D54" s="49">
        <v>115.96311130326083</v>
      </c>
      <c r="E54" s="49">
        <v>125.56363401979344</v>
      </c>
      <c r="F54" s="49">
        <v>5.2993632860000011</v>
      </c>
      <c r="G54" s="49">
        <v>3.8739120000000037E-2</v>
      </c>
      <c r="H54" s="49">
        <v>5.3381024060000009</v>
      </c>
      <c r="I54" s="49">
        <v>3.1537509534999999</v>
      </c>
      <c r="J54" s="49">
        <v>2.6508370804347831E-2</v>
      </c>
      <c r="K54" s="49">
        <v>3.1802593243043478</v>
      </c>
      <c r="L54" s="49">
        <v>7.1755050772608699</v>
      </c>
      <c r="M54" s="49">
        <v>-5.8586760869609428E-5</v>
      </c>
      <c r="N54" s="49">
        <v>7.1754464905000006</v>
      </c>
      <c r="O54" s="43"/>
    </row>
    <row r="55" spans="1:24">
      <c r="A55" s="50" t="s">
        <v>288</v>
      </c>
      <c r="B55" s="53">
        <v>0.1482</v>
      </c>
      <c r="C55" s="49">
        <v>2.6760531518804358</v>
      </c>
      <c r="D55" s="49">
        <v>7.7882283021739079E-2</v>
      </c>
      <c r="E55" s="49">
        <v>2.753935434902175</v>
      </c>
      <c r="F55" s="49">
        <v>1.3067725270000001</v>
      </c>
      <c r="G55" s="49">
        <v>4.8759909889999991</v>
      </c>
      <c r="H55" s="49">
        <v>6.1827635159999996</v>
      </c>
      <c r="I55" s="49">
        <v>4.2006316638043479</v>
      </c>
      <c r="J55" s="49">
        <v>19.829726523456522</v>
      </c>
      <c r="K55" s="49">
        <v>24.03035818726087</v>
      </c>
      <c r="L55" s="49">
        <v>5.9491491611304355</v>
      </c>
      <c r="M55" s="49">
        <v>20.054525433217396</v>
      </c>
      <c r="N55" s="49">
        <v>26.003674594347832</v>
      </c>
      <c r="O55" s="43"/>
    </row>
    <row r="56" spans="1:24" ht="10.5">
      <c r="A56" s="50" t="s">
        <v>76</v>
      </c>
      <c r="B56" s="53">
        <v>0.6</v>
      </c>
      <c r="C56" s="49">
        <v>6.5382579571413002</v>
      </c>
      <c r="D56" s="49">
        <v>4.6903591305543468</v>
      </c>
      <c r="E56" s="49">
        <v>11.228617087695646</v>
      </c>
      <c r="F56" s="77">
        <v>193.384781221</v>
      </c>
      <c r="G56" s="77">
        <v>141.28767461600003</v>
      </c>
      <c r="H56" s="77">
        <v>334.67245583700003</v>
      </c>
      <c r="I56" s="77">
        <v>147.77466176126086</v>
      </c>
      <c r="J56" s="77">
        <v>135.76194750441303</v>
      </c>
      <c r="K56" s="77">
        <v>283.53660926567392</v>
      </c>
      <c r="L56" s="77">
        <v>175.28866681104344</v>
      </c>
      <c r="M56" s="77">
        <v>142.3838966294565</v>
      </c>
      <c r="N56" s="77">
        <v>317.67256344049997</v>
      </c>
      <c r="O56" s="43"/>
    </row>
    <row r="57" spans="1:24" ht="10.5">
      <c r="A57" s="50" t="s">
        <v>646</v>
      </c>
      <c r="B57" s="53">
        <v>0.1</v>
      </c>
      <c r="C57" s="49">
        <v>0.27550200181521745</v>
      </c>
      <c r="D57" s="49">
        <v>1.2885504334565225</v>
      </c>
      <c r="E57" s="49">
        <v>1.56405243527174</v>
      </c>
      <c r="F57" s="80">
        <v>773.64639901300006</v>
      </c>
      <c r="G57" s="80">
        <v>558.86260362300004</v>
      </c>
      <c r="H57" s="80">
        <v>1332.5090026359999</v>
      </c>
      <c r="I57" s="80">
        <v>739.71564868732605</v>
      </c>
      <c r="J57" s="80">
        <v>449.88627885971732</v>
      </c>
      <c r="K57" s="80">
        <v>1189.6019275470435</v>
      </c>
      <c r="L57" s="80">
        <v>808.26759381363036</v>
      </c>
      <c r="M57" s="80">
        <v>598.14270457236967</v>
      </c>
      <c r="N57" s="80">
        <v>1406.4102983859998</v>
      </c>
      <c r="O57" s="43"/>
    </row>
    <row r="58" spans="1:24" ht="10.5">
      <c r="A58" s="1817" t="s">
        <v>338</v>
      </c>
      <c r="B58" s="1819"/>
      <c r="C58" s="1780">
        <v>39.20212325276087</v>
      </c>
      <c r="D58" s="1780">
        <v>127.96937728151082</v>
      </c>
      <c r="E58" s="1780">
        <v>167.17150053427173</v>
      </c>
      <c r="F58" s="80"/>
      <c r="G58" s="80"/>
      <c r="H58" s="79"/>
      <c r="I58" s="80"/>
      <c r="J58" s="79"/>
      <c r="K58" s="79"/>
      <c r="L58" s="80"/>
      <c r="M58" s="80"/>
      <c r="N58" s="79"/>
      <c r="O58" s="43"/>
    </row>
    <row r="59" spans="1:24">
      <c r="A59" s="1782" t="s">
        <v>43</v>
      </c>
      <c r="B59" s="1808"/>
      <c r="C59" s="1780">
        <v>711.07712891638039</v>
      </c>
      <c r="D59" s="1780">
        <v>747.71349205942374</v>
      </c>
      <c r="E59" s="1780">
        <v>1458.7906209758039</v>
      </c>
      <c r="F59" s="49">
        <v>3.0759999999633022E-6</v>
      </c>
      <c r="G59" s="49">
        <v>0</v>
      </c>
      <c r="H59" s="49">
        <v>3.0759999999633022E-6</v>
      </c>
      <c r="I59" s="49">
        <v>4.2654356956521866E-3</v>
      </c>
      <c r="J59" s="49">
        <v>0</v>
      </c>
      <c r="K59" s="49">
        <v>4.2654356956521866E-3</v>
      </c>
      <c r="L59" s="49">
        <v>-4.2654328260869631E-3</v>
      </c>
      <c r="M59" s="49">
        <v>0</v>
      </c>
      <c r="N59" s="49">
        <v>-4.2654328260869631E-3</v>
      </c>
      <c r="O59" s="43"/>
    </row>
    <row r="60" spans="1:24">
      <c r="A60" s="43"/>
      <c r="B60" s="43"/>
      <c r="C60" s="43"/>
      <c r="D60" s="43"/>
      <c r="E60" s="43"/>
      <c r="F60" s="49">
        <v>21.365886933000009</v>
      </c>
      <c r="G60" s="49">
        <v>3.4863826379999998</v>
      </c>
      <c r="H60" s="49">
        <v>24.852269571000008</v>
      </c>
      <c r="I60" s="49">
        <v>21.99581462026087</v>
      </c>
      <c r="J60" s="49">
        <v>4.0828649984565226</v>
      </c>
      <c r="K60" s="49">
        <v>26.078679618717391</v>
      </c>
      <c r="L60" s="49">
        <v>22.823285228739135</v>
      </c>
      <c r="M60" s="49">
        <v>3.9465766308043477</v>
      </c>
      <c r="N60" s="49">
        <v>26.769861859543482</v>
      </c>
      <c r="O60" s="43"/>
    </row>
    <row r="61" spans="1:24" ht="24.75" customHeight="1">
      <c r="A61" s="1961" t="s">
        <v>359</v>
      </c>
      <c r="B61" s="1962"/>
      <c r="C61" s="2161" t="s">
        <v>414</v>
      </c>
      <c r="D61" s="2161"/>
      <c r="E61" s="2162"/>
      <c r="F61" s="83">
        <v>4.7141821979999996</v>
      </c>
      <c r="G61" s="83">
        <v>5.2131648000000017E-2</v>
      </c>
      <c r="H61" s="83">
        <v>4.7663138459999992</v>
      </c>
      <c r="I61" s="83">
        <v>5.4310047832391311</v>
      </c>
      <c r="J61" s="83">
        <v>7.269554406521736E-2</v>
      </c>
      <c r="K61" s="83">
        <v>5.5037003273043483</v>
      </c>
      <c r="L61" s="83">
        <v>5.2386811938260864</v>
      </c>
      <c r="M61" s="83">
        <v>0.17315163123913049</v>
      </c>
      <c r="N61" s="83">
        <v>5.4118328250652166</v>
      </c>
    </row>
    <row r="62" spans="1:24">
      <c r="A62" s="1221" t="s">
        <v>61</v>
      </c>
      <c r="B62" s="1222" t="s">
        <v>401</v>
      </c>
      <c r="C62" s="1223" t="s">
        <v>64</v>
      </c>
      <c r="D62" s="1222" t="s">
        <v>15</v>
      </c>
      <c r="E62" s="1224" t="s">
        <v>16</v>
      </c>
      <c r="F62" s="1200">
        <v>0.76849927399999995</v>
      </c>
      <c r="G62" s="1200">
        <v>9.8038461999999979E-2</v>
      </c>
      <c r="H62" s="1200">
        <v>0.86653773599999995</v>
      </c>
      <c r="I62" s="1200">
        <v>0.51648176215217401</v>
      </c>
      <c r="J62" s="1200">
        <v>1.4410867826087095E-3</v>
      </c>
      <c r="K62" s="1200">
        <v>0.51792284893478269</v>
      </c>
      <c r="L62" s="1200">
        <v>0.82660616200000048</v>
      </c>
      <c r="M62" s="1200">
        <v>1.7863585043478254E-2</v>
      </c>
      <c r="N62" s="1200">
        <v>0.84446974704347877</v>
      </c>
    </row>
    <row r="63" spans="1:24">
      <c r="A63" s="1225" t="s">
        <v>352</v>
      </c>
      <c r="B63" s="53">
        <v>0.17</v>
      </c>
      <c r="C63" s="86">
        <v>5.2581665217389997</v>
      </c>
      <c r="D63" s="116"/>
      <c r="E63" s="1226">
        <v>5.2581665217389997</v>
      </c>
      <c r="F63" s="1200">
        <v>10.475663063999999</v>
      </c>
      <c r="G63" s="1200">
        <v>7.7348112100000019</v>
      </c>
      <c r="H63" s="1200">
        <v>18.210474273999999</v>
      </c>
      <c r="I63" s="1200">
        <v>7.7144745333043483</v>
      </c>
      <c r="J63" s="1200">
        <v>4.7549338029130412</v>
      </c>
      <c r="K63" s="1200">
        <v>12.46940833621739</v>
      </c>
      <c r="L63" s="1200">
        <v>10.045059348956523</v>
      </c>
      <c r="M63" s="1200">
        <v>6.6350348936086974</v>
      </c>
      <c r="N63" s="1200">
        <v>16.680094242565218</v>
      </c>
    </row>
    <row r="64" spans="1:24">
      <c r="A64" s="1225" t="s">
        <v>464</v>
      </c>
      <c r="B64" s="53">
        <v>0.3</v>
      </c>
      <c r="C64" s="116"/>
      <c r="D64" s="87">
        <v>0.76501085869600005</v>
      </c>
      <c r="E64" s="1226">
        <v>0.76501085869600005</v>
      </c>
      <c r="F64" s="1200">
        <v>0.37072292299999993</v>
      </c>
      <c r="G64" s="1200">
        <v>2.0537886819999991</v>
      </c>
      <c r="H64" s="1200">
        <v>2.4245116049999988</v>
      </c>
      <c r="I64" s="1200">
        <v>0.32197282686956541</v>
      </c>
      <c r="J64" s="1200">
        <v>1.2995003255000002</v>
      </c>
      <c r="K64" s="1200">
        <v>1.6214731523695656</v>
      </c>
      <c r="L64" s="1200">
        <v>0.4911122603695649</v>
      </c>
      <c r="M64" s="1200">
        <v>2.5101202159782603</v>
      </c>
      <c r="N64" s="1200">
        <v>3.0012324763478251</v>
      </c>
    </row>
    <row r="65" spans="1:14">
      <c r="A65" s="1225" t="s">
        <v>631</v>
      </c>
      <c r="B65" s="53">
        <v>5.8799999999999998E-2</v>
      </c>
      <c r="C65" s="86">
        <v>0.60513902173900003</v>
      </c>
      <c r="D65" s="88">
        <v>7.79351087E-3</v>
      </c>
      <c r="E65" s="1226">
        <v>0.61293253260900005</v>
      </c>
      <c r="F65" s="1200">
        <v>4.4540803300000009</v>
      </c>
      <c r="G65" s="1200">
        <v>49.630851758000006</v>
      </c>
      <c r="H65" s="1200">
        <v>54.084932088000009</v>
      </c>
      <c r="I65" s="1200">
        <v>4.6403791303478252</v>
      </c>
      <c r="J65" s="1200">
        <v>51.840344347239117</v>
      </c>
      <c r="K65" s="1200">
        <v>56.480723477586942</v>
      </c>
      <c r="L65" s="1200">
        <v>6.6739634784347848</v>
      </c>
      <c r="M65" s="1200">
        <v>79.121831522108693</v>
      </c>
      <c r="N65" s="1200">
        <v>85.795795000543478</v>
      </c>
    </row>
    <row r="66" spans="1:14" ht="10.5">
      <c r="A66" s="1225" t="s">
        <v>690</v>
      </c>
      <c r="B66" s="53">
        <v>8.5599999999999996E-2</v>
      </c>
      <c r="C66" s="86">
        <v>63.626358260869999</v>
      </c>
      <c r="D66" s="116"/>
      <c r="E66" s="1226">
        <v>63.626358260869999</v>
      </c>
      <c r="F66" s="1230">
        <v>42.149037798000016</v>
      </c>
      <c r="G66" s="1230">
        <v>63.056004398000006</v>
      </c>
      <c r="H66" s="1230">
        <v>105.20504219600002</v>
      </c>
      <c r="I66" s="1230">
        <v>40.624393091869564</v>
      </c>
      <c r="J66" s="1230">
        <v>62.051780104956507</v>
      </c>
      <c r="K66" s="1230">
        <v>102.67617319682608</v>
      </c>
      <c r="L66" s="1230">
        <v>46.094442239500005</v>
      </c>
      <c r="M66" s="1230">
        <v>92.404578478782611</v>
      </c>
      <c r="N66" s="1230">
        <v>138.49902071828262</v>
      </c>
    </row>
    <row r="67" spans="1:14" ht="10.5">
      <c r="A67" s="1225" t="s">
        <v>516</v>
      </c>
      <c r="B67" s="53">
        <v>0.255</v>
      </c>
      <c r="C67" s="86">
        <v>8.9173740217390005</v>
      </c>
      <c r="D67" s="88">
        <v>26.644986956522001</v>
      </c>
      <c r="E67" s="1226">
        <v>35.562360978260998</v>
      </c>
      <c r="F67" s="84">
        <v>0</v>
      </c>
      <c r="G67" s="84">
        <v>0</v>
      </c>
      <c r="H67" s="84">
        <v>0</v>
      </c>
      <c r="I67" s="84">
        <v>0</v>
      </c>
      <c r="J67" s="84">
        <v>0</v>
      </c>
      <c r="K67" s="84">
        <v>0</v>
      </c>
      <c r="L67" s="84">
        <v>0</v>
      </c>
      <c r="M67" s="84">
        <v>0</v>
      </c>
      <c r="N67" s="84">
        <v>0</v>
      </c>
    </row>
    <row r="68" spans="1:14" ht="11.1" thickBot="1">
      <c r="A68" s="1225" t="s">
        <v>452</v>
      </c>
      <c r="B68" s="53">
        <v>9.6699999999999994E-2</v>
      </c>
      <c r="C68" s="86">
        <v>13.641232391303999</v>
      </c>
      <c r="D68" s="116"/>
      <c r="E68" s="1226">
        <v>13.641232391303999</v>
      </c>
      <c r="F68" s="85">
        <v>815.79543681100006</v>
      </c>
      <c r="G68" s="85">
        <v>621.91860802100007</v>
      </c>
      <c r="H68" s="85">
        <v>1437.7140448319999</v>
      </c>
      <c r="I68" s="85">
        <v>780.34004177919564</v>
      </c>
      <c r="J68" s="85">
        <v>511.93805896467381</v>
      </c>
      <c r="K68" s="85">
        <v>1292.2781007438696</v>
      </c>
      <c r="L68" s="85">
        <v>854.3620360531304</v>
      </c>
      <c r="M68" s="85">
        <v>690.54728305115225</v>
      </c>
      <c r="N68" s="85">
        <v>1544.9093191042825</v>
      </c>
    </row>
    <row r="69" spans="1:14">
      <c r="A69" s="1225" t="s">
        <v>691</v>
      </c>
      <c r="B69" s="53">
        <v>0.23330000000000001</v>
      </c>
      <c r="C69" s="89">
        <v>22.594090217390999</v>
      </c>
      <c r="D69" s="89"/>
      <c r="E69" s="1226">
        <v>22.594090217390999</v>
      </c>
    </row>
    <row r="70" spans="1:14">
      <c r="A70" s="1225" t="s">
        <v>444</v>
      </c>
      <c r="B70" s="53">
        <v>0.1333</v>
      </c>
      <c r="C70" s="86">
        <v>16.165915326086999</v>
      </c>
      <c r="D70" s="116"/>
      <c r="E70" s="1226">
        <v>16.165915326086999</v>
      </c>
    </row>
    <row r="71" spans="1:14">
      <c r="A71" s="1225" t="s">
        <v>445</v>
      </c>
      <c r="B71" s="53">
        <v>0.1333</v>
      </c>
      <c r="C71" s="86">
        <v>19.562241847826002</v>
      </c>
      <c r="D71" s="116"/>
      <c r="E71" s="1226">
        <v>19.562241847826002</v>
      </c>
    </row>
    <row r="72" spans="1:14">
      <c r="A72" s="1225" t="s">
        <v>692</v>
      </c>
      <c r="B72" s="53">
        <v>0.1333</v>
      </c>
      <c r="C72" s="86">
        <v>1.4860808695650001</v>
      </c>
      <c r="D72" s="116"/>
      <c r="E72" s="1226">
        <v>1.4860808695650001</v>
      </c>
    </row>
    <row r="73" spans="1:14">
      <c r="A73" s="1225" t="s">
        <v>442</v>
      </c>
      <c r="B73" s="53">
        <v>0.23330000000000001</v>
      </c>
      <c r="C73" s="86">
        <v>53.061482826087001</v>
      </c>
      <c r="D73" s="116"/>
      <c r="E73" s="1226">
        <v>53.061482826087001</v>
      </c>
    </row>
    <row r="74" spans="1:14">
      <c r="A74" s="1225" t="s">
        <v>454</v>
      </c>
      <c r="B74" s="53">
        <v>0.23330000000000001</v>
      </c>
      <c r="C74" s="89">
        <v>19.704655652174001</v>
      </c>
      <c r="D74" s="89"/>
      <c r="E74" s="1226">
        <v>19.704655652174001</v>
      </c>
    </row>
    <row r="75" spans="1:14">
      <c r="A75" s="1225" t="s">
        <v>152</v>
      </c>
      <c r="B75" s="53">
        <v>0.31850000000000001</v>
      </c>
      <c r="C75" s="116"/>
      <c r="D75" s="86">
        <v>42.031639108695998</v>
      </c>
      <c r="E75" s="1226">
        <v>42.031639108695998</v>
      </c>
    </row>
    <row r="76" spans="1:14">
      <c r="A76" s="1225" t="s">
        <v>150</v>
      </c>
      <c r="B76" s="53">
        <v>0.5</v>
      </c>
      <c r="C76" s="116">
        <v>19.477839554348002</v>
      </c>
      <c r="D76" s="116"/>
      <c r="E76" s="1226">
        <v>19.477839554348002</v>
      </c>
    </row>
    <row r="77" spans="1:14">
      <c r="A77" s="1225" t="s">
        <v>449</v>
      </c>
      <c r="B77" s="53">
        <v>0.1333</v>
      </c>
      <c r="C77" s="89">
        <v>4.1031994565219998</v>
      </c>
      <c r="D77" s="89"/>
      <c r="E77" s="1226">
        <v>4.1031994565219998</v>
      </c>
    </row>
    <row r="78" spans="1:14">
      <c r="A78" s="1225" t="s">
        <v>235</v>
      </c>
      <c r="B78" s="53">
        <v>0.3</v>
      </c>
      <c r="C78" s="116">
        <v>8.8691051086960009</v>
      </c>
      <c r="D78" s="116"/>
      <c r="E78" s="1226">
        <v>8.8691051086960009</v>
      </c>
    </row>
    <row r="79" spans="1:14">
      <c r="A79" s="1225" t="s">
        <v>148</v>
      </c>
      <c r="B79" s="53">
        <v>0.05</v>
      </c>
      <c r="C79" s="116">
        <v>7.7293844565220002</v>
      </c>
      <c r="D79" s="116"/>
      <c r="E79" s="1226">
        <v>7.7293844565220002</v>
      </c>
    </row>
    <row r="80" spans="1:14">
      <c r="A80" s="1225" t="s">
        <v>220</v>
      </c>
      <c r="B80" s="53">
        <v>0.15</v>
      </c>
      <c r="C80" s="116">
        <v>8.3969448913040008</v>
      </c>
      <c r="D80" s="116"/>
      <c r="E80" s="1226">
        <v>8.3969448913040008</v>
      </c>
    </row>
    <row r="81" spans="1:5">
      <c r="A81" s="1225" t="s">
        <v>737</v>
      </c>
      <c r="B81" s="53">
        <v>2.4E-2</v>
      </c>
      <c r="C81" s="116">
        <v>2.8345338043480002</v>
      </c>
      <c r="D81" s="116"/>
      <c r="E81" s="1226">
        <v>2.8345338043480002</v>
      </c>
    </row>
    <row r="82" spans="1:5">
      <c r="A82" s="1225" t="s">
        <v>531</v>
      </c>
      <c r="B82" s="53">
        <v>0.05</v>
      </c>
      <c r="C82" s="116">
        <v>1.4019863043480001</v>
      </c>
      <c r="D82" s="116"/>
      <c r="E82" s="1226">
        <v>1.4019863043480001</v>
      </c>
    </row>
    <row r="83" spans="1:5">
      <c r="A83" s="1225" t="s">
        <v>681</v>
      </c>
      <c r="B83" s="53">
        <v>0.3</v>
      </c>
      <c r="C83" s="116">
        <v>0.48925260869600001</v>
      </c>
      <c r="D83" s="116">
        <v>7.3321163043000001E-2</v>
      </c>
      <c r="E83" s="1226">
        <v>0.56257377173900003</v>
      </c>
    </row>
    <row r="84" spans="1:5">
      <c r="A84" s="1225" t="s">
        <v>662</v>
      </c>
      <c r="B84" s="53">
        <v>0.25</v>
      </c>
      <c r="C84" s="116">
        <v>1.5924639130430001</v>
      </c>
      <c r="D84" s="116">
        <v>0.12587554347800001</v>
      </c>
      <c r="E84" s="1226">
        <v>1.718339456521</v>
      </c>
    </row>
    <row r="85" spans="1:5">
      <c r="A85" s="1225" t="s">
        <v>761</v>
      </c>
      <c r="B85" s="53">
        <v>0.18329999999999999</v>
      </c>
      <c r="C85" s="89">
        <v>3.28173913E-3</v>
      </c>
      <c r="D85" s="89">
        <v>2.9938071956519998</v>
      </c>
      <c r="E85" s="1226">
        <v>2.997088934782</v>
      </c>
    </row>
    <row r="86" spans="1:5">
      <c r="A86" s="1225" t="s">
        <v>682</v>
      </c>
      <c r="B86" s="53">
        <v>0.35</v>
      </c>
      <c r="C86" s="116">
        <v>0.123543804348</v>
      </c>
      <c r="D86" s="116">
        <v>4.2858152173999998E-2</v>
      </c>
      <c r="E86" s="1226">
        <v>0.16640195652199999</v>
      </c>
    </row>
    <row r="87" spans="1:5">
      <c r="A87" s="1225" t="s">
        <v>762</v>
      </c>
      <c r="B87" s="53">
        <v>0.25</v>
      </c>
      <c r="C87" s="116">
        <v>1.4357608699999999E-3</v>
      </c>
      <c r="D87" s="116">
        <v>-1.7626086999999999E-4</v>
      </c>
      <c r="E87" s="1226">
        <v>1.2595E-3</v>
      </c>
    </row>
    <row r="88" spans="1:5">
      <c r="A88" s="1225" t="s">
        <v>763</v>
      </c>
      <c r="B88" s="53">
        <v>0.5</v>
      </c>
      <c r="C88" s="116">
        <v>0</v>
      </c>
      <c r="D88" s="116">
        <v>0</v>
      </c>
      <c r="E88" s="1226">
        <v>0</v>
      </c>
    </row>
    <row r="89" spans="1:5">
      <c r="A89" s="1225" t="s">
        <v>764</v>
      </c>
      <c r="B89" s="53">
        <v>0.26669999999999999</v>
      </c>
      <c r="C89" s="116">
        <v>0</v>
      </c>
      <c r="D89" s="116">
        <v>0</v>
      </c>
      <c r="E89" s="1226">
        <v>0</v>
      </c>
    </row>
    <row r="90" spans="1:5">
      <c r="A90" s="1225" t="s">
        <v>450</v>
      </c>
      <c r="B90" s="53">
        <v>0.1333</v>
      </c>
      <c r="C90" s="116">
        <v>8.46333173913</v>
      </c>
      <c r="D90" s="116"/>
      <c r="E90" s="1226">
        <v>8.46333173913</v>
      </c>
    </row>
    <row r="91" spans="1:5">
      <c r="A91" s="1225" t="s">
        <v>696</v>
      </c>
      <c r="B91" s="53">
        <v>0.1333</v>
      </c>
      <c r="C91" s="116">
        <v>11.605596956522</v>
      </c>
      <c r="D91" s="116"/>
      <c r="E91" s="1226">
        <v>11.605596956522</v>
      </c>
    </row>
    <row r="92" spans="1:5">
      <c r="A92" s="1225" t="s">
        <v>123</v>
      </c>
      <c r="B92" s="53">
        <v>0.2021</v>
      </c>
      <c r="C92" s="116">
        <v>48.573157608696</v>
      </c>
      <c r="D92" s="116"/>
      <c r="E92" s="1226">
        <v>48.573157608696</v>
      </c>
    </row>
    <row r="93" spans="1:5">
      <c r="A93" s="1225" t="s">
        <v>765</v>
      </c>
      <c r="B93" s="127" t="s">
        <v>67</v>
      </c>
      <c r="C93" s="116">
        <v>0.104468695652</v>
      </c>
      <c r="D93" s="116">
        <v>16.158124065216999</v>
      </c>
      <c r="E93" s="1226">
        <v>16.262592760868998</v>
      </c>
    </row>
    <row r="94" spans="1:5">
      <c r="A94" s="1225" t="s">
        <v>649</v>
      </c>
      <c r="B94" s="53">
        <v>0.37</v>
      </c>
      <c r="C94" s="116">
        <v>4.2999006956520001</v>
      </c>
      <c r="D94" s="116"/>
      <c r="E94" s="1226">
        <v>4.2999006956520001</v>
      </c>
    </row>
    <row r="95" spans="1:5">
      <c r="A95" s="1225" t="s">
        <v>501</v>
      </c>
      <c r="B95" s="53">
        <v>0.2</v>
      </c>
      <c r="C95" s="89">
        <v>3.2264281521739999</v>
      </c>
      <c r="D95" s="89"/>
      <c r="E95" s="1226">
        <v>3.2264281521739999</v>
      </c>
    </row>
    <row r="96" spans="1:5">
      <c r="A96" s="1225" t="s">
        <v>90</v>
      </c>
      <c r="B96" s="53">
        <v>0.25</v>
      </c>
      <c r="C96" s="116">
        <v>31.039098913042999</v>
      </c>
      <c r="D96" s="116">
        <v>1.4527665000000001</v>
      </c>
      <c r="E96" s="1226">
        <v>32.491865413043001</v>
      </c>
    </row>
    <row r="97" spans="1:5">
      <c r="A97" s="1225" t="s">
        <v>663</v>
      </c>
      <c r="B97" s="53">
        <v>0.25</v>
      </c>
      <c r="C97" s="116">
        <v>6.3085281521740004</v>
      </c>
      <c r="D97" s="116">
        <v>0.78380695652200005</v>
      </c>
      <c r="E97" s="1226">
        <v>7.092335108696</v>
      </c>
    </row>
    <row r="98" spans="1:5">
      <c r="A98" s="1225" t="s">
        <v>425</v>
      </c>
      <c r="B98" s="53">
        <v>1</v>
      </c>
      <c r="C98" s="116">
        <v>0.9136225</v>
      </c>
      <c r="D98" s="116"/>
      <c r="E98" s="1226">
        <v>0.9136225</v>
      </c>
    </row>
    <row r="99" spans="1:5">
      <c r="A99" s="1225" t="s">
        <v>240</v>
      </c>
      <c r="B99" s="53">
        <v>0.5</v>
      </c>
      <c r="C99" s="116">
        <v>0.13851673913000001</v>
      </c>
      <c r="D99" s="88">
        <v>0.52651826086999998</v>
      </c>
      <c r="E99" s="1226">
        <v>0.66503500000000004</v>
      </c>
    </row>
    <row r="100" spans="1:5">
      <c r="A100" s="1585" t="s">
        <v>766</v>
      </c>
      <c r="B100" s="1815"/>
      <c r="C100" s="1815">
        <v>394.31835851086885</v>
      </c>
      <c r="D100" s="1815">
        <v>91.606332010870005</v>
      </c>
      <c r="E100" s="1816">
        <v>485.92469052173891</v>
      </c>
    </row>
    <row r="101" spans="1:5">
      <c r="A101" s="2186" t="s">
        <v>660</v>
      </c>
      <c r="B101" s="2186"/>
      <c r="C101" s="2187"/>
      <c r="D101" s="1228"/>
      <c r="E101" s="1228"/>
    </row>
  </sheetData>
  <mergeCells count="5">
    <mergeCell ref="A101:C101"/>
    <mergeCell ref="C49:E49"/>
    <mergeCell ref="C3:E3"/>
    <mergeCell ref="A1:E1"/>
    <mergeCell ref="C61:E61"/>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E154"/>
  <sheetViews>
    <sheetView topLeftCell="A50" workbookViewId="0">
      <selection activeCell="A108" sqref="A108"/>
    </sheetView>
  </sheetViews>
  <sheetFormatPr defaultRowHeight="12.6"/>
  <cols>
    <col min="1" max="1" width="23.7109375" customWidth="1"/>
    <col min="2" max="2" width="12.7109375" customWidth="1"/>
  </cols>
  <sheetData>
    <row r="2" spans="1:5" ht="18">
      <c r="A2" s="21" t="s">
        <v>768</v>
      </c>
    </row>
    <row r="3" spans="1:5">
      <c r="A3" s="55"/>
      <c r="B3" s="55"/>
      <c r="C3" s="55"/>
      <c r="D3" s="55"/>
      <c r="E3" s="55"/>
    </row>
    <row r="4" spans="1:5">
      <c r="A4" s="43"/>
      <c r="B4" s="43"/>
      <c r="C4" s="43"/>
      <c r="D4" s="43"/>
      <c r="E4" s="43"/>
    </row>
    <row r="5" spans="1:5">
      <c r="A5" s="48" t="s">
        <v>398</v>
      </c>
      <c r="B5" s="56" t="s">
        <v>401</v>
      </c>
      <c r="C5" s="48" t="s">
        <v>331</v>
      </c>
      <c r="D5" s="48"/>
      <c r="E5" s="48"/>
    </row>
    <row r="6" spans="1:5">
      <c r="A6" s="48" t="s">
        <v>61</v>
      </c>
      <c r="B6" s="48"/>
      <c r="C6" s="56" t="s">
        <v>702</v>
      </c>
      <c r="D6" s="56" t="s">
        <v>15</v>
      </c>
      <c r="E6" s="56" t="s">
        <v>16</v>
      </c>
    </row>
    <row r="7" spans="1:5">
      <c r="A7" s="59" t="s">
        <v>21</v>
      </c>
      <c r="B7" s="53">
        <v>0.85</v>
      </c>
      <c r="C7" s="49">
        <v>5.8218283706195653</v>
      </c>
      <c r="D7" s="49">
        <v>9.7993208695108684</v>
      </c>
      <c r="E7" s="49">
        <v>15.621149240130434</v>
      </c>
    </row>
    <row r="8" spans="1:5">
      <c r="A8" s="50" t="s">
        <v>593</v>
      </c>
      <c r="B8" s="53">
        <v>0.32700000000000001</v>
      </c>
      <c r="C8" s="49">
        <v>6.9285384233804388</v>
      </c>
      <c r="D8" s="49">
        <v>0.50147130501086956</v>
      </c>
      <c r="E8" s="49">
        <v>7.4300097283913082</v>
      </c>
    </row>
    <row r="9" spans="1:5">
      <c r="A9" s="50" t="s">
        <v>33</v>
      </c>
      <c r="B9" s="53">
        <v>0.45</v>
      </c>
      <c r="C9" s="49">
        <v>21.260695424826093</v>
      </c>
      <c r="D9" s="49">
        <v>3.5967061958586948</v>
      </c>
      <c r="E9" s="49">
        <v>24.857401620684787</v>
      </c>
    </row>
    <row r="10" spans="1:5">
      <c r="A10" s="50" t="s">
        <v>163</v>
      </c>
      <c r="B10" s="53">
        <v>0.65129999999999999</v>
      </c>
      <c r="C10" s="49">
        <v>2.1427173145217391</v>
      </c>
      <c r="D10" s="49">
        <v>0</v>
      </c>
      <c r="E10" s="49">
        <v>2.1427173145217391</v>
      </c>
    </row>
    <row r="11" spans="1:5">
      <c r="A11" s="50" t="s">
        <v>594</v>
      </c>
      <c r="B11" s="53">
        <v>0.58899999999999997</v>
      </c>
      <c r="C11" s="49">
        <v>2.6007569792717393</v>
      </c>
      <c r="D11" s="49">
        <v>0</v>
      </c>
      <c r="E11" s="49">
        <v>2.6007569792717393</v>
      </c>
    </row>
    <row r="12" spans="1:5">
      <c r="A12" s="50" t="s">
        <v>42</v>
      </c>
      <c r="B12" s="330">
        <v>0.36660500000000001</v>
      </c>
      <c r="C12" s="49">
        <v>53.141633151554366</v>
      </c>
      <c r="D12" s="49">
        <v>0</v>
      </c>
      <c r="E12" s="49">
        <v>53.141633151554366</v>
      </c>
    </row>
    <row r="13" spans="1:5">
      <c r="A13" s="50" t="s">
        <v>47</v>
      </c>
      <c r="B13" s="53">
        <v>0.7</v>
      </c>
      <c r="C13" s="49">
        <v>77.332721099173909</v>
      </c>
      <c r="D13" s="49">
        <v>23.825754241293481</v>
      </c>
      <c r="E13" s="49">
        <v>101.15847534046739</v>
      </c>
    </row>
    <row r="14" spans="1:5">
      <c r="A14" s="50" t="s">
        <v>51</v>
      </c>
      <c r="B14" s="53">
        <v>0.1241</v>
      </c>
      <c r="C14" s="49">
        <v>7.0705739155543483</v>
      </c>
      <c r="D14" s="49">
        <v>2.0486518468804347</v>
      </c>
      <c r="E14" s="49">
        <v>9.1192257624347839</v>
      </c>
    </row>
    <row r="15" spans="1:5">
      <c r="A15" s="50" t="s">
        <v>173</v>
      </c>
      <c r="B15" s="127" t="s">
        <v>162</v>
      </c>
      <c r="C15" s="49">
        <v>0.19667115343478264</v>
      </c>
      <c r="D15" s="49">
        <v>1.090188261369565</v>
      </c>
      <c r="E15" s="49">
        <v>1.2868594148043477</v>
      </c>
    </row>
    <row r="16" spans="1:5">
      <c r="A16" s="50" t="s">
        <v>419</v>
      </c>
      <c r="B16" s="53">
        <v>0.1988</v>
      </c>
      <c r="C16" s="49">
        <v>1.2624352939456522</v>
      </c>
      <c r="D16" s="49">
        <v>2.8146358682826089</v>
      </c>
      <c r="E16" s="49">
        <v>4.0770711622282612</v>
      </c>
    </row>
    <row r="17" spans="1:5">
      <c r="A17" s="50" t="s">
        <v>56</v>
      </c>
      <c r="B17" s="53">
        <v>0.55300000000000005</v>
      </c>
      <c r="C17" s="49">
        <v>18.330782022858706</v>
      </c>
      <c r="D17" s="49">
        <v>14.228591846793472</v>
      </c>
      <c r="E17" s="49">
        <v>32.559373869652177</v>
      </c>
    </row>
    <row r="18" spans="1:5">
      <c r="A18" s="50" t="s">
        <v>57</v>
      </c>
      <c r="B18" s="53">
        <v>0.58550000000000002</v>
      </c>
      <c r="C18" s="49">
        <v>27.853725486173911</v>
      </c>
      <c r="D18" s="49">
        <v>52.416700543750011</v>
      </c>
      <c r="E18" s="49">
        <v>80.270426029923925</v>
      </c>
    </row>
    <row r="19" spans="1:5">
      <c r="A19" s="50" t="s">
        <v>60</v>
      </c>
      <c r="B19" s="53">
        <v>0.43969999999999998</v>
      </c>
      <c r="C19" s="49">
        <v>9.0675296308369617</v>
      </c>
      <c r="D19" s="49">
        <v>10.74053880358696</v>
      </c>
      <c r="E19" s="49">
        <v>19.808068434423923</v>
      </c>
    </row>
    <row r="20" spans="1:5">
      <c r="A20" s="50" t="s">
        <v>65</v>
      </c>
      <c r="B20" s="53">
        <v>0.64</v>
      </c>
      <c r="C20" s="49">
        <v>4.4910818808586956</v>
      </c>
      <c r="D20" s="49">
        <v>0</v>
      </c>
      <c r="E20" s="49">
        <v>4.4910818808586956</v>
      </c>
    </row>
    <row r="21" spans="1:5">
      <c r="A21" s="50" t="s">
        <v>68</v>
      </c>
      <c r="B21" s="53">
        <v>0.2</v>
      </c>
      <c r="C21" s="49">
        <v>5.5323222598804342</v>
      </c>
      <c r="D21" s="49">
        <v>5.8081555423586977</v>
      </c>
      <c r="E21" s="49">
        <v>11.340477802239132</v>
      </c>
    </row>
    <row r="22" spans="1:5">
      <c r="A22" s="50" t="s">
        <v>71</v>
      </c>
      <c r="B22" s="127" t="s">
        <v>164</v>
      </c>
      <c r="C22" s="49">
        <v>13.769075588195649</v>
      </c>
      <c r="D22" s="49">
        <v>0.59180326211956491</v>
      </c>
      <c r="E22" s="49">
        <v>14.360878850315215</v>
      </c>
    </row>
    <row r="23" spans="1:5">
      <c r="A23" s="50" t="s">
        <v>74</v>
      </c>
      <c r="B23" s="127" t="s">
        <v>167</v>
      </c>
      <c r="C23" s="49">
        <v>49.465483291499979</v>
      </c>
      <c r="D23" s="49">
        <v>4.7418445659347954</v>
      </c>
      <c r="E23" s="49">
        <v>54.207327857434777</v>
      </c>
    </row>
    <row r="24" spans="1:5">
      <c r="A24" s="50" t="s">
        <v>178</v>
      </c>
      <c r="B24" s="127" t="s">
        <v>174</v>
      </c>
      <c r="C24" s="49">
        <v>20.62204861084783</v>
      </c>
      <c r="D24" s="49">
        <v>67.511514564358706</v>
      </c>
      <c r="E24" s="49">
        <v>88.133563175206532</v>
      </c>
    </row>
    <row r="25" spans="1:5">
      <c r="A25" s="50" t="s">
        <v>83</v>
      </c>
      <c r="B25" s="127" t="s">
        <v>175</v>
      </c>
      <c r="C25" s="49">
        <v>32.202390258619573</v>
      </c>
      <c r="D25" s="49">
        <v>0.54141739267391298</v>
      </c>
      <c r="E25" s="49">
        <v>32.743807651293487</v>
      </c>
    </row>
    <row r="26" spans="1:5">
      <c r="A26" s="50" t="s">
        <v>85</v>
      </c>
      <c r="B26" s="53">
        <v>0.33529999999999999</v>
      </c>
      <c r="C26" s="49">
        <v>7.9147712962608683</v>
      </c>
      <c r="D26" s="49">
        <v>18.916999238043484</v>
      </c>
      <c r="E26" s="49">
        <v>26.831770534304354</v>
      </c>
    </row>
    <row r="27" spans="1:5">
      <c r="A27" s="50" t="s">
        <v>88</v>
      </c>
      <c r="B27" s="127" t="s">
        <v>176</v>
      </c>
      <c r="C27" s="49">
        <v>38.249809716956506</v>
      </c>
      <c r="D27" s="49">
        <v>15.728419350554347</v>
      </c>
      <c r="E27" s="49">
        <v>53.978229067510853</v>
      </c>
    </row>
    <row r="28" spans="1:5">
      <c r="A28" s="50" t="s">
        <v>466</v>
      </c>
      <c r="B28" s="53">
        <v>0.41499999999999998</v>
      </c>
      <c r="C28" s="49">
        <v>1.539759132108695</v>
      </c>
      <c r="D28" s="49">
        <v>3.9130434782517728E-10</v>
      </c>
      <c r="E28" s="49">
        <v>1.5397591324999993</v>
      </c>
    </row>
    <row r="29" spans="1:5">
      <c r="A29" s="50" t="s">
        <v>105</v>
      </c>
      <c r="B29" s="53">
        <v>0.30580000000000002</v>
      </c>
      <c r="C29" s="49">
        <v>5.651494314489133</v>
      </c>
      <c r="D29" s="49">
        <v>84.650053694510859</v>
      </c>
      <c r="E29" s="49">
        <v>90.301548008999987</v>
      </c>
    </row>
    <row r="30" spans="1:5">
      <c r="A30" s="50" t="s">
        <v>106</v>
      </c>
      <c r="B30" s="53">
        <v>0.30580000000000002</v>
      </c>
      <c r="C30" s="49">
        <v>31.130860207902188</v>
      </c>
      <c r="D30" s="49">
        <v>0</v>
      </c>
      <c r="E30" s="49">
        <v>31.130860207902188</v>
      </c>
    </row>
    <row r="31" spans="1:5">
      <c r="A31" s="50" t="s">
        <v>108</v>
      </c>
      <c r="B31" s="53">
        <v>0.58840000000000003</v>
      </c>
      <c r="C31" s="49">
        <v>40.578838553336965</v>
      </c>
      <c r="D31" s="49">
        <v>-1.1848904673913273E-3</v>
      </c>
      <c r="E31" s="49">
        <v>40.577653662869572</v>
      </c>
    </row>
    <row r="32" spans="1:5">
      <c r="A32" s="50" t="s">
        <v>636</v>
      </c>
      <c r="B32" s="53">
        <v>0.28849999999999998</v>
      </c>
      <c r="C32" s="49">
        <v>0</v>
      </c>
      <c r="D32" s="49">
        <v>-1.1891290000000012E-3</v>
      </c>
      <c r="E32" s="49">
        <v>-1.1891290000000012E-3</v>
      </c>
    </row>
    <row r="33" spans="1:5">
      <c r="A33" s="50" t="s">
        <v>225</v>
      </c>
      <c r="B33" s="53">
        <v>0.18</v>
      </c>
      <c r="C33" s="49">
        <v>2.6375104681847827</v>
      </c>
      <c r="D33" s="49">
        <v>2.3649455695652171E-2</v>
      </c>
      <c r="E33" s="49">
        <v>2.6611599238804349</v>
      </c>
    </row>
    <row r="34" spans="1:5">
      <c r="A34" s="50" t="s">
        <v>112</v>
      </c>
      <c r="B34" s="127">
        <v>0.41499999999999998</v>
      </c>
      <c r="C34" s="49">
        <v>7.069777390250005</v>
      </c>
      <c r="D34" s="49">
        <v>0.24749315160869556</v>
      </c>
      <c r="E34" s="49">
        <v>7.3172705418587007</v>
      </c>
    </row>
    <row r="35" spans="1:5">
      <c r="A35" s="59" t="s">
        <v>285</v>
      </c>
      <c r="B35" s="127">
        <v>0.28849999999999998</v>
      </c>
      <c r="C35" s="49">
        <v>9.3561015212173864</v>
      </c>
      <c r="D35" s="49">
        <v>0</v>
      </c>
      <c r="E35" s="49">
        <v>9.3561015212173864</v>
      </c>
    </row>
    <row r="36" spans="1:5">
      <c r="A36" s="50" t="s">
        <v>113</v>
      </c>
      <c r="B36" s="127">
        <v>0.53200000000000003</v>
      </c>
      <c r="C36" s="49">
        <v>14.394014164945647</v>
      </c>
      <c r="D36" s="49">
        <v>8.7492774993152178</v>
      </c>
      <c r="E36" s="49">
        <v>23.143291664260865</v>
      </c>
    </row>
    <row r="37" spans="1:5">
      <c r="A37" s="50" t="s">
        <v>460</v>
      </c>
      <c r="B37" s="127">
        <v>0.59599999999999997</v>
      </c>
      <c r="C37" s="49">
        <v>13.124249273695652</v>
      </c>
      <c r="D37" s="49">
        <v>1.1626464135108692</v>
      </c>
      <c r="E37" s="49">
        <v>14.28689568720652</v>
      </c>
    </row>
    <row r="38" spans="1:5">
      <c r="A38" s="50" t="s">
        <v>114</v>
      </c>
      <c r="B38" s="127">
        <v>0.34570000000000001</v>
      </c>
      <c r="C38" s="49">
        <v>44.142774709989126</v>
      </c>
      <c r="D38" s="49">
        <v>50.46245152166302</v>
      </c>
      <c r="E38" s="49">
        <v>94.605226231652154</v>
      </c>
    </row>
    <row r="39" spans="1:5">
      <c r="A39" s="59" t="s">
        <v>495</v>
      </c>
      <c r="B39" s="127">
        <v>0.45750000000000002</v>
      </c>
      <c r="C39" s="49">
        <v>1.7142459572282613</v>
      </c>
      <c r="D39" s="49">
        <v>1.9561651088152181</v>
      </c>
      <c r="E39" s="49">
        <v>3.6704110660434797</v>
      </c>
    </row>
    <row r="40" spans="1:5">
      <c r="A40" s="1805" t="s">
        <v>382</v>
      </c>
      <c r="B40" s="1806"/>
      <c r="C40" s="1780">
        <v>576.59721686261969</v>
      </c>
      <c r="D40" s="1780">
        <v>382.15207652442382</v>
      </c>
      <c r="E40" s="1780">
        <v>958.74929338704362</v>
      </c>
    </row>
    <row r="41" spans="1:5">
      <c r="A41" s="130"/>
      <c r="B41" s="61"/>
      <c r="C41" s="60"/>
      <c r="D41" s="60"/>
      <c r="E41" s="60"/>
    </row>
    <row r="42" spans="1:5">
      <c r="A42" s="131"/>
      <c r="B42" s="131"/>
      <c r="C42" s="131"/>
      <c r="D42" s="131"/>
      <c r="E42" s="60"/>
    </row>
    <row r="43" spans="1:5">
      <c r="A43" s="132" t="s">
        <v>769</v>
      </c>
      <c r="B43" s="131"/>
      <c r="C43" s="131"/>
      <c r="D43" s="131"/>
      <c r="E43" s="60"/>
    </row>
    <row r="44" spans="1:5">
      <c r="A44" s="133" t="s">
        <v>756</v>
      </c>
      <c r="B44" s="43"/>
      <c r="C44" s="43"/>
      <c r="D44" s="43"/>
      <c r="E44" s="43"/>
    </row>
    <row r="45" spans="1:5">
      <c r="A45" s="132" t="s">
        <v>757</v>
      </c>
      <c r="B45" s="131"/>
      <c r="C45" s="131"/>
      <c r="D45" s="131"/>
      <c r="E45" s="60"/>
    </row>
    <row r="46" spans="1:5">
      <c r="A46" s="132" t="s">
        <v>758</v>
      </c>
      <c r="B46" s="131"/>
      <c r="C46" s="131"/>
      <c r="D46" s="131"/>
      <c r="E46" s="60"/>
    </row>
    <row r="47" spans="1:5">
      <c r="A47" s="132" t="s">
        <v>770</v>
      </c>
      <c r="B47" s="1231"/>
      <c r="C47" s="1232"/>
      <c r="D47" s="1232"/>
      <c r="E47" s="62"/>
    </row>
    <row r="48" spans="1:5">
      <c r="A48" s="132" t="s">
        <v>625</v>
      </c>
      <c r="B48" s="61"/>
      <c r="C48" s="60"/>
      <c r="D48" s="60"/>
      <c r="E48" s="60"/>
    </row>
    <row r="49" spans="1:5">
      <c r="A49" s="51"/>
      <c r="B49" s="51"/>
      <c r="C49" s="52"/>
      <c r="D49" s="52"/>
      <c r="E49" s="51"/>
    </row>
    <row r="50" spans="1:5">
      <c r="A50" s="48" t="s">
        <v>334</v>
      </c>
      <c r="B50" s="56" t="s">
        <v>401</v>
      </c>
      <c r="C50" s="64" t="s">
        <v>331</v>
      </c>
      <c r="D50" s="64"/>
      <c r="E50" s="48"/>
    </row>
    <row r="51" spans="1:5">
      <c r="A51" s="48" t="s">
        <v>61</v>
      </c>
      <c r="B51" s="48"/>
      <c r="C51" s="56" t="s">
        <v>702</v>
      </c>
      <c r="D51" s="56" t="s">
        <v>15</v>
      </c>
      <c r="E51" s="56" t="s">
        <v>16</v>
      </c>
    </row>
    <row r="52" spans="1:5">
      <c r="A52" s="50" t="s">
        <v>223</v>
      </c>
      <c r="B52" s="53">
        <v>7.5999999999999998E-2</v>
      </c>
      <c r="C52" s="49">
        <v>19.559296588260871</v>
      </c>
      <c r="D52" s="49">
        <v>3.4203263035760854</v>
      </c>
      <c r="E52" s="49">
        <v>22.979622891836957</v>
      </c>
    </row>
    <row r="53" spans="1:5">
      <c r="A53" s="50" t="s">
        <v>19</v>
      </c>
      <c r="B53" s="53">
        <v>0.1178</v>
      </c>
      <c r="C53" s="49">
        <v>0.3664906917500001</v>
      </c>
      <c r="D53" s="49">
        <v>-1.3673784782608983E-4</v>
      </c>
      <c r="E53" s="49">
        <v>0.36635395390217401</v>
      </c>
    </row>
    <row r="54" spans="1:5">
      <c r="A54" s="50" t="s">
        <v>31</v>
      </c>
      <c r="B54" s="53">
        <v>0.28916900000000001</v>
      </c>
      <c r="C54" s="49">
        <v>4.6976728259456504</v>
      </c>
      <c r="D54" s="49">
        <v>62.014256306032621</v>
      </c>
      <c r="E54" s="49">
        <v>66.711929131978266</v>
      </c>
    </row>
    <row r="55" spans="1:5">
      <c r="A55" s="50" t="s">
        <v>288</v>
      </c>
      <c r="B55" s="53">
        <v>0.1482</v>
      </c>
      <c r="C55" s="49">
        <v>2.4939849996304355</v>
      </c>
      <c r="D55" s="49">
        <v>9.8177173608695684E-2</v>
      </c>
      <c r="E55" s="49">
        <v>2.5921621732391311</v>
      </c>
    </row>
    <row r="56" spans="1:5">
      <c r="A56" s="50" t="s">
        <v>76</v>
      </c>
      <c r="B56" s="53">
        <v>0.6</v>
      </c>
      <c r="C56" s="49">
        <v>5.0286932179239123</v>
      </c>
      <c r="D56" s="49">
        <v>4.2170313035869551</v>
      </c>
      <c r="E56" s="49">
        <v>9.2457245215108674</v>
      </c>
    </row>
    <row r="57" spans="1:5">
      <c r="A57" s="50" t="s">
        <v>646</v>
      </c>
      <c r="B57" s="53">
        <v>0.1</v>
      </c>
      <c r="C57" s="49">
        <v>0.39823231430434769</v>
      </c>
      <c r="D57" s="49">
        <v>2.0482955432717391</v>
      </c>
      <c r="E57" s="49">
        <v>2.4465278575760867</v>
      </c>
    </row>
    <row r="58" spans="1:5">
      <c r="A58" s="1805" t="s">
        <v>338</v>
      </c>
      <c r="B58" s="1807"/>
      <c r="C58" s="1780">
        <v>32.544370637815213</v>
      </c>
      <c r="D58" s="1780">
        <v>71.79794989222826</v>
      </c>
      <c r="E58" s="1780">
        <v>104.34232053004348</v>
      </c>
    </row>
    <row r="59" spans="1:5">
      <c r="A59" s="1782" t="s">
        <v>43</v>
      </c>
      <c r="B59" s="1808"/>
      <c r="C59" s="1780">
        <v>609.14158750043487</v>
      </c>
      <c r="D59" s="1780">
        <v>453.95002641665207</v>
      </c>
      <c r="E59" s="1780">
        <v>1063.0916139170872</v>
      </c>
    </row>
    <row r="61" spans="1:5">
      <c r="A61" s="1962" t="s">
        <v>359</v>
      </c>
      <c r="B61" s="1962" t="s">
        <v>401</v>
      </c>
      <c r="C61" s="2164" t="s">
        <v>119</v>
      </c>
      <c r="D61" s="2164"/>
      <c r="E61" s="2164"/>
    </row>
    <row r="62" spans="1:5">
      <c r="A62" s="1233"/>
      <c r="B62" s="68"/>
      <c r="C62" s="69" t="s">
        <v>64</v>
      </c>
      <c r="D62" s="68" t="s">
        <v>15</v>
      </c>
      <c r="E62" s="68" t="s">
        <v>16</v>
      </c>
    </row>
    <row r="63" spans="1:5">
      <c r="A63" s="1234" t="s">
        <v>352</v>
      </c>
      <c r="B63" s="330">
        <v>0.17</v>
      </c>
      <c r="C63" s="125">
        <v>4.1842857608699999</v>
      </c>
      <c r="D63" s="125"/>
      <c r="E63" s="125">
        <v>4.1842857608699999</v>
      </c>
    </row>
    <row r="64" spans="1:5">
      <c r="A64" s="1234" t="s">
        <v>464</v>
      </c>
      <c r="B64" s="330">
        <v>0.3</v>
      </c>
      <c r="C64" s="125"/>
      <c r="D64" s="125">
        <v>0.93704352173899996</v>
      </c>
      <c r="E64" s="125">
        <v>0.93704352173899996</v>
      </c>
    </row>
    <row r="65" spans="1:5">
      <c r="A65" s="1234" t="s">
        <v>631</v>
      </c>
      <c r="B65" s="330">
        <v>5.8799999999999998E-2</v>
      </c>
      <c r="C65" s="125">
        <v>0.58093619565200005</v>
      </c>
      <c r="D65" s="125">
        <v>2.1000000000000001E-2</v>
      </c>
      <c r="E65" s="125">
        <v>0.60193619565200007</v>
      </c>
    </row>
    <row r="66" spans="1:5">
      <c r="A66" s="1234" t="s">
        <v>690</v>
      </c>
      <c r="B66" s="330">
        <v>8.5599999999999996E-2</v>
      </c>
      <c r="C66" s="125">
        <v>74.062425434782995</v>
      </c>
      <c r="D66" s="125"/>
      <c r="E66" s="125">
        <v>74.062425434782995</v>
      </c>
    </row>
    <row r="67" spans="1:5">
      <c r="A67" s="1234" t="s">
        <v>516</v>
      </c>
      <c r="B67" s="330">
        <v>0.255</v>
      </c>
      <c r="C67" s="125">
        <v>10.169015652173998</v>
      </c>
      <c r="D67" s="125">
        <v>29.554522173913</v>
      </c>
      <c r="E67" s="125">
        <v>39.723537826086996</v>
      </c>
    </row>
    <row r="68" spans="1:5">
      <c r="A68" s="1234" t="s">
        <v>452</v>
      </c>
      <c r="B68" s="330">
        <v>9.6699999999999994E-2</v>
      </c>
      <c r="C68" s="125">
        <v>13.909035978260999</v>
      </c>
      <c r="D68" s="125"/>
      <c r="E68" s="125">
        <v>13.909035978260999</v>
      </c>
    </row>
    <row r="69" spans="1:5">
      <c r="A69" s="1234" t="s">
        <v>691</v>
      </c>
      <c r="B69" s="330">
        <v>0.23330000000000001</v>
      </c>
      <c r="C69" s="125">
        <v>21.02131673913</v>
      </c>
      <c r="D69" s="125"/>
      <c r="E69" s="125">
        <v>21.02131673913</v>
      </c>
    </row>
    <row r="70" spans="1:5">
      <c r="A70" s="1234" t="s">
        <v>444</v>
      </c>
      <c r="B70" s="330">
        <v>0.1333</v>
      </c>
      <c r="C70" s="125">
        <v>17.274664565217002</v>
      </c>
      <c r="D70" s="125"/>
      <c r="E70" s="125">
        <v>17.274664565217002</v>
      </c>
    </row>
    <row r="71" spans="1:5">
      <c r="A71" s="1234" t="s">
        <v>445</v>
      </c>
      <c r="B71" s="330">
        <v>0.1333</v>
      </c>
      <c r="C71" s="125">
        <v>24.186690869565002</v>
      </c>
      <c r="D71" s="125"/>
      <c r="E71" s="125">
        <v>24.186690869565002</v>
      </c>
    </row>
    <row r="72" spans="1:5">
      <c r="A72" s="1234" t="s">
        <v>692</v>
      </c>
      <c r="B72" s="330">
        <v>0.1333</v>
      </c>
      <c r="C72" s="125">
        <v>1.6593977173909999</v>
      </c>
      <c r="D72" s="125"/>
      <c r="E72" s="125">
        <v>1.6593977173909999</v>
      </c>
    </row>
    <row r="73" spans="1:5">
      <c r="A73" s="1234" t="s">
        <v>442</v>
      </c>
      <c r="B73" s="330">
        <v>0.23330000000000001</v>
      </c>
      <c r="C73" s="125">
        <v>53.712292717391001</v>
      </c>
      <c r="D73" s="125"/>
      <c r="E73" s="125">
        <v>53.712292717391001</v>
      </c>
    </row>
    <row r="74" spans="1:5">
      <c r="A74" s="1234" t="s">
        <v>454</v>
      </c>
      <c r="B74" s="330">
        <v>0.23330000000000001</v>
      </c>
      <c r="C74" s="125">
        <v>17.495156413043002</v>
      </c>
      <c r="D74" s="125"/>
      <c r="E74" s="125">
        <v>17.495156413043002</v>
      </c>
    </row>
    <row r="75" spans="1:5">
      <c r="A75" s="1234" t="s">
        <v>152</v>
      </c>
      <c r="B75" s="330">
        <v>0.31850000000000001</v>
      </c>
      <c r="C75" s="125"/>
      <c r="D75" s="125">
        <v>29.781652434783002</v>
      </c>
      <c r="E75" s="125">
        <v>29.781652434783002</v>
      </c>
    </row>
    <row r="76" spans="1:5">
      <c r="A76" s="1234" t="s">
        <v>150</v>
      </c>
      <c r="B76" s="330">
        <v>0.5</v>
      </c>
      <c r="C76" s="125">
        <v>24.602658652174</v>
      </c>
      <c r="D76" s="125"/>
      <c r="E76" s="125">
        <v>24.602658652174</v>
      </c>
    </row>
    <row r="77" spans="1:5">
      <c r="A77" s="1234" t="s">
        <v>449</v>
      </c>
      <c r="B77" s="330">
        <v>0.1333</v>
      </c>
      <c r="C77" s="125">
        <v>4.6221244565220001</v>
      </c>
      <c r="D77" s="125"/>
      <c r="E77" s="125">
        <v>4.6221244565220001</v>
      </c>
    </row>
    <row r="78" spans="1:5">
      <c r="A78" s="1234" t="s">
        <v>235</v>
      </c>
      <c r="B78" s="330">
        <v>0.4</v>
      </c>
      <c r="C78" s="125">
        <v>8.1501991304350003</v>
      </c>
      <c r="D78" s="125"/>
      <c r="E78" s="125">
        <v>8.1501991304350003</v>
      </c>
    </row>
    <row r="79" spans="1:5">
      <c r="A79" s="1234" t="s">
        <v>148</v>
      </c>
      <c r="B79" s="330">
        <v>0.05</v>
      </c>
      <c r="C79" s="125">
        <v>8.0615921739130005</v>
      </c>
      <c r="D79" s="125"/>
      <c r="E79" s="125">
        <v>8.0615921739130005</v>
      </c>
    </row>
    <row r="80" spans="1:5">
      <c r="A80" s="1234" t="s">
        <v>220</v>
      </c>
      <c r="B80" s="330">
        <v>0.15</v>
      </c>
      <c r="C80" s="125">
        <v>7.59346576087</v>
      </c>
      <c r="D80" s="125"/>
      <c r="E80" s="125">
        <v>7.59346576087</v>
      </c>
    </row>
    <row r="81" spans="1:5">
      <c r="A81" s="1234" t="s">
        <v>737</v>
      </c>
      <c r="B81" s="330">
        <v>0.08</v>
      </c>
      <c r="C81" s="125">
        <v>2.6638833695650002</v>
      </c>
      <c r="D81" s="125"/>
      <c r="E81" s="125">
        <v>2.6638833695650002</v>
      </c>
    </row>
    <row r="82" spans="1:5">
      <c r="A82" s="1234" t="s">
        <v>531</v>
      </c>
      <c r="B82" s="330">
        <v>2.4E-2</v>
      </c>
      <c r="C82" s="125">
        <v>0.86049934782600002</v>
      </c>
      <c r="D82" s="125"/>
      <c r="E82" s="125">
        <v>0.86049934782600002</v>
      </c>
    </row>
    <row r="83" spans="1:5">
      <c r="A83" s="1234" t="s">
        <v>681</v>
      </c>
      <c r="B83" s="330">
        <v>0.3</v>
      </c>
      <c r="C83" s="125">
        <v>0.38881771739099996</v>
      </c>
      <c r="D83" s="125">
        <v>0.04</v>
      </c>
      <c r="E83" s="125">
        <v>0.42881771739099994</v>
      </c>
    </row>
    <row r="84" spans="1:5">
      <c r="A84" s="1234" t="s">
        <v>662</v>
      </c>
      <c r="B84" s="330">
        <v>0.25</v>
      </c>
      <c r="C84" s="125">
        <v>1.3577511956520001</v>
      </c>
      <c r="D84" s="125">
        <v>0.108982315217</v>
      </c>
      <c r="E84" s="125">
        <v>1.4667335108690001</v>
      </c>
    </row>
    <row r="85" spans="1:5">
      <c r="A85" s="1234" t="s">
        <v>761</v>
      </c>
      <c r="B85" s="330">
        <v>0.18329999999999999</v>
      </c>
      <c r="C85" s="125"/>
      <c r="D85" s="125">
        <v>3.5299494347830001</v>
      </c>
      <c r="E85" s="125">
        <v>3.5299494347830001</v>
      </c>
    </row>
    <row r="86" spans="1:5">
      <c r="A86" s="1234" t="s">
        <v>763</v>
      </c>
      <c r="B86" s="330">
        <v>0.5</v>
      </c>
      <c r="C86" s="125">
        <v>-4.4999999999999998E-2</v>
      </c>
      <c r="D86" s="125">
        <v>-0.05</v>
      </c>
      <c r="E86" s="125">
        <v>-9.5000000000000001E-2</v>
      </c>
    </row>
    <row r="87" spans="1:5">
      <c r="A87" s="1234" t="s">
        <v>764</v>
      </c>
      <c r="B87" s="330">
        <v>0.26669999999999999</v>
      </c>
      <c r="C87" s="125"/>
      <c r="D87" s="125">
        <v>3.5000000000000003E-2</v>
      </c>
      <c r="E87" s="125">
        <v>3.5000000000000003E-2</v>
      </c>
    </row>
    <row r="88" spans="1:5">
      <c r="A88" s="1234" t="s">
        <v>682</v>
      </c>
      <c r="B88" s="330">
        <v>0.35</v>
      </c>
      <c r="C88" s="125">
        <v>0.13475641304300001</v>
      </c>
      <c r="D88" s="125">
        <v>1.4999999999999999E-2</v>
      </c>
      <c r="E88" s="125">
        <v>0.14975641304300003</v>
      </c>
    </row>
    <row r="89" spans="1:5">
      <c r="A89" s="1234" t="s">
        <v>762</v>
      </c>
      <c r="B89" s="330">
        <v>0.25</v>
      </c>
      <c r="C89" s="125"/>
      <c r="D89" s="125">
        <v>2.4E-2</v>
      </c>
      <c r="E89" s="125">
        <v>2.4E-2</v>
      </c>
    </row>
    <row r="90" spans="1:5">
      <c r="A90" s="1234" t="s">
        <v>450</v>
      </c>
      <c r="B90" s="330">
        <v>0.1333</v>
      </c>
      <c r="C90" s="125">
        <v>9.9626079347829997</v>
      </c>
      <c r="D90" s="125"/>
      <c r="E90" s="125">
        <v>9.9626079347829997</v>
      </c>
    </row>
    <row r="91" spans="1:5">
      <c r="A91" s="1234" t="s">
        <v>696</v>
      </c>
      <c r="B91" s="330">
        <v>0.1333</v>
      </c>
      <c r="C91" s="125">
        <v>11.058366956522001</v>
      </c>
      <c r="D91" s="125"/>
      <c r="E91" s="125">
        <v>11.058366956522001</v>
      </c>
    </row>
    <row r="92" spans="1:5">
      <c r="A92" s="1234" t="s">
        <v>123</v>
      </c>
      <c r="B92" s="330">
        <v>0.1885</v>
      </c>
      <c r="C92" s="125">
        <v>47.457776521739</v>
      </c>
      <c r="D92" s="125"/>
      <c r="E92" s="125">
        <v>47.457776521739</v>
      </c>
    </row>
    <row r="93" spans="1:5">
      <c r="A93" s="1234" t="s">
        <v>765</v>
      </c>
      <c r="B93" s="1194" t="s">
        <v>67</v>
      </c>
      <c r="C93" s="125">
        <v>7.2129891303999993E-2</v>
      </c>
      <c r="D93" s="125">
        <v>13.336780739129999</v>
      </c>
      <c r="E93" s="125">
        <v>13.408910630433999</v>
      </c>
    </row>
    <row r="94" spans="1:5">
      <c r="A94" s="1234" t="s">
        <v>649</v>
      </c>
      <c r="B94" s="330">
        <v>0.37</v>
      </c>
      <c r="C94" s="125">
        <v>5.2762080108700005</v>
      </c>
      <c r="D94" s="125"/>
      <c r="E94" s="125">
        <v>5.2762080108700005</v>
      </c>
    </row>
    <row r="95" spans="1:5">
      <c r="A95" s="1234" t="s">
        <v>501</v>
      </c>
      <c r="B95" s="330">
        <v>0.2</v>
      </c>
      <c r="C95" s="125">
        <v>3.245913478261</v>
      </c>
      <c r="D95" s="125"/>
      <c r="E95" s="125">
        <v>3.245913478261</v>
      </c>
    </row>
    <row r="96" spans="1:5">
      <c r="A96" s="1234" t="s">
        <v>90</v>
      </c>
      <c r="B96" s="330">
        <v>0.25</v>
      </c>
      <c r="C96" s="125">
        <v>28.574854673912998</v>
      </c>
      <c r="D96" s="125">
        <v>1.3536773260870001</v>
      </c>
      <c r="E96" s="125">
        <v>29.928531999999997</v>
      </c>
    </row>
    <row r="97" spans="1:5">
      <c r="A97" s="1234" t="s">
        <v>663</v>
      </c>
      <c r="B97" s="330">
        <v>0.25</v>
      </c>
      <c r="C97" s="125">
        <v>7.1537127173910005</v>
      </c>
      <c r="D97" s="125">
        <v>0.78759613043499999</v>
      </c>
      <c r="E97" s="125">
        <v>7.9413088478260008</v>
      </c>
    </row>
    <row r="98" spans="1:5">
      <c r="A98" s="1820" t="s">
        <v>766</v>
      </c>
      <c r="B98" s="1820"/>
      <c r="C98" s="1821">
        <f>SUM(C63:C97)</f>
        <v>409.447536445651</v>
      </c>
      <c r="D98" s="1821">
        <f>SUM(D63:D97)</f>
        <v>79.475204076086996</v>
      </c>
      <c r="E98" s="1821">
        <f>SUM(E63:E97)</f>
        <v>488.92274052173798</v>
      </c>
    </row>
    <row r="99" spans="1:5">
      <c r="A99" s="2188" t="s">
        <v>660</v>
      </c>
      <c r="B99" s="2188"/>
      <c r="C99" s="1235"/>
      <c r="D99" s="1235"/>
      <c r="E99" s="1235"/>
    </row>
    <row r="100" spans="1:5">
      <c r="A100" s="55"/>
      <c r="B100" s="55"/>
      <c r="C100" s="55"/>
      <c r="D100" s="55"/>
      <c r="E100" s="55"/>
    </row>
    <row r="101" spans="1:5">
      <c r="A101" s="55"/>
      <c r="B101" s="55"/>
      <c r="C101" s="55"/>
      <c r="D101" s="55"/>
      <c r="E101" s="55"/>
    </row>
    <row r="102" spans="1:5">
      <c r="A102" s="55"/>
      <c r="B102" s="55"/>
      <c r="C102" s="55"/>
      <c r="D102" s="55"/>
      <c r="E102" s="55"/>
    </row>
    <row r="103" spans="1:5">
      <c r="A103" s="55"/>
      <c r="B103" s="55"/>
      <c r="C103" s="55"/>
      <c r="D103" s="55"/>
      <c r="E103" s="55"/>
    </row>
    <row r="104" spans="1:5">
      <c r="A104" s="55"/>
      <c r="B104" s="55"/>
      <c r="C104" s="55"/>
      <c r="D104" s="55"/>
      <c r="E104" s="55"/>
    </row>
    <row r="105" spans="1:5">
      <c r="A105" s="55"/>
      <c r="B105" s="55"/>
      <c r="C105" s="55"/>
      <c r="D105" s="55"/>
      <c r="E105" s="55"/>
    </row>
    <row r="106" spans="1:5">
      <c r="A106" s="55"/>
      <c r="B106" s="55"/>
      <c r="C106" s="55"/>
      <c r="D106" s="55"/>
      <c r="E106" s="55"/>
    </row>
    <row r="107" spans="1:5">
      <c r="A107" s="55"/>
      <c r="B107" s="55"/>
      <c r="C107" s="55"/>
      <c r="D107" s="55"/>
      <c r="E107" s="55"/>
    </row>
    <row r="108" spans="1:5">
      <c r="A108" s="55"/>
      <c r="B108" s="55"/>
      <c r="C108" s="55"/>
      <c r="D108" s="55"/>
      <c r="E108" s="55"/>
    </row>
    <row r="109" spans="1:5">
      <c r="A109" s="55"/>
      <c r="B109" s="55"/>
      <c r="C109" s="55"/>
      <c r="D109" s="55"/>
      <c r="E109" s="55"/>
    </row>
    <row r="110" spans="1:5">
      <c r="A110" s="55"/>
      <c r="B110" s="55"/>
      <c r="C110" s="55"/>
      <c r="D110" s="55"/>
      <c r="E110" s="55"/>
    </row>
    <row r="111" spans="1:5">
      <c r="A111" s="55"/>
      <c r="B111" s="55"/>
      <c r="C111" s="55"/>
      <c r="D111" s="55"/>
      <c r="E111" s="55"/>
    </row>
    <row r="112" spans="1:5">
      <c r="A112" s="55"/>
      <c r="B112" s="55"/>
      <c r="C112" s="55"/>
      <c r="D112" s="55"/>
      <c r="E112" s="55"/>
    </row>
    <row r="113" spans="1:5">
      <c r="A113" s="55"/>
      <c r="B113" s="55"/>
      <c r="C113" s="55"/>
      <c r="D113" s="55"/>
      <c r="E113" s="55"/>
    </row>
    <row r="114" spans="1:5">
      <c r="A114" s="55"/>
      <c r="B114" s="55"/>
      <c r="C114" s="55"/>
      <c r="D114" s="55"/>
      <c r="E114" s="55"/>
    </row>
    <row r="115" spans="1:5">
      <c r="A115" s="55"/>
      <c r="B115" s="55"/>
      <c r="C115" s="55"/>
      <c r="D115" s="55"/>
      <c r="E115" s="55"/>
    </row>
    <row r="116" spans="1:5">
      <c r="A116" s="55"/>
      <c r="B116" s="55"/>
      <c r="C116" s="55"/>
      <c r="D116" s="55"/>
      <c r="E116" s="55"/>
    </row>
    <row r="117" spans="1:5">
      <c r="A117" s="55"/>
      <c r="B117" s="55"/>
      <c r="C117" s="55"/>
      <c r="D117" s="55"/>
      <c r="E117" s="55"/>
    </row>
    <row r="118" spans="1:5">
      <c r="A118" s="55"/>
      <c r="B118" s="55"/>
      <c r="C118" s="55"/>
      <c r="D118" s="55"/>
      <c r="E118" s="55"/>
    </row>
    <row r="119" spans="1:5">
      <c r="A119" s="55"/>
      <c r="B119" s="55"/>
      <c r="C119" s="55"/>
      <c r="D119" s="55"/>
      <c r="E119" s="55"/>
    </row>
    <row r="120" spans="1:5">
      <c r="A120" s="55"/>
      <c r="B120" s="55"/>
      <c r="C120" s="55"/>
      <c r="D120" s="55"/>
      <c r="E120" s="55"/>
    </row>
    <row r="121" spans="1:5">
      <c r="A121" s="55"/>
      <c r="B121" s="55"/>
      <c r="C121" s="55"/>
      <c r="D121" s="55"/>
      <c r="E121" s="55"/>
    </row>
    <row r="122" spans="1:5">
      <c r="A122" s="55"/>
      <c r="B122" s="55"/>
      <c r="C122" s="55"/>
      <c r="D122" s="55"/>
      <c r="E122" s="55"/>
    </row>
    <row r="123" spans="1:5">
      <c r="A123" s="55"/>
      <c r="B123" s="55"/>
      <c r="C123" s="55"/>
      <c r="D123" s="55"/>
      <c r="E123" s="55"/>
    </row>
    <row r="124" spans="1:5">
      <c r="A124" s="55"/>
      <c r="B124" s="55"/>
      <c r="C124" s="55"/>
      <c r="D124" s="55"/>
      <c r="E124" s="55"/>
    </row>
    <row r="125" spans="1:5">
      <c r="A125" s="55"/>
      <c r="B125" s="55"/>
      <c r="C125" s="55"/>
      <c r="D125" s="55"/>
      <c r="E125" s="55"/>
    </row>
    <row r="126" spans="1:5">
      <c r="A126" s="55"/>
      <c r="B126" s="55"/>
      <c r="C126" s="55"/>
      <c r="D126" s="55"/>
      <c r="E126" s="55"/>
    </row>
    <row r="127" spans="1:5">
      <c r="A127" s="55"/>
      <c r="B127" s="55"/>
      <c r="C127" s="55"/>
      <c r="D127" s="55"/>
      <c r="E127" s="55"/>
    </row>
    <row r="128" spans="1:5">
      <c r="A128" s="55"/>
      <c r="B128" s="55"/>
      <c r="C128" s="55"/>
      <c r="D128" s="55"/>
      <c r="E128" s="55"/>
    </row>
    <row r="129" spans="1:5">
      <c r="A129" s="55"/>
      <c r="B129" s="55"/>
      <c r="C129" s="55"/>
      <c r="D129" s="55"/>
      <c r="E129" s="55"/>
    </row>
    <row r="130" spans="1:5">
      <c r="A130" s="55"/>
      <c r="B130" s="55"/>
      <c r="C130" s="55"/>
      <c r="D130" s="55"/>
      <c r="E130" s="55"/>
    </row>
    <row r="131" spans="1:5">
      <c r="A131" s="55"/>
      <c r="B131" s="55"/>
      <c r="C131" s="55"/>
      <c r="D131" s="55"/>
      <c r="E131" s="55"/>
    </row>
    <row r="132" spans="1:5">
      <c r="A132" s="55"/>
      <c r="B132" s="55"/>
      <c r="C132" s="55"/>
      <c r="D132" s="55"/>
      <c r="E132" s="55"/>
    </row>
    <row r="133" spans="1:5">
      <c r="A133" s="55"/>
      <c r="B133" s="55"/>
      <c r="C133" s="55"/>
      <c r="D133" s="55"/>
      <c r="E133" s="55"/>
    </row>
    <row r="134" spans="1:5">
      <c r="A134" s="55"/>
      <c r="B134" s="55"/>
      <c r="C134" s="55"/>
      <c r="D134" s="55"/>
      <c r="E134" s="55"/>
    </row>
    <row r="135" spans="1:5">
      <c r="A135" s="55"/>
      <c r="B135" s="55"/>
      <c r="C135" s="55"/>
      <c r="D135" s="55"/>
      <c r="E135" s="55"/>
    </row>
    <row r="136" spans="1:5">
      <c r="A136" s="55"/>
      <c r="B136" s="55"/>
      <c r="C136" s="55"/>
      <c r="D136" s="55"/>
      <c r="E136" s="55"/>
    </row>
    <row r="137" spans="1:5">
      <c r="A137" s="55"/>
      <c r="B137" s="55"/>
      <c r="C137" s="55"/>
      <c r="D137" s="55"/>
      <c r="E137" s="55"/>
    </row>
    <row r="138" spans="1:5">
      <c r="A138" s="55"/>
      <c r="B138" s="55"/>
      <c r="C138" s="55"/>
      <c r="D138" s="55"/>
      <c r="E138" s="55"/>
    </row>
    <row r="139" spans="1:5">
      <c r="A139" s="55"/>
      <c r="B139" s="55"/>
      <c r="C139" s="55"/>
      <c r="D139" s="55"/>
      <c r="E139" s="55"/>
    </row>
    <row r="140" spans="1:5">
      <c r="A140" s="55"/>
      <c r="B140" s="55"/>
      <c r="C140" s="55"/>
      <c r="D140" s="55"/>
      <c r="E140" s="55"/>
    </row>
    <row r="141" spans="1:5">
      <c r="A141" s="55"/>
      <c r="B141" s="55"/>
      <c r="C141" s="55"/>
      <c r="D141" s="55"/>
      <c r="E141" s="55"/>
    </row>
    <row r="142" spans="1:5">
      <c r="A142" s="55"/>
      <c r="B142" s="55"/>
      <c r="C142" s="55"/>
      <c r="D142" s="55"/>
      <c r="E142" s="55"/>
    </row>
    <row r="143" spans="1:5">
      <c r="A143" s="55"/>
      <c r="B143" s="55"/>
      <c r="C143" s="55"/>
      <c r="D143" s="55"/>
      <c r="E143" s="55"/>
    </row>
    <row r="144" spans="1:5">
      <c r="A144" s="55"/>
      <c r="B144" s="55"/>
      <c r="C144" s="55"/>
      <c r="D144" s="55"/>
      <c r="E144" s="55"/>
    </row>
    <row r="145" spans="1:5">
      <c r="A145" s="55"/>
      <c r="B145" s="55"/>
      <c r="C145" s="55"/>
      <c r="D145" s="55"/>
      <c r="E145" s="55"/>
    </row>
    <row r="146" spans="1:5">
      <c r="A146" s="55"/>
      <c r="B146" s="55"/>
      <c r="C146" s="55"/>
      <c r="D146" s="55"/>
      <c r="E146" s="55"/>
    </row>
    <row r="147" spans="1:5">
      <c r="A147" s="55"/>
      <c r="B147" s="55"/>
      <c r="C147" s="55"/>
      <c r="D147" s="55"/>
      <c r="E147" s="55"/>
    </row>
    <row r="148" spans="1:5">
      <c r="A148" s="55"/>
      <c r="B148" s="55"/>
      <c r="C148" s="55"/>
      <c r="D148" s="55"/>
      <c r="E148" s="55"/>
    </row>
    <row r="149" spans="1:5">
      <c r="A149" s="55"/>
      <c r="B149" s="55"/>
      <c r="C149" s="55"/>
      <c r="D149" s="55"/>
      <c r="E149" s="55"/>
    </row>
    <row r="150" spans="1:5">
      <c r="A150" s="55"/>
      <c r="B150" s="55"/>
      <c r="C150" s="55"/>
      <c r="D150" s="55"/>
      <c r="E150" s="55"/>
    </row>
    <row r="151" spans="1:5">
      <c r="A151" s="55"/>
      <c r="B151" s="55"/>
      <c r="C151" s="55"/>
      <c r="D151" s="55"/>
      <c r="E151" s="55"/>
    </row>
    <row r="152" spans="1:5">
      <c r="A152" s="55"/>
      <c r="B152" s="55"/>
      <c r="C152" s="55"/>
      <c r="D152" s="55"/>
      <c r="E152" s="55"/>
    </row>
    <row r="153" spans="1:5">
      <c r="A153" s="55"/>
      <c r="B153" s="55"/>
      <c r="C153" s="55"/>
      <c r="D153" s="55"/>
      <c r="E153" s="55"/>
    </row>
    <row r="154" spans="1:5">
      <c r="A154" s="55"/>
      <c r="B154" s="55"/>
      <c r="C154" s="55"/>
      <c r="D154" s="55"/>
      <c r="E154" s="55"/>
    </row>
  </sheetData>
  <mergeCells count="2">
    <mergeCell ref="C61:E61"/>
    <mergeCell ref="A99:B99"/>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2:E99"/>
  <sheetViews>
    <sheetView workbookViewId="0">
      <selection activeCell="J28" sqref="J28"/>
    </sheetView>
  </sheetViews>
  <sheetFormatPr defaultRowHeight="12.6"/>
  <cols>
    <col min="1" max="1" width="23.7109375" customWidth="1"/>
    <col min="2" max="2" width="12.7109375" customWidth="1"/>
  </cols>
  <sheetData>
    <row r="2" spans="1:5" ht="18">
      <c r="A2" s="21" t="s">
        <v>771</v>
      </c>
    </row>
    <row r="3" spans="1:5">
      <c r="A3" s="55"/>
      <c r="B3" s="55"/>
      <c r="C3" s="55"/>
      <c r="D3" s="55"/>
      <c r="E3" s="55"/>
    </row>
    <row r="4" spans="1:5">
      <c r="A4" s="43"/>
      <c r="B4" s="43"/>
      <c r="C4" s="43"/>
      <c r="D4" s="43"/>
      <c r="E4" s="43"/>
    </row>
    <row r="5" spans="1:5">
      <c r="A5" s="48" t="s">
        <v>398</v>
      </c>
      <c r="B5" s="56" t="s">
        <v>401</v>
      </c>
      <c r="C5" s="48" t="s">
        <v>331</v>
      </c>
      <c r="D5" s="48"/>
      <c r="E5" s="48"/>
    </row>
    <row r="6" spans="1:5">
      <c r="A6" s="48" t="s">
        <v>61</v>
      </c>
      <c r="B6" s="48"/>
      <c r="C6" s="56" t="s">
        <v>702</v>
      </c>
      <c r="D6" s="56" t="s">
        <v>15</v>
      </c>
      <c r="E6" s="56" t="s">
        <v>16</v>
      </c>
    </row>
    <row r="7" spans="1:5">
      <c r="A7" s="59" t="s">
        <v>21</v>
      </c>
      <c r="B7" s="53">
        <v>0.85</v>
      </c>
      <c r="C7" s="49">
        <v>7.8860352305824142</v>
      </c>
      <c r="D7" s="49">
        <v>12.644084176021979</v>
      </c>
      <c r="E7" s="49">
        <v>20.530119406604392</v>
      </c>
    </row>
    <row r="8" spans="1:5">
      <c r="A8" s="50" t="s">
        <v>593</v>
      </c>
      <c r="B8" s="53">
        <v>0.32700000000000001</v>
      </c>
      <c r="C8" s="49">
        <v>11.394323342637362</v>
      </c>
      <c r="D8" s="49">
        <v>0.99842362619780212</v>
      </c>
      <c r="E8" s="49">
        <v>12.392746968835164</v>
      </c>
    </row>
    <row r="9" spans="1:5">
      <c r="A9" s="50" t="s">
        <v>33</v>
      </c>
      <c r="B9" s="53">
        <v>0.45</v>
      </c>
      <c r="C9" s="49">
        <v>26.178818438714277</v>
      </c>
      <c r="D9" s="49">
        <v>5.4613814283186803</v>
      </c>
      <c r="E9" s="49">
        <v>31.640199867032958</v>
      </c>
    </row>
    <row r="10" spans="1:5">
      <c r="A10" s="50" t="s">
        <v>163</v>
      </c>
      <c r="B10" s="53">
        <v>0.65129999999999999</v>
      </c>
      <c r="C10" s="49">
        <v>1.9334845824615379</v>
      </c>
      <c r="D10" s="49">
        <v>0</v>
      </c>
      <c r="E10" s="49">
        <v>1.9334845824615379</v>
      </c>
    </row>
    <row r="11" spans="1:5">
      <c r="A11" s="50" t="s">
        <v>594</v>
      </c>
      <c r="B11" s="53">
        <v>0.58899999999999997</v>
      </c>
      <c r="C11" s="49">
        <v>2.595182153395605</v>
      </c>
      <c r="D11" s="49">
        <v>0</v>
      </c>
      <c r="E11" s="49">
        <v>2.595182153395605</v>
      </c>
    </row>
    <row r="12" spans="1:5">
      <c r="A12" s="50" t="s">
        <v>42</v>
      </c>
      <c r="B12" s="330">
        <v>0.36660500000000001</v>
      </c>
      <c r="C12" s="49">
        <v>57.644011516846142</v>
      </c>
      <c r="D12" s="49">
        <v>0</v>
      </c>
      <c r="E12" s="49">
        <v>57.644011516846142</v>
      </c>
    </row>
    <row r="13" spans="1:5">
      <c r="A13" s="50" t="s">
        <v>47</v>
      </c>
      <c r="B13" s="53">
        <v>0.7</v>
      </c>
      <c r="C13" s="49">
        <v>78.741077712274716</v>
      </c>
      <c r="D13" s="49">
        <v>26.226001427681311</v>
      </c>
      <c r="E13" s="49">
        <v>104.96707913995603</v>
      </c>
    </row>
    <row r="14" spans="1:5">
      <c r="A14" s="50" t="s">
        <v>51</v>
      </c>
      <c r="B14" s="53">
        <v>0.1241</v>
      </c>
      <c r="C14" s="49">
        <v>5.23850414253846</v>
      </c>
      <c r="D14" s="49">
        <v>1.6292190102087909</v>
      </c>
      <c r="E14" s="49">
        <v>6.8677231527472511</v>
      </c>
    </row>
    <row r="15" spans="1:5">
      <c r="A15" s="50" t="s">
        <v>173</v>
      </c>
      <c r="B15" s="127" t="s">
        <v>162</v>
      </c>
      <c r="C15" s="49">
        <v>0.17597809802197803</v>
      </c>
      <c r="D15" s="49">
        <v>0.96817780080219784</v>
      </c>
      <c r="E15" s="49">
        <v>1.1441558988241758</v>
      </c>
    </row>
    <row r="16" spans="1:5">
      <c r="A16" s="50" t="s">
        <v>419</v>
      </c>
      <c r="B16" s="53">
        <v>0.1988</v>
      </c>
      <c r="C16" s="49">
        <v>0.44514220810989014</v>
      </c>
      <c r="D16" s="49">
        <v>2.9455317588901093</v>
      </c>
      <c r="E16" s="49">
        <v>3.3906739669999997</v>
      </c>
    </row>
    <row r="17" spans="1:5">
      <c r="A17" s="50" t="s">
        <v>56</v>
      </c>
      <c r="B17" s="53">
        <v>0.55300000000000005</v>
      </c>
      <c r="C17" s="49">
        <v>24.222946186340646</v>
      </c>
      <c r="D17" s="49">
        <v>20.972797032802202</v>
      </c>
      <c r="E17" s="49">
        <v>45.195743219142848</v>
      </c>
    </row>
    <row r="18" spans="1:5">
      <c r="A18" s="50" t="s">
        <v>57</v>
      </c>
      <c r="B18" s="53">
        <v>0.58550000000000002</v>
      </c>
      <c r="C18" s="49">
        <v>36.657656012593414</v>
      </c>
      <c r="D18" s="49">
        <v>74.222094615637374</v>
      </c>
      <c r="E18" s="49">
        <v>110.87975062823079</v>
      </c>
    </row>
    <row r="19" spans="1:5">
      <c r="A19" s="50" t="s">
        <v>60</v>
      </c>
      <c r="B19" s="53">
        <v>0.43969999999999998</v>
      </c>
      <c r="C19" s="49">
        <v>11.556701396472528</v>
      </c>
      <c r="D19" s="49">
        <v>13.908669999626373</v>
      </c>
      <c r="E19" s="49">
        <v>25.465371396098902</v>
      </c>
    </row>
    <row r="20" spans="1:5">
      <c r="A20" s="50" t="s">
        <v>68</v>
      </c>
      <c r="B20" s="53">
        <v>0.2</v>
      </c>
      <c r="C20" s="49">
        <v>6.6152986595164824</v>
      </c>
      <c r="D20" s="49">
        <v>6.944139011483518</v>
      </c>
      <c r="E20" s="49">
        <v>13.559437671000001</v>
      </c>
    </row>
    <row r="21" spans="1:5">
      <c r="A21" s="50" t="s">
        <v>71</v>
      </c>
      <c r="B21" s="127" t="s">
        <v>164</v>
      </c>
      <c r="C21" s="49">
        <v>19.082553658868132</v>
      </c>
      <c r="D21" s="49">
        <v>0.96166428465934084</v>
      </c>
      <c r="E21" s="49">
        <v>20.044217943527475</v>
      </c>
    </row>
    <row r="22" spans="1:5">
      <c r="A22" s="50" t="s">
        <v>74</v>
      </c>
      <c r="B22" s="127" t="s">
        <v>167</v>
      </c>
      <c r="C22" s="49">
        <v>72.219489407373629</v>
      </c>
      <c r="D22" s="49">
        <v>33.735102746450536</v>
      </c>
      <c r="E22" s="49">
        <v>105.95459215382417</v>
      </c>
    </row>
    <row r="23" spans="1:5">
      <c r="A23" s="50" t="s">
        <v>178</v>
      </c>
      <c r="B23" s="127" t="s">
        <v>174</v>
      </c>
      <c r="C23" s="49">
        <v>28.527913615098907</v>
      </c>
      <c r="D23" s="49">
        <v>100.96849439723077</v>
      </c>
      <c r="E23" s="49">
        <v>129.49640801232968</v>
      </c>
    </row>
    <row r="24" spans="1:5">
      <c r="A24" s="50" t="s">
        <v>83</v>
      </c>
      <c r="B24" s="127" t="s">
        <v>175</v>
      </c>
      <c r="C24" s="49">
        <v>33.842812275098915</v>
      </c>
      <c r="D24" s="49">
        <v>1.4384031864505491</v>
      </c>
      <c r="E24" s="49">
        <v>35.281215461549465</v>
      </c>
    </row>
    <row r="25" spans="1:5">
      <c r="A25" s="50" t="s">
        <v>85</v>
      </c>
      <c r="B25" s="53">
        <v>0.33529999999999999</v>
      </c>
      <c r="C25" s="49">
        <v>4.9858118899999999</v>
      </c>
      <c r="D25" s="49">
        <v>26.586130110703291</v>
      </c>
      <c r="E25" s="49">
        <v>31.571942000703292</v>
      </c>
    </row>
    <row r="26" spans="1:5">
      <c r="A26" s="50" t="s">
        <v>88</v>
      </c>
      <c r="B26" s="127" t="s">
        <v>176</v>
      </c>
      <c r="C26" s="49">
        <v>44.503257286043954</v>
      </c>
      <c r="D26" s="49">
        <v>19.474609009681316</v>
      </c>
      <c r="E26" s="49">
        <v>63.977866295725271</v>
      </c>
    </row>
    <row r="27" spans="1:5">
      <c r="A27" s="50" t="s">
        <v>466</v>
      </c>
      <c r="B27" s="53">
        <v>0.41499999999999998</v>
      </c>
      <c r="C27" s="49">
        <v>4.2425218780769223</v>
      </c>
      <c r="D27" s="49">
        <v>1.3186813186806359E-9</v>
      </c>
      <c r="E27" s="49">
        <v>4.2425218793956034</v>
      </c>
    </row>
    <row r="28" spans="1:5">
      <c r="A28" s="50" t="s">
        <v>105</v>
      </c>
      <c r="B28" s="53">
        <v>0.30580000000000002</v>
      </c>
      <c r="C28" s="49">
        <v>9.0522206040659334</v>
      </c>
      <c r="D28" s="49">
        <v>143.29899560406588</v>
      </c>
      <c r="E28" s="49">
        <v>152.3512162081318</v>
      </c>
    </row>
    <row r="29" spans="1:5">
      <c r="A29" s="50" t="s">
        <v>106</v>
      </c>
      <c r="B29" s="53">
        <v>0.30580000000000002</v>
      </c>
      <c r="C29" s="49">
        <v>39.062193307472526</v>
      </c>
      <c r="D29" s="49">
        <v>0</v>
      </c>
      <c r="E29" s="49">
        <v>39.062193307472526</v>
      </c>
    </row>
    <row r="30" spans="1:5">
      <c r="A30" s="50" t="s">
        <v>108</v>
      </c>
      <c r="B30" s="53">
        <v>0.58840000000000003</v>
      </c>
      <c r="C30" s="49">
        <v>42.263221978758232</v>
      </c>
      <c r="D30" s="49">
        <v>0.42034087895604394</v>
      </c>
      <c r="E30" s="49">
        <v>42.683562857714278</v>
      </c>
    </row>
    <row r="31" spans="1:5">
      <c r="A31" s="50" t="s">
        <v>636</v>
      </c>
      <c r="B31" s="53">
        <v>0.28849999999999998</v>
      </c>
      <c r="C31" s="49">
        <v>0</v>
      </c>
      <c r="D31" s="49">
        <v>1.2234395E-2</v>
      </c>
      <c r="E31" s="49">
        <v>1.2234395E-2</v>
      </c>
    </row>
    <row r="32" spans="1:5">
      <c r="A32" s="50" t="s">
        <v>225</v>
      </c>
      <c r="B32" s="53">
        <v>0.18</v>
      </c>
      <c r="C32" s="49">
        <v>2.5077914171318678</v>
      </c>
      <c r="D32" s="49">
        <v>3.7770220725274722E-2</v>
      </c>
      <c r="E32" s="49">
        <v>2.5455616378571424</v>
      </c>
    </row>
    <row r="33" spans="1:5">
      <c r="A33" s="50" t="s">
        <v>112</v>
      </c>
      <c r="B33" s="127">
        <v>0.41499999999999998</v>
      </c>
      <c r="C33" s="49">
        <v>14.463657791989007</v>
      </c>
      <c r="D33" s="49">
        <v>0.46630329558241757</v>
      </c>
      <c r="E33" s="49">
        <v>14.929961087571424</v>
      </c>
    </row>
    <row r="34" spans="1:5">
      <c r="A34" s="59" t="s">
        <v>285</v>
      </c>
      <c r="B34" s="127">
        <v>0.28849999999999998</v>
      </c>
      <c r="C34" s="49">
        <v>9.0629223077912116</v>
      </c>
      <c r="D34" s="49">
        <v>0</v>
      </c>
      <c r="E34" s="49">
        <v>9.0629223077912116</v>
      </c>
    </row>
    <row r="35" spans="1:5">
      <c r="A35" s="50" t="s">
        <v>113</v>
      </c>
      <c r="B35" s="127">
        <v>0.53200000000000003</v>
      </c>
      <c r="C35" s="49">
        <v>17.984507988736265</v>
      </c>
      <c r="D35" s="49">
        <v>11.493663186505493</v>
      </c>
      <c r="E35" s="49">
        <v>29.478171175241759</v>
      </c>
    </row>
    <row r="36" spans="1:5">
      <c r="A36" s="50" t="s">
        <v>460</v>
      </c>
      <c r="B36" s="127">
        <v>0.59599999999999997</v>
      </c>
      <c r="C36" s="49">
        <v>20.338948956076919</v>
      </c>
      <c r="D36" s="49">
        <v>2.0509102200549449</v>
      </c>
      <c r="E36" s="49">
        <v>22.389859176131864</v>
      </c>
    </row>
    <row r="37" spans="1:5">
      <c r="A37" s="50" t="s">
        <v>114</v>
      </c>
      <c r="B37" s="127">
        <v>0.34570000000000001</v>
      </c>
      <c r="C37" s="49">
        <v>53.592214558483526</v>
      </c>
      <c r="D37" s="49">
        <v>72.092437912461548</v>
      </c>
      <c r="E37" s="49">
        <v>125.68465247094508</v>
      </c>
    </row>
    <row r="38" spans="1:5">
      <c r="A38" s="59" t="s">
        <v>495</v>
      </c>
      <c r="B38" s="127">
        <v>0.45750000000000002</v>
      </c>
      <c r="C38" s="49">
        <v>2.2745307025054937</v>
      </c>
      <c r="D38" s="49">
        <v>2.5802486802857136</v>
      </c>
      <c r="E38" s="49">
        <v>4.8547793827912074</v>
      </c>
    </row>
    <row r="39" spans="1:5">
      <c r="A39" s="1805" t="s">
        <v>382</v>
      </c>
      <c r="B39" s="1806"/>
      <c r="C39" s="1780">
        <v>689.29172930407674</v>
      </c>
      <c r="D39" s="1780">
        <v>582.5378280178021</v>
      </c>
      <c r="E39" s="1780">
        <v>1271.8295573218793</v>
      </c>
    </row>
    <row r="40" spans="1:5">
      <c r="A40" s="130"/>
      <c r="B40" s="61"/>
      <c r="C40" s="60"/>
      <c r="D40" s="60"/>
      <c r="E40" s="60"/>
    </row>
    <row r="41" spans="1:5">
      <c r="A41" s="131"/>
      <c r="B41" s="131"/>
      <c r="C41" s="131"/>
      <c r="D41" s="131"/>
      <c r="E41" s="60"/>
    </row>
    <row r="42" spans="1:5">
      <c r="A42" s="132" t="s">
        <v>769</v>
      </c>
      <c r="B42" s="131"/>
      <c r="C42" s="131"/>
      <c r="D42" s="131"/>
      <c r="E42" s="60"/>
    </row>
    <row r="43" spans="1:5">
      <c r="A43" s="133" t="s">
        <v>756</v>
      </c>
      <c r="B43" s="43"/>
      <c r="C43" s="43"/>
      <c r="D43" s="43"/>
      <c r="E43" s="43"/>
    </row>
    <row r="44" spans="1:5">
      <c r="A44" s="132" t="s">
        <v>757</v>
      </c>
      <c r="B44" s="131"/>
      <c r="C44" s="131"/>
      <c r="D44" s="131"/>
      <c r="E44" s="60"/>
    </row>
    <row r="45" spans="1:5">
      <c r="A45" s="132" t="s">
        <v>758</v>
      </c>
      <c r="B45" s="131"/>
      <c r="C45" s="131"/>
      <c r="D45" s="131"/>
      <c r="E45" s="60"/>
    </row>
    <row r="46" spans="1:5">
      <c r="A46" s="132" t="s">
        <v>770</v>
      </c>
      <c r="B46" s="1231"/>
      <c r="C46" s="1232"/>
      <c r="D46" s="1232"/>
      <c r="E46" s="62"/>
    </row>
    <row r="47" spans="1:5">
      <c r="A47" s="132" t="s">
        <v>625</v>
      </c>
      <c r="B47" s="61"/>
      <c r="C47" s="60"/>
      <c r="D47" s="60"/>
      <c r="E47" s="60"/>
    </row>
    <row r="48" spans="1:5">
      <c r="A48" s="51"/>
      <c r="B48" s="51"/>
      <c r="C48" s="52"/>
      <c r="D48" s="52"/>
      <c r="E48" s="51"/>
    </row>
    <row r="49" spans="1:5">
      <c r="A49" s="48" t="s">
        <v>334</v>
      </c>
      <c r="B49" s="56" t="s">
        <v>401</v>
      </c>
      <c r="C49" s="64" t="s">
        <v>331</v>
      </c>
      <c r="D49" s="64"/>
      <c r="E49" s="48"/>
    </row>
    <row r="50" spans="1:5">
      <c r="A50" s="48" t="s">
        <v>61</v>
      </c>
      <c r="B50" s="48"/>
      <c r="C50" s="56" t="s">
        <v>702</v>
      </c>
      <c r="D50" s="56" t="s">
        <v>15</v>
      </c>
      <c r="E50" s="56" t="s">
        <v>16</v>
      </c>
    </row>
    <row r="51" spans="1:5">
      <c r="A51" s="50" t="s">
        <v>223</v>
      </c>
      <c r="B51" s="53">
        <v>7.5999999999999998E-2</v>
      </c>
      <c r="C51" s="49">
        <v>14.345027933549453</v>
      </c>
      <c r="D51" s="49">
        <v>2.5540079117142862</v>
      </c>
      <c r="E51" s="49">
        <v>16.899035845263739</v>
      </c>
    </row>
    <row r="52" spans="1:5">
      <c r="A52" s="50" t="s">
        <v>19</v>
      </c>
      <c r="B52" s="53">
        <v>0.1178</v>
      </c>
      <c r="C52" s="49">
        <v>0.49643096824175814</v>
      </c>
      <c r="D52" s="49">
        <v>9.7624175274725299E-3</v>
      </c>
      <c r="E52" s="49">
        <v>0.50619338576923067</v>
      </c>
    </row>
    <row r="53" spans="1:5">
      <c r="A53" s="50" t="s">
        <v>31</v>
      </c>
      <c r="B53" s="53">
        <v>0.28916900000000001</v>
      </c>
      <c r="C53" s="49">
        <v>8.4496127477692298</v>
      </c>
      <c r="D53" s="49">
        <v>115.62776791093405</v>
      </c>
      <c r="E53" s="49">
        <v>124.07738065870328</v>
      </c>
    </row>
    <row r="54" spans="1:5">
      <c r="A54" s="50" t="s">
        <v>288</v>
      </c>
      <c r="B54" s="53">
        <v>0.1482</v>
      </c>
      <c r="C54" s="49">
        <v>2.9417846155604392</v>
      </c>
      <c r="D54" s="49">
        <v>9.2328131593406595E-2</v>
      </c>
      <c r="E54" s="49">
        <v>3.0341127471538458</v>
      </c>
    </row>
    <row r="55" spans="1:5">
      <c r="A55" s="50" t="s">
        <v>76</v>
      </c>
      <c r="B55" s="53">
        <v>0.6</v>
      </c>
      <c r="C55" s="49">
        <v>6.9662272962527494</v>
      </c>
      <c r="D55" s="49">
        <v>6.2460627472417594</v>
      </c>
      <c r="E55" s="49">
        <v>13.212290043494509</v>
      </c>
    </row>
    <row r="56" spans="1:5">
      <c r="A56" s="50" t="s">
        <v>646</v>
      </c>
      <c r="B56" s="53">
        <v>0.1</v>
      </c>
      <c r="C56" s="49">
        <v>0.30494057150549447</v>
      </c>
      <c r="D56" s="49">
        <v>1.7448035167142855</v>
      </c>
      <c r="E56" s="49">
        <v>2.0497440882197799</v>
      </c>
    </row>
    <row r="57" spans="1:5">
      <c r="A57" s="1805" t="s">
        <v>338</v>
      </c>
      <c r="B57" s="1807"/>
      <c r="C57" s="1780">
        <v>33.504024132879131</v>
      </c>
      <c r="D57" s="1780">
        <v>126.27473263572527</v>
      </c>
      <c r="E57" s="1780">
        <v>159.77875676860435</v>
      </c>
    </row>
    <row r="58" spans="1:5">
      <c r="A58" s="1782" t="s">
        <v>43</v>
      </c>
      <c r="B58" s="1808"/>
      <c r="C58" s="1780">
        <v>722.79575343695592</v>
      </c>
      <c r="D58" s="1780">
        <v>708.81256065352738</v>
      </c>
      <c r="E58" s="1780">
        <v>1431.6083140904836</v>
      </c>
    </row>
    <row r="59" spans="1:5">
      <c r="C59" s="67"/>
      <c r="D59" s="67"/>
      <c r="E59" s="67"/>
    </row>
    <row r="61" spans="1:5">
      <c r="A61" s="1962" t="s">
        <v>359</v>
      </c>
      <c r="B61" s="1962" t="s">
        <v>401</v>
      </c>
      <c r="C61" s="2164" t="s">
        <v>119</v>
      </c>
      <c r="D61" s="2164"/>
      <c r="E61" s="2164"/>
    </row>
    <row r="62" spans="1:5">
      <c r="A62" s="1233"/>
      <c r="B62" s="68"/>
      <c r="C62" s="69" t="s">
        <v>64</v>
      </c>
      <c r="D62" s="68" t="s">
        <v>15</v>
      </c>
      <c r="E62" s="68" t="s">
        <v>16</v>
      </c>
    </row>
    <row r="63" spans="1:5">
      <c r="A63" s="1236" t="s">
        <v>352</v>
      </c>
      <c r="B63" s="53" t="s">
        <v>772</v>
      </c>
      <c r="C63" s="116">
        <v>4.8479999999999999</v>
      </c>
      <c r="D63" s="116"/>
      <c r="E63" s="116">
        <f t="shared" ref="E63:E97" si="0">SUM(C63:D63)</f>
        <v>4.8479999999999999</v>
      </c>
    </row>
    <row r="64" spans="1:5">
      <c r="A64" s="1236" t="s">
        <v>464</v>
      </c>
      <c r="B64" s="53" t="s">
        <v>773</v>
      </c>
      <c r="C64" s="116"/>
      <c r="D64" s="116">
        <v>1.036</v>
      </c>
      <c r="E64" s="116">
        <f t="shared" si="0"/>
        <v>1.036</v>
      </c>
    </row>
    <row r="65" spans="1:5">
      <c r="A65" s="1236" t="s">
        <v>631</v>
      </c>
      <c r="B65" s="53" t="s">
        <v>774</v>
      </c>
      <c r="C65" s="116">
        <v>2.5190000000000001</v>
      </c>
      <c r="D65" s="116">
        <v>0.11</v>
      </c>
      <c r="E65" s="116">
        <f t="shared" si="0"/>
        <v>2.629</v>
      </c>
    </row>
    <row r="66" spans="1:5">
      <c r="A66" s="1236" t="s">
        <v>690</v>
      </c>
      <c r="B66" s="53" t="s">
        <v>775</v>
      </c>
      <c r="C66" s="116">
        <v>73.126999999999995</v>
      </c>
      <c r="D66" s="116"/>
      <c r="E66" s="116">
        <f t="shared" si="0"/>
        <v>73.126999999999995</v>
      </c>
    </row>
    <row r="67" spans="1:5">
      <c r="A67" s="1236" t="s">
        <v>516</v>
      </c>
      <c r="B67" s="53" t="s">
        <v>776</v>
      </c>
      <c r="C67" s="116">
        <v>9.6820000000000004</v>
      </c>
      <c r="D67" s="116">
        <v>28.209</v>
      </c>
      <c r="E67" s="116">
        <f t="shared" si="0"/>
        <v>37.890999999999998</v>
      </c>
    </row>
    <row r="68" spans="1:5">
      <c r="A68" s="1236" t="s">
        <v>452</v>
      </c>
      <c r="B68" s="53" t="s">
        <v>777</v>
      </c>
      <c r="C68" s="116">
        <v>13.196999999999999</v>
      </c>
      <c r="D68" s="116"/>
      <c r="E68" s="116">
        <f t="shared" si="0"/>
        <v>13.196999999999999</v>
      </c>
    </row>
    <row r="69" spans="1:5">
      <c r="A69" s="1236" t="s">
        <v>691</v>
      </c>
      <c r="B69" s="53" t="s">
        <v>778</v>
      </c>
      <c r="C69" s="116">
        <v>26.123999999999999</v>
      </c>
      <c r="D69" s="116"/>
      <c r="E69" s="116">
        <f t="shared" si="0"/>
        <v>26.123999999999999</v>
      </c>
    </row>
    <row r="70" spans="1:5">
      <c r="A70" s="1236" t="s">
        <v>444</v>
      </c>
      <c r="B70" s="53" t="s">
        <v>779</v>
      </c>
      <c r="C70" s="116">
        <v>17.916</v>
      </c>
      <c r="D70" s="116"/>
      <c r="E70" s="116">
        <f t="shared" si="0"/>
        <v>17.916</v>
      </c>
    </row>
    <row r="71" spans="1:5">
      <c r="A71" s="1236" t="s">
        <v>445</v>
      </c>
      <c r="B71" s="53" t="s">
        <v>779</v>
      </c>
      <c r="C71" s="116">
        <v>24.635000000000002</v>
      </c>
      <c r="D71" s="116"/>
      <c r="E71" s="116">
        <f t="shared" si="0"/>
        <v>24.635000000000002</v>
      </c>
    </row>
    <row r="72" spans="1:5">
      <c r="A72" s="1236" t="s">
        <v>692</v>
      </c>
      <c r="B72" s="53" t="s">
        <v>779</v>
      </c>
      <c r="C72" s="116">
        <v>1.8069999999999999</v>
      </c>
      <c r="D72" s="116"/>
      <c r="E72" s="116">
        <f t="shared" si="0"/>
        <v>1.8069999999999999</v>
      </c>
    </row>
    <row r="73" spans="1:5">
      <c r="A73" s="1236" t="s">
        <v>442</v>
      </c>
      <c r="B73" s="53" t="s">
        <v>778</v>
      </c>
      <c r="C73" s="116">
        <v>58.274999999999999</v>
      </c>
      <c r="D73" s="116"/>
      <c r="E73" s="116">
        <f t="shared" si="0"/>
        <v>58.274999999999999</v>
      </c>
    </row>
    <row r="74" spans="1:5">
      <c r="A74" s="1236" t="s">
        <v>454</v>
      </c>
      <c r="B74" s="53" t="s">
        <v>778</v>
      </c>
      <c r="C74" s="116">
        <v>19.495999999999999</v>
      </c>
      <c r="D74" s="116"/>
      <c r="E74" s="116">
        <f t="shared" si="0"/>
        <v>19.495999999999999</v>
      </c>
    </row>
    <row r="75" spans="1:5">
      <c r="A75" s="1236" t="s">
        <v>152</v>
      </c>
      <c r="B75" s="53" t="s">
        <v>780</v>
      </c>
      <c r="C75" s="116"/>
      <c r="D75" s="116">
        <v>46.676000000000002</v>
      </c>
      <c r="E75" s="116">
        <f t="shared" si="0"/>
        <v>46.676000000000002</v>
      </c>
    </row>
    <row r="76" spans="1:5">
      <c r="A76" s="1236" t="s">
        <v>150</v>
      </c>
      <c r="B76" s="53" t="s">
        <v>781</v>
      </c>
      <c r="C76" s="116">
        <v>20.651</v>
      </c>
      <c r="D76" s="116"/>
      <c r="E76" s="116">
        <f t="shared" si="0"/>
        <v>20.651</v>
      </c>
    </row>
    <row r="77" spans="1:5">
      <c r="A77" s="1236" t="s">
        <v>449</v>
      </c>
      <c r="B77" s="53" t="s">
        <v>779</v>
      </c>
      <c r="C77" s="116">
        <v>4.6630000000000003</v>
      </c>
      <c r="D77" s="116"/>
      <c r="E77" s="116">
        <f t="shared" si="0"/>
        <v>4.6630000000000003</v>
      </c>
    </row>
    <row r="78" spans="1:5">
      <c r="A78" s="1236" t="s">
        <v>235</v>
      </c>
      <c r="B78" s="53" t="s">
        <v>782</v>
      </c>
      <c r="C78" s="116">
        <v>8.9770000000000003</v>
      </c>
      <c r="D78" s="116"/>
      <c r="E78" s="116">
        <f t="shared" si="0"/>
        <v>8.9770000000000003</v>
      </c>
    </row>
    <row r="79" spans="1:5">
      <c r="A79" s="1236" t="s">
        <v>148</v>
      </c>
      <c r="B79" s="53" t="s">
        <v>783</v>
      </c>
      <c r="C79" s="116">
        <v>7.5229999999999997</v>
      </c>
      <c r="D79" s="116"/>
      <c r="E79" s="116">
        <f t="shared" si="0"/>
        <v>7.5229999999999997</v>
      </c>
    </row>
    <row r="80" spans="1:5">
      <c r="A80" s="1236" t="s">
        <v>220</v>
      </c>
      <c r="B80" s="53" t="s">
        <v>784</v>
      </c>
      <c r="C80" s="116">
        <v>12.01</v>
      </c>
      <c r="D80" s="116"/>
      <c r="E80" s="116">
        <f t="shared" si="0"/>
        <v>12.01</v>
      </c>
    </row>
    <row r="81" spans="1:5">
      <c r="A81" s="1236" t="s">
        <v>737</v>
      </c>
      <c r="B81" s="53" t="s">
        <v>785</v>
      </c>
      <c r="C81" s="116">
        <v>2.8879999999999999</v>
      </c>
      <c r="D81" s="116"/>
      <c r="E81" s="116">
        <f t="shared" si="0"/>
        <v>2.8879999999999999</v>
      </c>
    </row>
    <row r="82" spans="1:5">
      <c r="A82" s="1236" t="s">
        <v>531</v>
      </c>
      <c r="B82" s="53" t="s">
        <v>786</v>
      </c>
      <c r="C82" s="116">
        <v>1.6539999999999999</v>
      </c>
      <c r="D82" s="116"/>
      <c r="E82" s="116">
        <f t="shared" si="0"/>
        <v>1.6539999999999999</v>
      </c>
    </row>
    <row r="83" spans="1:5">
      <c r="A83" s="1236" t="s">
        <v>681</v>
      </c>
      <c r="B83" s="53" t="s">
        <v>773</v>
      </c>
      <c r="C83" s="116">
        <v>0.55500000000000005</v>
      </c>
      <c r="D83" s="116">
        <v>7.4999999999999997E-2</v>
      </c>
      <c r="E83" s="116">
        <f t="shared" si="0"/>
        <v>0.63</v>
      </c>
    </row>
    <row r="84" spans="1:5">
      <c r="A84" s="1236" t="s">
        <v>662</v>
      </c>
      <c r="B84" s="53" t="s">
        <v>787</v>
      </c>
      <c r="C84" s="116">
        <v>1.536</v>
      </c>
      <c r="D84" s="116">
        <v>0.115</v>
      </c>
      <c r="E84" s="116">
        <f t="shared" si="0"/>
        <v>1.651</v>
      </c>
    </row>
    <row r="85" spans="1:5">
      <c r="A85" s="1236" t="s">
        <v>761</v>
      </c>
      <c r="B85" s="53" t="s">
        <v>788</v>
      </c>
      <c r="C85" s="116">
        <v>5.0000000000000001E-3</v>
      </c>
      <c r="D85" s="116">
        <v>3.6469999999999998</v>
      </c>
      <c r="E85" s="116">
        <f t="shared" si="0"/>
        <v>3.6519999999999997</v>
      </c>
    </row>
    <row r="86" spans="1:5">
      <c r="A86" s="1236" t="s">
        <v>763</v>
      </c>
      <c r="B86" s="53" t="s">
        <v>781</v>
      </c>
      <c r="C86" s="116">
        <v>1.0999999999999999E-2</v>
      </c>
      <c r="D86" s="116">
        <v>8.218</v>
      </c>
      <c r="E86" s="116">
        <f t="shared" si="0"/>
        <v>8.2289999999999992</v>
      </c>
    </row>
    <row r="87" spans="1:5">
      <c r="A87" s="1236" t="s">
        <v>764</v>
      </c>
      <c r="B87" s="53" t="s">
        <v>789</v>
      </c>
      <c r="C87" s="116">
        <v>2E-3</v>
      </c>
      <c r="D87" s="116">
        <v>1.5389999999999999</v>
      </c>
      <c r="E87" s="116">
        <f t="shared" si="0"/>
        <v>1.5409999999999999</v>
      </c>
    </row>
    <row r="88" spans="1:5">
      <c r="A88" s="1236" t="s">
        <v>682</v>
      </c>
      <c r="B88" s="53" t="s">
        <v>790</v>
      </c>
      <c r="C88" s="116">
        <v>8.5999999999999993E-2</v>
      </c>
      <c r="D88" s="116">
        <v>2.5000000000000001E-2</v>
      </c>
      <c r="E88" s="116">
        <f t="shared" si="0"/>
        <v>0.11099999999999999</v>
      </c>
    </row>
    <row r="89" spans="1:5">
      <c r="A89" s="1236" t="s">
        <v>762</v>
      </c>
      <c r="B89" s="53" t="s">
        <v>787</v>
      </c>
      <c r="C89" s="116">
        <v>8.0000000000000002E-3</v>
      </c>
      <c r="D89" s="116">
        <v>0.14099999999999999</v>
      </c>
      <c r="E89" s="116">
        <f t="shared" si="0"/>
        <v>0.14899999999999999</v>
      </c>
    </row>
    <row r="90" spans="1:5">
      <c r="A90" s="1236" t="s">
        <v>450</v>
      </c>
      <c r="B90" s="53" t="s">
        <v>779</v>
      </c>
      <c r="C90" s="116">
        <v>10.756</v>
      </c>
      <c r="D90" s="116"/>
      <c r="E90" s="116">
        <f t="shared" si="0"/>
        <v>10.756</v>
      </c>
    </row>
    <row r="91" spans="1:5">
      <c r="A91" s="1236" t="s">
        <v>696</v>
      </c>
      <c r="B91" s="53" t="s">
        <v>779</v>
      </c>
      <c r="C91" s="116">
        <v>12.628</v>
      </c>
      <c r="D91" s="116"/>
      <c r="E91" s="116">
        <f t="shared" si="0"/>
        <v>12.628</v>
      </c>
    </row>
    <row r="92" spans="1:5">
      <c r="A92" s="1236" t="s">
        <v>123</v>
      </c>
      <c r="B92" s="53" t="s">
        <v>791</v>
      </c>
      <c r="C92" s="116">
        <v>45.796999999999997</v>
      </c>
      <c r="D92" s="116"/>
      <c r="E92" s="116">
        <f t="shared" si="0"/>
        <v>45.796999999999997</v>
      </c>
    </row>
    <row r="93" spans="1:5">
      <c r="A93" s="1236" t="s">
        <v>765</v>
      </c>
      <c r="B93" s="1237" t="s">
        <v>67</v>
      </c>
      <c r="C93" s="116">
        <v>6.2E-2</v>
      </c>
      <c r="D93" s="116">
        <v>8.6850000000000005</v>
      </c>
      <c r="E93" s="116">
        <f t="shared" si="0"/>
        <v>8.7469999999999999</v>
      </c>
    </row>
    <row r="94" spans="1:5">
      <c r="A94" s="1236" t="s">
        <v>649</v>
      </c>
      <c r="B94" s="53" t="s">
        <v>792</v>
      </c>
      <c r="C94" s="116">
        <v>4.8760000000000003</v>
      </c>
      <c r="D94" s="116"/>
      <c r="E94" s="116">
        <f t="shared" si="0"/>
        <v>4.8760000000000003</v>
      </c>
    </row>
    <row r="95" spans="1:5">
      <c r="A95" s="1236" t="s">
        <v>501</v>
      </c>
      <c r="B95" s="53" t="s">
        <v>793</v>
      </c>
      <c r="C95" s="116">
        <v>2.6930000000000001</v>
      </c>
      <c r="D95" s="116"/>
      <c r="E95" s="116">
        <f t="shared" si="0"/>
        <v>2.6930000000000001</v>
      </c>
    </row>
    <row r="96" spans="1:5">
      <c r="A96" s="1236" t="s">
        <v>90</v>
      </c>
      <c r="B96" s="53" t="s">
        <v>787</v>
      </c>
      <c r="C96" s="116">
        <v>28.11</v>
      </c>
      <c r="D96" s="116">
        <v>1.2689999999999999</v>
      </c>
      <c r="E96" s="116">
        <f t="shared" si="0"/>
        <v>29.378999999999998</v>
      </c>
    </row>
    <row r="97" spans="1:5">
      <c r="A97" s="1236" t="s">
        <v>663</v>
      </c>
      <c r="B97" s="53" t="s">
        <v>787</v>
      </c>
      <c r="C97" s="116">
        <v>7.5819999999999999</v>
      </c>
      <c r="D97" s="116">
        <v>0.72699999999999998</v>
      </c>
      <c r="E97" s="116">
        <f t="shared" si="0"/>
        <v>8.3089999999999993</v>
      </c>
    </row>
    <row r="98" spans="1:5">
      <c r="A98" s="1815" t="s">
        <v>766</v>
      </c>
      <c r="B98" s="1815"/>
      <c r="C98" s="1822">
        <f>SUM(C63:C97)</f>
        <v>424.69899999999996</v>
      </c>
      <c r="D98" s="1822">
        <f>SUM(D63:D97)</f>
        <v>100.47200000000004</v>
      </c>
      <c r="E98" s="1822">
        <f>SUM(E63:E97)</f>
        <v>525.17099999999971</v>
      </c>
    </row>
    <row r="99" spans="1:5">
      <c r="A99" s="2186" t="s">
        <v>660</v>
      </c>
      <c r="B99" s="2186"/>
      <c r="C99" s="2187"/>
      <c r="D99" s="2187"/>
      <c r="E99" s="2187"/>
    </row>
  </sheetData>
  <mergeCells count="2">
    <mergeCell ref="C61:E61"/>
    <mergeCell ref="A99:E99"/>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E101"/>
  <sheetViews>
    <sheetView topLeftCell="A40" workbookViewId="0">
      <selection activeCell="E52" sqref="E52"/>
    </sheetView>
  </sheetViews>
  <sheetFormatPr defaultRowHeight="12.6"/>
  <cols>
    <col min="1" max="1" width="23.7109375" customWidth="1"/>
    <col min="2" max="2" width="12.7109375" customWidth="1"/>
  </cols>
  <sheetData>
    <row r="2" spans="1:5" ht="18">
      <c r="A2" s="21" t="s">
        <v>794</v>
      </c>
    </row>
    <row r="3" spans="1:5">
      <c r="A3" s="55"/>
      <c r="B3" s="55"/>
      <c r="C3" s="55"/>
      <c r="D3" s="55"/>
      <c r="E3" s="55"/>
    </row>
    <row r="4" spans="1:5">
      <c r="A4" s="43"/>
      <c r="B4" s="43"/>
      <c r="C4" s="43"/>
      <c r="D4" s="43"/>
      <c r="E4" s="43"/>
    </row>
    <row r="5" spans="1:5">
      <c r="A5" s="48" t="s">
        <v>398</v>
      </c>
      <c r="B5" s="56" t="s">
        <v>401</v>
      </c>
      <c r="C5" s="48" t="s">
        <v>331</v>
      </c>
      <c r="D5" s="48"/>
      <c r="E5" s="48"/>
    </row>
    <row r="6" spans="1:5">
      <c r="A6" s="48" t="s">
        <v>61</v>
      </c>
      <c r="B6" s="48"/>
      <c r="C6" s="56" t="s">
        <v>702</v>
      </c>
      <c r="D6" s="56" t="s">
        <v>15</v>
      </c>
      <c r="E6" s="56" t="s">
        <v>16</v>
      </c>
    </row>
    <row r="7" spans="1:5">
      <c r="A7" s="59" t="s">
        <v>21</v>
      </c>
      <c r="B7" s="53">
        <v>0.85</v>
      </c>
      <c r="C7" s="49">
        <v>8.9853399220000014</v>
      </c>
      <c r="D7" s="49">
        <v>13.961611778</v>
      </c>
      <c r="E7" s="49">
        <v>22.9469517</v>
      </c>
    </row>
    <row r="8" spans="1:5">
      <c r="A8" s="50" t="s">
        <v>593</v>
      </c>
      <c r="B8" s="53">
        <v>0.32700000000000001</v>
      </c>
      <c r="C8" s="49">
        <v>10.850859555</v>
      </c>
      <c r="D8" s="49">
        <v>0.56976099999999996</v>
      </c>
      <c r="E8" s="49">
        <v>11.420620554999999</v>
      </c>
    </row>
    <row r="9" spans="1:5">
      <c r="A9" s="50" t="s">
        <v>33</v>
      </c>
      <c r="B9" s="53">
        <v>0.45</v>
      </c>
      <c r="C9" s="49">
        <v>25.326340967</v>
      </c>
      <c r="D9" s="49">
        <v>4.0333141110000001</v>
      </c>
      <c r="E9" s="49">
        <v>29.359655077999999</v>
      </c>
    </row>
    <row r="10" spans="1:5">
      <c r="A10" s="50" t="s">
        <v>163</v>
      </c>
      <c r="B10" s="53">
        <v>0.65129999999999999</v>
      </c>
      <c r="C10" s="49">
        <v>3.4279667329999999</v>
      </c>
      <c r="D10" s="49">
        <v>0</v>
      </c>
      <c r="E10" s="49">
        <v>3.4279667329999999</v>
      </c>
    </row>
    <row r="11" spans="1:5">
      <c r="A11" s="50" t="s">
        <v>594</v>
      </c>
      <c r="B11" s="53">
        <v>0.58899999999999997</v>
      </c>
      <c r="C11" s="49">
        <v>3.231050067</v>
      </c>
      <c r="D11" s="49">
        <v>0</v>
      </c>
      <c r="E11" s="49">
        <v>3.231050067</v>
      </c>
    </row>
    <row r="12" spans="1:5">
      <c r="A12" s="50" t="s">
        <v>42</v>
      </c>
      <c r="B12" s="330">
        <v>0.36660500000000001</v>
      </c>
      <c r="C12" s="49">
        <v>55.766558400000001</v>
      </c>
      <c r="D12" s="49">
        <v>0</v>
      </c>
      <c r="E12" s="49">
        <v>55.766558400000001</v>
      </c>
    </row>
    <row r="13" spans="1:5">
      <c r="A13" s="50" t="s">
        <v>47</v>
      </c>
      <c r="B13" s="53">
        <v>0.7</v>
      </c>
      <c r="C13" s="49">
        <v>94.671753123000002</v>
      </c>
      <c r="D13" s="49">
        <v>35.670985000000002</v>
      </c>
      <c r="E13" s="49">
        <v>130.342738123</v>
      </c>
    </row>
    <row r="14" spans="1:5">
      <c r="A14" s="50" t="s">
        <v>51</v>
      </c>
      <c r="B14" s="53">
        <v>0.1241</v>
      </c>
      <c r="C14" s="49">
        <v>7.6056193439999999</v>
      </c>
      <c r="D14" s="49">
        <v>2.1153486670000001</v>
      </c>
      <c r="E14" s="49">
        <v>9.7209680110000001</v>
      </c>
    </row>
    <row r="15" spans="1:5">
      <c r="A15" s="50" t="s">
        <v>173</v>
      </c>
      <c r="B15" s="127" t="s">
        <v>162</v>
      </c>
      <c r="C15" s="49">
        <v>0.16939585600000001</v>
      </c>
      <c r="D15" s="49">
        <v>0.98099455599999996</v>
      </c>
      <c r="E15" s="49">
        <v>1.1503904119999999</v>
      </c>
    </row>
    <row r="16" spans="1:5">
      <c r="A16" s="50" t="s">
        <v>419</v>
      </c>
      <c r="B16" s="53">
        <v>0.1988</v>
      </c>
      <c r="C16" s="49">
        <v>0.56122096700000002</v>
      </c>
      <c r="D16" s="49">
        <v>3.4453111110000001</v>
      </c>
      <c r="E16" s="49">
        <v>4.0065320780000002</v>
      </c>
    </row>
    <row r="17" spans="1:5">
      <c r="A17" s="50" t="s">
        <v>56</v>
      </c>
      <c r="B17" s="53">
        <v>0.55300000000000005</v>
      </c>
      <c r="C17" s="49">
        <v>30.425879054999999</v>
      </c>
      <c r="D17" s="49">
        <v>22.958209888999999</v>
      </c>
      <c r="E17" s="49">
        <v>53.384088943999998</v>
      </c>
    </row>
    <row r="18" spans="1:5">
      <c r="A18" s="50" t="s">
        <v>57</v>
      </c>
      <c r="B18" s="53">
        <v>0.58550000000000002</v>
      </c>
      <c r="C18" s="49">
        <v>38.734463333000001</v>
      </c>
      <c r="D18" s="49">
        <v>73.321146777999999</v>
      </c>
      <c r="E18" s="49">
        <v>112.05561011099999</v>
      </c>
    </row>
    <row r="19" spans="1:5">
      <c r="A19" s="50" t="s">
        <v>60</v>
      </c>
      <c r="B19" s="53">
        <v>0.43969999999999998</v>
      </c>
      <c r="C19" s="49">
        <v>11.037280533000001</v>
      </c>
      <c r="D19" s="49">
        <v>13.075543222</v>
      </c>
      <c r="E19" s="49">
        <v>24.112823755000001</v>
      </c>
    </row>
    <row r="20" spans="1:5">
      <c r="A20" s="50" t="s">
        <v>68</v>
      </c>
      <c r="B20" s="53">
        <v>0.2</v>
      </c>
      <c r="C20" s="49">
        <v>4.4654245550000002</v>
      </c>
      <c r="D20" s="49">
        <v>4.5041736669999999</v>
      </c>
      <c r="E20" s="49">
        <v>8.9695982220000001</v>
      </c>
    </row>
    <row r="21" spans="1:5">
      <c r="A21" s="50" t="s">
        <v>71</v>
      </c>
      <c r="B21" s="127" t="s">
        <v>164</v>
      </c>
      <c r="C21" s="49">
        <v>20.428095688999999</v>
      </c>
      <c r="D21" s="49">
        <v>1.0930926670000001</v>
      </c>
      <c r="E21" s="49">
        <v>21.521188356</v>
      </c>
    </row>
    <row r="22" spans="1:5">
      <c r="A22" s="50" t="s">
        <v>74</v>
      </c>
      <c r="B22" s="127" t="s">
        <v>167</v>
      </c>
      <c r="C22" s="49">
        <v>89.248183055000013</v>
      </c>
      <c r="D22" s="49">
        <v>43.544411222000001</v>
      </c>
      <c r="E22" s="49">
        <v>132.79259427700001</v>
      </c>
    </row>
    <row r="23" spans="1:5">
      <c r="A23" s="50" t="s">
        <v>178</v>
      </c>
      <c r="B23" s="127" t="s">
        <v>174</v>
      </c>
      <c r="C23" s="49">
        <v>23.376454532999997</v>
      </c>
      <c r="D23" s="49">
        <v>81.555805332999995</v>
      </c>
      <c r="E23" s="49">
        <v>104.932259866</v>
      </c>
    </row>
    <row r="24" spans="1:5">
      <c r="A24" s="50" t="s">
        <v>83</v>
      </c>
      <c r="B24" s="127" t="s">
        <v>175</v>
      </c>
      <c r="C24" s="49">
        <v>35.924978011</v>
      </c>
      <c r="D24" s="49">
        <v>0.309357667</v>
      </c>
      <c r="E24" s="49">
        <v>36.234335678000001</v>
      </c>
    </row>
    <row r="25" spans="1:5">
      <c r="A25" s="50" t="s">
        <v>85</v>
      </c>
      <c r="B25" s="53">
        <v>0.33529999999999999</v>
      </c>
      <c r="C25" s="49">
        <v>9.5076224889999992</v>
      </c>
      <c r="D25" s="49">
        <v>34.495094111</v>
      </c>
      <c r="E25" s="49">
        <v>44.002716599999999</v>
      </c>
    </row>
    <row r="26" spans="1:5">
      <c r="A26" s="50" t="s">
        <v>88</v>
      </c>
      <c r="B26" s="127" t="s">
        <v>176</v>
      </c>
      <c r="C26" s="49">
        <v>41.259477377999993</v>
      </c>
      <c r="D26" s="49">
        <v>16.603770666999999</v>
      </c>
      <c r="E26" s="49">
        <v>57.863248044999992</v>
      </c>
    </row>
    <row r="27" spans="1:5">
      <c r="A27" s="50" t="s">
        <v>466</v>
      </c>
      <c r="B27" s="53">
        <v>0.41499999999999998</v>
      </c>
      <c r="C27" s="49">
        <v>5.5542967670000003</v>
      </c>
      <c r="D27" s="49">
        <v>1.5444E-5</v>
      </c>
      <c r="E27" s="49">
        <v>5.5543122110000001</v>
      </c>
    </row>
    <row r="28" spans="1:5">
      <c r="A28" s="50" t="s">
        <v>105</v>
      </c>
      <c r="B28" s="53">
        <v>0.30580000000000002</v>
      </c>
      <c r="C28" s="49">
        <v>12.919267877999999</v>
      </c>
      <c r="D28" s="49">
        <v>205.61472666700001</v>
      </c>
      <c r="E28" s="49">
        <v>218.53399454500001</v>
      </c>
    </row>
    <row r="29" spans="1:5">
      <c r="A29" s="50" t="s">
        <v>106</v>
      </c>
      <c r="B29" s="53">
        <v>0.30580000000000002</v>
      </c>
      <c r="C29" s="49">
        <v>37.334453910999997</v>
      </c>
      <c r="D29" s="49">
        <v>0</v>
      </c>
      <c r="E29" s="49">
        <v>37.334453910999997</v>
      </c>
    </row>
    <row r="30" spans="1:5">
      <c r="A30" s="50" t="s">
        <v>108</v>
      </c>
      <c r="B30" s="53">
        <v>0.58840000000000003</v>
      </c>
      <c r="C30" s="49">
        <v>31.193299945</v>
      </c>
      <c r="D30" s="49">
        <v>0.22566577800000001</v>
      </c>
      <c r="E30" s="49">
        <v>31.418965722999999</v>
      </c>
    </row>
    <row r="31" spans="1:5">
      <c r="A31" s="50" t="s">
        <v>636</v>
      </c>
      <c r="B31" s="53">
        <v>0.28849999999999998</v>
      </c>
      <c r="C31" s="49">
        <v>0</v>
      </c>
      <c r="D31" s="49">
        <v>6.6548889999999998E-3</v>
      </c>
      <c r="E31" s="49">
        <v>6.6548889999999998E-3</v>
      </c>
    </row>
    <row r="32" spans="1:5">
      <c r="A32" s="50" t="s">
        <v>225</v>
      </c>
      <c r="B32" s="53">
        <v>0.18</v>
      </c>
      <c r="C32" s="49">
        <v>2.3559101779999998</v>
      </c>
      <c r="D32" s="49">
        <v>-9.7780000000000002E-6</v>
      </c>
      <c r="E32" s="49">
        <v>2.3559003999999999</v>
      </c>
    </row>
    <row r="33" spans="1:5">
      <c r="A33" s="50" t="s">
        <v>112</v>
      </c>
      <c r="B33" s="127">
        <v>0.41499999999999998</v>
      </c>
      <c r="C33" s="49">
        <v>19.066457743999997</v>
      </c>
      <c r="D33" s="49">
        <v>1.0882655560000001</v>
      </c>
      <c r="E33" s="49">
        <v>20.154723299999997</v>
      </c>
    </row>
    <row r="34" spans="1:5">
      <c r="A34" s="59" t="s">
        <v>285</v>
      </c>
      <c r="B34" s="127">
        <v>0.28849999999999998</v>
      </c>
      <c r="C34" s="49">
        <v>8.7607119999999998</v>
      </c>
      <c r="D34" s="49">
        <v>0</v>
      </c>
      <c r="E34" s="49">
        <v>8.7607119999999998</v>
      </c>
    </row>
    <row r="35" spans="1:5">
      <c r="A35" s="50" t="s">
        <v>113</v>
      </c>
      <c r="B35" s="127">
        <v>0.53200000000000003</v>
      </c>
      <c r="C35" s="49">
        <v>16.095216365999999</v>
      </c>
      <c r="D35" s="49">
        <v>10.948253444000001</v>
      </c>
      <c r="E35" s="49">
        <v>27.043469809999998</v>
      </c>
    </row>
    <row r="36" spans="1:5">
      <c r="A36" s="50" t="s">
        <v>460</v>
      </c>
      <c r="B36" s="127">
        <v>0.59599999999999997</v>
      </c>
      <c r="C36" s="49">
        <v>24.396027588999999</v>
      </c>
      <c r="D36" s="49">
        <v>2.0667104439999999</v>
      </c>
      <c r="E36" s="49">
        <v>26.462738033000001</v>
      </c>
    </row>
    <row r="37" spans="1:5">
      <c r="A37" s="50" t="s">
        <v>114</v>
      </c>
      <c r="B37" s="127">
        <v>0.34570000000000001</v>
      </c>
      <c r="C37" s="49">
        <v>63.187096322000002</v>
      </c>
      <c r="D37" s="49">
        <v>74.902900110999994</v>
      </c>
      <c r="E37" s="49">
        <v>138.08999643300001</v>
      </c>
    </row>
    <row r="38" spans="1:5">
      <c r="A38" s="59" t="s">
        <v>495</v>
      </c>
      <c r="B38" s="127">
        <v>0.45750000000000002</v>
      </c>
      <c r="C38" s="49">
        <v>2.0840024110000002</v>
      </c>
      <c r="D38" s="49">
        <v>2.354475667</v>
      </c>
      <c r="E38" s="49">
        <v>4.4384780780000002</v>
      </c>
    </row>
    <row r="39" spans="1:5">
      <c r="A39" s="1805" t="s">
        <v>382</v>
      </c>
      <c r="B39" s="1806"/>
      <c r="C39" s="1780">
        <v>737.95070467600021</v>
      </c>
      <c r="D39" s="1780">
        <v>649.4455896679998</v>
      </c>
      <c r="E39" s="1780">
        <v>1387.3962943439999</v>
      </c>
    </row>
    <row r="40" spans="1:5">
      <c r="A40" s="130"/>
      <c r="B40" s="61"/>
      <c r="C40" s="60"/>
      <c r="D40" s="60"/>
      <c r="E40" s="60"/>
    </row>
    <row r="41" spans="1:5">
      <c r="A41" s="131"/>
      <c r="B41" s="131"/>
      <c r="C41" s="131"/>
      <c r="D41" s="131"/>
      <c r="E41" s="60"/>
    </row>
    <row r="42" spans="1:5">
      <c r="A42" s="132" t="s">
        <v>769</v>
      </c>
      <c r="B42" s="131"/>
      <c r="C42" s="131"/>
      <c r="D42" s="131"/>
      <c r="E42" s="60"/>
    </row>
    <row r="43" spans="1:5">
      <c r="A43" s="133" t="s">
        <v>756</v>
      </c>
      <c r="B43" s="43"/>
      <c r="C43" s="43"/>
      <c r="D43" s="43"/>
      <c r="E43" s="43"/>
    </row>
    <row r="44" spans="1:5">
      <c r="A44" s="132" t="s">
        <v>757</v>
      </c>
      <c r="B44" s="131"/>
      <c r="C44" s="131"/>
      <c r="D44" s="131"/>
      <c r="E44" s="60"/>
    </row>
    <row r="45" spans="1:5">
      <c r="A45" s="132" t="s">
        <v>758</v>
      </c>
      <c r="B45" s="131"/>
      <c r="C45" s="131"/>
      <c r="D45" s="131"/>
      <c r="E45" s="60"/>
    </row>
    <row r="46" spans="1:5">
      <c r="A46" s="132" t="s">
        <v>770</v>
      </c>
      <c r="B46" s="1231"/>
      <c r="C46" s="1232"/>
      <c r="D46" s="1232"/>
      <c r="E46" s="62"/>
    </row>
    <row r="47" spans="1:5">
      <c r="A47" s="132" t="s">
        <v>625</v>
      </c>
      <c r="B47" s="61"/>
      <c r="C47" s="60"/>
      <c r="D47" s="60"/>
      <c r="E47" s="60"/>
    </row>
    <row r="48" spans="1:5">
      <c r="A48" s="51"/>
      <c r="B48" s="51"/>
      <c r="C48" s="52"/>
      <c r="D48" s="52"/>
      <c r="E48" s="51"/>
    </row>
    <row r="49" spans="1:5">
      <c r="A49" s="48" t="s">
        <v>334</v>
      </c>
      <c r="B49" s="56" t="s">
        <v>401</v>
      </c>
      <c r="C49" s="64" t="s">
        <v>331</v>
      </c>
      <c r="D49" s="64"/>
      <c r="E49" s="48"/>
    </row>
    <row r="50" spans="1:5">
      <c r="A50" s="48" t="s">
        <v>61</v>
      </c>
      <c r="B50" s="48"/>
      <c r="C50" s="56" t="s">
        <v>702</v>
      </c>
      <c r="D50" s="56" t="s">
        <v>15</v>
      </c>
      <c r="E50" s="56" t="s">
        <v>16</v>
      </c>
    </row>
    <row r="51" spans="1:5">
      <c r="A51" s="50" t="s">
        <v>223</v>
      </c>
      <c r="B51" s="53">
        <v>7.5999999999999998E-2</v>
      </c>
      <c r="C51" s="49">
        <v>20.061728956</v>
      </c>
      <c r="D51" s="49">
        <v>3.5232407779999999</v>
      </c>
      <c r="E51" s="49">
        <v>23.584969733999998</v>
      </c>
    </row>
    <row r="52" spans="1:5">
      <c r="A52" s="50" t="s">
        <v>19</v>
      </c>
      <c r="B52" s="53">
        <v>0.1178</v>
      </c>
      <c r="C52" s="49">
        <v>0.75620528900000006</v>
      </c>
      <c r="D52" s="49">
        <v>1.9650000000000001E-2</v>
      </c>
      <c r="E52" s="49">
        <v>0.77585528900000011</v>
      </c>
    </row>
    <row r="53" spans="1:5">
      <c r="A53" s="50" t="s">
        <v>31</v>
      </c>
      <c r="B53" s="53">
        <v>0.28916900000000001</v>
      </c>
      <c r="C53" s="49">
        <v>8.9222951110000004</v>
      </c>
      <c r="D53" s="49">
        <v>109.578975778</v>
      </c>
      <c r="E53" s="49">
        <v>118.501270889</v>
      </c>
    </row>
    <row r="54" spans="1:5">
      <c r="A54" s="50" t="s">
        <v>288</v>
      </c>
      <c r="B54" s="53">
        <v>0.1482</v>
      </c>
      <c r="C54" s="49">
        <v>3.1392691109999999</v>
      </c>
      <c r="D54" s="49">
        <v>5.4820332999999999E-2</v>
      </c>
      <c r="E54" s="49">
        <v>3.1940894439999998</v>
      </c>
    </row>
    <row r="55" spans="1:5">
      <c r="A55" s="50" t="s">
        <v>76</v>
      </c>
      <c r="B55" s="53">
        <v>0.6</v>
      </c>
      <c r="C55" s="49">
        <v>5.4692045779999994</v>
      </c>
      <c r="D55" s="49">
        <v>4.240413556</v>
      </c>
      <c r="E55" s="49">
        <v>9.7096181339999994</v>
      </c>
    </row>
    <row r="56" spans="1:5">
      <c r="A56" s="50" t="s">
        <v>646</v>
      </c>
      <c r="B56" s="53">
        <v>0.1</v>
      </c>
      <c r="C56" s="49">
        <v>0.37504467800000002</v>
      </c>
      <c r="D56" s="49">
        <v>1.9917075559999999</v>
      </c>
      <c r="E56" s="49">
        <v>2.3667522339999998</v>
      </c>
    </row>
    <row r="57" spans="1:5">
      <c r="A57" s="1805" t="s">
        <v>338</v>
      </c>
      <c r="B57" s="1807"/>
      <c r="C57" s="1780">
        <v>38.723747722999995</v>
      </c>
      <c r="D57" s="1780">
        <v>119.40880800099998</v>
      </c>
      <c r="E57" s="1780">
        <v>158.13255572400001</v>
      </c>
    </row>
    <row r="58" spans="1:5">
      <c r="A58" s="1782" t="s">
        <v>43</v>
      </c>
      <c r="B58" s="1808"/>
      <c r="C58" s="1780">
        <v>776.67445239900019</v>
      </c>
      <c r="D58" s="1780">
        <v>768.85439766899981</v>
      </c>
      <c r="E58" s="1780">
        <v>1545.5288500679999</v>
      </c>
    </row>
    <row r="59" spans="1:5">
      <c r="C59" s="67"/>
      <c r="D59" s="67"/>
      <c r="E59" s="67"/>
    </row>
    <row r="61" spans="1:5">
      <c r="A61" s="1962" t="s">
        <v>359</v>
      </c>
      <c r="B61" s="1962"/>
      <c r="C61" s="2164" t="s">
        <v>119</v>
      </c>
      <c r="D61" s="2164"/>
      <c r="E61" s="2164"/>
    </row>
    <row r="62" spans="1:5">
      <c r="A62" s="1233"/>
      <c r="B62" s="1222" t="s">
        <v>401</v>
      </c>
      <c r="C62" s="1223" t="s">
        <v>64</v>
      </c>
      <c r="D62" s="1222" t="s">
        <v>15</v>
      </c>
      <c r="E62" s="1222" t="s">
        <v>16</v>
      </c>
    </row>
    <row r="63" spans="1:5">
      <c r="A63" s="1236" t="s">
        <v>352</v>
      </c>
      <c r="B63" s="53">
        <v>0.17</v>
      </c>
      <c r="C63" s="116">
        <v>4.9320000000000004</v>
      </c>
      <c r="D63" s="116"/>
      <c r="E63" s="116">
        <v>4.9320000000000004</v>
      </c>
    </row>
    <row r="64" spans="1:5">
      <c r="A64" s="1236" t="s">
        <v>795</v>
      </c>
      <c r="B64" s="53">
        <v>0.2132</v>
      </c>
      <c r="C64" s="116"/>
      <c r="D64" s="116"/>
      <c r="E64" s="116">
        <v>0</v>
      </c>
    </row>
    <row r="65" spans="1:5">
      <c r="A65" s="1236" t="s">
        <v>464</v>
      </c>
      <c r="B65" s="53">
        <v>0.3</v>
      </c>
      <c r="C65" s="116"/>
      <c r="D65" s="116">
        <v>1.24</v>
      </c>
      <c r="E65" s="116">
        <v>1.24</v>
      </c>
    </row>
    <row r="66" spans="1:5">
      <c r="A66" s="1236" t="s">
        <v>631</v>
      </c>
      <c r="B66" s="53">
        <v>5.8799999999999998E-2</v>
      </c>
      <c r="C66" s="116">
        <v>1.349</v>
      </c>
      <c r="D66" s="116">
        <v>4.1000000000000002E-2</v>
      </c>
      <c r="E66" s="116">
        <v>1.39</v>
      </c>
    </row>
    <row r="67" spans="1:5">
      <c r="A67" s="1236" t="s">
        <v>796</v>
      </c>
      <c r="B67" s="53">
        <v>0.75</v>
      </c>
      <c r="C67" s="116"/>
      <c r="D67" s="116"/>
      <c r="E67" s="116">
        <v>0</v>
      </c>
    </row>
    <row r="68" spans="1:5">
      <c r="A68" s="1236" t="s">
        <v>690</v>
      </c>
      <c r="B68" s="53">
        <v>8.5599999999999996E-2</v>
      </c>
      <c r="C68" s="116">
        <v>70.72</v>
      </c>
      <c r="D68" s="116"/>
      <c r="E68" s="116">
        <v>70.72</v>
      </c>
    </row>
    <row r="69" spans="1:5">
      <c r="A69" s="1236" t="s">
        <v>516</v>
      </c>
      <c r="B69" s="53">
        <v>0.255</v>
      </c>
      <c r="C69" s="116">
        <v>12.108000000000001</v>
      </c>
      <c r="D69" s="116">
        <v>35.408000000000001</v>
      </c>
      <c r="E69" s="116">
        <v>47.516000000000005</v>
      </c>
    </row>
    <row r="70" spans="1:5">
      <c r="A70" s="1236" t="s">
        <v>452</v>
      </c>
      <c r="B70" s="53">
        <v>9.6699999999999994E-2</v>
      </c>
      <c r="C70" s="116">
        <v>11.746</v>
      </c>
      <c r="D70" s="116"/>
      <c r="E70" s="116">
        <v>11.746</v>
      </c>
    </row>
    <row r="71" spans="1:5">
      <c r="A71" s="1236" t="s">
        <v>691</v>
      </c>
      <c r="B71" s="53">
        <v>0.23330000000000001</v>
      </c>
      <c r="C71" s="116">
        <v>29.728000000000002</v>
      </c>
      <c r="D71" s="116"/>
      <c r="E71" s="116">
        <v>29.728000000000002</v>
      </c>
    </row>
    <row r="72" spans="1:5">
      <c r="A72" s="1236" t="s">
        <v>444</v>
      </c>
      <c r="B72" s="53">
        <v>0.1333</v>
      </c>
      <c r="C72" s="116">
        <v>18.071000000000002</v>
      </c>
      <c r="D72" s="116"/>
      <c r="E72" s="116">
        <v>18.071000000000002</v>
      </c>
    </row>
    <row r="73" spans="1:5">
      <c r="A73" s="1236" t="s">
        <v>445</v>
      </c>
      <c r="B73" s="53">
        <v>0.1333</v>
      </c>
      <c r="C73" s="116">
        <v>25.405000000000001</v>
      </c>
      <c r="D73" s="116"/>
      <c r="E73" s="116">
        <v>25.405000000000001</v>
      </c>
    </row>
    <row r="74" spans="1:5">
      <c r="A74" s="1236" t="s">
        <v>692</v>
      </c>
      <c r="B74" s="53">
        <v>0.1333</v>
      </c>
      <c r="C74" s="116">
        <v>1.835</v>
      </c>
      <c r="D74" s="116"/>
      <c r="E74" s="116">
        <v>1.835</v>
      </c>
    </row>
    <row r="75" spans="1:5">
      <c r="A75" s="1236" t="s">
        <v>442</v>
      </c>
      <c r="B75" s="53">
        <v>0.23330000000000001</v>
      </c>
      <c r="C75" s="116">
        <v>59.445</v>
      </c>
      <c r="D75" s="116"/>
      <c r="E75" s="116">
        <v>59.445</v>
      </c>
    </row>
    <row r="76" spans="1:5">
      <c r="A76" s="1236" t="s">
        <v>454</v>
      </c>
      <c r="B76" s="53">
        <v>0.23330000000000001</v>
      </c>
      <c r="C76" s="116">
        <v>21.238</v>
      </c>
      <c r="D76" s="116"/>
      <c r="E76" s="116">
        <v>21.238</v>
      </c>
    </row>
    <row r="77" spans="1:5">
      <c r="A77" s="1236" t="s">
        <v>152</v>
      </c>
      <c r="B77" s="53">
        <v>0.31850000000000001</v>
      </c>
      <c r="C77" s="116"/>
      <c r="D77" s="116">
        <v>52.67</v>
      </c>
      <c r="E77" s="116">
        <v>52.67</v>
      </c>
    </row>
    <row r="78" spans="1:5">
      <c r="A78" s="1236" t="s">
        <v>150</v>
      </c>
      <c r="B78" s="53">
        <v>0.5</v>
      </c>
      <c r="C78" s="116">
        <v>24.968</v>
      </c>
      <c r="D78" s="116"/>
      <c r="E78" s="116">
        <v>24.968</v>
      </c>
    </row>
    <row r="79" spans="1:5">
      <c r="A79" s="1236" t="s">
        <v>449</v>
      </c>
      <c r="B79" s="53">
        <v>0.1333</v>
      </c>
      <c r="C79" s="116">
        <v>4.6589999999999998</v>
      </c>
      <c r="D79" s="116"/>
      <c r="E79" s="116">
        <v>4.6589999999999998</v>
      </c>
    </row>
    <row r="80" spans="1:5">
      <c r="A80" s="1236" t="s">
        <v>235</v>
      </c>
      <c r="B80" s="53">
        <v>0.4</v>
      </c>
      <c r="C80" s="116">
        <v>8.8550000000000004</v>
      </c>
      <c r="D80" s="116"/>
      <c r="E80" s="116">
        <v>8.8550000000000004</v>
      </c>
    </row>
    <row r="81" spans="1:5">
      <c r="A81" s="1236" t="s">
        <v>148</v>
      </c>
      <c r="B81" s="53">
        <v>0.05</v>
      </c>
      <c r="C81" s="116">
        <v>7.5510000000000002</v>
      </c>
      <c r="D81" s="116"/>
      <c r="E81" s="116">
        <v>7.5510000000000002</v>
      </c>
    </row>
    <row r="82" spans="1:5">
      <c r="A82" s="1236" t="s">
        <v>220</v>
      </c>
      <c r="B82" s="53">
        <v>0.15</v>
      </c>
      <c r="C82" s="116">
        <v>13.077</v>
      </c>
      <c r="D82" s="116"/>
      <c r="E82" s="116">
        <v>13.077</v>
      </c>
    </row>
    <row r="83" spans="1:5">
      <c r="A83" s="1236" t="s">
        <v>737</v>
      </c>
      <c r="B83" s="53">
        <v>0.08</v>
      </c>
      <c r="C83" s="116">
        <v>2.67</v>
      </c>
      <c r="D83" s="116"/>
      <c r="E83" s="116">
        <v>2.67</v>
      </c>
    </row>
    <row r="84" spans="1:5">
      <c r="A84" s="1236" t="s">
        <v>531</v>
      </c>
      <c r="B84" s="53">
        <v>2.4E-2</v>
      </c>
      <c r="C84" s="116">
        <v>2.6379999999999999</v>
      </c>
      <c r="D84" s="116"/>
      <c r="E84" s="116">
        <v>2.6379999999999999</v>
      </c>
    </row>
    <row r="85" spans="1:5">
      <c r="A85" s="1236" t="s">
        <v>681</v>
      </c>
      <c r="B85" s="53">
        <v>0.3</v>
      </c>
      <c r="C85" s="116">
        <v>0.51700000000000002</v>
      </c>
      <c r="D85" s="116">
        <v>8.3000000000000004E-2</v>
      </c>
      <c r="E85" s="116">
        <v>0.6</v>
      </c>
    </row>
    <row r="86" spans="1:5">
      <c r="A86" s="1236" t="s">
        <v>662</v>
      </c>
      <c r="B86" s="53">
        <v>0.25</v>
      </c>
      <c r="C86" s="116">
        <v>1.6850000000000001</v>
      </c>
      <c r="D86" s="116">
        <v>0.156</v>
      </c>
      <c r="E86" s="116">
        <v>1.841</v>
      </c>
    </row>
    <row r="87" spans="1:5">
      <c r="A87" s="1236" t="s">
        <v>761</v>
      </c>
      <c r="B87" s="53">
        <v>0.18329999999999999</v>
      </c>
      <c r="C87" s="116">
        <v>1.4E-2</v>
      </c>
      <c r="D87" s="116">
        <v>5.6219999999999999</v>
      </c>
      <c r="E87" s="116">
        <v>5.6360000000000001</v>
      </c>
    </row>
    <row r="88" spans="1:5">
      <c r="A88" s="1236" t="s">
        <v>763</v>
      </c>
      <c r="B88" s="53">
        <v>0.5</v>
      </c>
      <c r="C88" s="116">
        <v>2.5999999999999999E-2</v>
      </c>
      <c r="D88" s="116">
        <v>10.29</v>
      </c>
      <c r="E88" s="116">
        <v>10.315999999999999</v>
      </c>
    </row>
    <row r="89" spans="1:5">
      <c r="A89" s="1236" t="s">
        <v>764</v>
      </c>
      <c r="B89" s="53">
        <v>0.26669999999999999</v>
      </c>
      <c r="C89" s="116">
        <v>8.0000000000000002E-3</v>
      </c>
      <c r="D89" s="116">
        <v>2.9809999999999999</v>
      </c>
      <c r="E89" s="116">
        <v>2.9889999999999999</v>
      </c>
    </row>
    <row r="90" spans="1:5">
      <c r="A90" s="1236" t="s">
        <v>682</v>
      </c>
      <c r="B90" s="53">
        <v>0.35</v>
      </c>
      <c r="C90" s="116">
        <v>0.16200000000000001</v>
      </c>
      <c r="D90" s="116">
        <v>7.3999999999999996E-2</v>
      </c>
      <c r="E90" s="116">
        <v>0.23599999999999999</v>
      </c>
    </row>
    <row r="91" spans="1:5">
      <c r="A91" s="1236" t="s">
        <v>762</v>
      </c>
      <c r="B91" s="53">
        <v>0.25</v>
      </c>
      <c r="C91" s="116">
        <v>2E-3</v>
      </c>
      <c r="D91" s="116">
        <v>1.4E-2</v>
      </c>
      <c r="E91" s="116">
        <v>1.6E-2</v>
      </c>
    </row>
    <row r="92" spans="1:5">
      <c r="A92" s="1236" t="s">
        <v>450</v>
      </c>
      <c r="B92" s="53">
        <v>0.1333</v>
      </c>
      <c r="C92" s="116">
        <v>12.512</v>
      </c>
      <c r="D92" s="116"/>
      <c r="E92" s="116">
        <v>12.512</v>
      </c>
    </row>
    <row r="93" spans="1:5">
      <c r="A93" s="1236" t="s">
        <v>696</v>
      </c>
      <c r="B93" s="53">
        <v>0.1333</v>
      </c>
      <c r="C93" s="116">
        <v>12.401</v>
      </c>
      <c r="D93" s="116"/>
      <c r="E93" s="116">
        <v>12.401</v>
      </c>
    </row>
    <row r="94" spans="1:5">
      <c r="A94" s="1236" t="s">
        <v>123</v>
      </c>
      <c r="B94" s="53">
        <v>0.1885</v>
      </c>
      <c r="C94" s="116">
        <v>44.713999999999999</v>
      </c>
      <c r="D94" s="116"/>
      <c r="E94" s="116">
        <v>44.713999999999999</v>
      </c>
    </row>
    <row r="95" spans="1:5">
      <c r="A95" s="1236" t="s">
        <v>765</v>
      </c>
      <c r="B95" s="127" t="s">
        <v>67</v>
      </c>
      <c r="C95" s="116">
        <v>6.0000000000000001E-3</v>
      </c>
      <c r="D95" s="116">
        <v>5.3810000000000002</v>
      </c>
      <c r="E95" s="116">
        <v>5.3870000000000005</v>
      </c>
    </row>
    <row r="96" spans="1:5">
      <c r="A96" s="1236" t="s">
        <v>649</v>
      </c>
      <c r="B96" s="53">
        <v>0.37</v>
      </c>
      <c r="C96" s="116">
        <v>4.9889999999999999</v>
      </c>
      <c r="D96" s="116"/>
      <c r="E96" s="116">
        <v>4.9889999999999999</v>
      </c>
    </row>
    <row r="97" spans="1:5">
      <c r="A97" s="1236" t="s">
        <v>501</v>
      </c>
      <c r="B97" s="53">
        <v>0.2</v>
      </c>
      <c r="C97" s="116">
        <v>3.7290000000000001</v>
      </c>
      <c r="D97" s="116"/>
      <c r="E97" s="116">
        <v>3.7290000000000001</v>
      </c>
    </row>
    <row r="98" spans="1:5">
      <c r="A98" s="1236" t="s">
        <v>90</v>
      </c>
      <c r="B98" s="53">
        <v>0.25</v>
      </c>
      <c r="C98" s="116">
        <v>31.199000000000002</v>
      </c>
      <c r="D98" s="116">
        <v>1.373</v>
      </c>
      <c r="E98" s="116">
        <v>32.572000000000003</v>
      </c>
    </row>
    <row r="99" spans="1:5">
      <c r="A99" s="1236" t="s">
        <v>663</v>
      </c>
      <c r="B99" s="53">
        <v>0.25</v>
      </c>
      <c r="C99" s="116">
        <v>7.8419999999999996</v>
      </c>
      <c r="D99" s="116">
        <v>0.76300000000000001</v>
      </c>
      <c r="E99" s="116">
        <v>8.6050000000000004</v>
      </c>
    </row>
    <row r="100" spans="1:5">
      <c r="A100" s="1815" t="s">
        <v>766</v>
      </c>
      <c r="B100" s="1815"/>
      <c r="C100" s="1822">
        <v>440.80099999999993</v>
      </c>
      <c r="D100" s="1822">
        <v>116.09600000000002</v>
      </c>
      <c r="E100" s="1822">
        <v>556.89700000000005</v>
      </c>
    </row>
    <row r="101" spans="1:5">
      <c r="A101" s="2186" t="s">
        <v>660</v>
      </c>
      <c r="B101" s="2186"/>
      <c r="C101" s="1228"/>
      <c r="D101" s="1228"/>
      <c r="E101" s="1228"/>
    </row>
  </sheetData>
  <mergeCells count="2">
    <mergeCell ref="C61:E61"/>
    <mergeCell ref="A101:B101"/>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52791-90B1-49DD-A7A5-AB7875D92FFA}">
  <dimension ref="A1:AA149"/>
  <sheetViews>
    <sheetView workbookViewId="0">
      <selection sqref="A1:XFD1048576"/>
    </sheetView>
  </sheetViews>
  <sheetFormatPr defaultRowHeight="12.6"/>
  <cols>
    <col min="1" max="1" width="40" customWidth="1"/>
    <col min="2" max="2" width="11.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5.28515625" bestFit="1" customWidth="1"/>
    <col min="12" max="12" width="16.5703125" customWidth="1"/>
    <col min="13" max="13" width="28.42578125" customWidth="1"/>
    <col min="14" max="14" width="17.5703125" customWidth="1"/>
    <col min="15" max="15" width="27.28515625" customWidth="1"/>
  </cols>
  <sheetData>
    <row r="1" spans="1:27" ht="12.95">
      <c r="A1" s="687" t="s">
        <v>222</v>
      </c>
      <c r="B1" s="1408"/>
      <c r="C1" s="1408"/>
      <c r="D1" s="1408"/>
      <c r="E1" s="1408"/>
      <c r="F1" s="1408"/>
      <c r="G1" s="1408"/>
      <c r="H1" s="1408"/>
      <c r="I1" s="1408"/>
      <c r="J1" s="1408"/>
      <c r="K1" s="1408"/>
      <c r="L1" s="1408"/>
      <c r="M1" s="1408"/>
      <c r="N1" s="1408"/>
      <c r="O1" s="1408"/>
      <c r="P1" s="1408"/>
      <c r="Q1" s="1408"/>
      <c r="R1" s="1408"/>
      <c r="S1" s="1408"/>
    </row>
    <row r="2" spans="1:27" ht="12.95">
      <c r="A2" s="2074" t="s">
        <v>0</v>
      </c>
      <c r="B2" s="2074"/>
      <c r="C2" s="2074"/>
      <c r="D2" s="2074"/>
      <c r="E2" s="2074"/>
      <c r="F2" s="2074"/>
      <c r="G2" s="2074"/>
      <c r="H2" s="2074"/>
      <c r="I2" s="2074"/>
      <c r="J2" s="2074"/>
      <c r="K2" s="326"/>
      <c r="L2" s="326"/>
      <c r="M2" s="2074" t="s">
        <v>1</v>
      </c>
      <c r="N2" s="2074"/>
      <c r="O2" s="2074"/>
      <c r="P2" s="326"/>
      <c r="Q2" s="326"/>
      <c r="R2" s="326"/>
      <c r="S2" s="326"/>
      <c r="T2" s="326"/>
      <c r="U2" s="326"/>
      <c r="V2" s="326"/>
      <c r="W2" s="326"/>
      <c r="X2" s="326"/>
      <c r="Y2" s="326"/>
      <c r="Z2" s="326"/>
      <c r="AA2" s="326"/>
    </row>
    <row r="3" spans="1:27">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row>
    <row r="4" spans="1:27" ht="21">
      <c r="A4" s="1894" t="s">
        <v>2</v>
      </c>
      <c r="B4" s="1895" t="s">
        <v>3</v>
      </c>
      <c r="C4" s="2079" t="s">
        <v>4</v>
      </c>
      <c r="D4" s="2079"/>
      <c r="E4" s="2080"/>
      <c r="F4" s="1371"/>
      <c r="G4" s="1894" t="s">
        <v>5</v>
      </c>
      <c r="H4" s="1895" t="s">
        <v>3</v>
      </c>
      <c r="I4" s="2083" t="s">
        <v>6</v>
      </c>
      <c r="J4" s="2083"/>
      <c r="K4" s="1896"/>
      <c r="L4" s="326"/>
      <c r="M4" s="1897" t="s">
        <v>7</v>
      </c>
      <c r="N4" s="1897" t="s">
        <v>8</v>
      </c>
      <c r="O4" s="1612" t="s">
        <v>9</v>
      </c>
      <c r="P4" s="326"/>
      <c r="Q4" s="326"/>
      <c r="R4" s="326"/>
      <c r="S4" s="326"/>
      <c r="T4" s="326"/>
      <c r="U4" s="326"/>
      <c r="V4" s="326"/>
      <c r="W4" s="326"/>
      <c r="X4" s="326"/>
      <c r="Y4" s="326"/>
      <c r="Z4" s="326"/>
      <c r="AA4" s="326"/>
    </row>
    <row r="5" spans="1:27">
      <c r="A5" s="1399" t="s">
        <v>11</v>
      </c>
      <c r="B5" s="1455"/>
      <c r="C5" s="1330" t="s">
        <v>12</v>
      </c>
      <c r="D5" s="1330" t="s">
        <v>13</v>
      </c>
      <c r="E5" s="1400" t="s">
        <v>14</v>
      </c>
      <c r="F5" s="1371"/>
      <c r="G5" s="1399" t="s">
        <v>11</v>
      </c>
      <c r="H5" s="1455"/>
      <c r="I5" s="1330" t="s">
        <v>12</v>
      </c>
      <c r="J5" s="1373" t="s">
        <v>15</v>
      </c>
      <c r="K5" s="1549" t="s">
        <v>16</v>
      </c>
      <c r="L5" s="326"/>
      <c r="M5" s="1175" t="s">
        <v>10</v>
      </c>
      <c r="N5" s="1507">
        <v>0.4</v>
      </c>
      <c r="O5" s="1511">
        <v>130</v>
      </c>
      <c r="P5" s="326"/>
      <c r="Q5" s="326"/>
      <c r="R5" s="326"/>
      <c r="S5" s="326"/>
      <c r="T5" s="326"/>
      <c r="U5" s="326"/>
      <c r="V5" s="326"/>
      <c r="W5" s="326"/>
      <c r="X5" s="326"/>
      <c r="Y5" s="326"/>
      <c r="Z5" s="326"/>
      <c r="AA5" s="326"/>
    </row>
    <row r="6" spans="1:27" ht="12.75" customHeight="1">
      <c r="A6" s="1586" t="s">
        <v>18</v>
      </c>
      <c r="B6" s="1587">
        <v>0.51</v>
      </c>
      <c r="C6" s="1588">
        <v>1</v>
      </c>
      <c r="D6" s="1588">
        <v>67.2</v>
      </c>
      <c r="E6" s="1589">
        <v>68.2</v>
      </c>
      <c r="F6" s="1371"/>
      <c r="G6" s="817" t="s">
        <v>223</v>
      </c>
      <c r="H6" s="1591" t="s">
        <v>181</v>
      </c>
      <c r="I6" s="819">
        <v>0</v>
      </c>
      <c r="J6" s="820">
        <v>0</v>
      </c>
      <c r="K6" s="819">
        <v>0</v>
      </c>
      <c r="L6" s="1375"/>
      <c r="M6" s="1175" t="s">
        <v>17</v>
      </c>
      <c r="N6" s="1507">
        <v>0.35</v>
      </c>
      <c r="O6" s="1511">
        <v>177</v>
      </c>
      <c r="P6" s="326"/>
      <c r="Q6" s="326"/>
      <c r="R6" s="326"/>
      <c r="S6" s="326"/>
      <c r="T6" s="326"/>
      <c r="U6" s="326"/>
      <c r="V6" s="326"/>
      <c r="W6" s="326"/>
      <c r="X6" s="326"/>
      <c r="Y6" s="326"/>
      <c r="Z6" s="326"/>
      <c r="AA6" s="326"/>
    </row>
    <row r="7" spans="1:27">
      <c r="A7" s="1590" t="s">
        <v>21</v>
      </c>
      <c r="B7" s="1591">
        <v>0.53</v>
      </c>
      <c r="C7" s="1588">
        <v>2.2000000000000002</v>
      </c>
      <c r="D7" s="1588">
        <v>5.7</v>
      </c>
      <c r="E7" s="1589">
        <v>7.9</v>
      </c>
      <c r="F7" s="1371"/>
      <c r="G7" s="817" t="s">
        <v>19</v>
      </c>
      <c r="H7" s="1591">
        <v>0.1178</v>
      </c>
      <c r="I7" s="819">
        <v>7.8830108695652171E-2</v>
      </c>
      <c r="J7" s="820">
        <v>0</v>
      </c>
      <c r="K7" s="819">
        <v>7.8830108695652171E-2</v>
      </c>
      <c r="L7" s="1375"/>
      <c r="M7" s="1175" t="s">
        <v>20</v>
      </c>
      <c r="N7" s="1507">
        <v>0.75</v>
      </c>
      <c r="O7" s="1511">
        <v>28</v>
      </c>
      <c r="P7" s="326"/>
      <c r="Q7" s="326"/>
      <c r="R7" s="326"/>
      <c r="S7" s="326"/>
      <c r="T7" s="326"/>
      <c r="U7" s="326"/>
      <c r="V7" s="326"/>
      <c r="W7" s="326"/>
      <c r="X7" s="326"/>
      <c r="Y7" s="326"/>
      <c r="Z7" s="326"/>
      <c r="AA7" s="326"/>
    </row>
    <row r="8" spans="1:27">
      <c r="A8" s="1586" t="s">
        <v>33</v>
      </c>
      <c r="B8" s="1591" t="s">
        <v>162</v>
      </c>
      <c r="C8" s="1588">
        <v>11.5</v>
      </c>
      <c r="D8" s="1588">
        <v>10.4</v>
      </c>
      <c r="E8" s="1589">
        <v>21.9</v>
      </c>
      <c r="F8" s="1371"/>
      <c r="G8" s="817" t="s">
        <v>31</v>
      </c>
      <c r="H8" s="1591">
        <v>0.2535</v>
      </c>
      <c r="I8" s="819">
        <v>1.431658695652174</v>
      </c>
      <c r="J8" s="820">
        <v>38.967970923913043</v>
      </c>
      <c r="K8" s="819">
        <v>40.399629619565218</v>
      </c>
      <c r="L8" s="1375"/>
      <c r="M8" s="1175" t="s">
        <v>23</v>
      </c>
      <c r="N8" s="1509">
        <v>0.25</v>
      </c>
      <c r="O8" s="1511">
        <v>94</v>
      </c>
      <c r="P8" s="326"/>
      <c r="Q8" s="326"/>
      <c r="R8" s="326"/>
      <c r="S8" s="326"/>
      <c r="T8" s="326"/>
      <c r="U8" s="326"/>
      <c r="V8" s="326"/>
      <c r="W8" s="326"/>
      <c r="X8" s="326"/>
      <c r="Y8" s="326"/>
      <c r="Z8" s="326"/>
      <c r="AA8" s="326"/>
    </row>
    <row r="9" spans="1:27">
      <c r="A9" s="1586" t="s">
        <v>163</v>
      </c>
      <c r="B9" s="1591" t="s">
        <v>164</v>
      </c>
      <c r="C9" s="1588">
        <v>0</v>
      </c>
      <c r="D9" s="1588">
        <v>0.2</v>
      </c>
      <c r="E9" s="1589">
        <v>0.2</v>
      </c>
      <c r="F9" s="1371"/>
      <c r="G9" s="817" t="s">
        <v>34</v>
      </c>
      <c r="H9" s="1591">
        <v>0.36170000000000002</v>
      </c>
      <c r="I9" s="819">
        <v>15.50045770652174</v>
      </c>
      <c r="J9" s="820">
        <v>40.854597282608694</v>
      </c>
      <c r="K9" s="819">
        <v>56.355054989130437</v>
      </c>
      <c r="L9" s="1375"/>
      <c r="M9" s="1175" t="s">
        <v>26</v>
      </c>
      <c r="N9" s="1507">
        <v>0.44</v>
      </c>
      <c r="O9" s="1511">
        <v>37</v>
      </c>
      <c r="P9" s="326"/>
      <c r="Q9" s="326"/>
      <c r="R9" s="326"/>
      <c r="S9" s="326"/>
      <c r="T9" s="326"/>
      <c r="U9" s="326"/>
      <c r="V9" s="326"/>
      <c r="W9" s="326"/>
      <c r="X9" s="326"/>
      <c r="Y9" s="326"/>
      <c r="Z9" s="326"/>
      <c r="AA9" s="326"/>
    </row>
    <row r="10" spans="1:27">
      <c r="A10" s="1586" t="s">
        <v>166</v>
      </c>
      <c r="B10" s="1587">
        <v>0.58699999999999997</v>
      </c>
      <c r="C10" s="1588">
        <v>6.3</v>
      </c>
      <c r="D10" s="1588">
        <v>29.7</v>
      </c>
      <c r="E10" s="1589">
        <v>36</v>
      </c>
      <c r="F10" s="1371"/>
      <c r="G10" s="1604" t="s">
        <v>28</v>
      </c>
      <c r="H10" s="1591">
        <v>0.33</v>
      </c>
      <c r="I10" s="819">
        <v>0.4610585760869565</v>
      </c>
      <c r="J10" s="820">
        <v>2.6564667826086956</v>
      </c>
      <c r="K10" s="819">
        <v>3.1175253586956519</v>
      </c>
      <c r="L10" s="1375"/>
      <c r="M10" s="1511" t="s">
        <v>209</v>
      </c>
      <c r="N10" s="1510">
        <v>0.5</v>
      </c>
      <c r="O10" s="1511">
        <v>43</v>
      </c>
      <c r="P10" s="326"/>
      <c r="Q10" s="326"/>
      <c r="R10" s="326"/>
      <c r="S10" s="326"/>
      <c r="T10" s="326"/>
      <c r="U10" s="326"/>
      <c r="V10" s="326"/>
      <c r="W10" s="326"/>
      <c r="X10" s="326"/>
      <c r="Y10" s="326"/>
      <c r="Z10" s="326"/>
      <c r="AA10" s="326"/>
    </row>
    <row r="11" spans="1:27">
      <c r="A11" s="1592" t="s">
        <v>42</v>
      </c>
      <c r="B11" s="1591" t="s">
        <v>167</v>
      </c>
      <c r="C11" s="1588">
        <v>18.5</v>
      </c>
      <c r="D11" s="1588">
        <v>0</v>
      </c>
      <c r="E11" s="1589">
        <v>18.5</v>
      </c>
      <c r="F11" s="1371"/>
      <c r="G11" s="817" t="s">
        <v>22</v>
      </c>
      <c r="H11" s="1591">
        <v>0.35</v>
      </c>
      <c r="I11" s="819">
        <v>10.717066086956523</v>
      </c>
      <c r="J11" s="820">
        <v>0</v>
      </c>
      <c r="K11" s="819">
        <v>10.717066086956523</v>
      </c>
      <c r="L11" s="1375"/>
      <c r="M11" s="1175" t="s">
        <v>200</v>
      </c>
      <c r="N11" s="1507">
        <v>0.41</v>
      </c>
      <c r="O11" s="1511">
        <v>8</v>
      </c>
      <c r="P11" s="326"/>
      <c r="Q11" s="326"/>
      <c r="R11" s="326"/>
      <c r="S11" s="326"/>
      <c r="T11" s="326"/>
      <c r="U11" s="326"/>
      <c r="V11" s="326"/>
      <c r="W11" s="326"/>
      <c r="X11" s="326"/>
      <c r="Y11" s="326"/>
      <c r="Z11" s="326"/>
      <c r="AA11" s="326"/>
    </row>
    <row r="12" spans="1:27">
      <c r="A12" s="1586" t="s">
        <v>45</v>
      </c>
      <c r="B12" s="1591">
        <v>0.36</v>
      </c>
      <c r="C12" s="1588">
        <v>11.5</v>
      </c>
      <c r="D12" s="1588">
        <v>8</v>
      </c>
      <c r="E12" s="1589">
        <v>19.5</v>
      </c>
      <c r="F12" s="1371"/>
      <c r="G12" s="817" t="s">
        <v>25</v>
      </c>
      <c r="H12" s="1591">
        <v>0.41470000000000001</v>
      </c>
      <c r="I12" s="819">
        <v>12.270821184782607</v>
      </c>
      <c r="J12" s="820">
        <v>2.2405412826086955</v>
      </c>
      <c r="K12" s="819">
        <v>14.511362467391303</v>
      </c>
      <c r="L12" s="1375"/>
      <c r="M12" s="1571" t="s">
        <v>16</v>
      </c>
      <c r="N12" s="1571"/>
      <c r="O12" s="1613">
        <v>517</v>
      </c>
      <c r="P12" s="326"/>
      <c r="Q12" s="326"/>
      <c r="R12" s="326"/>
      <c r="S12" s="326"/>
      <c r="T12" s="326"/>
      <c r="U12" s="326"/>
      <c r="V12" s="326"/>
      <c r="W12" s="326"/>
      <c r="X12" s="326"/>
      <c r="Y12" s="326"/>
      <c r="Z12" s="326"/>
    </row>
    <row r="13" spans="1:27">
      <c r="A13" s="1586" t="s">
        <v>47</v>
      </c>
      <c r="B13" s="1591">
        <v>0.51</v>
      </c>
      <c r="C13" s="1593">
        <v>32.6</v>
      </c>
      <c r="D13" s="1594">
        <v>50.1</v>
      </c>
      <c r="E13" s="1589">
        <v>82.7</v>
      </c>
      <c r="F13" s="1371"/>
      <c r="G13" s="817" t="s">
        <v>224</v>
      </c>
      <c r="H13" s="1591" t="s">
        <v>181</v>
      </c>
      <c r="I13" s="819">
        <v>0</v>
      </c>
      <c r="J13" s="819">
        <v>0</v>
      </c>
      <c r="K13" s="819">
        <v>0</v>
      </c>
      <c r="L13" s="1375"/>
      <c r="M13" s="1512" t="s">
        <v>53</v>
      </c>
      <c r="N13" s="1512"/>
      <c r="O13" s="1512"/>
      <c r="P13" s="326"/>
      <c r="Q13" s="326"/>
      <c r="R13" s="326"/>
      <c r="S13" s="326"/>
      <c r="T13" s="326"/>
      <c r="U13" s="326"/>
      <c r="V13" s="326"/>
      <c r="W13" s="326"/>
      <c r="X13" s="326"/>
      <c r="Y13" s="326"/>
      <c r="Z13" s="326"/>
    </row>
    <row r="14" spans="1:27">
      <c r="A14" s="1592" t="s">
        <v>51</v>
      </c>
      <c r="B14" s="1591">
        <v>0.13039999999999999</v>
      </c>
      <c r="C14" s="1588">
        <v>6.5</v>
      </c>
      <c r="D14" s="1588">
        <v>4.7</v>
      </c>
      <c r="E14" s="1589">
        <v>11.2</v>
      </c>
      <c r="F14" s="1371"/>
      <c r="G14" s="794" t="s">
        <v>168</v>
      </c>
      <c r="H14" s="1591">
        <v>0.3</v>
      </c>
      <c r="I14" s="819">
        <v>0.6944234565217392</v>
      </c>
      <c r="J14" s="819">
        <v>2.9714880978260871</v>
      </c>
      <c r="K14" s="819">
        <v>3.6659115543478262</v>
      </c>
      <c r="L14" s="1375"/>
      <c r="M14" s="1512"/>
      <c r="N14" s="1512"/>
      <c r="O14" s="1512"/>
      <c r="P14" s="326"/>
      <c r="Q14" s="326"/>
      <c r="R14" s="326"/>
      <c r="S14" s="326"/>
      <c r="T14" s="326"/>
      <c r="U14" s="326"/>
      <c r="V14" s="326"/>
      <c r="W14" s="326"/>
      <c r="X14" s="326"/>
      <c r="Y14" s="326"/>
      <c r="Z14" s="326"/>
    </row>
    <row r="15" spans="1:27">
      <c r="A15" s="1586" t="s">
        <v>173</v>
      </c>
      <c r="B15" s="1591" t="s">
        <v>174</v>
      </c>
      <c r="C15" s="1588">
        <v>0</v>
      </c>
      <c r="D15" s="1588">
        <v>0</v>
      </c>
      <c r="E15" s="1589">
        <v>0</v>
      </c>
      <c r="F15" s="1371"/>
      <c r="G15" s="1905" t="s">
        <v>169</v>
      </c>
      <c r="H15" s="1906"/>
      <c r="I15" s="1907">
        <f>SUM(I6:I14)</f>
        <v>41.154315815217387</v>
      </c>
      <c r="J15" s="1907">
        <f>SUM(J6:J14)</f>
        <v>87.691064369565197</v>
      </c>
      <c r="K15" s="1907">
        <f>SUM(I15:J15)</f>
        <v>128.84538018478258</v>
      </c>
      <c r="L15" s="1504"/>
      <c r="M15" s="326"/>
      <c r="N15" s="326"/>
      <c r="O15" s="326"/>
      <c r="P15" s="326"/>
      <c r="Q15" s="326"/>
      <c r="R15" s="326"/>
      <c r="S15" s="326"/>
      <c r="T15" s="326"/>
      <c r="U15" s="326"/>
      <c r="V15" s="326"/>
      <c r="W15" s="326"/>
      <c r="X15" s="326"/>
      <c r="Y15" s="326"/>
      <c r="Z15" s="326"/>
    </row>
    <row r="16" spans="1:27" ht="18">
      <c r="A16" s="1586" t="s">
        <v>54</v>
      </c>
      <c r="B16" s="1591">
        <v>0.42630000000000001</v>
      </c>
      <c r="C16" s="1588">
        <v>235.3</v>
      </c>
      <c r="D16" s="1588">
        <v>9.1</v>
      </c>
      <c r="E16" s="1589">
        <v>244.4</v>
      </c>
      <c r="F16" s="1371"/>
      <c r="G16" s="1614" t="s">
        <v>43</v>
      </c>
      <c r="H16" s="1614"/>
      <c r="I16" s="1615">
        <f>C39+I15</f>
        <v>610.15431581521761</v>
      </c>
      <c r="J16" s="1615">
        <f>D39+J15</f>
        <v>791.09106436956517</v>
      </c>
      <c r="K16" s="1615">
        <f>SUM(I16:J16)</f>
        <v>1401.2453801847828</v>
      </c>
      <c r="L16" s="1505"/>
      <c r="M16" s="1611"/>
      <c r="N16" s="326"/>
      <c r="O16" s="326"/>
      <c r="P16" s="326"/>
      <c r="Q16" s="326"/>
      <c r="R16" s="326"/>
      <c r="S16" s="326"/>
      <c r="T16" s="326"/>
      <c r="U16" s="326"/>
      <c r="V16" s="326"/>
      <c r="W16" s="326"/>
      <c r="X16" s="326"/>
      <c r="Y16" s="326"/>
      <c r="Z16" s="326"/>
    </row>
    <row r="17" spans="1:26">
      <c r="A17" s="1586" t="s">
        <v>56</v>
      </c>
      <c r="B17" s="1591">
        <v>0.54820000000000002</v>
      </c>
      <c r="C17" s="1588">
        <v>3.1</v>
      </c>
      <c r="D17" s="1588">
        <v>4.4000000000000004</v>
      </c>
      <c r="E17" s="1589">
        <v>7.5</v>
      </c>
      <c r="F17" s="1371"/>
      <c r="G17" s="326"/>
      <c r="H17" s="326"/>
      <c r="I17" s="326"/>
      <c r="J17" s="326"/>
      <c r="K17" s="326"/>
      <c r="L17" s="326"/>
      <c r="M17" s="326"/>
      <c r="N17" s="326"/>
      <c r="O17" s="326"/>
      <c r="P17" s="326"/>
      <c r="Q17" s="326"/>
      <c r="R17" s="326"/>
      <c r="S17" s="326"/>
      <c r="T17" s="326"/>
      <c r="U17" s="326"/>
      <c r="V17" s="326"/>
      <c r="W17" s="326"/>
      <c r="X17" s="326"/>
      <c r="Y17" s="326"/>
      <c r="Z17" s="326"/>
    </row>
    <row r="18" spans="1:26">
      <c r="A18" s="1586" t="s">
        <v>57</v>
      </c>
      <c r="B18" s="1591">
        <v>0.39550000000000002</v>
      </c>
      <c r="C18" s="1593">
        <v>4.5999999999999996</v>
      </c>
      <c r="D18" s="1594">
        <v>20.9</v>
      </c>
      <c r="E18" s="1595">
        <v>25.5</v>
      </c>
      <c r="F18" s="1371"/>
      <c r="G18" s="326"/>
      <c r="H18" s="326"/>
      <c r="I18" s="326"/>
      <c r="J18" s="326"/>
      <c r="K18" s="326"/>
      <c r="L18" s="326"/>
      <c r="M18" s="326"/>
      <c r="N18" s="326"/>
      <c r="O18" s="326"/>
      <c r="P18" s="326"/>
      <c r="Q18" s="326"/>
      <c r="R18" s="326"/>
      <c r="S18" s="326"/>
      <c r="T18" s="326"/>
      <c r="U18" s="326"/>
      <c r="V18" s="326"/>
      <c r="W18" s="326"/>
      <c r="X18" s="326"/>
      <c r="Y18" s="326"/>
      <c r="Z18" s="326"/>
    </row>
    <row r="19" spans="1:26">
      <c r="A19" s="1586" t="s">
        <v>59</v>
      </c>
      <c r="B19" s="1591" t="s">
        <v>175</v>
      </c>
      <c r="C19" s="1593">
        <v>16.8</v>
      </c>
      <c r="D19" s="1594">
        <v>22.7</v>
      </c>
      <c r="E19" s="1589">
        <v>39.5</v>
      </c>
      <c r="F19" s="1371"/>
      <c r="G19" s="326"/>
      <c r="H19" s="326"/>
      <c r="I19" s="326"/>
      <c r="J19" s="326"/>
      <c r="K19" s="326"/>
      <c r="L19" s="326"/>
      <c r="M19" s="326"/>
      <c r="N19" s="326"/>
      <c r="O19" s="326"/>
      <c r="P19" s="326"/>
      <c r="Q19" s="326"/>
      <c r="R19" s="326"/>
      <c r="S19" s="326"/>
      <c r="T19" s="326"/>
      <c r="U19" s="326"/>
      <c r="V19" s="326"/>
      <c r="W19" s="326"/>
      <c r="X19" s="326"/>
      <c r="Y19" s="326"/>
      <c r="Z19" s="326"/>
    </row>
    <row r="20" spans="1:26">
      <c r="A20" s="1586" t="s">
        <v>60</v>
      </c>
      <c r="B20" s="1587">
        <v>0.43969999999999998</v>
      </c>
      <c r="C20" s="1588">
        <v>3.7</v>
      </c>
      <c r="D20" s="1588">
        <v>7.7</v>
      </c>
      <c r="E20" s="1589">
        <v>11.4</v>
      </c>
      <c r="F20" s="1371"/>
      <c r="G20" s="326"/>
      <c r="H20" s="326"/>
      <c r="I20" s="326"/>
      <c r="J20" s="326"/>
      <c r="K20" s="326"/>
      <c r="L20" s="326"/>
      <c r="M20" s="326"/>
      <c r="N20" s="326"/>
      <c r="O20" s="326"/>
      <c r="P20" s="326"/>
      <c r="Q20" s="326"/>
      <c r="R20" s="326"/>
      <c r="S20" s="326"/>
      <c r="T20" s="326"/>
      <c r="U20" s="326"/>
      <c r="V20" s="326"/>
      <c r="W20" s="326"/>
      <c r="X20" s="326"/>
      <c r="Y20" s="326"/>
      <c r="Z20" s="326"/>
    </row>
    <row r="21" spans="1:26" ht="12.95">
      <c r="A21" s="1586" t="s">
        <v>65</v>
      </c>
      <c r="B21" s="1587">
        <v>0.64</v>
      </c>
      <c r="C21" s="1588">
        <v>2</v>
      </c>
      <c r="D21" s="1588">
        <v>0.1</v>
      </c>
      <c r="E21" s="1589">
        <v>2.1</v>
      </c>
      <c r="F21" s="1371"/>
      <c r="G21" s="2074" t="s">
        <v>58</v>
      </c>
      <c r="H21" s="2074"/>
      <c r="I21" s="2074"/>
      <c r="J21" s="2074"/>
      <c r="K21" s="2074"/>
      <c r="L21" s="2074"/>
      <c r="M21" s="326"/>
      <c r="N21" s="326"/>
      <c r="O21" s="1512"/>
      <c r="P21" s="326"/>
      <c r="Q21" s="326"/>
      <c r="R21" s="326"/>
      <c r="S21" s="326"/>
      <c r="T21" s="326"/>
      <c r="U21" s="326"/>
      <c r="V21" s="326"/>
      <c r="W21" s="326"/>
      <c r="X21" s="326"/>
      <c r="Y21" s="326"/>
      <c r="Z21" s="326"/>
    </row>
    <row r="22" spans="1:26" ht="12.95">
      <c r="A22" s="1586" t="s">
        <v>68</v>
      </c>
      <c r="B22" s="1587">
        <v>0.27500000000000002</v>
      </c>
      <c r="C22" s="1588">
        <v>0</v>
      </c>
      <c r="D22" s="1588">
        <v>0</v>
      </c>
      <c r="E22" s="1589">
        <v>0</v>
      </c>
      <c r="F22" s="1371"/>
      <c r="G22" s="326"/>
      <c r="H22" s="326"/>
      <c r="I22" s="326"/>
      <c r="J22" s="326"/>
      <c r="K22" s="326"/>
      <c r="L22" s="326"/>
      <c r="M22" s="1532"/>
      <c r="N22" s="326"/>
      <c r="O22" s="1512"/>
      <c r="P22" s="1408"/>
      <c r="Q22" s="326"/>
      <c r="R22" s="326"/>
      <c r="S22" s="326"/>
      <c r="T22" s="326"/>
      <c r="U22" s="326"/>
      <c r="V22" s="326"/>
      <c r="W22" s="326"/>
      <c r="X22" s="326"/>
      <c r="Y22" s="326"/>
      <c r="Z22" s="326"/>
    </row>
    <row r="23" spans="1:26" ht="19.5" customHeight="1">
      <c r="A23" s="1586" t="s">
        <v>71</v>
      </c>
      <c r="B23" s="1591" t="s">
        <v>176</v>
      </c>
      <c r="C23" s="1588">
        <v>7.7</v>
      </c>
      <c r="D23" s="1588">
        <v>6</v>
      </c>
      <c r="E23" s="1589">
        <v>13.7</v>
      </c>
      <c r="F23" s="1371"/>
      <c r="G23" s="1900" t="s">
        <v>61</v>
      </c>
      <c r="H23" s="1895" t="s">
        <v>62</v>
      </c>
      <c r="I23" s="1895" t="s">
        <v>63</v>
      </c>
      <c r="J23" s="1895" t="s">
        <v>64</v>
      </c>
      <c r="K23" s="1895" t="s">
        <v>15</v>
      </c>
      <c r="L23" s="1896" t="s">
        <v>16</v>
      </c>
      <c r="M23" s="326"/>
      <c r="N23" s="1408"/>
      <c r="O23" s="1512"/>
      <c r="P23" s="1408"/>
      <c r="Q23" s="326"/>
      <c r="R23" s="326"/>
      <c r="S23" s="326"/>
      <c r="T23" s="326"/>
      <c r="U23" s="326"/>
      <c r="V23" s="326"/>
      <c r="W23" s="326"/>
      <c r="X23" s="326"/>
      <c r="Y23" s="326"/>
      <c r="Z23" s="326"/>
    </row>
    <row r="24" spans="1:26">
      <c r="A24" s="1586" t="s">
        <v>74</v>
      </c>
      <c r="B24" s="1591" t="s">
        <v>177</v>
      </c>
      <c r="C24" s="1593">
        <v>41.1</v>
      </c>
      <c r="D24" s="1593">
        <v>42.4</v>
      </c>
      <c r="E24" s="1589">
        <v>83.5</v>
      </c>
      <c r="F24" s="1371"/>
      <c r="G24" s="1539" t="s">
        <v>66</v>
      </c>
      <c r="H24" s="154" t="s">
        <v>67</v>
      </c>
      <c r="I24" s="1449" t="s">
        <v>67</v>
      </c>
      <c r="J24" s="1609">
        <v>-0.47529911956521725</v>
      </c>
      <c r="K24" s="1609">
        <v>-8.635011956521739E-2</v>
      </c>
      <c r="L24" s="1610">
        <v>-0.56164923913043463</v>
      </c>
      <c r="M24" s="1408"/>
      <c r="N24" s="1408"/>
      <c r="O24" s="1512"/>
      <c r="P24" s="1408"/>
      <c r="Q24" s="326"/>
      <c r="R24" s="326"/>
      <c r="S24" s="326"/>
      <c r="T24" s="326"/>
      <c r="U24" s="326"/>
      <c r="V24" s="326"/>
      <c r="W24" s="326"/>
      <c r="X24" s="326"/>
      <c r="Y24" s="326"/>
      <c r="Z24" s="326"/>
    </row>
    <row r="25" spans="1:26">
      <c r="A25" s="1586" t="s">
        <v>178</v>
      </c>
      <c r="B25" s="1591" t="s">
        <v>179</v>
      </c>
      <c r="C25" s="1593">
        <v>4.5999999999999996</v>
      </c>
      <c r="D25" s="1593">
        <v>23</v>
      </c>
      <c r="E25" s="1589">
        <v>27.6</v>
      </c>
      <c r="F25" s="1371"/>
      <c r="G25" s="1539" t="s">
        <v>69</v>
      </c>
      <c r="H25" s="154" t="s">
        <v>70</v>
      </c>
      <c r="I25" s="1449">
        <v>0.27500000000000002</v>
      </c>
      <c r="J25" s="1609">
        <v>9.4325022391304287</v>
      </c>
      <c r="K25" s="1609">
        <v>0.151998967391304</v>
      </c>
      <c r="L25" s="1610">
        <v>9.5845012065217325</v>
      </c>
      <c r="M25" s="1608"/>
      <c r="N25" s="1557"/>
      <c r="O25" s="1512"/>
      <c r="P25" s="1408"/>
      <c r="Q25" s="326"/>
      <c r="R25" s="326"/>
      <c r="S25" s="326"/>
      <c r="T25" s="326"/>
      <c r="U25" s="326"/>
      <c r="V25" s="326"/>
      <c r="W25" s="326"/>
      <c r="X25" s="326"/>
      <c r="Y25" s="326"/>
      <c r="Z25" s="326"/>
    </row>
    <row r="26" spans="1:26">
      <c r="A26" s="1586" t="s">
        <v>83</v>
      </c>
      <c r="B26" s="1591">
        <v>0.33279999999999998</v>
      </c>
      <c r="C26" s="1588">
        <v>38.9</v>
      </c>
      <c r="D26" s="1588">
        <v>0</v>
      </c>
      <c r="E26" s="1589">
        <v>38.9</v>
      </c>
      <c r="F26" s="1371"/>
      <c r="G26" s="1539" t="s">
        <v>72</v>
      </c>
      <c r="H26" s="154" t="s">
        <v>73</v>
      </c>
      <c r="I26" s="1418">
        <v>0.46</v>
      </c>
      <c r="J26" s="1609">
        <v>4.7836569456521758</v>
      </c>
      <c r="K26" s="1609">
        <v>0.526009304347826</v>
      </c>
      <c r="L26" s="1610">
        <v>5.309666250000002</v>
      </c>
      <c r="M26" s="1608"/>
      <c r="N26" s="326"/>
      <c r="O26" s="1512"/>
      <c r="P26" s="1408"/>
      <c r="Q26" s="326"/>
      <c r="R26" s="326"/>
      <c r="S26" s="326"/>
      <c r="T26" s="326"/>
      <c r="U26" s="326"/>
      <c r="V26" s="326"/>
      <c r="W26" s="326"/>
      <c r="X26" s="326"/>
      <c r="Y26" s="326"/>
      <c r="Z26" s="326"/>
    </row>
    <row r="27" spans="1:26">
      <c r="A27" s="1586" t="s">
        <v>85</v>
      </c>
      <c r="B27" s="1591">
        <v>0.3679</v>
      </c>
      <c r="C27" s="1593">
        <v>7.8</v>
      </c>
      <c r="D27" s="1594">
        <v>41.9</v>
      </c>
      <c r="E27" s="1595">
        <v>49.699999999999996</v>
      </c>
      <c r="F27" s="1371"/>
      <c r="G27" s="1539" t="s">
        <v>75</v>
      </c>
      <c r="H27" s="154" t="s">
        <v>73</v>
      </c>
      <c r="I27" s="1450">
        <v>0.12</v>
      </c>
      <c r="J27" s="1609">
        <v>0.41813488043478236</v>
      </c>
      <c r="K27" s="1609">
        <v>3.5803043478260898E-3</v>
      </c>
      <c r="L27" s="1610">
        <v>0.42171518478260844</v>
      </c>
      <c r="M27" s="1608"/>
      <c r="N27" s="326"/>
      <c r="O27" s="1408"/>
      <c r="P27" s="1408"/>
      <c r="Q27" s="326"/>
      <c r="R27" s="326"/>
      <c r="S27" s="326"/>
      <c r="T27" s="326"/>
      <c r="U27" s="326"/>
      <c r="V27" s="326"/>
      <c r="W27" s="326"/>
      <c r="X27" s="326"/>
      <c r="Y27" s="326"/>
      <c r="Z27" s="326"/>
    </row>
    <row r="28" spans="1:26">
      <c r="A28" s="1586" t="s">
        <v>88</v>
      </c>
      <c r="B28" s="1591" t="s">
        <v>180</v>
      </c>
      <c r="C28" s="1593">
        <v>18.5</v>
      </c>
      <c r="D28" s="1593">
        <v>10.8</v>
      </c>
      <c r="E28" s="1589">
        <v>29.3</v>
      </c>
      <c r="F28" s="1371"/>
      <c r="G28" s="1539" t="s">
        <v>77</v>
      </c>
      <c r="H28" s="154" t="s">
        <v>70</v>
      </c>
      <c r="I28" s="1418">
        <v>0.25</v>
      </c>
      <c r="J28" s="1609">
        <v>11.8</v>
      </c>
      <c r="K28" s="1609">
        <v>0.2</v>
      </c>
      <c r="L28" s="1610">
        <v>12.1</v>
      </c>
      <c r="M28" s="1608"/>
      <c r="N28" s="326"/>
      <c r="O28" s="1408"/>
      <c r="P28" s="1408"/>
      <c r="Q28" s="326"/>
      <c r="R28" s="326"/>
      <c r="S28" s="326"/>
      <c r="T28" s="326"/>
      <c r="U28" s="326"/>
      <c r="V28" s="326"/>
      <c r="W28" s="326"/>
      <c r="X28" s="326"/>
      <c r="Y28" s="326"/>
      <c r="Z28" s="326"/>
    </row>
    <row r="29" spans="1:26">
      <c r="A29" s="1586" t="s">
        <v>103</v>
      </c>
      <c r="B29" s="1591">
        <v>0.41499999999999998</v>
      </c>
      <c r="C29" s="1588">
        <v>10.1</v>
      </c>
      <c r="D29" s="1588">
        <v>0.6</v>
      </c>
      <c r="E29" s="1589">
        <v>10.7</v>
      </c>
      <c r="F29" s="1371"/>
      <c r="G29" s="1539" t="s">
        <v>79</v>
      </c>
      <c r="H29" s="154" t="s">
        <v>80</v>
      </c>
      <c r="I29" s="1450">
        <v>0.5</v>
      </c>
      <c r="J29" s="1609">
        <v>16.2</v>
      </c>
      <c r="K29" s="1609">
        <v>0.2</v>
      </c>
      <c r="L29" s="1610">
        <v>16.399999999999999</v>
      </c>
      <c r="M29" s="1608"/>
      <c r="N29" s="326"/>
      <c r="O29" s="1408"/>
      <c r="P29" s="1408"/>
      <c r="Q29" s="326"/>
      <c r="R29" s="326"/>
      <c r="S29" s="326"/>
      <c r="T29" s="326"/>
      <c r="U29" s="326"/>
      <c r="V29" s="326"/>
      <c r="W29" s="326"/>
      <c r="X29" s="326"/>
      <c r="Y29" s="326"/>
      <c r="Z29" s="326"/>
    </row>
    <row r="30" spans="1:26">
      <c r="A30" s="1586" t="s">
        <v>104</v>
      </c>
      <c r="B30" s="1591">
        <v>0.59099999999999997</v>
      </c>
      <c r="C30" s="1588">
        <v>7.3</v>
      </c>
      <c r="D30" s="1588">
        <v>0</v>
      </c>
      <c r="E30" s="1589">
        <v>7.3</v>
      </c>
      <c r="F30" s="1371"/>
      <c r="G30" s="1539" t="s">
        <v>82</v>
      </c>
      <c r="H30" s="154" t="s">
        <v>67</v>
      </c>
      <c r="I30" s="1450" t="s">
        <v>67</v>
      </c>
      <c r="J30" s="1609">
        <v>24.3</v>
      </c>
      <c r="K30" s="1609">
        <v>184.9</v>
      </c>
      <c r="L30" s="1610">
        <v>209.17305278260906</v>
      </c>
      <c r="M30" s="1608"/>
      <c r="O30" s="326"/>
      <c r="P30" s="1408"/>
      <c r="Q30" s="326"/>
      <c r="R30" s="326"/>
      <c r="S30" s="326"/>
      <c r="T30" s="326"/>
      <c r="U30" s="326"/>
      <c r="V30" s="326"/>
      <c r="W30" s="326"/>
      <c r="X30" s="326"/>
      <c r="Y30" s="326"/>
      <c r="Z30" s="326"/>
    </row>
    <row r="31" spans="1:26">
      <c r="A31" s="1586" t="s">
        <v>105</v>
      </c>
      <c r="B31" s="1587">
        <v>0.30580000000000002</v>
      </c>
      <c r="C31" s="1593">
        <v>8</v>
      </c>
      <c r="D31" s="1594">
        <v>221.7</v>
      </c>
      <c r="E31" s="1589">
        <v>229.7</v>
      </c>
      <c r="F31" s="1371"/>
      <c r="G31" s="1539" t="s">
        <v>84</v>
      </c>
      <c r="H31" s="154" t="s">
        <v>70</v>
      </c>
      <c r="I31" s="1450">
        <v>0.215</v>
      </c>
      <c r="J31" s="1609">
        <v>15.230795891304309</v>
      </c>
      <c r="K31" s="1609">
        <v>0.3</v>
      </c>
      <c r="L31" s="1610">
        <v>15.6</v>
      </c>
      <c r="M31" s="1608"/>
      <c r="N31" s="326"/>
      <c r="O31" s="1408"/>
      <c r="P31" s="1408"/>
      <c r="Q31" s="326"/>
      <c r="R31" s="326"/>
      <c r="S31" s="326"/>
      <c r="T31" s="326"/>
      <c r="U31" s="326"/>
      <c r="V31" s="326"/>
      <c r="W31" s="326"/>
      <c r="X31" s="326"/>
      <c r="Y31" s="326"/>
      <c r="Z31" s="326"/>
    </row>
    <row r="32" spans="1:26">
      <c r="A32" s="1586" t="s">
        <v>106</v>
      </c>
      <c r="B32" s="1587">
        <v>0.30580000000000002</v>
      </c>
      <c r="C32" s="1588">
        <v>17.8</v>
      </c>
      <c r="D32" s="1588">
        <v>0</v>
      </c>
      <c r="E32" s="1589">
        <v>17.8</v>
      </c>
      <c r="F32" s="1371"/>
      <c r="G32" s="1539" t="s">
        <v>86</v>
      </c>
      <c r="H32" s="154" t="s">
        <v>87</v>
      </c>
      <c r="I32" s="1450">
        <v>0.25</v>
      </c>
      <c r="J32" s="1609">
        <v>7.4156071847826066</v>
      </c>
      <c r="K32" s="1609">
        <v>0.25128197826087001</v>
      </c>
      <c r="L32" s="1610">
        <v>7.6668891630434768</v>
      </c>
      <c r="M32" s="1608"/>
      <c r="N32" s="326"/>
      <c r="O32" s="1408"/>
      <c r="P32" s="1408"/>
      <c r="Q32" s="326"/>
      <c r="R32" s="326"/>
      <c r="S32" s="326"/>
      <c r="T32" s="326"/>
      <c r="U32" s="326"/>
      <c r="V32" s="326"/>
      <c r="W32" s="326"/>
      <c r="X32" s="326"/>
      <c r="Y32" s="326"/>
      <c r="Z32" s="326"/>
    </row>
    <row r="33" spans="1:26">
      <c r="A33" s="1586" t="s">
        <v>108</v>
      </c>
      <c r="B33" s="1587">
        <v>0.58840000000000003</v>
      </c>
      <c r="C33" s="1588">
        <v>11.7</v>
      </c>
      <c r="D33" s="1588">
        <v>29.6</v>
      </c>
      <c r="E33" s="1589">
        <v>41.3</v>
      </c>
      <c r="F33" s="1371"/>
      <c r="G33" s="1539" t="s">
        <v>90</v>
      </c>
      <c r="H33" s="154" t="s">
        <v>70</v>
      </c>
      <c r="I33" s="1450">
        <v>0.25</v>
      </c>
      <c r="J33" s="1609">
        <v>22.271523369565219</v>
      </c>
      <c r="K33" s="1609">
        <v>3.4197932717391302</v>
      </c>
      <c r="L33" s="1610">
        <v>25.691316641304351</v>
      </c>
      <c r="M33" s="1608"/>
      <c r="N33" s="326"/>
      <c r="O33" s="1408"/>
      <c r="P33" s="1408"/>
      <c r="Q33" s="326"/>
      <c r="R33" s="326"/>
      <c r="S33" s="326"/>
      <c r="T33" s="326"/>
      <c r="U33" s="326"/>
      <c r="V33" s="326"/>
      <c r="W33" s="326"/>
      <c r="X33" s="326"/>
      <c r="Y33" s="326"/>
      <c r="Z33" s="326"/>
    </row>
    <row r="34" spans="1:26">
      <c r="A34" s="1586" t="s">
        <v>111</v>
      </c>
      <c r="B34" s="1591">
        <v>0.66774999999999995</v>
      </c>
      <c r="C34" s="1593">
        <v>1</v>
      </c>
      <c r="D34" s="1594">
        <v>7.1</v>
      </c>
      <c r="E34" s="1595">
        <v>8.1</v>
      </c>
      <c r="F34" s="1371"/>
      <c r="G34" s="1539" t="s">
        <v>93</v>
      </c>
      <c r="H34" s="154" t="s">
        <v>94</v>
      </c>
      <c r="I34" s="1418">
        <v>1</v>
      </c>
      <c r="J34" s="1609">
        <v>1.0019655217391299</v>
      </c>
      <c r="K34" s="1609">
        <v>9.1658293478260905E-2</v>
      </c>
      <c r="L34" s="1610">
        <v>1.0936238152173907</v>
      </c>
      <c r="M34" s="1608"/>
      <c r="N34" s="326"/>
      <c r="O34" s="1408"/>
      <c r="P34" s="1408"/>
      <c r="Q34" s="326"/>
      <c r="R34" s="326"/>
      <c r="S34" s="326"/>
      <c r="T34" s="326"/>
      <c r="U34" s="326"/>
      <c r="V34" s="326"/>
      <c r="W34" s="326"/>
      <c r="X34" s="326"/>
      <c r="Y34" s="326"/>
      <c r="Z34" s="326"/>
    </row>
    <row r="35" spans="1:26">
      <c r="A35" s="1586" t="s">
        <v>225</v>
      </c>
      <c r="B35" s="1587">
        <v>0.18</v>
      </c>
      <c r="C35" s="1593">
        <v>0</v>
      </c>
      <c r="D35" s="1594">
        <v>0</v>
      </c>
      <c r="E35" s="1589">
        <v>0</v>
      </c>
      <c r="F35" s="1371"/>
      <c r="G35" s="1607" t="s">
        <v>100</v>
      </c>
      <c r="H35" s="1644"/>
      <c r="I35" s="1645"/>
      <c r="J35" s="1649">
        <v>112</v>
      </c>
      <c r="K35" s="1649">
        <f t="shared" ref="K35" si="0">SUM(K24:K34)</f>
        <v>189.95797200000001</v>
      </c>
      <c r="L35" s="1650">
        <v>302.39999999999998</v>
      </c>
      <c r="M35" s="1608"/>
      <c r="N35" s="326"/>
      <c r="O35" s="1408"/>
      <c r="P35" s="1408"/>
      <c r="Q35" s="326"/>
      <c r="R35" s="326"/>
      <c r="S35" s="326"/>
      <c r="T35" s="326"/>
      <c r="U35" s="326"/>
      <c r="V35" s="326"/>
      <c r="W35" s="326"/>
      <c r="X35" s="326"/>
      <c r="Y35" s="326"/>
      <c r="Z35" s="326"/>
    </row>
    <row r="36" spans="1:26">
      <c r="A36" s="1586" t="s">
        <v>112</v>
      </c>
      <c r="B36" s="1591">
        <v>0.41499999999999998</v>
      </c>
      <c r="C36" s="1588">
        <v>9.1999999999999993</v>
      </c>
      <c r="D36" s="1588">
        <v>0</v>
      </c>
      <c r="E36" s="1589">
        <v>9.1999999999999993</v>
      </c>
      <c r="F36" s="1371"/>
      <c r="G36" s="1408"/>
      <c r="H36" s="326"/>
      <c r="I36" s="1408"/>
      <c r="J36" s="1408"/>
      <c r="K36" s="326"/>
      <c r="L36" s="1408"/>
      <c r="M36" s="1608"/>
      <c r="N36" s="326"/>
      <c r="O36" s="1408"/>
      <c r="P36" s="1408"/>
      <c r="Q36" s="326"/>
      <c r="R36" s="326"/>
      <c r="S36" s="326"/>
      <c r="T36" s="326"/>
      <c r="U36" s="326"/>
      <c r="V36" s="326"/>
      <c r="W36" s="326"/>
      <c r="X36" s="326"/>
      <c r="Y36" s="326"/>
      <c r="Z36" s="326"/>
    </row>
    <row r="37" spans="1:26">
      <c r="A37" s="1586" t="s">
        <v>113</v>
      </c>
      <c r="B37" s="1587">
        <v>0.53200000000000003</v>
      </c>
      <c r="C37" s="1588">
        <v>19</v>
      </c>
      <c r="D37" s="1588">
        <v>50.9</v>
      </c>
      <c r="E37" s="1589">
        <v>69.900000000000006</v>
      </c>
      <c r="F37" s="1371"/>
      <c r="G37" s="1408"/>
      <c r="H37" s="326"/>
      <c r="I37" s="1408"/>
      <c r="J37" s="1408"/>
      <c r="K37" s="326"/>
      <c r="L37" s="1408"/>
      <c r="M37" s="1408"/>
      <c r="N37" s="326"/>
      <c r="O37" s="1408"/>
      <c r="P37" s="1408"/>
      <c r="Q37" s="326"/>
      <c r="R37" s="326"/>
      <c r="S37" s="326"/>
      <c r="T37" s="326"/>
      <c r="U37" s="326"/>
      <c r="V37" s="326"/>
      <c r="W37" s="326"/>
      <c r="X37" s="326"/>
      <c r="Y37" s="326"/>
      <c r="Z37" s="326"/>
    </row>
    <row r="38" spans="1:26">
      <c r="A38" s="1586" t="s">
        <v>114</v>
      </c>
      <c r="B38" s="1591">
        <v>0.34570000000000001</v>
      </c>
      <c r="C38" s="1593">
        <v>10.7</v>
      </c>
      <c r="D38" s="1594">
        <v>28.5</v>
      </c>
      <c r="E38" s="1589">
        <v>39.200000000000003</v>
      </c>
      <c r="F38" s="1371"/>
      <c r="G38" s="1408"/>
      <c r="H38" s="326"/>
      <c r="I38" s="1408"/>
      <c r="J38" s="326"/>
      <c r="K38" s="1408"/>
      <c r="L38" s="326"/>
      <c r="M38" s="1408"/>
      <c r="N38" s="326"/>
      <c r="O38" s="1408"/>
      <c r="P38" s="1408"/>
      <c r="Q38" s="326"/>
      <c r="R38" s="326"/>
      <c r="S38" s="326"/>
      <c r="T38" s="326"/>
      <c r="U38" s="326"/>
      <c r="V38" s="326"/>
      <c r="W38" s="326"/>
      <c r="X38" s="326"/>
      <c r="Y38" s="326"/>
      <c r="Z38" s="326"/>
    </row>
    <row r="39" spans="1:26">
      <c r="A39" s="1647" t="s">
        <v>115</v>
      </c>
      <c r="B39" s="1648"/>
      <c r="C39" s="1618">
        <f>SUM(C6:C38)</f>
        <v>569.00000000000023</v>
      </c>
      <c r="D39" s="1618">
        <f>SUM(D6:D38)</f>
        <v>703.4</v>
      </c>
      <c r="E39" s="1618">
        <f>SUM(C39:D39)</f>
        <v>1272.4000000000001</v>
      </c>
      <c r="F39" s="1371"/>
      <c r="G39" s="1408"/>
      <c r="H39" s="326"/>
      <c r="I39" s="1408"/>
      <c r="J39" s="326"/>
      <c r="K39" s="1408"/>
      <c r="L39" s="326"/>
      <c r="M39" s="326"/>
      <c r="N39" s="326"/>
      <c r="O39" s="1408"/>
      <c r="P39" s="1408"/>
      <c r="Q39" s="326"/>
      <c r="R39" s="326"/>
      <c r="S39" s="326"/>
      <c r="T39" s="326"/>
      <c r="U39" s="326"/>
      <c r="V39" s="326"/>
      <c r="W39" s="326"/>
      <c r="X39" s="326"/>
      <c r="Y39" s="326"/>
      <c r="Z39" s="326"/>
    </row>
    <row r="40" spans="1:26">
      <c r="A40" s="1596"/>
      <c r="B40" s="1597"/>
      <c r="C40" s="1597"/>
      <c r="D40" s="1597"/>
      <c r="E40" s="1597"/>
      <c r="F40" s="1597"/>
      <c r="G40" s="1408"/>
      <c r="H40" s="326"/>
      <c r="I40" s="1408"/>
      <c r="J40" s="326"/>
      <c r="K40" s="1408"/>
      <c r="L40" s="326"/>
      <c r="N40" s="326"/>
      <c r="O40" s="1408"/>
      <c r="P40" s="1408"/>
      <c r="Q40" s="326"/>
      <c r="R40" s="326"/>
      <c r="S40" s="326"/>
      <c r="T40" s="326"/>
      <c r="U40" s="326"/>
      <c r="V40" s="326"/>
      <c r="W40" s="326"/>
      <c r="X40" s="326"/>
      <c r="Y40" s="326"/>
      <c r="Z40" s="326"/>
    </row>
    <row r="41" spans="1:26">
      <c r="A41" s="1596"/>
      <c r="B41" s="1598"/>
      <c r="C41" s="1599"/>
      <c r="D41" s="1599"/>
      <c r="E41" s="1599"/>
      <c r="F41" s="1599"/>
      <c r="G41" s="1408"/>
      <c r="H41" s="326"/>
      <c r="I41" s="1408"/>
      <c r="J41" s="326"/>
      <c r="K41" s="1408"/>
      <c r="L41" s="326"/>
      <c r="M41" s="326"/>
      <c r="N41" s="326"/>
      <c r="O41" s="1408"/>
      <c r="P41" s="1408"/>
      <c r="Q41" s="326"/>
      <c r="R41" s="326"/>
      <c r="S41" s="326"/>
      <c r="T41" s="326"/>
      <c r="U41" s="326"/>
      <c r="V41" s="326"/>
      <c r="W41" s="326"/>
      <c r="X41" s="326"/>
      <c r="Y41" s="326"/>
      <c r="Z41" s="326"/>
    </row>
    <row r="42" spans="1:26">
      <c r="A42" s="1596"/>
      <c r="B42" s="1598"/>
      <c r="C42" s="1599"/>
      <c r="D42" s="1599"/>
      <c r="E42" s="1599"/>
      <c r="F42" s="1599"/>
      <c r="G42" s="1408"/>
      <c r="H42" s="326"/>
      <c r="I42" s="1408"/>
      <c r="J42" s="326"/>
      <c r="K42" s="1408"/>
      <c r="L42" s="326"/>
      <c r="M42" s="326"/>
      <c r="N42" s="326"/>
      <c r="O42" s="1408"/>
      <c r="P42" s="1408"/>
      <c r="Q42" s="326"/>
      <c r="R42" s="326"/>
      <c r="S42" s="326"/>
      <c r="T42" s="326"/>
      <c r="U42" s="326"/>
      <c r="V42" s="326"/>
      <c r="W42" s="326"/>
      <c r="X42" s="326"/>
      <c r="Y42" s="326"/>
      <c r="Z42" s="326"/>
    </row>
    <row r="43" spans="1:26">
      <c r="A43" s="2073"/>
      <c r="B43" s="2073"/>
      <c r="C43" s="2073"/>
      <c r="D43" s="2073"/>
      <c r="E43" s="2073"/>
      <c r="F43" s="2073"/>
      <c r="G43" s="2073"/>
      <c r="H43" s="2073"/>
      <c r="I43" s="326"/>
      <c r="J43" s="326"/>
      <c r="K43" s="326"/>
      <c r="L43" s="326"/>
      <c r="M43" s="326"/>
      <c r="N43" s="326"/>
      <c r="O43" s="1408"/>
      <c r="P43" s="1408"/>
      <c r="Q43" s="326"/>
      <c r="R43" s="326"/>
      <c r="S43" s="326"/>
      <c r="T43" s="326"/>
      <c r="U43" s="326"/>
      <c r="V43" s="326"/>
      <c r="W43" s="326"/>
      <c r="X43" s="326"/>
      <c r="Y43" s="326"/>
      <c r="Z43" s="326"/>
    </row>
    <row r="44" spans="1:26">
      <c r="A44" s="1603"/>
      <c r="B44" s="1603"/>
      <c r="C44" s="1603"/>
      <c r="D44" s="1603"/>
      <c r="E44" s="1603"/>
      <c r="F44" s="1603"/>
      <c r="G44" s="1603"/>
      <c r="H44" s="1603"/>
      <c r="I44" s="326"/>
      <c r="J44" s="326"/>
      <c r="K44" s="326"/>
      <c r="L44" s="326"/>
      <c r="M44" s="326"/>
      <c r="N44" s="326"/>
      <c r="O44" s="1408"/>
      <c r="P44" s="1408"/>
      <c r="Q44" s="326"/>
      <c r="R44" s="326"/>
      <c r="S44" s="326"/>
      <c r="T44" s="326"/>
      <c r="U44" s="326"/>
      <c r="V44" s="326"/>
      <c r="W44" s="326"/>
      <c r="X44" s="326"/>
      <c r="Y44" s="326"/>
      <c r="Z44" s="326"/>
    </row>
    <row r="45" spans="1:26">
      <c r="A45" s="1596"/>
      <c r="B45" s="1596"/>
      <c r="C45" s="1596"/>
      <c r="D45" s="1596"/>
      <c r="E45" s="1596"/>
      <c r="F45" s="1601"/>
      <c r="G45" s="1601"/>
      <c r="H45" s="1601"/>
      <c r="I45" s="326"/>
      <c r="J45" s="326"/>
      <c r="K45" s="326"/>
      <c r="L45" s="326"/>
      <c r="M45" s="326"/>
      <c r="N45" s="326"/>
      <c r="O45" s="1408"/>
      <c r="P45" s="1408"/>
      <c r="Q45" s="326"/>
      <c r="R45" s="326"/>
      <c r="S45" s="326"/>
      <c r="T45" s="326"/>
      <c r="U45" s="326"/>
      <c r="V45" s="326"/>
      <c r="W45" s="326"/>
      <c r="X45" s="326"/>
      <c r="Y45" s="326"/>
      <c r="Z45" s="326"/>
    </row>
    <row r="46" spans="1:26">
      <c r="A46" s="1596"/>
      <c r="B46" s="1596"/>
      <c r="C46" s="1596"/>
      <c r="D46" s="1602"/>
      <c r="E46" s="1599"/>
      <c r="F46" s="1599"/>
      <c r="G46" s="1600"/>
      <c r="H46" s="1600"/>
      <c r="I46" s="326"/>
      <c r="J46" s="326"/>
      <c r="K46" s="326"/>
      <c r="L46" s="326"/>
      <c r="M46" s="326"/>
      <c r="N46" s="326"/>
      <c r="O46" s="1408"/>
      <c r="P46" s="1408"/>
      <c r="Q46" s="326"/>
      <c r="R46" s="326"/>
      <c r="S46" s="326"/>
      <c r="T46" s="326"/>
      <c r="U46" s="326"/>
      <c r="V46" s="326"/>
      <c r="W46" s="326"/>
      <c r="X46" s="326"/>
      <c r="Y46" s="326"/>
      <c r="Z46" s="326"/>
    </row>
    <row r="47" spans="1:26" ht="20.25" customHeight="1">
      <c r="A47" s="1596"/>
      <c r="B47" s="1596"/>
      <c r="C47" s="1596"/>
      <c r="D47" s="1602"/>
      <c r="E47" s="1599"/>
      <c r="F47" s="1599"/>
      <c r="G47" s="1600"/>
      <c r="H47" s="1600"/>
      <c r="I47" s="326"/>
      <c r="J47" s="326"/>
      <c r="K47" s="326"/>
      <c r="L47" s="326"/>
      <c r="M47" s="326"/>
      <c r="N47" s="326"/>
      <c r="O47" s="1408"/>
      <c r="P47" s="1408"/>
      <c r="Q47" s="326"/>
      <c r="R47" s="326"/>
      <c r="S47" s="326"/>
      <c r="T47" s="326"/>
      <c r="U47" s="326"/>
      <c r="V47" s="326"/>
      <c r="W47" s="326"/>
      <c r="X47" s="326"/>
      <c r="Y47" s="326"/>
      <c r="Z47" s="326"/>
    </row>
    <row r="48" spans="1:26" ht="29.25" customHeight="1">
      <c r="A48" s="2082"/>
      <c r="B48" s="2082"/>
      <c r="C48" s="2082"/>
      <c r="D48" s="2082"/>
      <c r="E48" s="2082"/>
      <c r="F48" s="1599"/>
      <c r="G48" s="1600"/>
      <c r="H48" s="1600"/>
      <c r="I48" s="326"/>
      <c r="J48" s="326"/>
      <c r="K48" s="326"/>
      <c r="L48" s="326"/>
      <c r="M48" s="326"/>
      <c r="N48" s="326"/>
      <c r="O48" s="1408"/>
      <c r="P48" s="1408"/>
      <c r="Q48" s="326"/>
      <c r="R48" s="326"/>
      <c r="S48" s="326"/>
      <c r="T48" s="326"/>
      <c r="U48" s="326"/>
      <c r="V48" s="326"/>
      <c r="W48" s="326"/>
      <c r="X48" s="326"/>
      <c r="Y48" s="326"/>
      <c r="Z48" s="326"/>
    </row>
    <row r="49" spans="1:23">
      <c r="A49" s="1378"/>
      <c r="B49" s="1378"/>
      <c r="C49" s="1378"/>
      <c r="D49" s="1380"/>
      <c r="E49" s="1333"/>
      <c r="F49" s="326"/>
      <c r="G49" s="326"/>
      <c r="H49" s="326"/>
      <c r="I49" s="326"/>
      <c r="J49" s="326"/>
      <c r="K49" s="326"/>
      <c r="L49" s="326"/>
      <c r="M49" s="326"/>
      <c r="N49" s="326"/>
      <c r="O49" s="1408"/>
      <c r="P49" s="1408"/>
      <c r="Q49" s="326"/>
      <c r="R49" s="326"/>
      <c r="S49" s="326"/>
      <c r="T49" s="326"/>
      <c r="U49" s="326"/>
      <c r="V49" s="326"/>
      <c r="W49" s="326"/>
    </row>
    <row r="50" spans="1:23">
      <c r="A50" s="1378"/>
      <c r="B50" s="1378"/>
      <c r="C50" s="1378"/>
      <c r="D50" s="1380"/>
      <c r="E50" s="1333"/>
      <c r="F50" s="326"/>
      <c r="G50" s="326"/>
      <c r="H50" s="326"/>
      <c r="I50" s="326"/>
      <c r="J50" s="326"/>
      <c r="K50" s="326"/>
      <c r="L50" s="326"/>
      <c r="M50" s="326"/>
      <c r="N50" s="1408"/>
      <c r="O50" s="1408"/>
      <c r="P50" s="1408"/>
      <c r="Q50" s="326"/>
      <c r="R50" s="326"/>
      <c r="S50" s="326"/>
      <c r="T50" s="326"/>
      <c r="U50" s="326"/>
      <c r="V50" s="326"/>
      <c r="W50" s="326"/>
    </row>
    <row r="51" spans="1:23">
      <c r="A51" s="1378"/>
      <c r="B51" s="1378"/>
      <c r="C51" s="1378"/>
      <c r="D51" s="1380"/>
      <c r="E51" s="1333"/>
      <c r="F51" s="326"/>
      <c r="G51" s="326"/>
      <c r="H51" s="326"/>
      <c r="I51" s="326"/>
      <c r="J51" s="326"/>
      <c r="K51" s="326"/>
      <c r="L51" s="326"/>
      <c r="M51" s="326"/>
      <c r="N51" s="1408"/>
      <c r="O51" s="1408"/>
      <c r="P51" s="1408"/>
      <c r="Q51" s="326"/>
      <c r="R51" s="326"/>
      <c r="S51" s="326"/>
      <c r="T51" s="326"/>
      <c r="U51" s="326"/>
      <c r="V51" s="326"/>
      <c r="W51" s="326"/>
    </row>
    <row r="52" spans="1:23">
      <c r="A52" s="1378"/>
      <c r="B52" s="1378"/>
      <c r="C52" s="1378"/>
      <c r="D52" s="1380"/>
      <c r="E52" s="1333"/>
      <c r="F52" s="326"/>
      <c r="G52" s="326"/>
      <c r="H52" s="326"/>
      <c r="I52" s="326"/>
      <c r="J52" s="326"/>
      <c r="K52" s="326"/>
      <c r="L52" s="326"/>
      <c r="M52" s="326"/>
      <c r="N52" s="1408"/>
      <c r="O52" s="1408"/>
      <c r="P52" s="1408"/>
      <c r="Q52" s="326"/>
      <c r="R52" s="326"/>
      <c r="S52" s="326"/>
      <c r="T52" s="326"/>
      <c r="U52" s="326"/>
      <c r="V52" s="326"/>
      <c r="W52" s="326"/>
    </row>
    <row r="53" spans="1:23">
      <c r="A53" s="1378"/>
      <c r="B53" s="1378"/>
      <c r="C53" s="1378"/>
      <c r="D53" s="1380"/>
      <c r="E53" s="1333"/>
      <c r="F53" s="326"/>
      <c r="G53" s="326"/>
      <c r="H53" s="326"/>
      <c r="I53" s="326"/>
      <c r="J53" s="326"/>
      <c r="K53" s="326"/>
      <c r="L53" s="326"/>
      <c r="M53" s="326"/>
      <c r="N53" s="1408"/>
      <c r="O53" s="1408"/>
      <c r="P53" s="1408"/>
      <c r="Q53" s="326"/>
      <c r="R53" s="326"/>
      <c r="S53" s="326"/>
      <c r="T53" s="326"/>
      <c r="U53" s="326"/>
      <c r="V53" s="326"/>
      <c r="W53" s="326"/>
    </row>
    <row r="54" spans="1:23">
      <c r="A54" s="1378"/>
      <c r="B54" s="1378"/>
      <c r="C54" s="1378"/>
      <c r="D54" s="1380"/>
      <c r="E54" s="1333"/>
      <c r="F54" s="326"/>
      <c r="G54" s="326"/>
      <c r="H54" s="326"/>
      <c r="I54" s="326"/>
      <c r="J54" s="326"/>
      <c r="K54" s="326"/>
      <c r="L54" s="326"/>
      <c r="M54" s="326"/>
      <c r="N54" s="1408"/>
      <c r="O54" s="1408"/>
      <c r="P54" s="1408"/>
      <c r="Q54" s="326"/>
      <c r="R54" s="326"/>
      <c r="S54" s="326"/>
      <c r="T54" s="326"/>
      <c r="U54" s="326"/>
      <c r="V54" s="326"/>
      <c r="W54" s="326"/>
    </row>
    <row r="55" spans="1:23">
      <c r="A55" s="1378"/>
      <c r="B55" s="1378"/>
      <c r="C55" s="1378"/>
      <c r="D55" s="1380"/>
      <c r="E55" s="1333"/>
      <c r="F55" s="326"/>
      <c r="G55" s="326"/>
      <c r="H55" s="326"/>
      <c r="I55" s="326"/>
      <c r="J55" s="326"/>
      <c r="K55" s="326"/>
      <c r="L55" s="326"/>
      <c r="M55" s="326"/>
      <c r="N55" s="1408"/>
      <c r="O55" s="1408"/>
      <c r="P55" s="1408"/>
      <c r="Q55" s="326"/>
      <c r="R55" s="326"/>
      <c r="S55" s="326"/>
      <c r="T55" s="326"/>
      <c r="U55" s="326"/>
      <c r="V55" s="326"/>
      <c r="W55" s="326"/>
    </row>
    <row r="56" spans="1:23" ht="12.95">
      <c r="A56" s="1902" t="s">
        <v>212</v>
      </c>
      <c r="B56" s="1903"/>
      <c r="C56" s="1903"/>
      <c r="D56" s="1903"/>
      <c r="E56" s="1903"/>
      <c r="F56" s="1904"/>
      <c r="G56" s="326"/>
      <c r="H56" s="326"/>
      <c r="I56" s="326"/>
      <c r="J56" s="1402"/>
      <c r="K56" s="1402"/>
      <c r="L56" s="1402"/>
      <c r="M56" s="326"/>
      <c r="N56" s="1408"/>
      <c r="O56" s="1408"/>
      <c r="P56" s="326"/>
      <c r="Q56" s="326"/>
      <c r="R56" s="326"/>
      <c r="S56" s="326"/>
      <c r="T56" s="326"/>
      <c r="U56" s="326"/>
    </row>
    <row r="57" spans="1:23" ht="30" customHeight="1">
      <c r="A57" s="1560" t="s">
        <v>118</v>
      </c>
      <c r="B57" s="1414"/>
      <c r="C57" s="1414"/>
      <c r="D57" s="1414" t="s">
        <v>119</v>
      </c>
      <c r="E57" s="1414"/>
      <c r="F57" s="1534"/>
      <c r="G57" s="326"/>
      <c r="H57" s="326"/>
      <c r="I57" s="326"/>
      <c r="J57" s="556"/>
      <c r="K57" s="556"/>
      <c r="L57" s="1403"/>
      <c r="M57" s="1447"/>
      <c r="N57" s="1408"/>
      <c r="O57" s="1408"/>
      <c r="P57" s="326"/>
      <c r="Q57" s="326"/>
      <c r="R57" s="326"/>
      <c r="S57" s="326"/>
      <c r="T57" s="326"/>
      <c r="U57" s="326"/>
    </row>
    <row r="58" spans="1:23" ht="22.5" customHeight="1">
      <c r="A58" s="1561" t="s">
        <v>61</v>
      </c>
      <c r="B58" s="1455" t="s">
        <v>120</v>
      </c>
      <c r="C58" s="1455" t="s">
        <v>63</v>
      </c>
      <c r="D58" s="1455" t="s">
        <v>64</v>
      </c>
      <c r="E58" s="1455" t="s">
        <v>15</v>
      </c>
      <c r="F58" s="1549" t="s">
        <v>16</v>
      </c>
      <c r="G58" s="326"/>
      <c r="H58" s="326"/>
      <c r="I58" s="326"/>
      <c r="J58" s="326"/>
      <c r="K58" s="326"/>
      <c r="L58" s="326"/>
      <c r="M58" s="2075"/>
      <c r="N58" s="2075"/>
      <c r="O58" s="2075"/>
      <c r="P58" s="326"/>
      <c r="Q58" s="326"/>
      <c r="R58" s="326"/>
      <c r="S58" s="326"/>
      <c r="T58" s="326"/>
      <c r="U58" s="326"/>
    </row>
    <row r="59" spans="1:23" ht="12.95">
      <c r="A59" s="869" t="s">
        <v>121</v>
      </c>
      <c r="B59" s="326" t="s">
        <v>122</v>
      </c>
      <c r="C59" s="744">
        <v>7.2700000000000001E-2</v>
      </c>
      <c r="D59" s="745">
        <v>29.6</v>
      </c>
      <c r="E59" s="747">
        <v>0</v>
      </c>
      <c r="F59" s="1562">
        <f>D59+E59</f>
        <v>29.6</v>
      </c>
      <c r="G59" s="326"/>
      <c r="H59" s="326"/>
      <c r="I59" s="326"/>
      <c r="J59" s="326"/>
      <c r="K59" s="326"/>
      <c r="L59" s="326"/>
      <c r="M59" s="1408"/>
      <c r="N59" s="1408"/>
      <c r="O59" s="1408"/>
      <c r="P59" s="326"/>
      <c r="Q59" s="326"/>
      <c r="R59" s="326"/>
      <c r="S59" s="326"/>
      <c r="T59" s="326"/>
      <c r="U59" s="326"/>
    </row>
    <row r="60" spans="1:23" ht="12.95">
      <c r="A60" s="869" t="s">
        <v>123</v>
      </c>
      <c r="B60" s="326" t="s">
        <v>124</v>
      </c>
      <c r="C60" s="744">
        <v>0.2021</v>
      </c>
      <c r="D60" s="745">
        <v>16.600000000000001</v>
      </c>
      <c r="E60" s="747">
        <v>0</v>
      </c>
      <c r="F60" s="1562">
        <f t="shared" ref="F60:F88" si="1">D60+E60</f>
        <v>16.600000000000001</v>
      </c>
      <c r="G60" s="326"/>
      <c r="H60" s="326"/>
      <c r="I60" s="326"/>
      <c r="J60" s="326"/>
      <c r="K60" s="326"/>
      <c r="L60" s="326"/>
      <c r="M60" s="1408"/>
      <c r="N60" s="1408"/>
      <c r="O60" s="1408"/>
      <c r="P60" s="326"/>
      <c r="Q60" s="326"/>
      <c r="R60" s="326"/>
      <c r="S60" s="326"/>
      <c r="T60" s="326"/>
      <c r="U60" s="326"/>
    </row>
    <row r="61" spans="1:23" ht="12.95">
      <c r="A61" s="1485" t="s">
        <v>125</v>
      </c>
      <c r="B61" s="1630" t="s">
        <v>126</v>
      </c>
      <c r="C61" s="1651">
        <v>0.12</v>
      </c>
      <c r="D61" s="1652">
        <v>15.5</v>
      </c>
      <c r="E61" s="1652">
        <v>0</v>
      </c>
      <c r="F61" s="1653">
        <f t="shared" si="1"/>
        <v>15.5</v>
      </c>
      <c r="G61" s="326"/>
      <c r="H61" s="325"/>
      <c r="I61" s="326"/>
      <c r="J61" s="326"/>
      <c r="K61" s="326"/>
      <c r="L61" s="326"/>
      <c r="M61" s="1408"/>
      <c r="N61" s="1408"/>
      <c r="O61" s="1408"/>
      <c r="P61" s="326"/>
      <c r="Q61" s="326"/>
      <c r="R61" s="326"/>
      <c r="S61" s="326"/>
      <c r="T61" s="326"/>
      <c r="U61" s="326"/>
    </row>
    <row r="62" spans="1:23">
      <c r="A62" s="872" t="s">
        <v>127</v>
      </c>
      <c r="B62" s="326" t="s">
        <v>126</v>
      </c>
      <c r="C62" s="744">
        <v>0.12</v>
      </c>
      <c r="D62" s="745">
        <v>5.2</v>
      </c>
      <c r="E62" s="745">
        <v>0</v>
      </c>
      <c r="F62" s="1562">
        <f t="shared" si="1"/>
        <v>5.2</v>
      </c>
      <c r="G62" s="326"/>
      <c r="H62" s="745"/>
      <c r="I62" s="326"/>
      <c r="J62" s="326"/>
      <c r="K62" s="326"/>
      <c r="L62" s="326"/>
      <c r="M62" s="1408"/>
      <c r="N62" s="1408"/>
      <c r="O62" s="1408"/>
      <c r="P62" s="326"/>
      <c r="Q62" s="326"/>
      <c r="R62" s="326"/>
      <c r="S62" s="326"/>
      <c r="T62" s="326"/>
      <c r="U62" s="326"/>
    </row>
    <row r="63" spans="1:23">
      <c r="A63" s="872" t="s">
        <v>128</v>
      </c>
      <c r="B63" s="326" t="s">
        <v>126</v>
      </c>
      <c r="C63" s="744">
        <v>0.12</v>
      </c>
      <c r="D63" s="745">
        <v>6.2</v>
      </c>
      <c r="E63" s="745">
        <v>0</v>
      </c>
      <c r="F63" s="1562">
        <f t="shared" si="1"/>
        <v>6.2</v>
      </c>
      <c r="G63" s="326"/>
      <c r="H63" s="745"/>
      <c r="I63" s="326"/>
      <c r="J63" s="326"/>
      <c r="K63" s="326"/>
      <c r="L63" s="326"/>
      <c r="M63" s="1408"/>
      <c r="N63" s="1408"/>
      <c r="O63" s="1408"/>
      <c r="P63" s="326"/>
      <c r="Q63" s="326"/>
      <c r="R63" s="326"/>
      <c r="S63" s="326"/>
      <c r="T63" s="326"/>
      <c r="U63" s="326"/>
    </row>
    <row r="64" spans="1:23">
      <c r="A64" s="872" t="s">
        <v>130</v>
      </c>
      <c r="B64" s="326" t="s">
        <v>126</v>
      </c>
      <c r="C64" s="744">
        <v>0.12</v>
      </c>
      <c r="D64" s="745">
        <v>1</v>
      </c>
      <c r="E64" s="745">
        <v>0</v>
      </c>
      <c r="F64" s="1562">
        <f t="shared" si="1"/>
        <v>1</v>
      </c>
      <c r="G64" s="326"/>
      <c r="H64" s="745"/>
      <c r="I64" s="326"/>
      <c r="J64" s="326"/>
      <c r="K64" s="326"/>
      <c r="L64" s="326"/>
      <c r="M64" s="1408"/>
      <c r="N64" s="1408"/>
      <c r="O64" s="1408"/>
      <c r="P64" s="326"/>
      <c r="Q64" s="326"/>
      <c r="R64" s="326"/>
      <c r="S64" s="326"/>
      <c r="T64" s="326"/>
      <c r="U64" s="326"/>
    </row>
    <row r="65" spans="1:21">
      <c r="A65" s="872" t="s">
        <v>131</v>
      </c>
      <c r="B65" s="326" t="s">
        <v>126</v>
      </c>
      <c r="C65" s="744">
        <v>0.12</v>
      </c>
      <c r="D65" s="745">
        <v>3.2</v>
      </c>
      <c r="E65" s="745">
        <v>0</v>
      </c>
      <c r="F65" s="1562">
        <f t="shared" si="1"/>
        <v>3.2</v>
      </c>
      <c r="G65" s="326"/>
      <c r="H65" s="747"/>
      <c r="I65" s="326"/>
      <c r="J65" s="326"/>
      <c r="K65" s="326"/>
      <c r="L65" s="326"/>
      <c r="M65" s="1408"/>
      <c r="N65" s="1408"/>
      <c r="O65" s="1408"/>
      <c r="P65" s="326"/>
      <c r="Q65" s="326"/>
      <c r="R65" s="326"/>
      <c r="S65" s="326"/>
      <c r="T65" s="326"/>
      <c r="U65" s="326"/>
    </row>
    <row r="66" spans="1:21" ht="12.95">
      <c r="A66" s="1485" t="s">
        <v>132</v>
      </c>
      <c r="B66" s="1630" t="s">
        <v>126</v>
      </c>
      <c r="C66" s="1651">
        <v>0.2215</v>
      </c>
      <c r="D66" s="1654">
        <v>80.400000000000006</v>
      </c>
      <c r="E66" s="1655">
        <v>0</v>
      </c>
      <c r="F66" s="1653">
        <f t="shared" si="1"/>
        <v>80.400000000000006</v>
      </c>
      <c r="G66" s="326"/>
      <c r="H66" s="745"/>
      <c r="I66" s="326"/>
      <c r="J66" s="326"/>
      <c r="K66" s="326"/>
      <c r="L66" s="326"/>
      <c r="M66" s="1408"/>
      <c r="N66" s="1408"/>
      <c r="O66" s="1408"/>
      <c r="P66" s="326"/>
      <c r="Q66" s="326"/>
      <c r="R66" s="326"/>
      <c r="S66" s="326"/>
      <c r="T66" s="326"/>
      <c r="U66" s="326"/>
    </row>
    <row r="67" spans="1:21">
      <c r="A67" s="872" t="s">
        <v>133</v>
      </c>
      <c r="B67" s="326" t="s">
        <v>126</v>
      </c>
      <c r="C67" s="1559">
        <v>0.2215</v>
      </c>
      <c r="D67" s="745">
        <v>23.2</v>
      </c>
      <c r="E67" s="745">
        <v>0</v>
      </c>
      <c r="F67" s="1562">
        <f t="shared" si="1"/>
        <v>23.2</v>
      </c>
      <c r="G67" s="326"/>
      <c r="H67" s="745"/>
      <c r="I67" s="326"/>
      <c r="J67" s="326"/>
      <c r="K67" s="326"/>
      <c r="L67" s="326"/>
      <c r="M67" s="1408"/>
      <c r="N67" s="1408"/>
      <c r="O67" s="1408"/>
      <c r="P67" s="326"/>
      <c r="Q67" s="326"/>
      <c r="R67" s="326"/>
      <c r="S67" s="326"/>
      <c r="T67" s="326"/>
      <c r="U67" s="326"/>
    </row>
    <row r="68" spans="1:21">
      <c r="A68" s="872" t="s">
        <v>134</v>
      </c>
      <c r="B68" s="326" t="s">
        <v>126</v>
      </c>
      <c r="C68" s="1559">
        <v>0.22159999999999999</v>
      </c>
      <c r="D68" s="745">
        <v>24.5</v>
      </c>
      <c r="E68" s="745">
        <v>0</v>
      </c>
      <c r="F68" s="1562">
        <f t="shared" si="1"/>
        <v>24.5</v>
      </c>
      <c r="G68" s="326"/>
      <c r="H68" s="745"/>
      <c r="I68" s="326"/>
      <c r="J68" s="326"/>
      <c r="K68" s="326"/>
      <c r="L68" s="326"/>
      <c r="M68" s="326"/>
      <c r="N68" s="326"/>
      <c r="O68" s="326"/>
      <c r="P68" s="326"/>
      <c r="Q68" s="326"/>
      <c r="R68" s="326"/>
      <c r="S68" s="326"/>
      <c r="T68" s="326"/>
      <c r="U68" s="326"/>
    </row>
    <row r="69" spans="1:21">
      <c r="A69" s="872" t="s">
        <v>135</v>
      </c>
      <c r="B69" s="326" t="s">
        <v>126</v>
      </c>
      <c r="C69" s="1559">
        <v>0.22159999999999999</v>
      </c>
      <c r="D69" s="745">
        <v>7.9</v>
      </c>
      <c r="E69" s="745">
        <v>0</v>
      </c>
      <c r="F69" s="1562">
        <f t="shared" si="1"/>
        <v>7.9</v>
      </c>
      <c r="G69" s="326"/>
      <c r="H69" s="745"/>
      <c r="I69" s="326"/>
      <c r="J69" s="326"/>
      <c r="K69" s="326"/>
      <c r="L69" s="326"/>
      <c r="M69" s="326"/>
      <c r="N69" s="326"/>
      <c r="O69" s="326"/>
      <c r="P69" s="326"/>
      <c r="Q69" s="326"/>
      <c r="R69" s="326"/>
      <c r="S69" s="326"/>
      <c r="T69" s="326"/>
      <c r="U69" s="326"/>
    </row>
    <row r="70" spans="1:21">
      <c r="A70" s="872" t="s">
        <v>136</v>
      </c>
      <c r="B70" s="326" t="s">
        <v>126</v>
      </c>
      <c r="C70" s="1559">
        <v>0.22159999999999999</v>
      </c>
      <c r="D70" s="745">
        <v>18.100000000000001</v>
      </c>
      <c r="E70" s="745">
        <v>0</v>
      </c>
      <c r="F70" s="1562">
        <f t="shared" si="1"/>
        <v>18.100000000000001</v>
      </c>
      <c r="G70" s="326"/>
      <c r="H70" s="747"/>
      <c r="I70" s="326"/>
      <c r="J70" s="326"/>
      <c r="K70" s="326"/>
      <c r="L70" s="326"/>
      <c r="M70" s="326"/>
      <c r="N70" s="326"/>
      <c r="O70" s="326"/>
      <c r="P70" s="326"/>
      <c r="Q70" s="326"/>
      <c r="R70" s="326"/>
      <c r="S70" s="326"/>
      <c r="T70" s="326"/>
      <c r="U70" s="326"/>
    </row>
    <row r="71" spans="1:21">
      <c r="A71" s="872" t="s">
        <v>137</v>
      </c>
      <c r="B71" s="326" t="s">
        <v>126</v>
      </c>
      <c r="C71" s="1559">
        <v>0.22159999999999999</v>
      </c>
      <c r="D71" s="745">
        <v>6.6</v>
      </c>
      <c r="E71" s="745">
        <v>0</v>
      </c>
      <c r="F71" s="1562">
        <f t="shared" si="1"/>
        <v>6.6</v>
      </c>
      <c r="G71" s="326"/>
      <c r="H71" s="745"/>
      <c r="I71" s="326"/>
      <c r="J71" s="326"/>
      <c r="K71" s="326"/>
      <c r="L71" s="326"/>
      <c r="M71" s="326"/>
      <c r="N71" s="326"/>
      <c r="O71" s="326"/>
      <c r="P71" s="326"/>
      <c r="Q71" s="326"/>
      <c r="R71" s="326"/>
      <c r="S71" s="326"/>
      <c r="T71" s="326"/>
      <c r="U71" s="326"/>
    </row>
    <row r="72" spans="1:21" ht="12.95">
      <c r="A72" s="1484" t="s">
        <v>138</v>
      </c>
      <c r="B72" s="1630" t="s">
        <v>126</v>
      </c>
      <c r="C72" s="1651">
        <v>0.1333</v>
      </c>
      <c r="D72" s="1652">
        <v>8.9</v>
      </c>
      <c r="E72" s="1656">
        <v>0</v>
      </c>
      <c r="F72" s="1653">
        <f t="shared" si="1"/>
        <v>8.9</v>
      </c>
      <c r="G72" s="326"/>
      <c r="H72" s="745"/>
      <c r="I72" s="326"/>
      <c r="J72" s="326"/>
      <c r="K72" s="326"/>
      <c r="L72" s="326"/>
      <c r="M72" s="326"/>
      <c r="N72" s="326"/>
      <c r="O72" s="326"/>
      <c r="P72" s="326"/>
      <c r="Q72" s="326"/>
      <c r="R72" s="326"/>
      <c r="S72" s="326"/>
      <c r="T72" s="326"/>
      <c r="U72" s="326"/>
    </row>
    <row r="73" spans="1:21">
      <c r="A73" s="1539" t="s">
        <v>226</v>
      </c>
      <c r="B73" s="326" t="s">
        <v>140</v>
      </c>
      <c r="C73" s="744">
        <v>0.5</v>
      </c>
      <c r="D73" s="745">
        <v>1.4</v>
      </c>
      <c r="E73" s="747">
        <v>0</v>
      </c>
      <c r="F73" s="1562">
        <f t="shared" si="1"/>
        <v>1.4</v>
      </c>
      <c r="G73" s="326"/>
      <c r="H73" s="745"/>
      <c r="I73" s="326"/>
      <c r="J73" s="326"/>
      <c r="K73" s="326"/>
      <c r="L73" s="326"/>
      <c r="M73" s="326"/>
      <c r="N73" s="326"/>
      <c r="O73" s="326"/>
      <c r="P73" s="326"/>
      <c r="Q73" s="326"/>
      <c r="R73" s="326"/>
      <c r="S73" s="326"/>
      <c r="T73" s="326"/>
      <c r="U73" s="326"/>
    </row>
    <row r="74" spans="1:21">
      <c r="A74" s="1539" t="s">
        <v>141</v>
      </c>
      <c r="B74" s="326" t="s">
        <v>140</v>
      </c>
      <c r="C74" s="759">
        <v>0.3</v>
      </c>
      <c r="D74" s="745">
        <v>9.1</v>
      </c>
      <c r="E74" s="745">
        <v>1.9</v>
      </c>
      <c r="F74" s="1562">
        <f t="shared" si="1"/>
        <v>11</v>
      </c>
      <c r="G74" s="326"/>
      <c r="H74" s="745"/>
      <c r="I74" s="326"/>
      <c r="J74" s="326"/>
      <c r="K74" s="326"/>
      <c r="L74" s="326"/>
      <c r="M74" s="326"/>
      <c r="N74" s="326"/>
      <c r="O74" s="326"/>
      <c r="P74" s="326"/>
      <c r="Q74" s="326"/>
      <c r="R74" s="326"/>
      <c r="S74" s="326"/>
      <c r="T74" s="326"/>
      <c r="U74" s="326"/>
    </row>
    <row r="75" spans="1:21">
      <c r="A75" s="1539" t="s">
        <v>204</v>
      </c>
      <c r="B75" s="326" t="s">
        <v>143</v>
      </c>
      <c r="C75" s="759">
        <v>1</v>
      </c>
      <c r="D75" s="745">
        <v>0.5</v>
      </c>
      <c r="E75" s="745">
        <v>0</v>
      </c>
      <c r="F75" s="1562">
        <f t="shared" si="1"/>
        <v>0.5</v>
      </c>
      <c r="G75" s="326"/>
      <c r="H75" s="745"/>
      <c r="I75" s="326"/>
      <c r="J75" s="326"/>
      <c r="K75" s="326"/>
      <c r="L75" s="326"/>
      <c r="M75" s="326"/>
      <c r="N75" s="326"/>
      <c r="O75" s="326"/>
      <c r="P75" s="326"/>
      <c r="Q75" s="326"/>
      <c r="R75" s="326"/>
      <c r="S75" s="326"/>
      <c r="T75" s="326"/>
      <c r="U75" s="326"/>
    </row>
    <row r="76" spans="1:21">
      <c r="A76" s="1539" t="s">
        <v>217</v>
      </c>
      <c r="B76" s="326" t="s">
        <v>194</v>
      </c>
      <c r="C76" s="746">
        <v>0.36499999999999999</v>
      </c>
      <c r="D76" s="747">
        <v>0</v>
      </c>
      <c r="E76" s="745">
        <v>8.5</v>
      </c>
      <c r="F76" s="1562">
        <f t="shared" si="1"/>
        <v>8.5</v>
      </c>
      <c r="G76" s="326"/>
      <c r="H76" s="745"/>
      <c r="I76" s="326"/>
      <c r="J76" s="326"/>
      <c r="K76" s="326"/>
      <c r="L76" s="326"/>
      <c r="M76" s="326"/>
      <c r="N76" s="326"/>
      <c r="O76" s="326"/>
      <c r="P76" s="326"/>
      <c r="Q76" s="326"/>
      <c r="R76" s="326"/>
      <c r="S76" s="326"/>
      <c r="T76" s="326"/>
      <c r="U76" s="326"/>
    </row>
    <row r="77" spans="1:21">
      <c r="A77" s="1539" t="s">
        <v>146</v>
      </c>
      <c r="B77" s="326" t="s">
        <v>147</v>
      </c>
      <c r="C77" s="746">
        <v>0.09</v>
      </c>
      <c r="D77" s="745">
        <v>12.9</v>
      </c>
      <c r="E77" s="747">
        <v>0</v>
      </c>
      <c r="F77" s="1562">
        <f t="shared" si="1"/>
        <v>12.9</v>
      </c>
      <c r="G77" s="326"/>
      <c r="H77" s="326"/>
      <c r="I77" s="326"/>
      <c r="J77" s="326"/>
      <c r="K77" s="326"/>
      <c r="L77" s="326"/>
      <c r="M77" s="326"/>
      <c r="N77" s="326"/>
      <c r="O77" s="326"/>
      <c r="P77" s="326"/>
      <c r="Q77" s="326"/>
      <c r="R77" s="326"/>
      <c r="S77" s="326"/>
      <c r="T77" s="326"/>
      <c r="U77" s="326"/>
    </row>
    <row r="78" spans="1:21">
      <c r="A78" s="1539" t="s">
        <v>148</v>
      </c>
      <c r="B78" s="326" t="s">
        <v>147</v>
      </c>
      <c r="C78" s="744">
        <v>0.05</v>
      </c>
      <c r="D78" s="745">
        <v>2</v>
      </c>
      <c r="E78" s="747">
        <v>0</v>
      </c>
      <c r="F78" s="1562">
        <f t="shared" si="1"/>
        <v>2</v>
      </c>
      <c r="G78" s="326"/>
      <c r="H78" s="325"/>
      <c r="I78" s="326"/>
      <c r="J78" s="326"/>
      <c r="K78" s="326"/>
      <c r="L78" s="326"/>
      <c r="M78" s="326"/>
      <c r="N78" s="326"/>
      <c r="O78" s="326"/>
      <c r="P78" s="326"/>
      <c r="Q78" s="326"/>
      <c r="R78" s="326"/>
      <c r="S78" s="326"/>
      <c r="T78" s="326"/>
      <c r="U78" s="326"/>
    </row>
    <row r="79" spans="1:21">
      <c r="A79" s="1539" t="s">
        <v>149</v>
      </c>
      <c r="B79" s="326" t="s">
        <v>147</v>
      </c>
      <c r="C79" s="744">
        <v>9.2600000000000002E-2</v>
      </c>
      <c r="D79" s="745">
        <v>2</v>
      </c>
      <c r="E79" s="747">
        <v>0</v>
      </c>
      <c r="F79" s="1562">
        <f t="shared" si="1"/>
        <v>2</v>
      </c>
      <c r="G79" s="326"/>
      <c r="H79" s="326"/>
      <c r="I79" s="326"/>
      <c r="J79" s="326"/>
      <c r="K79" s="326"/>
      <c r="L79" s="326"/>
      <c r="M79" s="326"/>
      <c r="N79" s="326"/>
      <c r="O79" s="326"/>
      <c r="P79" s="326"/>
      <c r="Q79" s="326"/>
      <c r="R79" s="326"/>
      <c r="S79" s="326"/>
      <c r="T79" s="326"/>
      <c r="U79" s="326"/>
    </row>
    <row r="80" spans="1:21">
      <c r="A80" s="1539" t="s">
        <v>150</v>
      </c>
      <c r="B80" s="326" t="s">
        <v>151</v>
      </c>
      <c r="C80" s="746">
        <v>0.45900000000000002</v>
      </c>
      <c r="D80" s="745">
        <v>14.3</v>
      </c>
      <c r="E80" s="747">
        <v>0</v>
      </c>
      <c r="F80" s="1562">
        <f t="shared" si="1"/>
        <v>14.3</v>
      </c>
      <c r="G80" s="326"/>
      <c r="H80" s="326"/>
      <c r="I80" s="326"/>
      <c r="J80" s="326"/>
      <c r="K80" s="326"/>
      <c r="L80" s="326"/>
      <c r="M80" s="326"/>
      <c r="N80" s="326"/>
      <c r="O80" s="326"/>
      <c r="P80" s="326"/>
      <c r="Q80" s="326"/>
      <c r="R80" s="326"/>
      <c r="S80" s="326"/>
      <c r="T80" s="326"/>
      <c r="U80" s="326"/>
    </row>
    <row r="81" spans="1:22">
      <c r="A81" s="1539" t="s">
        <v>152</v>
      </c>
      <c r="B81" s="326" t="s">
        <v>151</v>
      </c>
      <c r="C81" s="744">
        <v>0.31850000000000001</v>
      </c>
      <c r="D81" s="747">
        <v>0</v>
      </c>
      <c r="E81" s="745">
        <v>33.799999999999997</v>
      </c>
      <c r="F81" s="1562">
        <f t="shared" si="1"/>
        <v>33.799999999999997</v>
      </c>
      <c r="G81" s="326"/>
      <c r="H81" s="326"/>
      <c r="I81" s="326"/>
      <c r="J81" s="326"/>
      <c r="K81" s="326"/>
      <c r="L81" s="326"/>
      <c r="M81" s="326"/>
      <c r="N81" s="326"/>
      <c r="O81" s="326"/>
      <c r="P81" s="326"/>
      <c r="Q81" s="326"/>
      <c r="R81" s="326"/>
      <c r="S81" s="326"/>
      <c r="T81" s="326"/>
      <c r="U81" s="326"/>
    </row>
    <row r="82" spans="1:22">
      <c r="A82" s="1539" t="s">
        <v>153</v>
      </c>
      <c r="B82" s="326" t="s">
        <v>143</v>
      </c>
      <c r="C82" s="746">
        <v>0.65110000000000001</v>
      </c>
      <c r="D82" s="745">
        <v>16.2</v>
      </c>
      <c r="E82" s="745">
        <v>0</v>
      </c>
      <c r="F82" s="1562">
        <f t="shared" si="1"/>
        <v>16.2</v>
      </c>
      <c r="G82" s="326"/>
      <c r="H82" s="326"/>
      <c r="I82" s="326"/>
      <c r="J82" s="326"/>
      <c r="K82" s="326"/>
      <c r="L82" s="326"/>
      <c r="M82" s="326"/>
      <c r="N82" s="326"/>
      <c r="O82" s="326"/>
      <c r="P82" s="326"/>
      <c r="Q82" s="326"/>
      <c r="R82" s="326"/>
      <c r="S82" s="326"/>
      <c r="T82" s="326"/>
      <c r="U82" s="326"/>
    </row>
    <row r="83" spans="1:22">
      <c r="A83" s="1539" t="s">
        <v>154</v>
      </c>
      <c r="B83" s="326" t="s">
        <v>155</v>
      </c>
      <c r="C83" s="746">
        <v>0.1</v>
      </c>
      <c r="D83" s="745">
        <v>7</v>
      </c>
      <c r="E83" s="747">
        <v>0</v>
      </c>
      <c r="F83" s="1562">
        <f t="shared" si="1"/>
        <v>7</v>
      </c>
      <c r="G83" s="326"/>
      <c r="H83" s="326"/>
      <c r="I83" s="326"/>
      <c r="J83" s="326"/>
      <c r="K83" s="326"/>
      <c r="L83" s="326"/>
      <c r="M83" s="326"/>
      <c r="N83" s="326"/>
      <c r="O83" s="326"/>
      <c r="P83" s="326"/>
      <c r="Q83" s="326"/>
      <c r="R83" s="326"/>
      <c r="S83" s="326"/>
      <c r="T83" s="326"/>
      <c r="U83" s="326"/>
    </row>
    <row r="84" spans="1:22">
      <c r="A84" s="1539" t="s">
        <v>206</v>
      </c>
      <c r="B84" s="326" t="s">
        <v>157</v>
      </c>
      <c r="C84" s="746">
        <v>0.6</v>
      </c>
      <c r="D84" s="745">
        <v>43</v>
      </c>
      <c r="E84" s="747">
        <v>0</v>
      </c>
      <c r="F84" s="1562">
        <f t="shared" si="1"/>
        <v>43</v>
      </c>
      <c r="G84" s="326"/>
      <c r="H84" s="326"/>
      <c r="I84" s="326"/>
      <c r="J84" s="326"/>
      <c r="K84" s="326"/>
      <c r="L84" s="326"/>
      <c r="M84" s="326"/>
      <c r="N84" s="326"/>
      <c r="O84" s="326"/>
      <c r="P84" s="326"/>
      <c r="Q84" s="326"/>
      <c r="R84" s="326"/>
      <c r="S84" s="326"/>
      <c r="T84" s="326"/>
      <c r="U84" s="326"/>
    </row>
    <row r="85" spans="1:22">
      <c r="A85" s="1539" t="s">
        <v>158</v>
      </c>
      <c r="B85" s="326" t="s">
        <v>157</v>
      </c>
      <c r="C85" s="746">
        <v>0.25</v>
      </c>
      <c r="D85" s="745">
        <v>30.6</v>
      </c>
      <c r="E85" s="747">
        <v>2.7</v>
      </c>
      <c r="F85" s="1562">
        <f t="shared" si="1"/>
        <v>33.300000000000004</v>
      </c>
      <c r="G85" s="326"/>
      <c r="H85" s="326"/>
      <c r="I85" s="326"/>
      <c r="J85" s="326"/>
      <c r="K85" s="326"/>
      <c r="L85" s="326"/>
      <c r="M85" s="326"/>
      <c r="N85" s="326"/>
      <c r="O85" s="326"/>
      <c r="P85" s="326"/>
      <c r="Q85" s="326"/>
      <c r="R85" s="326"/>
      <c r="S85" s="326"/>
      <c r="T85" s="326"/>
      <c r="U85" s="326"/>
    </row>
    <row r="86" spans="1:22">
      <c r="A86" s="1539" t="s">
        <v>227</v>
      </c>
      <c r="B86" s="326" t="s">
        <v>143</v>
      </c>
      <c r="C86" s="744">
        <v>0.14530000000000001</v>
      </c>
      <c r="D86" s="745">
        <v>1.8</v>
      </c>
      <c r="E86" s="745">
        <v>2.5</v>
      </c>
      <c r="F86" s="1562">
        <v>4.2</v>
      </c>
      <c r="G86" s="326"/>
      <c r="H86" s="326"/>
      <c r="I86" s="326"/>
      <c r="J86" s="326"/>
      <c r="K86" s="326"/>
      <c r="L86" s="326"/>
      <c r="M86" s="326"/>
      <c r="N86" s="326"/>
      <c r="O86" s="326"/>
      <c r="P86" s="326"/>
      <c r="Q86" s="326"/>
      <c r="R86" s="326"/>
      <c r="S86" s="326"/>
      <c r="T86" s="326"/>
      <c r="U86" s="326"/>
    </row>
    <row r="87" spans="1:22">
      <c r="A87" s="1539" t="s">
        <v>160</v>
      </c>
      <c r="B87" s="326" t="s">
        <v>143</v>
      </c>
      <c r="C87" s="744">
        <v>0.38</v>
      </c>
      <c r="D87" s="745">
        <v>0.9</v>
      </c>
      <c r="E87" s="745">
        <v>0.8</v>
      </c>
      <c r="F87" s="1562">
        <f t="shared" si="1"/>
        <v>1.7000000000000002</v>
      </c>
      <c r="G87" s="326"/>
      <c r="H87" s="326"/>
      <c r="I87" s="326"/>
      <c r="J87" s="326"/>
      <c r="K87" s="326"/>
      <c r="L87" s="326"/>
      <c r="M87" s="326"/>
      <c r="N87" s="326"/>
      <c r="O87" s="326"/>
      <c r="P87" s="326"/>
      <c r="Q87" s="326"/>
      <c r="R87" s="326"/>
      <c r="S87" s="326"/>
      <c r="T87" s="326"/>
      <c r="U87" s="326"/>
    </row>
    <row r="88" spans="1:22">
      <c r="A88" s="1563" t="s">
        <v>212</v>
      </c>
      <c r="B88" s="1518"/>
      <c r="C88" s="1518"/>
      <c r="D88" s="1519">
        <v>293</v>
      </c>
      <c r="E88" s="1519">
        <v>50</v>
      </c>
      <c r="F88" s="1564">
        <f t="shared" si="1"/>
        <v>343</v>
      </c>
      <c r="G88" s="326"/>
      <c r="H88" s="326"/>
      <c r="I88" s="326"/>
      <c r="J88" s="326"/>
      <c r="K88" s="326"/>
      <c r="L88" s="326"/>
      <c r="M88" s="326"/>
      <c r="N88" s="326"/>
      <c r="O88" s="326"/>
      <c r="P88" s="326"/>
      <c r="Q88" s="326"/>
      <c r="R88" s="326"/>
      <c r="S88" s="326"/>
      <c r="T88" s="326"/>
      <c r="U88" s="326"/>
    </row>
    <row r="89" spans="1:22">
      <c r="A89" s="1408"/>
      <c r="B89" s="1408"/>
      <c r="C89" s="1408"/>
      <c r="D89" s="1408"/>
      <c r="E89" s="1408"/>
      <c r="F89" s="1408"/>
      <c r="G89" s="1408"/>
      <c r="H89" s="1408"/>
      <c r="I89" s="1408"/>
      <c r="J89" s="1408"/>
      <c r="K89" s="1408"/>
      <c r="L89" s="1408"/>
      <c r="M89" s="326"/>
      <c r="N89" s="326"/>
      <c r="O89" s="326"/>
      <c r="P89" s="326"/>
      <c r="Q89" s="326"/>
      <c r="R89" s="326"/>
      <c r="S89" s="326"/>
      <c r="T89" s="326"/>
      <c r="U89" s="326"/>
      <c r="V89" s="326"/>
    </row>
    <row r="90" spans="1:22">
      <c r="A90" s="1408"/>
      <c r="B90" s="1408"/>
      <c r="C90" s="1408"/>
      <c r="D90" s="1408"/>
      <c r="E90" s="1408"/>
      <c r="F90" s="1408"/>
      <c r="G90" s="1408"/>
      <c r="H90" s="1408"/>
      <c r="I90" s="1408"/>
      <c r="J90" s="1408"/>
      <c r="K90" s="1408"/>
      <c r="L90" s="1408"/>
      <c r="M90" s="1408"/>
      <c r="N90" s="1408"/>
      <c r="O90" s="1408"/>
      <c r="P90" s="326"/>
      <c r="Q90" s="326"/>
      <c r="R90" s="326"/>
      <c r="S90" s="326"/>
      <c r="T90" s="326"/>
      <c r="U90" s="326"/>
      <c r="V90" s="326"/>
    </row>
    <row r="91" spans="1:22">
      <c r="A91" s="1408"/>
      <c r="B91" s="1408"/>
      <c r="C91" s="1408"/>
      <c r="D91" s="1408"/>
      <c r="E91" s="1408"/>
      <c r="F91" s="1408"/>
      <c r="G91" s="1408"/>
      <c r="H91" s="1408"/>
      <c r="I91" s="1408"/>
      <c r="J91" s="1408"/>
      <c r="K91" s="1408"/>
      <c r="L91" s="1408"/>
      <c r="M91" s="1408"/>
      <c r="N91" s="1408"/>
      <c r="O91" s="1408"/>
      <c r="P91" s="326"/>
      <c r="Q91" s="326"/>
      <c r="R91" s="326"/>
      <c r="S91" s="326"/>
      <c r="T91" s="326"/>
      <c r="U91" s="326"/>
      <c r="V91" s="326"/>
    </row>
    <row r="92" spans="1:22">
      <c r="A92" s="1408"/>
      <c r="B92" s="1408"/>
      <c r="C92" s="1408"/>
      <c r="D92" s="1408"/>
      <c r="E92" s="1408"/>
      <c r="F92" s="1408"/>
      <c r="G92" s="1408"/>
      <c r="H92" s="1408"/>
      <c r="I92" s="1408"/>
      <c r="J92" s="1408"/>
      <c r="K92" s="1408"/>
      <c r="L92" s="1408"/>
      <c r="M92" s="1408"/>
      <c r="N92" s="1408"/>
      <c r="O92" s="1408"/>
      <c r="P92" s="326"/>
      <c r="Q92" s="326"/>
      <c r="R92" s="326"/>
      <c r="S92" s="326"/>
      <c r="T92" s="326"/>
      <c r="U92" s="326"/>
      <c r="V92" s="326"/>
    </row>
    <row r="93" spans="1:22">
      <c r="A93" s="1408"/>
      <c r="B93" s="1408"/>
      <c r="C93" s="1408"/>
      <c r="D93" s="1408"/>
      <c r="E93" s="1408"/>
      <c r="F93" s="1408"/>
      <c r="G93" s="1408"/>
      <c r="H93" s="1408"/>
      <c r="I93" s="1408"/>
      <c r="J93" s="1408"/>
      <c r="K93" s="1408"/>
      <c r="L93" s="1408"/>
      <c r="M93" s="1408"/>
      <c r="N93" s="1408"/>
      <c r="O93" s="1408"/>
      <c r="U93" s="326"/>
      <c r="V93" s="326"/>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A139" s="1408"/>
      <c r="B139" s="1408"/>
      <c r="C139" s="1408"/>
      <c r="D139" s="1408"/>
      <c r="E139" s="1408"/>
      <c r="F139" s="1408"/>
      <c r="G139" s="1408"/>
      <c r="H139" s="1408"/>
      <c r="I139" s="1408"/>
      <c r="J139" s="1408"/>
      <c r="K139" s="1408"/>
      <c r="L139" s="1408"/>
      <c r="M139" s="1408"/>
      <c r="N139" s="1408"/>
      <c r="O139" s="1408"/>
    </row>
    <row r="140" spans="1:15">
      <c r="A140" s="1408"/>
      <c r="B140" s="1408"/>
      <c r="C140" s="1408"/>
      <c r="D140" s="1408"/>
      <c r="E140" s="1408"/>
      <c r="F140" s="1408"/>
      <c r="G140" s="1408"/>
      <c r="H140" s="1408"/>
      <c r="I140" s="1408"/>
      <c r="J140" s="1408"/>
      <c r="K140" s="1408"/>
      <c r="L140" s="1408"/>
      <c r="M140" s="1408"/>
      <c r="N140" s="1408"/>
      <c r="O140" s="1408"/>
    </row>
    <row r="141" spans="1:15">
      <c r="A141" s="1408"/>
      <c r="B141" s="1408"/>
      <c r="C141" s="1408"/>
      <c r="D141" s="1408"/>
      <c r="E141" s="1408"/>
      <c r="F141" s="1408"/>
      <c r="G141" s="1408"/>
      <c r="H141" s="1408"/>
      <c r="I141" s="1408"/>
      <c r="J141" s="1408"/>
      <c r="K141" s="1408"/>
      <c r="L141" s="1408"/>
      <c r="M141" s="1408"/>
      <c r="N141" s="1408"/>
      <c r="O141" s="1408"/>
    </row>
    <row r="142" spans="1:15">
      <c r="A142" s="1408"/>
      <c r="B142" s="1408"/>
      <c r="C142" s="1408"/>
      <c r="D142" s="1408"/>
      <c r="E142" s="1408"/>
      <c r="F142" s="1408"/>
      <c r="G142" s="1408"/>
      <c r="H142" s="1408"/>
      <c r="I142" s="1408"/>
      <c r="J142" s="1408"/>
      <c r="K142" s="1408"/>
      <c r="L142" s="1408"/>
      <c r="M142" s="1408"/>
      <c r="N142" s="1408"/>
      <c r="O142" s="1408"/>
    </row>
    <row r="143" spans="1:15">
      <c r="A143" s="1408"/>
      <c r="B143" s="1408"/>
      <c r="C143" s="1408"/>
      <c r="D143" s="1408"/>
      <c r="E143" s="1408"/>
      <c r="F143" s="1408"/>
      <c r="G143" s="1408"/>
      <c r="H143" s="1408"/>
      <c r="I143" s="1408"/>
      <c r="J143" s="1408"/>
      <c r="K143" s="1408"/>
      <c r="L143" s="1408"/>
      <c r="M143" s="1408"/>
      <c r="N143" s="1408"/>
      <c r="O143" s="1408"/>
    </row>
    <row r="144" spans="1:15">
      <c r="A144" s="1408"/>
      <c r="B144" s="1408"/>
      <c r="C144" s="1408"/>
      <c r="D144" s="1408"/>
      <c r="E144" s="1408"/>
      <c r="F144" s="1408"/>
      <c r="G144" s="1408"/>
      <c r="H144" s="1408"/>
      <c r="I144" s="1408"/>
      <c r="J144" s="1408"/>
      <c r="K144" s="1408"/>
      <c r="L144" s="1408"/>
      <c r="M144" s="1408"/>
      <c r="N144" s="1408"/>
      <c r="O144" s="1408"/>
    </row>
    <row r="145" spans="1:15">
      <c r="A145" s="1408"/>
      <c r="B145" s="1408"/>
      <c r="C145" s="1408"/>
      <c r="D145" s="1408"/>
      <c r="E145" s="1408"/>
      <c r="F145" s="1408"/>
      <c r="G145" s="1408"/>
      <c r="H145" s="1408"/>
      <c r="I145" s="1408"/>
      <c r="J145" s="1408"/>
      <c r="K145" s="1408"/>
      <c r="L145" s="1408"/>
      <c r="M145" s="1408"/>
      <c r="N145" s="1408"/>
      <c r="O145" s="1408"/>
    </row>
    <row r="146" spans="1:15">
      <c r="A146" s="1408"/>
      <c r="B146" s="1408"/>
      <c r="C146" s="1408"/>
      <c r="D146" s="1408"/>
      <c r="E146" s="1408"/>
      <c r="F146" s="1408"/>
      <c r="G146" s="1408"/>
      <c r="H146" s="1408"/>
      <c r="I146" s="1408"/>
      <c r="J146" s="1408"/>
      <c r="K146" s="1408"/>
      <c r="L146" s="1408"/>
      <c r="M146" s="1408"/>
      <c r="N146" s="1408"/>
      <c r="O146" s="1408"/>
    </row>
    <row r="147" spans="1:15">
      <c r="A147" s="1408"/>
      <c r="B147" s="1408"/>
      <c r="C147" s="1408"/>
      <c r="D147" s="1408"/>
      <c r="E147" s="1408"/>
      <c r="F147" s="1408"/>
      <c r="G147" s="1408"/>
      <c r="H147" s="1408"/>
      <c r="I147" s="1408"/>
      <c r="J147" s="1408"/>
      <c r="K147" s="1408"/>
      <c r="L147" s="1408"/>
      <c r="M147" s="1408"/>
      <c r="N147" s="1408"/>
      <c r="O147" s="1408"/>
    </row>
    <row r="148" spans="1:15">
      <c r="A148" s="1408"/>
      <c r="B148" s="1408"/>
      <c r="C148" s="1408"/>
      <c r="D148" s="1408"/>
      <c r="E148" s="1408"/>
      <c r="F148" s="1408"/>
      <c r="G148" s="1408"/>
      <c r="H148" s="1408"/>
      <c r="I148" s="1408"/>
      <c r="J148" s="1408"/>
      <c r="K148" s="1408"/>
      <c r="L148" s="1408"/>
      <c r="M148" s="1408"/>
      <c r="N148" s="1408"/>
      <c r="O148" s="1408"/>
    </row>
    <row r="149" spans="1:15">
      <c r="M149" s="1408"/>
      <c r="N149" s="1408"/>
      <c r="O149" s="1408"/>
    </row>
  </sheetData>
  <mergeCells count="8">
    <mergeCell ref="A48:E48"/>
    <mergeCell ref="M58:O58"/>
    <mergeCell ref="A2:J2"/>
    <mergeCell ref="M2:O2"/>
    <mergeCell ref="C4:E4"/>
    <mergeCell ref="I4:J4"/>
    <mergeCell ref="G21:L21"/>
    <mergeCell ref="A43:H43"/>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101"/>
  <sheetViews>
    <sheetView topLeftCell="A49" workbookViewId="0">
      <selection activeCell="L70" sqref="L70"/>
    </sheetView>
  </sheetViews>
  <sheetFormatPr defaultRowHeight="12.6"/>
  <cols>
    <col min="1" max="1" width="20.85546875" style="55" customWidth="1"/>
    <col min="2" max="2" width="16.85546875" style="55" customWidth="1"/>
    <col min="3" max="5" width="9.140625" style="55"/>
  </cols>
  <sheetData>
    <row r="1" spans="1:6">
      <c r="F1" s="55"/>
    </row>
    <row r="2" spans="1:6" ht="18">
      <c r="A2" s="21" t="s">
        <v>797</v>
      </c>
      <c r="F2" s="55"/>
    </row>
    <row r="3" spans="1:6">
      <c r="A3" s="43"/>
      <c r="B3" s="43"/>
      <c r="C3" s="43"/>
      <c r="D3" s="43"/>
      <c r="E3" s="43"/>
      <c r="F3" s="55"/>
    </row>
    <row r="4" spans="1:6">
      <c r="A4" s="48" t="s">
        <v>398</v>
      </c>
      <c r="B4" s="56" t="s">
        <v>401</v>
      </c>
      <c r="C4" s="48" t="s">
        <v>331</v>
      </c>
      <c r="D4" s="48"/>
      <c r="E4" s="48"/>
      <c r="F4" s="58"/>
    </row>
    <row r="5" spans="1:6">
      <c r="A5" s="48" t="s">
        <v>61</v>
      </c>
      <c r="B5" s="48"/>
      <c r="C5" s="56" t="s">
        <v>702</v>
      </c>
      <c r="D5" s="56" t="s">
        <v>15</v>
      </c>
      <c r="E5" s="56" t="s">
        <v>16</v>
      </c>
      <c r="F5" s="58"/>
    </row>
    <row r="6" spans="1:6">
      <c r="A6" s="59" t="s">
        <v>21</v>
      </c>
      <c r="B6" s="53">
        <v>0.85</v>
      </c>
      <c r="C6" s="49">
        <v>8.2719372319999991</v>
      </c>
      <c r="D6" s="49">
        <v>12.691059259999999</v>
      </c>
      <c r="E6" s="49">
        <v>20.962996491999998</v>
      </c>
      <c r="F6" s="55"/>
    </row>
    <row r="7" spans="1:6">
      <c r="A7" s="50" t="s">
        <v>593</v>
      </c>
      <c r="B7" s="53">
        <v>0.32700000000000001</v>
      </c>
      <c r="C7" s="49">
        <v>10.127574704000001</v>
      </c>
      <c r="D7" s="49">
        <v>0.73715342500000003</v>
      </c>
      <c r="E7" s="49">
        <v>10.864728129000001</v>
      </c>
      <c r="F7" s="55"/>
    </row>
    <row r="8" spans="1:6">
      <c r="A8" s="50" t="s">
        <v>33</v>
      </c>
      <c r="B8" s="53">
        <v>0.45</v>
      </c>
      <c r="C8" s="49">
        <v>26.710242015999999</v>
      </c>
      <c r="D8" s="49">
        <v>3.492794548</v>
      </c>
      <c r="E8" s="49">
        <v>30.203036563999998</v>
      </c>
      <c r="F8" s="55"/>
    </row>
    <row r="9" spans="1:6">
      <c r="A9" s="50" t="s">
        <v>163</v>
      </c>
      <c r="B9" s="53">
        <v>0.65129999999999999</v>
      </c>
      <c r="C9" s="49">
        <v>3.8507118249999999</v>
      </c>
      <c r="D9" s="49">
        <v>0</v>
      </c>
      <c r="E9" s="49">
        <v>3.8507118249999999</v>
      </c>
      <c r="F9" s="55"/>
    </row>
    <row r="10" spans="1:6">
      <c r="A10" s="50" t="s">
        <v>594</v>
      </c>
      <c r="B10" s="53">
        <v>0.58899999999999997</v>
      </c>
      <c r="C10" s="49">
        <v>3.7754884820000001</v>
      </c>
      <c r="D10" s="49">
        <v>0</v>
      </c>
      <c r="E10" s="49">
        <v>3.7754884820000001</v>
      </c>
      <c r="F10" s="55"/>
    </row>
    <row r="11" spans="1:6">
      <c r="A11" s="50" t="s">
        <v>42</v>
      </c>
      <c r="B11" s="330">
        <v>0.36660500000000001</v>
      </c>
      <c r="C11" s="49">
        <v>62.156190277</v>
      </c>
      <c r="D11" s="49">
        <v>0</v>
      </c>
      <c r="E11" s="49">
        <v>62.156190277</v>
      </c>
      <c r="F11" s="55"/>
    </row>
    <row r="12" spans="1:6">
      <c r="A12" s="50" t="s">
        <v>47</v>
      </c>
      <c r="B12" s="53">
        <v>0.7</v>
      </c>
      <c r="C12" s="49">
        <v>103.526792395</v>
      </c>
      <c r="D12" s="49">
        <v>33.501758246999998</v>
      </c>
      <c r="E12" s="49">
        <v>137.028550642</v>
      </c>
      <c r="F12" s="55"/>
    </row>
    <row r="13" spans="1:6">
      <c r="A13" s="50" t="s">
        <v>51</v>
      </c>
      <c r="B13" s="53">
        <v>0.1241</v>
      </c>
      <c r="C13" s="49">
        <v>9.8600580210000004</v>
      </c>
      <c r="D13" s="49">
        <v>1.9578529039999999</v>
      </c>
      <c r="E13" s="49">
        <v>11.817910925</v>
      </c>
      <c r="F13" s="55"/>
    </row>
    <row r="14" spans="1:6">
      <c r="A14" s="50" t="s">
        <v>173</v>
      </c>
      <c r="B14" s="127" t="s">
        <v>162</v>
      </c>
      <c r="C14" s="49">
        <v>0.17530559700000001</v>
      </c>
      <c r="D14" s="49">
        <v>1.056694274</v>
      </c>
      <c r="E14" s="49">
        <v>1.231999871</v>
      </c>
      <c r="F14" s="55"/>
    </row>
    <row r="15" spans="1:6">
      <c r="A15" s="50" t="s">
        <v>419</v>
      </c>
      <c r="B15" s="53">
        <v>0.1988</v>
      </c>
      <c r="C15" s="49">
        <v>0.59337198300000005</v>
      </c>
      <c r="D15" s="49">
        <v>3.690225452</v>
      </c>
      <c r="E15" s="49">
        <v>4.2835974349999999</v>
      </c>
      <c r="F15" s="55"/>
    </row>
    <row r="16" spans="1:6">
      <c r="A16" s="50" t="s">
        <v>56</v>
      </c>
      <c r="B16" s="53">
        <v>0.55300000000000005</v>
      </c>
      <c r="C16" s="49">
        <v>38.489959441000003</v>
      </c>
      <c r="D16" s="49">
        <v>26.398952027</v>
      </c>
      <c r="E16" s="49">
        <v>64.888911468000003</v>
      </c>
      <c r="F16" s="55"/>
    </row>
    <row r="17" spans="1:6">
      <c r="A17" s="50" t="s">
        <v>57</v>
      </c>
      <c r="B17" s="53">
        <v>0.58550000000000002</v>
      </c>
      <c r="C17" s="49">
        <v>28.170202158999999</v>
      </c>
      <c r="D17" s="49">
        <v>55.132400685</v>
      </c>
      <c r="E17" s="49">
        <v>83.302602844000006</v>
      </c>
      <c r="F17" s="55"/>
    </row>
    <row r="18" spans="1:6">
      <c r="A18" s="50" t="s">
        <v>60</v>
      </c>
      <c r="B18" s="53">
        <v>0.43969999999999998</v>
      </c>
      <c r="C18" s="49">
        <v>10.265867375999999</v>
      </c>
      <c r="D18" s="49">
        <v>13.944031123</v>
      </c>
      <c r="E18" s="49">
        <v>24.209898498999998</v>
      </c>
      <c r="F18" s="55"/>
    </row>
    <row r="19" spans="1:6">
      <c r="A19" s="50" t="s">
        <v>68</v>
      </c>
      <c r="B19" s="53">
        <v>0.2</v>
      </c>
      <c r="C19" s="49">
        <v>5.3441037100000006</v>
      </c>
      <c r="D19" s="49">
        <v>7.2138864930000004</v>
      </c>
      <c r="E19" s="49">
        <v>12.557990203000001</v>
      </c>
      <c r="F19" s="55"/>
    </row>
    <row r="20" spans="1:6">
      <c r="A20" s="50" t="s">
        <v>71</v>
      </c>
      <c r="B20" s="127" t="s">
        <v>164</v>
      </c>
      <c r="C20" s="49">
        <v>19.371873417</v>
      </c>
      <c r="D20" s="49">
        <v>1.2810201369999998</v>
      </c>
      <c r="E20" s="49">
        <v>20.652893554000002</v>
      </c>
      <c r="F20" s="55"/>
    </row>
    <row r="21" spans="1:6">
      <c r="A21" s="50" t="s">
        <v>74</v>
      </c>
      <c r="B21" s="127" t="s">
        <v>167</v>
      </c>
      <c r="C21" s="49">
        <v>81.598449587000005</v>
      </c>
      <c r="D21" s="49">
        <v>34.680709041</v>
      </c>
      <c r="E21" s="49">
        <v>116.279158628</v>
      </c>
      <c r="F21" s="55"/>
    </row>
    <row r="22" spans="1:6">
      <c r="A22" s="50" t="s">
        <v>178</v>
      </c>
      <c r="B22" s="127" t="s">
        <v>174</v>
      </c>
      <c r="C22" s="49">
        <v>29.536174122999999</v>
      </c>
      <c r="D22" s="49">
        <v>104.897272849</v>
      </c>
      <c r="E22" s="49">
        <v>134.43344697199998</v>
      </c>
      <c r="F22" s="55"/>
    </row>
    <row r="23" spans="1:6">
      <c r="A23" s="50" t="s">
        <v>83</v>
      </c>
      <c r="B23" s="127" t="s">
        <v>175</v>
      </c>
      <c r="C23" s="49">
        <v>38.322203789</v>
      </c>
      <c r="D23" s="49">
        <v>0.58921813700000003</v>
      </c>
      <c r="E23" s="49">
        <v>38.911421926000003</v>
      </c>
      <c r="F23" s="55"/>
    </row>
    <row r="24" spans="1:6">
      <c r="A24" s="50" t="s">
        <v>85</v>
      </c>
      <c r="B24" s="53">
        <v>0.33529999999999999</v>
      </c>
      <c r="C24" s="49">
        <v>4.9352168089999999</v>
      </c>
      <c r="D24" s="49">
        <v>18.620849014000001</v>
      </c>
      <c r="E24" s="49">
        <v>23.556065823000001</v>
      </c>
      <c r="F24" s="55"/>
    </row>
    <row r="25" spans="1:6">
      <c r="A25" s="50" t="s">
        <v>88</v>
      </c>
      <c r="B25" s="127" t="s">
        <v>176</v>
      </c>
      <c r="C25" s="49">
        <v>42.080207286000004</v>
      </c>
      <c r="D25" s="49">
        <v>17.598185863999998</v>
      </c>
      <c r="E25" s="49">
        <v>59.678393149999998</v>
      </c>
      <c r="F25" s="55"/>
    </row>
    <row r="26" spans="1:6">
      <c r="A26" s="50" t="s">
        <v>466</v>
      </c>
      <c r="B26" s="53">
        <v>0.41499999999999998</v>
      </c>
      <c r="C26" s="49">
        <v>7.9077310819999997</v>
      </c>
      <c r="D26" s="49">
        <v>4.0506794999999998E-2</v>
      </c>
      <c r="E26" s="49">
        <v>7.9482378769999995</v>
      </c>
      <c r="F26" s="55"/>
    </row>
    <row r="27" spans="1:6">
      <c r="A27" s="50" t="s">
        <v>105</v>
      </c>
      <c r="B27" s="53">
        <v>0.30580000000000002</v>
      </c>
      <c r="C27" s="49">
        <v>8.5287531889999997</v>
      </c>
      <c r="D27" s="49">
        <v>122.721091233</v>
      </c>
      <c r="E27" s="49">
        <v>131.249844422</v>
      </c>
      <c r="F27" s="55"/>
    </row>
    <row r="28" spans="1:6">
      <c r="A28" s="50" t="s">
        <v>106</v>
      </c>
      <c r="B28" s="53">
        <v>0.30580000000000002</v>
      </c>
      <c r="C28" s="49">
        <v>41.819338492999997</v>
      </c>
      <c r="D28" s="49">
        <v>0</v>
      </c>
      <c r="E28" s="49">
        <v>41.819338492999997</v>
      </c>
      <c r="F28" s="55"/>
    </row>
    <row r="29" spans="1:6">
      <c r="A29" s="50" t="s">
        <v>108</v>
      </c>
      <c r="B29" s="53">
        <v>0.58840000000000003</v>
      </c>
      <c r="C29" s="49">
        <v>17.352995983</v>
      </c>
      <c r="D29" s="49">
        <v>3.0602581099999999</v>
      </c>
      <c r="E29" s="49">
        <v>20.413254092999999</v>
      </c>
      <c r="F29" s="55"/>
    </row>
    <row r="30" spans="1:6">
      <c r="A30" s="50" t="s">
        <v>636</v>
      </c>
      <c r="B30" s="53">
        <v>0.28849999999999998</v>
      </c>
      <c r="C30" s="49">
        <v>0.94024337300000005</v>
      </c>
      <c r="D30" s="49">
        <v>0.81857317799999996</v>
      </c>
      <c r="E30" s="49">
        <v>1.758816551</v>
      </c>
      <c r="F30" s="55"/>
    </row>
    <row r="31" spans="1:6">
      <c r="A31" s="50" t="s">
        <v>225</v>
      </c>
      <c r="B31" s="53">
        <v>0.18</v>
      </c>
      <c r="C31" s="49">
        <v>2.1487583180000001</v>
      </c>
      <c r="D31" s="49">
        <v>5.911342E-3</v>
      </c>
      <c r="E31" s="49">
        <v>2.1546696600000002</v>
      </c>
      <c r="F31" s="55"/>
    </row>
    <row r="32" spans="1:6">
      <c r="A32" s="50" t="s">
        <v>112</v>
      </c>
      <c r="B32" s="127">
        <v>0.41499999999999998</v>
      </c>
      <c r="C32" s="49">
        <v>20.050314197000002</v>
      </c>
      <c r="D32" s="49">
        <v>1.0382115620000001</v>
      </c>
      <c r="E32" s="49">
        <v>21.088525759000003</v>
      </c>
      <c r="F32" s="55"/>
    </row>
    <row r="33" spans="1:6">
      <c r="A33" s="59" t="s">
        <v>285</v>
      </c>
      <c r="B33" s="127">
        <v>0.28849999999999998</v>
      </c>
      <c r="C33" s="49">
        <v>7.654171753</v>
      </c>
      <c r="D33" s="49">
        <v>0</v>
      </c>
      <c r="E33" s="49">
        <v>7.654171753</v>
      </c>
      <c r="F33" s="55"/>
    </row>
    <row r="34" spans="1:6">
      <c r="A34" s="50" t="s">
        <v>113</v>
      </c>
      <c r="B34" s="127">
        <v>0.53200000000000003</v>
      </c>
      <c r="C34" s="49">
        <v>16.679411679000001</v>
      </c>
      <c r="D34" s="49">
        <v>10.085294602999999</v>
      </c>
      <c r="E34" s="49">
        <v>26.764706281999999</v>
      </c>
      <c r="F34" s="55"/>
    </row>
    <row r="35" spans="1:6">
      <c r="A35" s="50" t="s">
        <v>460</v>
      </c>
      <c r="B35" s="127">
        <v>0.59599999999999997</v>
      </c>
      <c r="C35" s="49">
        <v>29.501117466</v>
      </c>
      <c r="D35" s="49">
        <v>3.3390319179999999</v>
      </c>
      <c r="E35" s="49">
        <v>32.840149384</v>
      </c>
      <c r="F35" s="55"/>
    </row>
    <row r="36" spans="1:6">
      <c r="A36" s="50" t="s">
        <v>114</v>
      </c>
      <c r="B36" s="127">
        <v>0.34570000000000001</v>
      </c>
      <c r="C36" s="49">
        <v>58.582189393</v>
      </c>
      <c r="D36" s="49">
        <v>70.356234055000002</v>
      </c>
      <c r="E36" s="49">
        <v>128.93842344800001</v>
      </c>
      <c r="F36" s="55"/>
    </row>
    <row r="37" spans="1:6">
      <c r="A37" s="59" t="s">
        <v>495</v>
      </c>
      <c r="B37" s="127">
        <v>0.45750000000000002</v>
      </c>
      <c r="C37" s="49">
        <v>2.1154661099999998</v>
      </c>
      <c r="D37" s="49">
        <v>2.3365412600000002</v>
      </c>
      <c r="E37" s="49">
        <v>4.4520073700000005</v>
      </c>
      <c r="F37" s="55"/>
    </row>
    <row r="38" spans="1:6">
      <c r="A38" s="1805" t="s">
        <v>382</v>
      </c>
      <c r="B38" s="1806"/>
      <c r="C38" s="1780">
        <v>740.44242126499989</v>
      </c>
      <c r="D38" s="1780">
        <v>551.28571753599999</v>
      </c>
      <c r="E38" s="1780">
        <v>1291.7281388009999</v>
      </c>
      <c r="F38" s="55"/>
    </row>
    <row r="39" spans="1:6">
      <c r="A39" s="130"/>
      <c r="B39" s="61"/>
      <c r="C39" s="60"/>
      <c r="D39" s="60"/>
      <c r="E39" s="60"/>
      <c r="F39" s="43"/>
    </row>
    <row r="40" spans="1:6">
      <c r="A40" s="131"/>
      <c r="B40" s="131"/>
      <c r="C40" s="131"/>
      <c r="D40" s="131"/>
      <c r="E40" s="60"/>
      <c r="F40" s="55"/>
    </row>
    <row r="41" spans="1:6">
      <c r="A41" s="132" t="s">
        <v>769</v>
      </c>
      <c r="B41" s="131"/>
      <c r="C41" s="131"/>
      <c r="D41" s="131"/>
      <c r="E41" s="60"/>
      <c r="F41" s="55"/>
    </row>
    <row r="42" spans="1:6">
      <c r="A42" s="133" t="s">
        <v>756</v>
      </c>
      <c r="B42" s="43"/>
      <c r="C42" s="43"/>
      <c r="D42" s="43"/>
      <c r="E42" s="43"/>
      <c r="F42" s="55"/>
    </row>
    <row r="43" spans="1:6">
      <c r="A43" s="132" t="s">
        <v>757</v>
      </c>
      <c r="B43" s="131"/>
      <c r="C43" s="131"/>
      <c r="D43" s="131"/>
      <c r="E43" s="60"/>
      <c r="F43" s="55"/>
    </row>
    <row r="44" spans="1:6">
      <c r="A44" s="132" t="s">
        <v>758</v>
      </c>
      <c r="B44" s="131"/>
      <c r="C44" s="131"/>
      <c r="D44" s="131"/>
      <c r="E44" s="60"/>
      <c r="F44" s="55"/>
    </row>
    <row r="45" spans="1:6">
      <c r="A45" s="132" t="s">
        <v>770</v>
      </c>
      <c r="B45" s="1231"/>
      <c r="C45" s="1232"/>
      <c r="D45" s="1232"/>
      <c r="E45" s="62"/>
      <c r="F45" s="63"/>
    </row>
    <row r="46" spans="1:6">
      <c r="A46" s="132" t="s">
        <v>625</v>
      </c>
      <c r="B46" s="61"/>
      <c r="C46" s="60"/>
      <c r="D46" s="60"/>
      <c r="E46" s="60"/>
      <c r="F46" s="43"/>
    </row>
    <row r="47" spans="1:6">
      <c r="A47" s="51"/>
      <c r="B47" s="51"/>
      <c r="C47" s="52"/>
      <c r="D47" s="52"/>
      <c r="E47" s="51"/>
      <c r="F47" s="43"/>
    </row>
    <row r="48" spans="1:6">
      <c r="A48" s="48" t="s">
        <v>334</v>
      </c>
      <c r="B48" s="56" t="s">
        <v>401</v>
      </c>
      <c r="C48" s="48" t="s">
        <v>331</v>
      </c>
      <c r="D48" s="48"/>
      <c r="E48" s="48"/>
      <c r="F48" s="57"/>
    </row>
    <row r="49" spans="1:6">
      <c r="A49" s="48" t="s">
        <v>61</v>
      </c>
      <c r="B49" s="48"/>
      <c r="C49" s="56" t="s">
        <v>702</v>
      </c>
      <c r="D49" s="56" t="s">
        <v>15</v>
      </c>
      <c r="E49" s="56" t="s">
        <v>16</v>
      </c>
      <c r="F49" s="58"/>
    </row>
    <row r="50" spans="1:6">
      <c r="A50" s="50" t="s">
        <v>223</v>
      </c>
      <c r="B50" s="53">
        <v>7.5999999999999998E-2</v>
      </c>
      <c r="C50" s="49">
        <v>20.721393637999999</v>
      </c>
      <c r="D50" s="49">
        <v>3.4863339180000001</v>
      </c>
      <c r="E50" s="49">
        <v>24.207727555999998</v>
      </c>
      <c r="F50" s="55"/>
    </row>
    <row r="51" spans="1:6">
      <c r="A51" s="50" t="s">
        <v>19</v>
      </c>
      <c r="B51" s="53">
        <v>0.1178</v>
      </c>
      <c r="C51" s="49">
        <v>0.78499108499999992</v>
      </c>
      <c r="D51" s="49">
        <v>1.5710192000000001E-2</v>
      </c>
      <c r="E51" s="49">
        <v>0.80070127699999993</v>
      </c>
      <c r="F51" s="55"/>
    </row>
    <row r="52" spans="1:6">
      <c r="A52" s="50" t="s">
        <v>31</v>
      </c>
      <c r="B52" s="53">
        <v>0.28916900000000001</v>
      </c>
      <c r="C52" s="49">
        <v>8.4306334790000008</v>
      </c>
      <c r="D52" s="49">
        <v>103.579110329</v>
      </c>
      <c r="E52" s="49">
        <v>112.009743808</v>
      </c>
      <c r="F52" s="55"/>
    </row>
    <row r="53" spans="1:6">
      <c r="A53" s="50" t="s">
        <v>288</v>
      </c>
      <c r="B53" s="53">
        <v>0.1482</v>
      </c>
      <c r="C53" s="49">
        <v>4.1054916160000001</v>
      </c>
      <c r="D53" s="49">
        <v>0.132699178</v>
      </c>
      <c r="E53" s="49">
        <v>4.2381907940000003</v>
      </c>
      <c r="F53" s="55"/>
    </row>
    <row r="54" spans="1:6">
      <c r="A54" s="50" t="s">
        <v>76</v>
      </c>
      <c r="B54" s="53">
        <v>0.6</v>
      </c>
      <c r="C54" s="49">
        <v>8.6355786430000006</v>
      </c>
      <c r="D54" s="49">
        <v>5.5845099730000003</v>
      </c>
      <c r="E54" s="49">
        <v>14.220088616000002</v>
      </c>
      <c r="F54" s="55"/>
    </row>
    <row r="55" spans="1:6">
      <c r="A55" s="50" t="s">
        <v>646</v>
      </c>
      <c r="B55" s="53">
        <v>0.1</v>
      </c>
      <c r="C55" s="49">
        <v>0.399232323</v>
      </c>
      <c r="D55" s="49">
        <v>2.1787622190000002</v>
      </c>
      <c r="E55" s="49">
        <v>2.5779945420000003</v>
      </c>
      <c r="F55" s="55"/>
    </row>
    <row r="56" spans="1:6">
      <c r="A56" s="1805" t="s">
        <v>338</v>
      </c>
      <c r="B56" s="1807"/>
      <c r="C56" s="1780">
        <v>43.077320784000001</v>
      </c>
      <c r="D56" s="1780">
        <v>114.977125809</v>
      </c>
      <c r="E56" s="1780">
        <v>158.05444659299999</v>
      </c>
      <c r="F56" s="55"/>
    </row>
    <row r="57" spans="1:6">
      <c r="A57" s="1782" t="s">
        <v>43</v>
      </c>
      <c r="B57" s="1808"/>
      <c r="C57" s="1780">
        <v>783.51974204899989</v>
      </c>
      <c r="D57" s="1780">
        <v>666.26284334499996</v>
      </c>
      <c r="E57" s="1780">
        <v>1449.7825853939999</v>
      </c>
      <c r="F57" s="55"/>
    </row>
    <row r="58" spans="1:6">
      <c r="A58" s="43"/>
      <c r="B58" s="43"/>
      <c r="C58" s="43"/>
      <c r="D58" s="43"/>
      <c r="E58" s="43"/>
      <c r="F58" s="55"/>
    </row>
    <row r="59" spans="1:6">
      <c r="F59" s="55"/>
    </row>
    <row r="60" spans="1:6">
      <c r="F60" s="55"/>
    </row>
    <row r="61" spans="1:6">
      <c r="A61" s="65" t="s">
        <v>359</v>
      </c>
      <c r="B61" s="56" t="s">
        <v>401</v>
      </c>
      <c r="C61" s="2165" t="s">
        <v>483</v>
      </c>
      <c r="D61" s="2165"/>
      <c r="E61" s="2165"/>
      <c r="F61" s="55"/>
    </row>
    <row r="62" spans="1:6">
      <c r="A62" s="1238"/>
      <c r="B62" s="1239"/>
      <c r="C62" s="1240" t="s">
        <v>64</v>
      </c>
      <c r="D62" s="1239" t="s">
        <v>15</v>
      </c>
      <c r="E62" s="1239" t="s">
        <v>16</v>
      </c>
      <c r="F62" s="55"/>
    </row>
    <row r="63" spans="1:6">
      <c r="A63" s="1236" t="s">
        <v>352</v>
      </c>
      <c r="B63" s="53">
        <v>0.17</v>
      </c>
      <c r="C63" s="1241">
        <v>5.48</v>
      </c>
      <c r="D63" s="116"/>
      <c r="E63" s="116">
        <f>C63+D63</f>
        <v>5.48</v>
      </c>
      <c r="F63" s="55"/>
    </row>
    <row r="64" spans="1:6">
      <c r="A64" s="1236" t="s">
        <v>795</v>
      </c>
      <c r="B64" s="53">
        <v>0.2132</v>
      </c>
      <c r="C64" s="1241">
        <v>8.0000000000000002E-3</v>
      </c>
      <c r="D64" s="116"/>
      <c r="E64" s="116">
        <f t="shared" ref="E64:E99" si="0">C64+D64</f>
        <v>8.0000000000000002E-3</v>
      </c>
      <c r="F64" s="55"/>
    </row>
    <row r="65" spans="1:6">
      <c r="A65" s="1236" t="s">
        <v>464</v>
      </c>
      <c r="B65" s="53">
        <v>0.3</v>
      </c>
      <c r="C65" s="1241"/>
      <c r="D65" s="116">
        <v>1.2789999999999999</v>
      </c>
      <c r="E65" s="116">
        <f t="shared" si="0"/>
        <v>1.2789999999999999</v>
      </c>
      <c r="F65" s="55"/>
    </row>
    <row r="66" spans="1:6">
      <c r="A66" s="1236" t="s">
        <v>631</v>
      </c>
      <c r="B66" s="53">
        <v>5.8799999999999998E-2</v>
      </c>
      <c r="C66" s="1241">
        <v>0.91600000000000004</v>
      </c>
      <c r="D66" s="116">
        <v>3.4000000000000002E-2</v>
      </c>
      <c r="E66" s="116">
        <f t="shared" si="0"/>
        <v>0.95000000000000007</v>
      </c>
      <c r="F66" s="55"/>
    </row>
    <row r="67" spans="1:6">
      <c r="A67" s="1236" t="s">
        <v>796</v>
      </c>
      <c r="B67" s="53">
        <v>0.75</v>
      </c>
      <c r="C67" s="1241">
        <v>1.48</v>
      </c>
      <c r="D67" s="116"/>
      <c r="E67" s="116">
        <f t="shared" si="0"/>
        <v>1.48</v>
      </c>
      <c r="F67" s="55"/>
    </row>
    <row r="68" spans="1:6">
      <c r="A68" s="1236" t="s">
        <v>690</v>
      </c>
      <c r="B68" s="53">
        <v>8.5599999999999996E-2</v>
      </c>
      <c r="C68" s="1241">
        <v>70.019000000000005</v>
      </c>
      <c r="D68" s="116"/>
      <c r="E68" s="116">
        <f t="shared" si="0"/>
        <v>70.019000000000005</v>
      </c>
      <c r="F68" s="55"/>
    </row>
    <row r="69" spans="1:6">
      <c r="A69" s="1236" t="s">
        <v>516</v>
      </c>
      <c r="B69" s="53">
        <v>0.255</v>
      </c>
      <c r="C69" s="1241">
        <v>9.1340000000000003</v>
      </c>
      <c r="D69" s="116">
        <v>27.122</v>
      </c>
      <c r="E69" s="116">
        <f t="shared" si="0"/>
        <v>36.256</v>
      </c>
    </row>
    <row r="70" spans="1:6">
      <c r="A70" s="1236" t="s">
        <v>452</v>
      </c>
      <c r="B70" s="53">
        <v>9.6699999999999994E-2</v>
      </c>
      <c r="C70" s="1241">
        <v>13.644</v>
      </c>
      <c r="D70" s="116"/>
      <c r="E70" s="116">
        <f t="shared" si="0"/>
        <v>13.644</v>
      </c>
    </row>
    <row r="71" spans="1:6">
      <c r="A71" s="1236" t="s">
        <v>691</v>
      </c>
      <c r="B71" s="53">
        <v>0.23330000000000001</v>
      </c>
      <c r="C71" s="1241">
        <v>29.091000000000001</v>
      </c>
      <c r="D71" s="116"/>
      <c r="E71" s="116">
        <f t="shared" si="0"/>
        <v>29.091000000000001</v>
      </c>
    </row>
    <row r="72" spans="1:6">
      <c r="A72" s="1236" t="s">
        <v>444</v>
      </c>
      <c r="B72" s="53">
        <v>0.1333</v>
      </c>
      <c r="C72" s="1241">
        <v>21.672000000000001</v>
      </c>
      <c r="D72" s="116"/>
      <c r="E72" s="116">
        <f t="shared" si="0"/>
        <v>21.672000000000001</v>
      </c>
    </row>
    <row r="73" spans="1:6">
      <c r="A73" s="1236" t="s">
        <v>445</v>
      </c>
      <c r="B73" s="53">
        <v>0.1333</v>
      </c>
      <c r="C73" s="1241">
        <v>27.555</v>
      </c>
      <c r="D73" s="116"/>
      <c r="E73" s="116">
        <f t="shared" si="0"/>
        <v>27.555</v>
      </c>
    </row>
    <row r="74" spans="1:6">
      <c r="A74" s="1236" t="s">
        <v>692</v>
      </c>
      <c r="B74" s="53">
        <v>0.1333</v>
      </c>
      <c r="C74" s="1241">
        <v>2.4289999999999998</v>
      </c>
      <c r="D74" s="116"/>
      <c r="E74" s="116">
        <f t="shared" si="0"/>
        <v>2.4289999999999998</v>
      </c>
    </row>
    <row r="75" spans="1:6">
      <c r="A75" s="1236" t="s">
        <v>442</v>
      </c>
      <c r="B75" s="53">
        <v>0.23330000000000001</v>
      </c>
      <c r="C75" s="1241">
        <v>56.143000000000001</v>
      </c>
      <c r="D75" s="116"/>
      <c r="E75" s="116">
        <f t="shared" si="0"/>
        <v>56.143000000000001</v>
      </c>
    </row>
    <row r="76" spans="1:6">
      <c r="A76" s="1236" t="s">
        <v>454</v>
      </c>
      <c r="B76" s="53">
        <v>0.23330000000000001</v>
      </c>
      <c r="C76" s="1241">
        <v>21.913</v>
      </c>
      <c r="D76" s="116"/>
      <c r="E76" s="116">
        <f t="shared" si="0"/>
        <v>21.913</v>
      </c>
    </row>
    <row r="77" spans="1:6">
      <c r="A77" s="1236" t="s">
        <v>152</v>
      </c>
      <c r="B77" s="53">
        <v>0.31850000000000001</v>
      </c>
      <c r="C77" s="1241"/>
      <c r="D77" s="116">
        <v>42.131999999999998</v>
      </c>
      <c r="E77" s="116">
        <f t="shared" si="0"/>
        <v>42.131999999999998</v>
      </c>
    </row>
    <row r="78" spans="1:6">
      <c r="A78" s="1236" t="s">
        <v>150</v>
      </c>
      <c r="B78" s="53">
        <v>0.5</v>
      </c>
      <c r="C78" s="1241">
        <v>24.634</v>
      </c>
      <c r="D78" s="116"/>
      <c r="E78" s="116">
        <f t="shared" si="0"/>
        <v>24.634</v>
      </c>
    </row>
    <row r="79" spans="1:6">
      <c r="A79" s="1236" t="s">
        <v>449</v>
      </c>
      <c r="B79" s="53">
        <v>0.1333</v>
      </c>
      <c r="C79" s="1241">
        <v>4.2080000000000002</v>
      </c>
      <c r="D79" s="116"/>
      <c r="E79" s="116">
        <f t="shared" si="0"/>
        <v>4.2080000000000002</v>
      </c>
    </row>
    <row r="80" spans="1:6">
      <c r="A80" s="1236" t="s">
        <v>235</v>
      </c>
      <c r="B80" s="53">
        <v>0.4</v>
      </c>
      <c r="C80" s="1241">
        <v>8.9260000000000002</v>
      </c>
      <c r="D80" s="116"/>
      <c r="E80" s="116">
        <f t="shared" si="0"/>
        <v>8.9260000000000002</v>
      </c>
    </row>
    <row r="81" spans="1:5">
      <c r="A81" s="1236" t="s">
        <v>148</v>
      </c>
      <c r="B81" s="53">
        <v>0.05</v>
      </c>
      <c r="C81" s="1241">
        <v>6.2809999999999997</v>
      </c>
      <c r="D81" s="116"/>
      <c r="E81" s="116">
        <f t="shared" si="0"/>
        <v>6.2809999999999997</v>
      </c>
    </row>
    <row r="82" spans="1:5">
      <c r="A82" s="1236" t="s">
        <v>220</v>
      </c>
      <c r="B82" s="53">
        <v>0.15</v>
      </c>
      <c r="C82" s="1241">
        <v>11.930999999999999</v>
      </c>
      <c r="D82" s="116"/>
      <c r="E82" s="116">
        <f t="shared" si="0"/>
        <v>11.930999999999999</v>
      </c>
    </row>
    <row r="83" spans="1:5">
      <c r="A83" s="1236" t="s">
        <v>737</v>
      </c>
      <c r="B83" s="53">
        <v>0.08</v>
      </c>
      <c r="C83" s="1241">
        <v>2.3359999999999999</v>
      </c>
      <c r="D83" s="116"/>
      <c r="E83" s="116">
        <f t="shared" si="0"/>
        <v>2.3359999999999999</v>
      </c>
    </row>
    <row r="84" spans="1:5">
      <c r="A84" s="1236" t="s">
        <v>531</v>
      </c>
      <c r="B84" s="53">
        <v>0.25</v>
      </c>
      <c r="C84" s="1241">
        <v>4.7480000000000002</v>
      </c>
      <c r="D84" s="116"/>
      <c r="E84" s="116">
        <f t="shared" si="0"/>
        <v>4.7480000000000002</v>
      </c>
    </row>
    <row r="85" spans="1:5">
      <c r="A85" s="1236" t="s">
        <v>681</v>
      </c>
      <c r="B85" s="53">
        <v>0.3</v>
      </c>
      <c r="C85" s="1241">
        <v>0.53800000000000003</v>
      </c>
      <c r="D85" s="116">
        <v>0.111</v>
      </c>
      <c r="E85" s="116">
        <f t="shared" si="0"/>
        <v>0.64900000000000002</v>
      </c>
    </row>
    <row r="86" spans="1:5">
      <c r="A86" s="1236" t="s">
        <v>662</v>
      </c>
      <c r="B86" s="53">
        <v>0.25</v>
      </c>
      <c r="C86" s="1241">
        <v>2.2829999999999999</v>
      </c>
      <c r="D86" s="116">
        <v>0.19700000000000001</v>
      </c>
      <c r="E86" s="116">
        <f t="shared" si="0"/>
        <v>2.48</v>
      </c>
    </row>
    <row r="87" spans="1:5">
      <c r="A87" s="1236" t="s">
        <v>761</v>
      </c>
      <c r="B87" s="53">
        <v>0.18329999999999999</v>
      </c>
      <c r="C87" s="1241">
        <v>1.2E-2</v>
      </c>
      <c r="D87" s="116">
        <v>5.548</v>
      </c>
      <c r="E87" s="116">
        <f t="shared" si="0"/>
        <v>5.56</v>
      </c>
    </row>
    <row r="88" spans="1:5">
      <c r="A88" s="1236" t="s">
        <v>763</v>
      </c>
      <c r="B88" s="53">
        <v>0.5</v>
      </c>
      <c r="C88" s="1241">
        <v>2.3E-2</v>
      </c>
      <c r="D88" s="116">
        <v>10.156000000000001</v>
      </c>
      <c r="E88" s="116">
        <f t="shared" si="0"/>
        <v>10.179</v>
      </c>
    </row>
    <row r="89" spans="1:5">
      <c r="A89" s="1236" t="s">
        <v>764</v>
      </c>
      <c r="B89" s="53">
        <v>0.26669999999999999</v>
      </c>
      <c r="C89" s="1241">
        <v>8.9999999999999993E-3</v>
      </c>
      <c r="D89" s="116">
        <v>4.4560000000000004</v>
      </c>
      <c r="E89" s="116">
        <f t="shared" si="0"/>
        <v>4.4650000000000007</v>
      </c>
    </row>
    <row r="90" spans="1:5">
      <c r="A90" s="1236" t="s">
        <v>682</v>
      </c>
      <c r="B90" s="53">
        <v>0.35</v>
      </c>
      <c r="C90" s="1241">
        <v>0.10100000000000001</v>
      </c>
      <c r="D90" s="116">
        <v>1.4999999999999999E-2</v>
      </c>
      <c r="E90" s="116">
        <f t="shared" si="0"/>
        <v>0.11600000000000001</v>
      </c>
    </row>
    <row r="91" spans="1:5">
      <c r="A91" s="1236" t="s">
        <v>762</v>
      </c>
      <c r="B91" s="53">
        <v>0.25</v>
      </c>
      <c r="C91" s="1241">
        <v>1.2999999999999999E-2</v>
      </c>
      <c r="D91" s="116">
        <v>0.26600000000000001</v>
      </c>
      <c r="E91" s="116">
        <f t="shared" si="0"/>
        <v>0.27900000000000003</v>
      </c>
    </row>
    <row r="92" spans="1:5">
      <c r="A92" s="1236" t="s">
        <v>450</v>
      </c>
      <c r="B92" s="53">
        <v>0.1333</v>
      </c>
      <c r="C92" s="1241">
        <v>12.616</v>
      </c>
      <c r="D92" s="116"/>
      <c r="E92" s="116">
        <f t="shared" si="0"/>
        <v>12.616</v>
      </c>
    </row>
    <row r="93" spans="1:5">
      <c r="A93" s="1236" t="s">
        <v>696</v>
      </c>
      <c r="B93" s="53">
        <v>0.1333</v>
      </c>
      <c r="C93" s="1241">
        <v>12.534000000000001</v>
      </c>
      <c r="D93" s="116"/>
      <c r="E93" s="116">
        <f t="shared" si="0"/>
        <v>12.534000000000001</v>
      </c>
    </row>
    <row r="94" spans="1:5">
      <c r="A94" s="1236" t="s">
        <v>123</v>
      </c>
      <c r="B94" s="53">
        <v>0.1885</v>
      </c>
      <c r="C94" s="1241">
        <v>38.479999999999997</v>
      </c>
      <c r="D94" s="116"/>
      <c r="E94" s="116">
        <f t="shared" si="0"/>
        <v>38.479999999999997</v>
      </c>
    </row>
    <row r="95" spans="1:5">
      <c r="A95" s="1236" t="s">
        <v>765</v>
      </c>
      <c r="B95" s="53">
        <v>0.32500000000000001</v>
      </c>
      <c r="C95" s="1241">
        <v>4.0000000000000001E-3</v>
      </c>
      <c r="D95" s="116">
        <v>1.637</v>
      </c>
      <c r="E95" s="116">
        <f t="shared" si="0"/>
        <v>1.641</v>
      </c>
    </row>
    <row r="96" spans="1:5">
      <c r="A96" s="1236" t="s">
        <v>649</v>
      </c>
      <c r="B96" s="53">
        <v>0.37</v>
      </c>
      <c r="C96" s="1241">
        <v>6.2359999999999998</v>
      </c>
      <c r="D96" s="116"/>
      <c r="E96" s="116">
        <f t="shared" si="0"/>
        <v>6.2359999999999998</v>
      </c>
    </row>
    <row r="97" spans="1:5">
      <c r="A97" s="1236" t="s">
        <v>501</v>
      </c>
      <c r="B97" s="53">
        <v>0.2</v>
      </c>
      <c r="C97" s="1241">
        <v>3.1110000000000002</v>
      </c>
      <c r="D97" s="116"/>
      <c r="E97" s="116">
        <f t="shared" si="0"/>
        <v>3.1110000000000002</v>
      </c>
    </row>
    <row r="98" spans="1:5">
      <c r="A98" s="1236" t="s">
        <v>90</v>
      </c>
      <c r="B98" s="53">
        <v>0.25</v>
      </c>
      <c r="C98" s="1241">
        <v>16.292000000000002</v>
      </c>
      <c r="D98" s="116">
        <v>0.77</v>
      </c>
      <c r="E98" s="116">
        <f t="shared" si="0"/>
        <v>17.062000000000001</v>
      </c>
    </row>
    <row r="99" spans="1:5">
      <c r="A99" s="1236" t="s">
        <v>663</v>
      </c>
      <c r="B99" s="53">
        <v>0.25</v>
      </c>
      <c r="C99" s="1241">
        <v>3.5419999999999998</v>
      </c>
      <c r="D99" s="116">
        <v>0.34899999999999998</v>
      </c>
      <c r="E99" s="116">
        <f t="shared" si="0"/>
        <v>3.891</v>
      </c>
    </row>
    <row r="100" spans="1:5">
      <c r="A100" s="1815" t="s">
        <v>766</v>
      </c>
      <c r="B100" s="1815"/>
      <c r="C100" s="1822">
        <f>SUM(C63:C99)</f>
        <v>418.34200000000004</v>
      </c>
      <c r="D100" s="1822">
        <f>SUM(D63:D99)</f>
        <v>94.072000000000017</v>
      </c>
      <c r="E100" s="1822">
        <f>SUM(E63:E99)</f>
        <v>512.41399999999999</v>
      </c>
    </row>
    <row r="101" spans="1:5">
      <c r="A101" s="2186" t="s">
        <v>660</v>
      </c>
      <c r="B101" s="2186"/>
      <c r="C101" s="1228"/>
      <c r="D101" s="1228"/>
      <c r="E101" s="1228"/>
    </row>
  </sheetData>
  <mergeCells count="2">
    <mergeCell ref="C61:E61"/>
    <mergeCell ref="A101:B101"/>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K109"/>
  <sheetViews>
    <sheetView workbookViewId="0">
      <selection activeCell="A2" sqref="A2"/>
    </sheetView>
  </sheetViews>
  <sheetFormatPr defaultRowHeight="12.6"/>
  <sheetData>
    <row r="2" spans="1:11" ht="18">
      <c r="A2" s="21" t="s">
        <v>798</v>
      </c>
      <c r="B2" s="55"/>
      <c r="C2" s="55"/>
      <c r="D2" s="55"/>
      <c r="E2" s="55"/>
    </row>
    <row r="3" spans="1:11">
      <c r="A3" s="43"/>
      <c r="B3" s="43"/>
      <c r="C3" s="43"/>
      <c r="D3" s="43"/>
      <c r="E3" s="43"/>
    </row>
    <row r="4" spans="1:11">
      <c r="A4" s="48" t="s">
        <v>398</v>
      </c>
      <c r="B4" s="56" t="s">
        <v>401</v>
      </c>
      <c r="C4" s="48" t="s">
        <v>331</v>
      </c>
      <c r="D4" s="48"/>
      <c r="E4" s="48"/>
      <c r="F4" s="55"/>
      <c r="G4" s="55"/>
      <c r="H4" s="55"/>
      <c r="I4" s="55"/>
      <c r="J4" s="55"/>
      <c r="K4" s="55"/>
    </row>
    <row r="5" spans="1:11">
      <c r="A5" s="48" t="s">
        <v>61</v>
      </c>
      <c r="B5" s="48"/>
      <c r="C5" s="56" t="s">
        <v>702</v>
      </c>
      <c r="D5" s="56" t="s">
        <v>15</v>
      </c>
      <c r="E5" s="56" t="s">
        <v>16</v>
      </c>
      <c r="F5" s="55"/>
      <c r="G5" s="55"/>
      <c r="H5" s="55"/>
      <c r="I5" s="55"/>
      <c r="J5" s="55"/>
      <c r="K5" s="55"/>
    </row>
    <row r="6" spans="1:11">
      <c r="A6" s="59" t="s">
        <v>21</v>
      </c>
      <c r="B6" s="53">
        <v>0.85</v>
      </c>
      <c r="C6" s="49">
        <v>9.4091525187173914</v>
      </c>
      <c r="D6" s="49">
        <v>14.505581629739126</v>
      </c>
      <c r="E6" s="49">
        <v>23.914734148456517</v>
      </c>
      <c r="F6" s="55"/>
      <c r="G6" s="55"/>
      <c r="H6" s="55"/>
      <c r="I6" s="55"/>
      <c r="J6" s="55"/>
      <c r="K6" s="55"/>
    </row>
    <row r="7" spans="1:11">
      <c r="A7" s="50" t="s">
        <v>593</v>
      </c>
      <c r="B7" s="53">
        <v>0.32700000000000001</v>
      </c>
      <c r="C7" s="49">
        <v>10.045340563869569</v>
      </c>
      <c r="D7" s="49">
        <v>0.64609489221739158</v>
      </c>
      <c r="E7" s="49">
        <v>10.69143545608696</v>
      </c>
      <c r="F7" s="55"/>
      <c r="G7" s="55"/>
      <c r="H7" s="55"/>
      <c r="I7" s="55"/>
      <c r="J7" s="55"/>
      <c r="K7" s="55"/>
    </row>
    <row r="8" spans="1:11">
      <c r="A8" s="50" t="s">
        <v>33</v>
      </c>
      <c r="B8" s="53">
        <v>0.45</v>
      </c>
      <c r="C8" s="49">
        <v>26.0884723675</v>
      </c>
      <c r="D8" s="49">
        <v>5.5711345657065232</v>
      </c>
      <c r="E8" s="49">
        <v>31.659606933206522</v>
      </c>
      <c r="F8" s="55"/>
      <c r="G8" s="55"/>
      <c r="H8" s="55"/>
      <c r="I8" s="55"/>
      <c r="J8" s="55"/>
      <c r="K8" s="55"/>
    </row>
    <row r="9" spans="1:11">
      <c r="A9" s="50" t="s">
        <v>163</v>
      </c>
      <c r="B9" s="53">
        <v>0.65129999999999999</v>
      </c>
      <c r="C9" s="49">
        <v>4.2123888600869579</v>
      </c>
      <c r="D9" s="49">
        <v>0</v>
      </c>
      <c r="E9" s="49">
        <v>4.2123888600869579</v>
      </c>
      <c r="F9" s="55"/>
      <c r="G9" s="55"/>
      <c r="H9" s="55"/>
      <c r="I9" s="55"/>
      <c r="J9" s="55"/>
      <c r="K9" s="55"/>
    </row>
    <row r="10" spans="1:11">
      <c r="A10" s="50" t="s">
        <v>594</v>
      </c>
      <c r="B10" s="53">
        <v>0.58899999999999997</v>
      </c>
      <c r="C10" s="49">
        <v>3.5132677386304354</v>
      </c>
      <c r="D10" s="49">
        <v>0</v>
      </c>
      <c r="E10" s="49">
        <v>3.5132677386304354</v>
      </c>
      <c r="F10" s="55"/>
      <c r="G10" s="55"/>
      <c r="H10" s="55"/>
      <c r="I10" s="55"/>
      <c r="J10" s="55"/>
      <c r="K10" s="55"/>
    </row>
    <row r="11" spans="1:11">
      <c r="A11" s="50" t="s">
        <v>42</v>
      </c>
      <c r="B11" s="330">
        <v>0.36660500000000001</v>
      </c>
      <c r="C11" s="49">
        <v>65.255484685684792</v>
      </c>
      <c r="D11" s="49">
        <v>0</v>
      </c>
      <c r="E11" s="49">
        <v>65.255484685684792</v>
      </c>
      <c r="F11" s="55"/>
      <c r="G11" s="55"/>
      <c r="H11" s="55"/>
      <c r="I11" s="55"/>
      <c r="J11" s="55"/>
      <c r="K11" s="55"/>
    </row>
    <row r="12" spans="1:11">
      <c r="A12" s="50" t="s">
        <v>47</v>
      </c>
      <c r="B12" s="53">
        <v>0.7</v>
      </c>
      <c r="C12" s="49">
        <v>96.995509640956499</v>
      </c>
      <c r="D12" s="49">
        <v>36.614415545739099</v>
      </c>
      <c r="E12" s="49">
        <v>133.60992518669559</v>
      </c>
      <c r="F12" s="55"/>
      <c r="G12" s="55"/>
      <c r="H12" s="55"/>
      <c r="I12" s="55"/>
      <c r="J12" s="55"/>
      <c r="K12" s="55"/>
    </row>
    <row r="13" spans="1:11">
      <c r="A13" s="50" t="s">
        <v>51</v>
      </c>
      <c r="B13" s="53">
        <v>0.1241</v>
      </c>
      <c r="C13" s="49">
        <v>8.8889949734999956</v>
      </c>
      <c r="D13" s="49">
        <v>2.2357752156630433</v>
      </c>
      <c r="E13" s="49">
        <v>11.124770189163039</v>
      </c>
      <c r="F13" s="55"/>
      <c r="G13" s="55"/>
      <c r="H13" s="55"/>
      <c r="I13" s="55"/>
      <c r="J13" s="55"/>
      <c r="K13" s="55"/>
    </row>
    <row r="14" spans="1:11">
      <c r="A14" s="50" t="s">
        <v>173</v>
      </c>
      <c r="B14" s="127" t="s">
        <v>162</v>
      </c>
      <c r="C14" s="49">
        <v>0.17367733597826082</v>
      </c>
      <c r="D14" s="49">
        <v>1.1199914130434785</v>
      </c>
      <c r="E14" s="49">
        <v>1.2936687490217393</v>
      </c>
      <c r="F14" s="55"/>
      <c r="G14" s="55"/>
      <c r="H14" s="55"/>
      <c r="I14" s="55"/>
      <c r="J14" s="55"/>
      <c r="K14" s="55"/>
    </row>
    <row r="15" spans="1:11">
      <c r="A15" s="50" t="s">
        <v>419</v>
      </c>
      <c r="B15" s="53">
        <v>0.1988</v>
      </c>
      <c r="C15" s="49">
        <v>0.50326345460869593</v>
      </c>
      <c r="D15" s="49">
        <v>3.2959536946739116</v>
      </c>
      <c r="E15" s="49">
        <v>3.7992171492826077</v>
      </c>
      <c r="F15" s="55"/>
      <c r="G15" s="55"/>
      <c r="H15" s="55"/>
      <c r="I15" s="55"/>
      <c r="J15" s="55"/>
      <c r="K15" s="55"/>
    </row>
    <row r="16" spans="1:11">
      <c r="A16" s="50" t="s">
        <v>56</v>
      </c>
      <c r="B16" s="53">
        <v>0.55300000000000005</v>
      </c>
      <c r="C16" s="49">
        <v>37.755538315815222</v>
      </c>
      <c r="D16" s="49">
        <v>28.149607933999999</v>
      </c>
      <c r="E16" s="49">
        <v>65.905146249815218</v>
      </c>
      <c r="F16" s="55"/>
      <c r="G16" s="55"/>
      <c r="H16" s="55"/>
      <c r="I16" s="55"/>
      <c r="J16" s="55"/>
      <c r="K16" s="55"/>
    </row>
    <row r="17" spans="1:11">
      <c r="A17" s="50" t="s">
        <v>57</v>
      </c>
      <c r="B17" s="53">
        <v>0.58550000000000002</v>
      </c>
      <c r="C17" s="49">
        <v>37.389330748619564</v>
      </c>
      <c r="D17" s="49">
        <v>74.991665760847823</v>
      </c>
      <c r="E17" s="49">
        <v>112.38099650946739</v>
      </c>
      <c r="F17" s="55"/>
      <c r="G17" s="55"/>
      <c r="H17" s="55"/>
      <c r="I17" s="55"/>
      <c r="J17" s="55"/>
      <c r="K17" s="55"/>
    </row>
    <row r="18" spans="1:11">
      <c r="A18" s="50" t="s">
        <v>60</v>
      </c>
      <c r="B18" s="53">
        <v>0.43969999999999998</v>
      </c>
      <c r="C18" s="49">
        <v>10.822724873836957</v>
      </c>
      <c r="D18" s="49">
        <v>14.44949413045652</v>
      </c>
      <c r="E18" s="49">
        <v>25.272219004293476</v>
      </c>
      <c r="F18" s="55"/>
      <c r="G18" s="55"/>
      <c r="H18" s="55"/>
      <c r="I18" s="55"/>
      <c r="J18" s="55"/>
      <c r="K18" s="55"/>
    </row>
    <row r="19" spans="1:11">
      <c r="A19" s="50" t="s">
        <v>68</v>
      </c>
      <c r="B19" s="53">
        <v>0.2</v>
      </c>
      <c r="C19" s="49">
        <v>4.7491167413369615</v>
      </c>
      <c r="D19" s="49">
        <v>7.6228578255326083</v>
      </c>
      <c r="E19" s="49">
        <v>12.37197456686957</v>
      </c>
      <c r="F19" s="55"/>
      <c r="G19" s="55"/>
      <c r="H19" s="55"/>
      <c r="I19" s="55"/>
      <c r="J19" s="55"/>
      <c r="K19" s="55"/>
    </row>
    <row r="20" spans="1:11">
      <c r="A20" s="50" t="s">
        <v>71</v>
      </c>
      <c r="B20" s="127" t="s">
        <v>164</v>
      </c>
      <c r="C20" s="49">
        <v>18.839918958391308</v>
      </c>
      <c r="D20" s="49">
        <v>0.68560467406521752</v>
      </c>
      <c r="E20" s="49">
        <v>19.52552363245653</v>
      </c>
      <c r="F20" s="55"/>
      <c r="G20" s="55"/>
      <c r="H20" s="55"/>
      <c r="I20" s="55"/>
      <c r="J20" s="55"/>
      <c r="K20" s="55"/>
    </row>
    <row r="21" spans="1:11">
      <c r="A21" s="50" t="s">
        <v>74</v>
      </c>
      <c r="B21" s="127" t="s">
        <v>167</v>
      </c>
      <c r="C21" s="49">
        <v>86.958487536076092</v>
      </c>
      <c r="D21" s="49">
        <v>39.914716955510883</v>
      </c>
      <c r="E21" s="49">
        <v>126.87320449158696</v>
      </c>
      <c r="F21" s="55"/>
      <c r="G21" s="55"/>
      <c r="H21" s="55"/>
      <c r="I21" s="55"/>
      <c r="J21" s="55"/>
      <c r="K21" s="55"/>
    </row>
    <row r="22" spans="1:11">
      <c r="A22" s="50" t="s">
        <v>178</v>
      </c>
      <c r="B22" s="127" t="s">
        <v>174</v>
      </c>
      <c r="C22" s="49">
        <v>29.091262877565214</v>
      </c>
      <c r="D22" s="49">
        <v>103.66911336605439</v>
      </c>
      <c r="E22" s="49">
        <v>132.76037624361959</v>
      </c>
      <c r="F22" s="55"/>
      <c r="G22" s="55"/>
      <c r="H22" s="55"/>
      <c r="I22" s="55"/>
      <c r="J22" s="55"/>
      <c r="K22" s="55"/>
    </row>
    <row r="23" spans="1:11">
      <c r="A23" s="50" t="s">
        <v>83</v>
      </c>
      <c r="B23" s="127" t="s">
        <v>175</v>
      </c>
      <c r="C23" s="49">
        <v>40.412971834967401</v>
      </c>
      <c r="D23" s="49">
        <v>1.1630502169673915</v>
      </c>
      <c r="E23" s="49">
        <v>41.576022051934793</v>
      </c>
      <c r="F23" s="55"/>
      <c r="G23" s="55"/>
      <c r="H23" s="55"/>
      <c r="I23" s="55"/>
      <c r="J23" s="55"/>
      <c r="K23" s="55"/>
    </row>
    <row r="24" spans="1:11">
      <c r="A24" s="50" t="s">
        <v>85</v>
      </c>
      <c r="B24" s="53">
        <v>0.33529999999999999</v>
      </c>
      <c r="C24" s="49">
        <v>0.88951946952173855</v>
      </c>
      <c r="D24" s="49">
        <v>2.9393032615978227</v>
      </c>
      <c r="E24" s="49">
        <v>3.8288227311195611</v>
      </c>
      <c r="F24" s="55"/>
      <c r="G24" s="55"/>
      <c r="H24" s="55"/>
      <c r="I24" s="55"/>
      <c r="J24" s="55"/>
      <c r="K24" s="55"/>
    </row>
    <row r="25" spans="1:11">
      <c r="A25" s="50" t="s">
        <v>88</v>
      </c>
      <c r="B25" s="127" t="s">
        <v>176</v>
      </c>
      <c r="C25" s="49">
        <v>44.133977502521752</v>
      </c>
      <c r="D25" s="49">
        <v>19.531122179586955</v>
      </c>
      <c r="E25" s="49">
        <v>63.665099682108711</v>
      </c>
      <c r="F25" s="55"/>
      <c r="G25" s="55"/>
      <c r="H25" s="55"/>
      <c r="I25" s="55"/>
      <c r="J25" s="55"/>
      <c r="K25" s="55"/>
    </row>
    <row r="26" spans="1:11">
      <c r="A26" s="50" t="s">
        <v>466</v>
      </c>
      <c r="B26" s="53">
        <v>0.41499999999999998</v>
      </c>
      <c r="C26" s="49">
        <v>8.4221218897608683</v>
      </c>
      <c r="D26" s="49">
        <v>1.8438587771739127E-2</v>
      </c>
      <c r="E26" s="49">
        <v>8.4405604775326069</v>
      </c>
      <c r="F26" s="55"/>
      <c r="G26" s="55"/>
      <c r="H26" s="55"/>
      <c r="I26" s="55"/>
      <c r="J26" s="55"/>
      <c r="K26" s="55"/>
    </row>
    <row r="27" spans="1:11">
      <c r="A27" s="50" t="s">
        <v>105</v>
      </c>
      <c r="B27" s="53">
        <v>0.30580000000000002</v>
      </c>
      <c r="C27" s="49">
        <v>9.596381336554348</v>
      </c>
      <c r="D27" s="49">
        <v>123.39894076108692</v>
      </c>
      <c r="E27" s="49">
        <v>132.99532209764126</v>
      </c>
      <c r="F27" s="55"/>
      <c r="G27" s="55"/>
      <c r="H27" s="55"/>
      <c r="I27" s="55"/>
      <c r="J27" s="55"/>
      <c r="K27" s="55"/>
    </row>
    <row r="28" spans="1:11">
      <c r="A28" s="50" t="s">
        <v>106</v>
      </c>
      <c r="B28" s="53">
        <v>0.30580000000000002</v>
      </c>
      <c r="C28" s="49">
        <v>37.178389250228264</v>
      </c>
      <c r="D28" s="49">
        <v>0</v>
      </c>
      <c r="E28" s="49">
        <v>37.178389250228264</v>
      </c>
      <c r="F28" s="55"/>
      <c r="G28" s="55"/>
      <c r="H28" s="55"/>
      <c r="I28" s="55"/>
      <c r="J28" s="55"/>
      <c r="K28" s="55"/>
    </row>
    <row r="29" spans="1:11">
      <c r="A29" s="50" t="s">
        <v>108</v>
      </c>
      <c r="B29" s="53">
        <v>0.58840000000000003</v>
      </c>
      <c r="C29" s="49">
        <v>36.439753659152167</v>
      </c>
      <c r="D29" s="49">
        <v>4.3430740238260874</v>
      </c>
      <c r="E29" s="49">
        <v>40.782827682978251</v>
      </c>
      <c r="F29" s="55"/>
      <c r="G29" s="55"/>
      <c r="H29" s="55"/>
      <c r="I29" s="55"/>
      <c r="J29" s="55"/>
      <c r="K29" s="55"/>
    </row>
    <row r="30" spans="1:11">
      <c r="A30" s="50" t="s">
        <v>636</v>
      </c>
      <c r="B30" s="53">
        <v>0.28849999999999998</v>
      </c>
      <c r="C30" s="49">
        <v>0.32109097846739093</v>
      </c>
      <c r="D30" s="49">
        <v>0.30060826017391351</v>
      </c>
      <c r="E30" s="49">
        <v>0.6216992386413045</v>
      </c>
      <c r="F30" s="55"/>
      <c r="G30" s="55"/>
      <c r="H30" s="55"/>
      <c r="I30" s="55"/>
      <c r="J30" s="55"/>
      <c r="K30" s="55"/>
    </row>
    <row r="31" spans="1:11">
      <c r="A31" s="50" t="s">
        <v>225</v>
      </c>
      <c r="B31" s="53">
        <v>0.18</v>
      </c>
      <c r="C31" s="49">
        <v>2.0601734026086955</v>
      </c>
      <c r="D31" s="49">
        <v>-3.4532838043478252E-4</v>
      </c>
      <c r="E31" s="49">
        <v>2.0598280742282609</v>
      </c>
      <c r="F31" s="55"/>
      <c r="G31" s="55"/>
      <c r="H31" s="55"/>
      <c r="I31" s="55"/>
      <c r="J31" s="55"/>
      <c r="K31" s="55"/>
    </row>
    <row r="32" spans="1:11">
      <c r="A32" s="50" t="s">
        <v>112</v>
      </c>
      <c r="B32" s="127">
        <v>0.41499999999999998</v>
      </c>
      <c r="C32" s="49">
        <v>16.766438651456532</v>
      </c>
      <c r="D32" s="49">
        <v>0.77355021940217394</v>
      </c>
      <c r="E32" s="49">
        <v>17.539988870858707</v>
      </c>
      <c r="F32" s="55"/>
      <c r="G32" s="55"/>
      <c r="H32" s="55"/>
      <c r="I32" s="55"/>
      <c r="J32" s="55"/>
      <c r="K32" s="55"/>
    </row>
    <row r="33" spans="1:11">
      <c r="A33" s="59" t="s">
        <v>285</v>
      </c>
      <c r="B33" s="127">
        <v>0.28849999999999998</v>
      </c>
      <c r="C33" s="49">
        <v>8.0891451070326088</v>
      </c>
      <c r="D33" s="49">
        <v>0</v>
      </c>
      <c r="E33" s="49">
        <v>8.0891451070326088</v>
      </c>
      <c r="F33" s="55"/>
      <c r="G33" s="55"/>
      <c r="H33" s="55"/>
      <c r="I33" s="55"/>
      <c r="J33" s="55"/>
      <c r="K33" s="55"/>
    </row>
    <row r="34" spans="1:11">
      <c r="A34" s="50" t="s">
        <v>113</v>
      </c>
      <c r="B34" s="127">
        <v>0.53200000000000003</v>
      </c>
      <c r="C34" s="49">
        <v>16.592760858815222</v>
      </c>
      <c r="D34" s="49">
        <v>11.230195545956517</v>
      </c>
      <c r="E34" s="49">
        <v>27.822956404771737</v>
      </c>
      <c r="F34" s="55"/>
      <c r="G34" s="55"/>
      <c r="H34" s="55"/>
      <c r="I34" s="55"/>
      <c r="J34" s="55"/>
      <c r="K34" s="55"/>
    </row>
    <row r="35" spans="1:11">
      <c r="A35" s="50" t="s">
        <v>460</v>
      </c>
      <c r="B35" s="127">
        <v>0.59599999999999997</v>
      </c>
      <c r="C35" s="49">
        <v>30.40858945731523</v>
      </c>
      <c r="D35" s="49">
        <v>3.3095758708260865</v>
      </c>
      <c r="E35" s="49">
        <v>33.718165328141318</v>
      </c>
      <c r="F35" s="55"/>
      <c r="G35" s="55"/>
      <c r="H35" s="55"/>
      <c r="I35" s="55"/>
      <c r="J35" s="55"/>
      <c r="K35" s="55"/>
    </row>
    <row r="36" spans="1:11">
      <c r="A36" s="50" t="s">
        <v>114</v>
      </c>
      <c r="B36" s="127">
        <v>0.34570000000000001</v>
      </c>
      <c r="C36" s="49">
        <v>57.390951625913068</v>
      </c>
      <c r="D36" s="49">
        <v>73.048443044826101</v>
      </c>
      <c r="E36" s="49">
        <v>130.43939467073918</v>
      </c>
      <c r="F36" s="55"/>
      <c r="G36" s="55"/>
      <c r="H36" s="55"/>
      <c r="I36" s="55"/>
      <c r="J36" s="55"/>
      <c r="K36" s="55"/>
    </row>
    <row r="37" spans="1:11">
      <c r="A37" s="59" t="s">
        <v>495</v>
      </c>
      <c r="B37" s="127">
        <v>0.45750000000000002</v>
      </c>
      <c r="C37" s="49">
        <v>1.8885095540869556</v>
      </c>
      <c r="D37" s="49">
        <v>2.3397001073913062</v>
      </c>
      <c r="E37" s="49">
        <v>4.228209661478262</v>
      </c>
      <c r="F37" s="55"/>
      <c r="G37" s="55"/>
      <c r="H37" s="55"/>
      <c r="I37" s="55"/>
      <c r="J37" s="55"/>
      <c r="K37" s="55"/>
    </row>
    <row r="38" spans="1:11">
      <c r="A38" s="1805" t="s">
        <v>382</v>
      </c>
      <c r="B38" s="1806"/>
      <c r="C38" s="1780">
        <v>761.28270676957618</v>
      </c>
      <c r="D38" s="1780">
        <v>575.86766435428262</v>
      </c>
      <c r="E38" s="1780">
        <v>1337.150371123859</v>
      </c>
      <c r="F38" s="55"/>
      <c r="G38" s="55"/>
      <c r="H38" s="55"/>
      <c r="I38" s="55"/>
      <c r="J38" s="55"/>
      <c r="K38" s="55"/>
    </row>
    <row r="39" spans="1:11">
      <c r="A39" s="130"/>
      <c r="B39" s="61"/>
      <c r="C39" s="60"/>
      <c r="D39" s="60"/>
      <c r="E39" s="60"/>
      <c r="F39" s="55"/>
      <c r="G39" s="55"/>
      <c r="H39" s="55"/>
      <c r="I39" s="55"/>
      <c r="J39" s="55"/>
      <c r="K39" s="55"/>
    </row>
    <row r="40" spans="1:11">
      <c r="A40" s="131"/>
      <c r="B40" s="131"/>
      <c r="C40" s="131"/>
      <c r="D40" s="131"/>
      <c r="E40" s="60"/>
      <c r="F40" s="55"/>
      <c r="G40" s="55"/>
      <c r="H40" s="55"/>
      <c r="I40" s="55"/>
      <c r="J40" s="55"/>
      <c r="K40" s="55"/>
    </row>
    <row r="41" spans="1:11">
      <c r="A41" s="132" t="s">
        <v>769</v>
      </c>
      <c r="B41" s="131"/>
      <c r="C41" s="131"/>
      <c r="D41" s="131"/>
      <c r="E41" s="60"/>
      <c r="F41" s="55"/>
      <c r="G41" s="55"/>
      <c r="H41" s="55"/>
      <c r="I41" s="55"/>
      <c r="J41" s="55"/>
      <c r="K41" s="55"/>
    </row>
    <row r="42" spans="1:11">
      <c r="A42" s="133" t="s">
        <v>756</v>
      </c>
      <c r="B42" s="43"/>
      <c r="C42" s="43"/>
      <c r="D42" s="43"/>
      <c r="E42" s="43"/>
      <c r="F42" s="55"/>
      <c r="G42" s="55"/>
      <c r="H42" s="55"/>
      <c r="I42" s="55"/>
      <c r="J42" s="55"/>
      <c r="K42" s="55"/>
    </row>
    <row r="43" spans="1:11">
      <c r="A43" s="132" t="s">
        <v>757</v>
      </c>
      <c r="B43" s="131"/>
      <c r="C43" s="131"/>
      <c r="D43" s="131"/>
      <c r="E43" s="60"/>
      <c r="F43" s="55"/>
      <c r="G43" s="55"/>
      <c r="H43" s="55"/>
      <c r="I43" s="55"/>
      <c r="J43" s="55"/>
      <c r="K43" s="55"/>
    </row>
    <row r="44" spans="1:11">
      <c r="A44" s="132" t="s">
        <v>758</v>
      </c>
      <c r="B44" s="131"/>
      <c r="C44" s="131"/>
      <c r="D44" s="131"/>
      <c r="E44" s="60"/>
      <c r="F44" s="55"/>
      <c r="G44" s="55"/>
      <c r="H44" s="55"/>
      <c r="I44" s="55"/>
      <c r="J44" s="55"/>
      <c r="K44" s="55"/>
    </row>
    <row r="45" spans="1:11">
      <c r="A45" s="132" t="s">
        <v>770</v>
      </c>
      <c r="B45" s="1231"/>
      <c r="C45" s="1232"/>
      <c r="D45" s="1232"/>
      <c r="E45" s="62"/>
      <c r="F45" s="55"/>
      <c r="G45" s="55"/>
      <c r="H45" s="55"/>
      <c r="I45" s="55"/>
      <c r="J45" s="55"/>
      <c r="K45" s="55"/>
    </row>
    <row r="46" spans="1:11">
      <c r="A46" s="132" t="s">
        <v>625</v>
      </c>
      <c r="B46" s="61"/>
      <c r="C46" s="60"/>
      <c r="D46" s="60"/>
      <c r="E46" s="60"/>
      <c r="F46" s="55"/>
      <c r="G46" s="55"/>
      <c r="H46" s="55"/>
      <c r="I46" s="55"/>
      <c r="J46" s="55"/>
      <c r="K46" s="55"/>
    </row>
    <row r="47" spans="1:11">
      <c r="A47" s="61"/>
      <c r="B47" s="61"/>
      <c r="C47" s="60"/>
      <c r="D47" s="60"/>
      <c r="E47" s="61"/>
      <c r="F47" s="55"/>
      <c r="G47" s="55"/>
      <c r="H47" s="55"/>
      <c r="I47" s="55"/>
      <c r="J47" s="55"/>
      <c r="K47" s="55"/>
    </row>
    <row r="48" spans="1:11">
      <c r="A48" s="48" t="s">
        <v>334</v>
      </c>
      <c r="B48" s="56" t="s">
        <v>401</v>
      </c>
      <c r="C48" s="64" t="s">
        <v>331</v>
      </c>
      <c r="D48" s="64"/>
      <c r="E48" s="48"/>
      <c r="F48" s="55"/>
      <c r="G48" s="55"/>
      <c r="H48" s="55"/>
      <c r="I48" s="55"/>
      <c r="J48" s="55"/>
      <c r="K48" s="55"/>
    </row>
    <row r="49" spans="1:11">
      <c r="A49" s="48" t="s">
        <v>61</v>
      </c>
      <c r="B49" s="48"/>
      <c r="C49" s="56" t="s">
        <v>702</v>
      </c>
      <c r="D49" s="56" t="s">
        <v>15</v>
      </c>
      <c r="E49" s="56" t="s">
        <v>16</v>
      </c>
      <c r="F49" s="55"/>
      <c r="G49" s="55"/>
      <c r="H49" s="55"/>
      <c r="I49" s="55"/>
      <c r="J49" s="55"/>
      <c r="K49" s="55"/>
    </row>
    <row r="50" spans="1:11">
      <c r="A50" s="50" t="s">
        <v>223</v>
      </c>
      <c r="B50" s="53">
        <v>7.5999999999999998E-2</v>
      </c>
      <c r="C50" s="49">
        <v>20.89329688928261</v>
      </c>
      <c r="D50" s="49">
        <v>3.5908352170760871</v>
      </c>
      <c r="E50" s="49">
        <v>24.484132106358697</v>
      </c>
      <c r="F50" s="55"/>
      <c r="G50" s="55"/>
      <c r="H50" s="55"/>
      <c r="I50" s="55"/>
      <c r="J50" s="55"/>
      <c r="K50" s="55"/>
    </row>
    <row r="51" spans="1:11">
      <c r="A51" s="50" t="s">
        <v>19</v>
      </c>
      <c r="B51" s="53">
        <v>0.1178</v>
      </c>
      <c r="C51" s="49">
        <v>0.78777965240217374</v>
      </c>
      <c r="D51" s="49">
        <v>-8.6520639021739169E-3</v>
      </c>
      <c r="E51" s="49">
        <v>0.77912758849999986</v>
      </c>
      <c r="F51" s="55"/>
      <c r="G51" s="55"/>
      <c r="H51" s="55"/>
      <c r="I51" s="55"/>
      <c r="J51" s="55"/>
      <c r="K51" s="55"/>
    </row>
    <row r="52" spans="1:11">
      <c r="A52" s="50" t="s">
        <v>31</v>
      </c>
      <c r="B52" s="53">
        <v>0.28916900000000001</v>
      </c>
      <c r="C52" s="49">
        <v>9.2704344558369627</v>
      </c>
      <c r="D52" s="49">
        <v>121.88679413052179</v>
      </c>
      <c r="E52" s="49">
        <v>131.15722858635877</v>
      </c>
      <c r="F52" s="55"/>
      <c r="G52" s="55"/>
      <c r="H52" s="55"/>
      <c r="I52" s="55"/>
      <c r="J52" s="55"/>
      <c r="K52" s="55"/>
    </row>
    <row r="53" spans="1:11">
      <c r="A53" s="50" t="s">
        <v>288</v>
      </c>
      <c r="B53" s="53">
        <v>0.1482</v>
      </c>
      <c r="C53" s="49">
        <v>3.4789853255108705</v>
      </c>
      <c r="D53" s="49">
        <v>0.1299198896304348</v>
      </c>
      <c r="E53" s="49">
        <v>3.6089052151413052</v>
      </c>
      <c r="F53" s="55"/>
      <c r="G53" s="55"/>
      <c r="H53" s="55"/>
      <c r="I53" s="55"/>
      <c r="J53" s="55"/>
      <c r="K53" s="55"/>
    </row>
    <row r="54" spans="1:11">
      <c r="A54" s="50" t="s">
        <v>76</v>
      </c>
      <c r="B54" s="53">
        <v>0.6</v>
      </c>
      <c r="C54" s="49">
        <v>7.8966020617717438</v>
      </c>
      <c r="D54" s="49">
        <v>5.5698856538043504</v>
      </c>
      <c r="E54" s="49">
        <v>13.466487715576093</v>
      </c>
      <c r="F54" s="55"/>
      <c r="G54" s="55"/>
      <c r="H54" s="55"/>
      <c r="I54" s="55"/>
      <c r="J54" s="55"/>
      <c r="K54" s="55"/>
    </row>
    <row r="55" spans="1:11">
      <c r="A55" s="50" t="s">
        <v>646</v>
      </c>
      <c r="B55" s="53">
        <v>0.1</v>
      </c>
      <c r="C55" s="49">
        <v>0.43724384595652172</v>
      </c>
      <c r="D55" s="49">
        <v>2.2704023901521739</v>
      </c>
      <c r="E55" s="49">
        <v>2.7076462361086957</v>
      </c>
      <c r="F55" s="55"/>
      <c r="G55" s="55"/>
      <c r="H55" s="55"/>
      <c r="I55" s="55"/>
      <c r="J55" s="55"/>
      <c r="K55" s="55"/>
    </row>
    <row r="56" spans="1:11">
      <c r="A56" s="1805" t="s">
        <v>338</v>
      </c>
      <c r="B56" s="1806"/>
      <c r="C56" s="1780">
        <v>42.764342230760882</v>
      </c>
      <c r="D56" s="1780">
        <v>133.43918521728267</v>
      </c>
      <c r="E56" s="1780">
        <v>176.20352744804356</v>
      </c>
      <c r="F56" s="55"/>
      <c r="G56" s="55"/>
      <c r="H56" s="55"/>
      <c r="I56" s="55"/>
      <c r="J56" s="55"/>
      <c r="K56" s="55"/>
    </row>
    <row r="57" spans="1:11">
      <c r="A57" s="1782" t="s">
        <v>43</v>
      </c>
      <c r="B57" s="1808"/>
      <c r="C57" s="1780">
        <v>804.0470490003371</v>
      </c>
      <c r="D57" s="1780">
        <v>709.30684957156529</v>
      </c>
      <c r="E57" s="1780">
        <v>1513.3538985719026</v>
      </c>
      <c r="F57" s="55"/>
      <c r="G57" s="55"/>
      <c r="H57" s="55"/>
      <c r="I57" s="55"/>
      <c r="J57" s="55"/>
      <c r="K57" s="55"/>
    </row>
    <row r="58" spans="1:11">
      <c r="A58" s="55"/>
      <c r="B58" s="55"/>
      <c r="C58" s="55"/>
      <c r="D58" s="55"/>
      <c r="E58" s="55"/>
      <c r="F58" s="55"/>
      <c r="G58" s="55"/>
      <c r="H58" s="55"/>
      <c r="I58" s="55"/>
      <c r="J58" s="55"/>
      <c r="K58" s="55"/>
    </row>
    <row r="59" spans="1:11">
      <c r="A59" s="55"/>
      <c r="B59" s="55"/>
      <c r="C59" s="55"/>
      <c r="D59" s="55"/>
      <c r="E59" s="55"/>
      <c r="F59" s="55"/>
      <c r="G59" s="55"/>
      <c r="H59" s="55"/>
      <c r="I59" s="55"/>
      <c r="J59" s="55"/>
      <c r="K59" s="55"/>
    </row>
    <row r="60" spans="1:11">
      <c r="A60" s="1962" t="s">
        <v>359</v>
      </c>
      <c r="B60" s="1962"/>
      <c r="C60" s="2164" t="s">
        <v>483</v>
      </c>
      <c r="D60" s="2164"/>
      <c r="E60" s="2164"/>
      <c r="F60" s="55"/>
      <c r="G60" s="55"/>
      <c r="H60" s="55"/>
      <c r="I60" s="55"/>
      <c r="J60" s="55"/>
      <c r="K60" s="55"/>
    </row>
    <row r="61" spans="1:11">
      <c r="A61" s="1233"/>
      <c r="B61" s="1222" t="s">
        <v>799</v>
      </c>
      <c r="C61" s="1223" t="s">
        <v>64</v>
      </c>
      <c r="D61" s="1222" t="s">
        <v>15</v>
      </c>
      <c r="E61" s="1222" t="s">
        <v>16</v>
      </c>
      <c r="F61" s="55"/>
      <c r="G61" s="55"/>
      <c r="H61" s="55"/>
      <c r="I61" s="55"/>
      <c r="J61" s="55"/>
      <c r="K61" s="55"/>
    </row>
    <row r="62" spans="1:11">
      <c r="A62" s="1236" t="s">
        <v>352</v>
      </c>
      <c r="B62" s="53">
        <v>0.17</v>
      </c>
      <c r="C62" s="116">
        <v>5.6539999999999999</v>
      </c>
      <c r="D62" s="116"/>
      <c r="E62" s="116">
        <f t="shared" ref="E62:E98" si="0">SUM(C62:D62)</f>
        <v>5.6539999999999999</v>
      </c>
      <c r="F62" s="55"/>
      <c r="G62" s="55"/>
      <c r="H62" s="55"/>
      <c r="I62" s="55"/>
      <c r="J62" s="55"/>
      <c r="K62" s="55"/>
    </row>
    <row r="63" spans="1:11">
      <c r="A63" s="1236" t="s">
        <v>795</v>
      </c>
      <c r="B63" s="53">
        <v>0.2132</v>
      </c>
      <c r="C63" s="116"/>
      <c r="D63" s="116"/>
      <c r="E63" s="116">
        <f t="shared" si="0"/>
        <v>0</v>
      </c>
      <c r="F63" s="55"/>
      <c r="G63" s="55"/>
      <c r="H63" s="55"/>
      <c r="I63" s="55"/>
      <c r="J63" s="55"/>
      <c r="K63" s="55"/>
    </row>
    <row r="64" spans="1:11">
      <c r="A64" s="1236" t="s">
        <v>464</v>
      </c>
      <c r="B64" s="53">
        <v>0.3</v>
      </c>
      <c r="C64" s="116"/>
      <c r="D64" s="116">
        <v>1.284</v>
      </c>
      <c r="E64" s="116">
        <f t="shared" si="0"/>
        <v>1.284</v>
      </c>
      <c r="F64" s="55"/>
      <c r="G64" s="55"/>
      <c r="H64" s="55"/>
      <c r="I64" s="55"/>
      <c r="J64" s="55"/>
      <c r="K64" s="55"/>
    </row>
    <row r="65" spans="1:11">
      <c r="A65" s="1236" t="s">
        <v>631</v>
      </c>
      <c r="B65" s="53">
        <v>5.8799999999999998E-2</v>
      </c>
      <c r="C65" s="116">
        <v>0.1</v>
      </c>
      <c r="D65" s="116"/>
      <c r="E65" s="116">
        <f t="shared" si="0"/>
        <v>0.1</v>
      </c>
      <c r="F65" s="55"/>
      <c r="G65" s="55"/>
      <c r="H65" s="55"/>
      <c r="I65" s="55"/>
      <c r="J65" s="55"/>
      <c r="K65" s="55"/>
    </row>
    <row r="66" spans="1:11">
      <c r="A66" s="1236" t="s">
        <v>796</v>
      </c>
      <c r="B66" s="53">
        <v>0.75</v>
      </c>
      <c r="C66" s="116"/>
      <c r="D66" s="116"/>
      <c r="E66" s="116">
        <f t="shared" si="0"/>
        <v>0</v>
      </c>
      <c r="F66" s="55"/>
      <c r="G66" s="55"/>
      <c r="H66" s="55"/>
      <c r="I66" s="55"/>
      <c r="J66" s="55"/>
      <c r="K66" s="55"/>
    </row>
    <row r="67" spans="1:11">
      <c r="A67" s="1236" t="s">
        <v>690</v>
      </c>
      <c r="B67" s="53">
        <v>8.5599999999999996E-2</v>
      </c>
      <c r="C67" s="116">
        <v>69.177000000000007</v>
      </c>
      <c r="D67" s="116"/>
      <c r="E67" s="116">
        <f t="shared" si="0"/>
        <v>69.177000000000007</v>
      </c>
      <c r="F67" s="55"/>
      <c r="G67" s="55"/>
      <c r="H67" s="55"/>
      <c r="I67" s="55"/>
      <c r="J67" s="55"/>
      <c r="K67" s="55"/>
    </row>
    <row r="68" spans="1:11">
      <c r="A68" s="1236" t="s">
        <v>516</v>
      </c>
      <c r="B68" s="53">
        <v>0.255</v>
      </c>
      <c r="C68" s="116">
        <v>10.385999999999999</v>
      </c>
      <c r="D68" s="116">
        <v>30.297999999999998</v>
      </c>
      <c r="E68" s="116">
        <f t="shared" si="0"/>
        <v>40.683999999999997</v>
      </c>
      <c r="F68" s="55"/>
      <c r="G68" s="55"/>
      <c r="H68" s="55"/>
      <c r="I68" s="55"/>
      <c r="J68" s="55"/>
      <c r="K68" s="55"/>
    </row>
    <row r="69" spans="1:11">
      <c r="A69" s="1236" t="s">
        <v>452</v>
      </c>
      <c r="B69" s="53">
        <v>9.6699999999999994E-2</v>
      </c>
      <c r="C69" s="116">
        <v>10.352</v>
      </c>
      <c r="D69" s="116"/>
      <c r="E69" s="116">
        <f t="shared" si="0"/>
        <v>10.352</v>
      </c>
      <c r="F69" s="55"/>
      <c r="G69" s="55"/>
      <c r="H69" s="55"/>
      <c r="I69" s="55"/>
      <c r="J69" s="55"/>
      <c r="K69" s="55"/>
    </row>
    <row r="70" spans="1:11">
      <c r="A70" s="1236" t="s">
        <v>691</v>
      </c>
      <c r="B70" s="53">
        <v>0.23330000000000001</v>
      </c>
      <c r="C70" s="116">
        <v>34.704000000000001</v>
      </c>
      <c r="D70" s="116"/>
      <c r="E70" s="116">
        <f t="shared" si="0"/>
        <v>34.704000000000001</v>
      </c>
      <c r="F70" s="55"/>
      <c r="G70" s="55"/>
      <c r="H70" s="55"/>
      <c r="I70" s="55"/>
      <c r="J70" s="55"/>
      <c r="K70" s="55"/>
    </row>
    <row r="71" spans="1:11">
      <c r="A71" s="1236" t="s">
        <v>444</v>
      </c>
      <c r="B71" s="53">
        <v>0.1333</v>
      </c>
      <c r="C71" s="116">
        <v>20.047999999999998</v>
      </c>
      <c r="D71" s="116"/>
      <c r="E71" s="116">
        <f t="shared" si="0"/>
        <v>20.047999999999998</v>
      </c>
      <c r="F71" s="55"/>
      <c r="G71" s="55"/>
      <c r="H71" s="55"/>
      <c r="I71" s="55"/>
      <c r="J71" s="55"/>
      <c r="K71" s="55"/>
    </row>
    <row r="72" spans="1:11">
      <c r="A72" s="1236" t="s">
        <v>445</v>
      </c>
      <c r="B72" s="53">
        <v>0.1333</v>
      </c>
      <c r="C72" s="116">
        <v>27.36</v>
      </c>
      <c r="D72" s="116"/>
      <c r="E72" s="116">
        <f t="shared" si="0"/>
        <v>27.36</v>
      </c>
      <c r="F72" s="55"/>
      <c r="G72" s="55"/>
      <c r="H72" s="55"/>
      <c r="I72" s="55"/>
      <c r="J72" s="55"/>
      <c r="K72" s="55"/>
    </row>
    <row r="73" spans="1:11">
      <c r="A73" s="1236" t="s">
        <v>692</v>
      </c>
      <c r="B73" s="53">
        <v>0.1333</v>
      </c>
      <c r="C73" s="116">
        <v>2.4260000000000002</v>
      </c>
      <c r="D73" s="116"/>
      <c r="E73" s="116">
        <f t="shared" si="0"/>
        <v>2.4260000000000002</v>
      </c>
      <c r="F73" s="55"/>
      <c r="G73" s="55"/>
      <c r="H73" s="55"/>
      <c r="I73" s="55"/>
      <c r="J73" s="55"/>
      <c r="K73" s="55"/>
    </row>
    <row r="74" spans="1:11">
      <c r="A74" s="1236" t="s">
        <v>442</v>
      </c>
      <c r="B74" s="53">
        <v>0.23330000000000001</v>
      </c>
      <c r="C74" s="116">
        <v>57.969000000000001</v>
      </c>
      <c r="D74" s="116"/>
      <c r="E74" s="116">
        <f t="shared" si="0"/>
        <v>57.969000000000001</v>
      </c>
      <c r="F74" s="55"/>
      <c r="G74" s="55"/>
      <c r="H74" s="55"/>
      <c r="I74" s="55"/>
      <c r="J74" s="55"/>
      <c r="K74" s="55"/>
    </row>
    <row r="75" spans="1:11">
      <c r="A75" s="1236" t="s">
        <v>454</v>
      </c>
      <c r="B75" s="53">
        <v>0.23330000000000001</v>
      </c>
      <c r="C75" s="116">
        <v>23.001999999999999</v>
      </c>
      <c r="D75" s="116"/>
      <c r="E75" s="116">
        <f t="shared" si="0"/>
        <v>23.001999999999999</v>
      </c>
      <c r="F75" s="55"/>
      <c r="G75" s="55"/>
      <c r="H75" s="55"/>
      <c r="I75" s="55"/>
      <c r="J75" s="55"/>
      <c r="K75" s="55"/>
    </row>
    <row r="76" spans="1:11">
      <c r="A76" s="1236" t="s">
        <v>152</v>
      </c>
      <c r="B76" s="53">
        <v>0.31850000000000001</v>
      </c>
      <c r="C76" s="116"/>
      <c r="D76" s="116">
        <v>45.402000000000001</v>
      </c>
      <c r="E76" s="116">
        <f t="shared" si="0"/>
        <v>45.402000000000001</v>
      </c>
      <c r="F76" s="55"/>
      <c r="G76" s="55"/>
      <c r="H76" s="55"/>
      <c r="I76" s="55"/>
      <c r="J76" s="55"/>
      <c r="K76" s="55"/>
    </row>
    <row r="77" spans="1:11">
      <c r="A77" s="1236" t="s">
        <v>150</v>
      </c>
      <c r="B77" s="53">
        <v>0.5</v>
      </c>
      <c r="C77" s="116">
        <v>24.593</v>
      </c>
      <c r="D77" s="116"/>
      <c r="E77" s="116">
        <f t="shared" si="0"/>
        <v>24.593</v>
      </c>
      <c r="F77" s="55"/>
      <c r="G77" s="55"/>
      <c r="H77" s="55"/>
      <c r="I77" s="55"/>
      <c r="J77" s="55"/>
      <c r="K77" s="55"/>
    </row>
    <row r="78" spans="1:11">
      <c r="A78" s="1236" t="s">
        <v>449</v>
      </c>
      <c r="B78" s="53">
        <v>0.1333</v>
      </c>
      <c r="C78" s="116">
        <v>4.4779999999999998</v>
      </c>
      <c r="D78" s="116"/>
      <c r="E78" s="116">
        <f t="shared" si="0"/>
        <v>4.4779999999999998</v>
      </c>
      <c r="F78" s="55"/>
      <c r="G78" s="55"/>
      <c r="H78" s="55"/>
      <c r="I78" s="55"/>
      <c r="J78" s="55"/>
      <c r="K78" s="55"/>
    </row>
    <row r="79" spans="1:11">
      <c r="A79" s="1236" t="s">
        <v>235</v>
      </c>
      <c r="B79" s="53">
        <v>0.4</v>
      </c>
      <c r="C79" s="116">
        <v>11.374000000000001</v>
      </c>
      <c r="D79" s="116"/>
      <c r="E79" s="116">
        <f t="shared" si="0"/>
        <v>11.374000000000001</v>
      </c>
      <c r="F79" s="55"/>
      <c r="G79" s="55"/>
      <c r="H79" s="55"/>
      <c r="I79" s="55"/>
      <c r="J79" s="55"/>
      <c r="K79" s="55"/>
    </row>
    <row r="80" spans="1:11">
      <c r="A80" s="1236" t="s">
        <v>148</v>
      </c>
      <c r="B80" s="53">
        <v>0.05</v>
      </c>
      <c r="C80" s="116">
        <v>6.57</v>
      </c>
      <c r="D80" s="116"/>
      <c r="E80" s="116">
        <f t="shared" si="0"/>
        <v>6.57</v>
      </c>
      <c r="F80" s="55"/>
      <c r="G80" s="55"/>
      <c r="H80" s="55"/>
      <c r="I80" s="55"/>
      <c r="J80" s="55"/>
      <c r="K80" s="55"/>
    </row>
    <row r="81" spans="1:11">
      <c r="A81" s="1236" t="s">
        <v>220</v>
      </c>
      <c r="B81" s="53">
        <v>0.15</v>
      </c>
      <c r="C81" s="116">
        <v>10.574999999999999</v>
      </c>
      <c r="D81" s="116"/>
      <c r="E81" s="116">
        <f t="shared" si="0"/>
        <v>10.574999999999999</v>
      </c>
      <c r="F81" s="55"/>
      <c r="G81" s="55"/>
      <c r="H81" s="55"/>
      <c r="I81" s="55"/>
      <c r="J81" s="55"/>
      <c r="K81" s="55"/>
    </row>
    <row r="82" spans="1:11">
      <c r="A82" s="1236" t="s">
        <v>737</v>
      </c>
      <c r="B82" s="53">
        <v>0.08</v>
      </c>
      <c r="C82" s="116">
        <v>2.585</v>
      </c>
      <c r="D82" s="116"/>
      <c r="E82" s="116">
        <f t="shared" si="0"/>
        <v>2.585</v>
      </c>
      <c r="F82" s="55"/>
      <c r="G82" s="55"/>
      <c r="H82" s="55"/>
      <c r="I82" s="55"/>
      <c r="J82" s="55"/>
      <c r="K82" s="55"/>
    </row>
    <row r="83" spans="1:11">
      <c r="A83" s="1236" t="s">
        <v>531</v>
      </c>
      <c r="B83" s="53">
        <v>0.25</v>
      </c>
      <c r="C83" s="116">
        <v>5.5730000000000004</v>
      </c>
      <c r="D83" s="116"/>
      <c r="E83" s="116">
        <f t="shared" si="0"/>
        <v>5.5730000000000004</v>
      </c>
      <c r="F83" s="55"/>
      <c r="G83" s="55"/>
      <c r="H83" s="55"/>
      <c r="I83" s="55"/>
      <c r="J83" s="55"/>
      <c r="K83" s="55"/>
    </row>
    <row r="84" spans="1:11">
      <c r="A84" s="1236" t="s">
        <v>681</v>
      </c>
      <c r="B84" s="53">
        <v>0.3</v>
      </c>
      <c r="C84" s="116">
        <v>0.622</v>
      </c>
      <c r="D84" s="116">
        <v>0.192</v>
      </c>
      <c r="E84" s="116">
        <f t="shared" si="0"/>
        <v>0.81400000000000006</v>
      </c>
      <c r="F84" s="55"/>
      <c r="G84" s="55"/>
      <c r="H84" s="55"/>
      <c r="I84" s="55"/>
      <c r="J84" s="55"/>
      <c r="K84" s="55"/>
    </row>
    <row r="85" spans="1:11">
      <c r="A85" s="1236" t="s">
        <v>662</v>
      </c>
      <c r="B85" s="53">
        <v>0.25</v>
      </c>
      <c r="C85" s="116">
        <v>2.0630000000000002</v>
      </c>
      <c r="D85" s="116">
        <v>0.14000000000000001</v>
      </c>
      <c r="E85" s="116">
        <f t="shared" si="0"/>
        <v>2.2030000000000003</v>
      </c>
      <c r="F85" s="55"/>
      <c r="G85" s="55"/>
      <c r="H85" s="55"/>
      <c r="I85" s="55"/>
      <c r="J85" s="55"/>
      <c r="K85" s="55"/>
    </row>
    <row r="86" spans="1:11">
      <c r="A86" s="1236" t="s">
        <v>761</v>
      </c>
      <c r="B86" s="53">
        <v>0.18329999999999999</v>
      </c>
      <c r="C86" s="116">
        <v>1.7999999999999999E-2</v>
      </c>
      <c r="D86" s="116">
        <v>5.3129999999999997</v>
      </c>
      <c r="E86" s="116">
        <f t="shared" si="0"/>
        <v>5.3309999999999995</v>
      </c>
      <c r="F86" s="55"/>
      <c r="G86" s="55"/>
      <c r="H86" s="55"/>
      <c r="I86" s="55"/>
      <c r="J86" s="55"/>
      <c r="K86" s="55"/>
    </row>
    <row r="87" spans="1:11">
      <c r="A87" s="1236" t="s">
        <v>763</v>
      </c>
      <c r="B87" s="53">
        <v>0.5</v>
      </c>
      <c r="C87" s="116">
        <v>3.4000000000000002E-2</v>
      </c>
      <c r="D87" s="116">
        <v>9.907</v>
      </c>
      <c r="E87" s="116">
        <f t="shared" si="0"/>
        <v>9.9410000000000007</v>
      </c>
      <c r="F87" s="55"/>
      <c r="G87" s="55"/>
      <c r="H87" s="55"/>
      <c r="I87" s="55"/>
      <c r="J87" s="55"/>
      <c r="K87" s="55"/>
    </row>
    <row r="88" spans="1:11">
      <c r="A88" s="1236" t="s">
        <v>764</v>
      </c>
      <c r="B88" s="53">
        <v>0.26669999999999999</v>
      </c>
      <c r="C88" s="116">
        <v>8.9999999999999993E-3</v>
      </c>
      <c r="D88" s="116">
        <v>2.3639999999999999</v>
      </c>
      <c r="E88" s="116">
        <f t="shared" si="0"/>
        <v>2.3729999999999998</v>
      </c>
      <c r="F88" s="55"/>
      <c r="G88" s="55"/>
      <c r="H88" s="55"/>
      <c r="I88" s="55"/>
      <c r="J88" s="55"/>
      <c r="K88" s="55"/>
    </row>
    <row r="89" spans="1:11">
      <c r="A89" s="1236" t="s">
        <v>682</v>
      </c>
      <c r="B89" s="53">
        <v>0.35</v>
      </c>
      <c r="C89" s="116">
        <v>0.129</v>
      </c>
      <c r="D89" s="116">
        <v>1.9E-2</v>
      </c>
      <c r="E89" s="116">
        <f t="shared" si="0"/>
        <v>0.14799999999999999</v>
      </c>
      <c r="F89" s="55"/>
      <c r="G89" s="55"/>
      <c r="H89" s="55"/>
      <c r="I89" s="55"/>
      <c r="J89" s="55"/>
      <c r="K89" s="55"/>
    </row>
    <row r="90" spans="1:11">
      <c r="A90" s="1236" t="s">
        <v>762</v>
      </c>
      <c r="B90" s="53">
        <v>0.25</v>
      </c>
      <c r="C90" s="116">
        <v>1.2999999999999999E-2</v>
      </c>
      <c r="D90" s="116">
        <v>0.32600000000000001</v>
      </c>
      <c r="E90" s="116">
        <f t="shared" si="0"/>
        <v>0.33900000000000002</v>
      </c>
      <c r="F90" s="55"/>
      <c r="G90" s="55"/>
      <c r="H90" s="55"/>
      <c r="I90" s="55"/>
      <c r="J90" s="55"/>
      <c r="K90" s="55"/>
    </row>
    <row r="91" spans="1:11">
      <c r="A91" s="1236" t="s">
        <v>450</v>
      </c>
      <c r="B91" s="53">
        <v>0.1333</v>
      </c>
      <c r="C91" s="116">
        <v>10.771000000000001</v>
      </c>
      <c r="D91" s="116"/>
      <c r="E91" s="116">
        <f t="shared" si="0"/>
        <v>10.771000000000001</v>
      </c>
      <c r="F91" s="55"/>
      <c r="G91" s="55"/>
      <c r="H91" s="55"/>
      <c r="I91" s="55"/>
      <c r="J91" s="55"/>
      <c r="K91" s="55"/>
    </row>
    <row r="92" spans="1:11">
      <c r="A92" s="1236" t="s">
        <v>696</v>
      </c>
      <c r="B92" s="53">
        <v>0.1333</v>
      </c>
      <c r="C92" s="116">
        <v>13.500999999999999</v>
      </c>
      <c r="D92" s="116"/>
      <c r="E92" s="116">
        <f t="shared" si="0"/>
        <v>13.500999999999999</v>
      </c>
      <c r="F92" s="55"/>
      <c r="G92" s="55"/>
      <c r="H92" s="55"/>
      <c r="I92" s="55"/>
      <c r="J92" s="55"/>
      <c r="K92" s="55"/>
    </row>
    <row r="93" spans="1:11">
      <c r="A93" s="1236" t="s">
        <v>123</v>
      </c>
      <c r="B93" s="53">
        <v>0.1885</v>
      </c>
      <c r="C93" s="116">
        <v>44.186999999999998</v>
      </c>
      <c r="D93" s="116"/>
      <c r="E93" s="116">
        <f t="shared" si="0"/>
        <v>44.186999999999998</v>
      </c>
      <c r="F93" s="55"/>
      <c r="G93" s="55"/>
      <c r="H93" s="55"/>
      <c r="I93" s="55"/>
      <c r="J93" s="55"/>
      <c r="K93" s="55"/>
    </row>
    <row r="94" spans="1:11">
      <c r="A94" s="1236" t="s">
        <v>765</v>
      </c>
      <c r="B94" s="53">
        <v>0.32500000000000001</v>
      </c>
      <c r="C94" s="116">
        <v>1.7000000000000001E-2</v>
      </c>
      <c r="D94" s="116">
        <v>3.4359999999999999</v>
      </c>
      <c r="E94" s="116">
        <f t="shared" si="0"/>
        <v>3.4529999999999998</v>
      </c>
      <c r="F94" s="55"/>
      <c r="G94" s="55"/>
      <c r="H94" s="55"/>
      <c r="I94" s="55"/>
      <c r="J94" s="55"/>
      <c r="K94" s="55"/>
    </row>
    <row r="95" spans="1:11">
      <c r="A95" s="1236" t="s">
        <v>649</v>
      </c>
      <c r="B95" s="53">
        <v>0.37</v>
      </c>
      <c r="C95" s="116">
        <v>3.0840000000000001</v>
      </c>
      <c r="D95" s="116"/>
      <c r="E95" s="116">
        <f t="shared" si="0"/>
        <v>3.0840000000000001</v>
      </c>
      <c r="F95" s="55"/>
      <c r="G95" s="55"/>
      <c r="H95" s="55"/>
      <c r="I95" s="55"/>
      <c r="J95" s="55"/>
      <c r="K95" s="55"/>
    </row>
    <row r="96" spans="1:11">
      <c r="A96" s="1236" t="s">
        <v>501</v>
      </c>
      <c r="B96" s="53">
        <v>0.2</v>
      </c>
      <c r="C96" s="116">
        <v>4.157</v>
      </c>
      <c r="D96" s="116"/>
      <c r="E96" s="116">
        <f t="shared" si="0"/>
        <v>4.157</v>
      </c>
      <c r="F96" s="55"/>
      <c r="G96" s="55"/>
      <c r="H96" s="55"/>
      <c r="I96" s="55"/>
      <c r="J96" s="55"/>
      <c r="K96" s="55"/>
    </row>
    <row r="97" spans="1:11">
      <c r="A97" s="1236" t="s">
        <v>90</v>
      </c>
      <c r="B97" s="53">
        <v>0.25</v>
      </c>
      <c r="C97" s="116">
        <v>29.332999999999998</v>
      </c>
      <c r="D97" s="116">
        <v>1.292</v>
      </c>
      <c r="E97" s="116">
        <f t="shared" si="0"/>
        <v>30.625</v>
      </c>
      <c r="F97" s="55"/>
      <c r="G97" s="55"/>
      <c r="H97" s="55"/>
      <c r="I97" s="55"/>
      <c r="J97" s="55"/>
      <c r="K97" s="55"/>
    </row>
    <row r="98" spans="1:11">
      <c r="A98" s="1236" t="s">
        <v>663</v>
      </c>
      <c r="B98" s="53">
        <v>0.25</v>
      </c>
      <c r="C98" s="116">
        <v>7.835</v>
      </c>
      <c r="D98" s="116">
        <v>0.78100000000000003</v>
      </c>
      <c r="E98" s="116">
        <f t="shared" si="0"/>
        <v>8.6159999999999997</v>
      </c>
      <c r="F98" s="55"/>
      <c r="G98" s="55"/>
      <c r="H98" s="55"/>
      <c r="I98" s="55"/>
      <c r="J98" s="55"/>
      <c r="K98" s="55"/>
    </row>
    <row r="99" spans="1:11">
      <c r="A99" s="1815" t="s">
        <v>766</v>
      </c>
      <c r="B99" s="1815"/>
      <c r="C99" s="1822">
        <f>SUM(C62:C98)</f>
        <v>442.6989999999999</v>
      </c>
      <c r="D99" s="1822">
        <f>SUM(D62:D98)</f>
        <v>100.75399999999999</v>
      </c>
      <c r="E99" s="1822">
        <f>SUM(E62:E98)</f>
        <v>543.45299999999997</v>
      </c>
      <c r="F99" s="55"/>
      <c r="G99" s="55"/>
      <c r="H99" s="55"/>
      <c r="I99" s="55"/>
      <c r="J99" s="55"/>
      <c r="K99" s="55"/>
    </row>
    <row r="100" spans="1:11">
      <c r="A100" s="2188" t="s">
        <v>660</v>
      </c>
      <c r="B100" s="2188"/>
      <c r="C100" s="1235"/>
      <c r="D100" s="1235"/>
      <c r="E100" s="1235"/>
      <c r="F100" s="55"/>
      <c r="G100" s="55"/>
      <c r="H100" s="55"/>
      <c r="I100" s="55"/>
      <c r="J100" s="55"/>
      <c r="K100" s="55"/>
    </row>
    <row r="101" spans="1:11">
      <c r="A101" s="55"/>
      <c r="B101" s="55"/>
      <c r="C101" s="55"/>
      <c r="D101" s="55"/>
      <c r="E101" s="55"/>
      <c r="F101" s="55"/>
      <c r="G101" s="55"/>
      <c r="H101" s="55"/>
      <c r="I101" s="55"/>
      <c r="J101" s="55"/>
      <c r="K101" s="55"/>
    </row>
    <row r="102" spans="1:11">
      <c r="A102" s="55"/>
      <c r="B102" s="55"/>
      <c r="C102" s="55"/>
      <c r="D102" s="55"/>
      <c r="E102" s="55"/>
      <c r="F102" s="55"/>
      <c r="G102" s="55"/>
      <c r="H102" s="55"/>
      <c r="I102" s="55"/>
      <c r="J102" s="55"/>
      <c r="K102" s="55"/>
    </row>
    <row r="103" spans="1:11">
      <c r="A103" s="55"/>
      <c r="B103" s="55"/>
      <c r="C103" s="55"/>
      <c r="D103" s="55"/>
      <c r="E103" s="55"/>
      <c r="F103" s="55"/>
      <c r="G103" s="55"/>
      <c r="H103" s="55"/>
      <c r="I103" s="55"/>
      <c r="J103" s="55"/>
      <c r="K103" s="55"/>
    </row>
    <row r="104" spans="1:11">
      <c r="A104" s="55"/>
      <c r="B104" s="55"/>
      <c r="C104" s="55"/>
      <c r="D104" s="55"/>
      <c r="E104" s="55"/>
      <c r="F104" s="55"/>
      <c r="G104" s="55"/>
      <c r="H104" s="55"/>
      <c r="I104" s="55"/>
      <c r="J104" s="55"/>
      <c r="K104" s="55"/>
    </row>
    <row r="105" spans="1:11">
      <c r="A105" s="55"/>
      <c r="B105" s="55"/>
      <c r="C105" s="55"/>
      <c r="D105" s="55"/>
      <c r="E105" s="55"/>
      <c r="F105" s="55"/>
      <c r="G105" s="55"/>
      <c r="H105" s="55"/>
      <c r="I105" s="55"/>
      <c r="J105" s="55"/>
      <c r="K105" s="55"/>
    </row>
    <row r="106" spans="1:11">
      <c r="A106" s="55"/>
      <c r="B106" s="55"/>
      <c r="C106" s="55"/>
      <c r="D106" s="55"/>
      <c r="E106" s="55"/>
      <c r="F106" s="55"/>
      <c r="G106" s="55"/>
      <c r="H106" s="55"/>
      <c r="I106" s="55"/>
      <c r="J106" s="55"/>
      <c r="K106" s="55"/>
    </row>
    <row r="107" spans="1:11">
      <c r="A107" s="55"/>
      <c r="B107" s="55"/>
      <c r="C107" s="55"/>
      <c r="D107" s="55"/>
      <c r="E107" s="55"/>
      <c r="F107" s="55"/>
      <c r="G107" s="55"/>
      <c r="H107" s="55"/>
      <c r="I107" s="55"/>
      <c r="J107" s="55"/>
      <c r="K107" s="55"/>
    </row>
    <row r="108" spans="1:11">
      <c r="A108" s="55"/>
      <c r="B108" s="55"/>
      <c r="C108" s="55"/>
      <c r="D108" s="55"/>
      <c r="E108" s="55"/>
      <c r="F108" s="55"/>
      <c r="G108" s="55"/>
      <c r="H108" s="55"/>
      <c r="I108" s="55"/>
      <c r="J108" s="55"/>
      <c r="K108" s="55"/>
    </row>
    <row r="109" spans="1:11">
      <c r="A109" s="55"/>
      <c r="B109" s="55"/>
      <c r="C109" s="55"/>
      <c r="D109" s="55"/>
      <c r="E109" s="55"/>
      <c r="F109" s="55"/>
      <c r="G109" s="55"/>
      <c r="H109" s="55"/>
      <c r="I109" s="55"/>
      <c r="J109" s="55"/>
      <c r="K109" s="55"/>
    </row>
  </sheetData>
  <mergeCells count="2">
    <mergeCell ref="C60:E60"/>
    <mergeCell ref="A100:B100"/>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2:E102"/>
  <sheetViews>
    <sheetView workbookViewId="0">
      <selection activeCell="A3" sqref="A3"/>
    </sheetView>
  </sheetViews>
  <sheetFormatPr defaultRowHeight="12.6"/>
  <sheetData>
    <row r="2" spans="1:5" ht="18">
      <c r="A2" s="21" t="s">
        <v>800</v>
      </c>
      <c r="B2" s="55"/>
      <c r="C2" s="55"/>
      <c r="D2" s="55"/>
      <c r="E2" s="55"/>
    </row>
    <row r="3" spans="1:5">
      <c r="A3" s="43"/>
      <c r="B3" s="43"/>
      <c r="C3" s="43"/>
      <c r="D3" s="43"/>
      <c r="E3" s="43"/>
    </row>
    <row r="4" spans="1:5">
      <c r="A4" s="64" t="s">
        <v>398</v>
      </c>
      <c r="B4" s="56" t="s">
        <v>401</v>
      </c>
      <c r="C4" s="48" t="s">
        <v>331</v>
      </c>
      <c r="D4" s="48"/>
      <c r="E4" s="48"/>
    </row>
    <row r="5" spans="1:5">
      <c r="A5" s="48" t="s">
        <v>61</v>
      </c>
      <c r="B5" s="48"/>
      <c r="C5" s="56" t="s">
        <v>702</v>
      </c>
      <c r="D5" s="56" t="s">
        <v>15</v>
      </c>
      <c r="E5" s="56" t="s">
        <v>16</v>
      </c>
    </row>
    <row r="6" spans="1:5">
      <c r="A6" s="59" t="s">
        <v>21</v>
      </c>
      <c r="B6" s="53">
        <v>0.85</v>
      </c>
      <c r="C6" s="49">
        <v>10.506758750489128</v>
      </c>
      <c r="D6" s="49">
        <v>16.13597858745652</v>
      </c>
      <c r="E6" s="49">
        <v>26.642737337945647</v>
      </c>
    </row>
    <row r="7" spans="1:5">
      <c r="A7" s="50" t="s">
        <v>593</v>
      </c>
      <c r="B7" s="53">
        <v>0.32700000000000001</v>
      </c>
      <c r="C7" s="49">
        <v>9.94619199025</v>
      </c>
      <c r="D7" s="49">
        <v>0.61258576065217374</v>
      </c>
      <c r="E7" s="49">
        <v>10.558777750902173</v>
      </c>
    </row>
    <row r="8" spans="1:5">
      <c r="A8" s="50" t="s">
        <v>33</v>
      </c>
      <c r="B8" s="53">
        <v>0.45</v>
      </c>
      <c r="C8" s="49">
        <v>25.233938271619564</v>
      </c>
      <c r="D8" s="49">
        <v>2.8171892397282603</v>
      </c>
      <c r="E8" s="49">
        <v>28.051127511347826</v>
      </c>
    </row>
    <row r="9" spans="1:5">
      <c r="A9" s="50" t="s">
        <v>163</v>
      </c>
      <c r="B9" s="53">
        <v>0.65129999999999999</v>
      </c>
      <c r="C9" s="49">
        <v>3.8185031956086957</v>
      </c>
      <c r="D9" s="49">
        <v>0</v>
      </c>
      <c r="E9" s="49">
        <v>3.8185031956086957</v>
      </c>
    </row>
    <row r="10" spans="1:5">
      <c r="A10" s="50" t="s">
        <v>594</v>
      </c>
      <c r="B10" s="53">
        <v>0.58899999999999997</v>
      </c>
      <c r="C10" s="49">
        <v>3.5255715550434794</v>
      </c>
      <c r="D10" s="49">
        <v>0</v>
      </c>
      <c r="E10" s="49">
        <v>3.5255715550434794</v>
      </c>
    </row>
    <row r="11" spans="1:5">
      <c r="A11" s="50" t="s">
        <v>42</v>
      </c>
      <c r="B11" s="330">
        <v>0.36660500000000001</v>
      </c>
      <c r="C11" s="49">
        <v>64.244387228532602</v>
      </c>
      <c r="D11" s="49">
        <v>0</v>
      </c>
      <c r="E11" s="49">
        <v>64.244387228532602</v>
      </c>
    </row>
    <row r="12" spans="1:5">
      <c r="A12" s="50" t="s">
        <v>47</v>
      </c>
      <c r="B12" s="53">
        <v>0.7</v>
      </c>
      <c r="C12" s="49">
        <v>104.74897194671742</v>
      </c>
      <c r="D12" s="49">
        <v>32.313668152326102</v>
      </c>
      <c r="E12" s="49">
        <v>137.06264009904351</v>
      </c>
    </row>
    <row r="13" spans="1:5">
      <c r="A13" s="50" t="s">
        <v>51</v>
      </c>
      <c r="B13" s="53">
        <v>0.1241</v>
      </c>
      <c r="C13" s="49">
        <v>8.8133906324021751</v>
      </c>
      <c r="D13" s="49">
        <v>1.2964209792608696</v>
      </c>
      <c r="E13" s="49">
        <v>10.109811611663044</v>
      </c>
    </row>
    <row r="14" spans="1:5">
      <c r="A14" s="50" t="s">
        <v>173</v>
      </c>
      <c r="B14" s="127" t="s">
        <v>162</v>
      </c>
      <c r="C14" s="49">
        <v>0.16477400061956529</v>
      </c>
      <c r="D14" s="49">
        <v>1.0393734781195654</v>
      </c>
      <c r="E14" s="49">
        <v>1.2041474787391306</v>
      </c>
    </row>
    <row r="15" spans="1:5">
      <c r="A15" s="50" t="s">
        <v>419</v>
      </c>
      <c r="B15" s="53">
        <v>0.1988</v>
      </c>
      <c r="C15" s="49">
        <v>0.66633952021739129</v>
      </c>
      <c r="D15" s="49">
        <v>3.9581804355108705</v>
      </c>
      <c r="E15" s="49">
        <v>4.6245199557282621</v>
      </c>
    </row>
    <row r="16" spans="1:5">
      <c r="A16" s="50" t="s">
        <v>56</v>
      </c>
      <c r="B16" s="53">
        <v>0.55300000000000005</v>
      </c>
      <c r="C16" s="49">
        <v>39.796846195586973</v>
      </c>
      <c r="D16" s="49">
        <v>27.516998477119564</v>
      </c>
      <c r="E16" s="49">
        <v>67.313844672706537</v>
      </c>
    </row>
    <row r="17" spans="1:5">
      <c r="A17" s="50" t="s">
        <v>57</v>
      </c>
      <c r="B17" s="53">
        <v>0.58550000000000002</v>
      </c>
      <c r="C17" s="49">
        <v>38.327423077163047</v>
      </c>
      <c r="D17" s="49">
        <v>75.728172065032595</v>
      </c>
      <c r="E17" s="49">
        <v>114.05559514219564</v>
      </c>
    </row>
    <row r="18" spans="1:5">
      <c r="A18" s="50" t="s">
        <v>60</v>
      </c>
      <c r="B18" s="53">
        <v>0.43969999999999998</v>
      </c>
      <c r="C18" s="49">
        <v>9.9300653257173881</v>
      </c>
      <c r="D18" s="49">
        <v>14.557767172923912</v>
      </c>
      <c r="E18" s="49">
        <v>24.4878324986413</v>
      </c>
    </row>
    <row r="19" spans="1:5">
      <c r="A19" s="50" t="s">
        <v>68</v>
      </c>
      <c r="B19" s="53">
        <v>0.2</v>
      </c>
      <c r="C19" s="49">
        <v>4.9213560209021736</v>
      </c>
      <c r="D19" s="49">
        <v>5.245350543760873</v>
      </c>
      <c r="E19" s="49">
        <v>10.166706564663047</v>
      </c>
    </row>
    <row r="20" spans="1:5">
      <c r="A20" s="50" t="s">
        <v>71</v>
      </c>
      <c r="B20" s="127" t="s">
        <v>164</v>
      </c>
      <c r="C20" s="49">
        <v>14.986203252054349</v>
      </c>
      <c r="D20" s="49">
        <v>0.7288695654456514</v>
      </c>
      <c r="E20" s="49">
        <v>15.715072817500001</v>
      </c>
    </row>
    <row r="21" spans="1:5">
      <c r="A21" s="50" t="s">
        <v>74</v>
      </c>
      <c r="B21" s="127" t="s">
        <v>167</v>
      </c>
      <c r="C21" s="49">
        <v>78.82910191211954</v>
      </c>
      <c r="D21" s="49">
        <v>19.549616196206522</v>
      </c>
      <c r="E21" s="49">
        <v>98.378718108326069</v>
      </c>
    </row>
    <row r="22" spans="1:5">
      <c r="A22" s="50" t="s">
        <v>178</v>
      </c>
      <c r="B22" s="127" t="s">
        <v>174</v>
      </c>
      <c r="C22" s="49">
        <v>26.467237673956522</v>
      </c>
      <c r="D22" s="49">
        <v>93.189197720315207</v>
      </c>
      <c r="E22" s="49">
        <v>119.65643539427172</v>
      </c>
    </row>
    <row r="23" spans="1:5">
      <c r="A23" s="50" t="s">
        <v>83</v>
      </c>
      <c r="B23" s="127" t="s">
        <v>175</v>
      </c>
      <c r="C23" s="49">
        <v>29.907036686782604</v>
      </c>
      <c r="D23" s="49">
        <v>0.48159510917391302</v>
      </c>
      <c r="E23" s="49">
        <v>30.388631795956517</v>
      </c>
    </row>
    <row r="24" spans="1:5">
      <c r="A24" s="50" t="s">
        <v>85</v>
      </c>
      <c r="B24" s="53">
        <v>0.33529999999999999</v>
      </c>
      <c r="C24" s="49">
        <v>5.3530389584891314</v>
      </c>
      <c r="D24" s="49">
        <v>16.731551849021749</v>
      </c>
      <c r="E24" s="49">
        <v>22.084590807510878</v>
      </c>
    </row>
    <row r="25" spans="1:5">
      <c r="A25" s="50" t="s">
        <v>88</v>
      </c>
      <c r="B25" s="127" t="s">
        <v>176</v>
      </c>
      <c r="C25" s="49">
        <v>34.413706467489121</v>
      </c>
      <c r="D25" s="49">
        <v>13.915494237652174</v>
      </c>
      <c r="E25" s="49">
        <v>48.329200705141297</v>
      </c>
    </row>
    <row r="26" spans="1:5">
      <c r="A26" s="50" t="s">
        <v>466</v>
      </c>
      <c r="B26" s="53">
        <v>0.41499999999999998</v>
      </c>
      <c r="C26" s="49">
        <v>7.6895929016956508</v>
      </c>
      <c r="D26" s="49">
        <v>1.2283369565220827E-5</v>
      </c>
      <c r="E26" s="49">
        <v>7.6896051850652158</v>
      </c>
    </row>
    <row r="27" spans="1:5">
      <c r="A27" s="50" t="s">
        <v>105</v>
      </c>
      <c r="B27" s="53">
        <v>0.30580000000000002</v>
      </c>
      <c r="C27" s="49">
        <v>8.7152965661086963</v>
      </c>
      <c r="D27" s="49">
        <v>72.080659891739145</v>
      </c>
      <c r="E27" s="49">
        <v>80.795956457847836</v>
      </c>
    </row>
    <row r="28" spans="1:5">
      <c r="A28" s="50" t="s">
        <v>106</v>
      </c>
      <c r="B28" s="53">
        <v>0.30580000000000002</v>
      </c>
      <c r="C28" s="49">
        <v>40.960240346228247</v>
      </c>
      <c r="D28" s="49">
        <v>0</v>
      </c>
      <c r="E28" s="49">
        <v>40.960240346228247</v>
      </c>
    </row>
    <row r="29" spans="1:5">
      <c r="A29" s="50" t="s">
        <v>108</v>
      </c>
      <c r="B29" s="53">
        <v>0.58840000000000003</v>
      </c>
      <c r="C29" s="49">
        <v>32.406371708184786</v>
      </c>
      <c r="D29" s="49">
        <v>7.7981673908478264</v>
      </c>
      <c r="E29" s="49">
        <v>40.204539099032615</v>
      </c>
    </row>
    <row r="30" spans="1:5">
      <c r="A30" s="50" t="s">
        <v>636</v>
      </c>
      <c r="B30" s="53">
        <v>0.28849999999999998</v>
      </c>
      <c r="C30" s="49">
        <v>1.2079232292173914</v>
      </c>
      <c r="D30" s="49">
        <v>1.1053870663586951</v>
      </c>
      <c r="E30" s="49">
        <v>2.3133102955760867</v>
      </c>
    </row>
    <row r="31" spans="1:5">
      <c r="A31" s="50" t="s">
        <v>225</v>
      </c>
      <c r="B31" s="53">
        <v>0.18</v>
      </c>
      <c r="C31" s="49">
        <v>2.3597125113152173</v>
      </c>
      <c r="D31" s="49">
        <v>-1.2819673086956519E-2</v>
      </c>
      <c r="E31" s="49">
        <v>2.346892838228261</v>
      </c>
    </row>
    <row r="32" spans="1:5">
      <c r="A32" s="50" t="s">
        <v>112</v>
      </c>
      <c r="B32" s="127">
        <v>0.41499999999999998</v>
      </c>
      <c r="C32" s="49">
        <v>14.918353945652173</v>
      </c>
      <c r="D32" s="49">
        <v>1.0580157603043479</v>
      </c>
      <c r="E32" s="49">
        <v>15.976369705956522</v>
      </c>
    </row>
    <row r="33" spans="1:5">
      <c r="A33" s="59" t="s">
        <v>285</v>
      </c>
      <c r="B33" s="127">
        <v>0.28849999999999998</v>
      </c>
      <c r="C33" s="49">
        <v>7.4857153253478259</v>
      </c>
      <c r="D33" s="49">
        <v>0</v>
      </c>
      <c r="E33" s="49">
        <v>7.4857153253478259</v>
      </c>
    </row>
    <row r="34" spans="1:5">
      <c r="A34" s="50" t="s">
        <v>113</v>
      </c>
      <c r="B34" s="127">
        <v>0.53200000000000003</v>
      </c>
      <c r="C34" s="49">
        <v>15.58097751966304</v>
      </c>
      <c r="D34" s="49">
        <v>10.186438259130437</v>
      </c>
      <c r="E34" s="49">
        <v>25.767415778793477</v>
      </c>
    </row>
    <row r="35" spans="1:5">
      <c r="A35" s="50" t="s">
        <v>460</v>
      </c>
      <c r="B35" s="127">
        <v>0.59599999999999997</v>
      </c>
      <c r="C35" s="49">
        <v>25.417435042489121</v>
      </c>
      <c r="D35" s="49">
        <v>2.6272671726739136</v>
      </c>
      <c r="E35" s="49">
        <v>28.044702215163035</v>
      </c>
    </row>
    <row r="36" spans="1:5">
      <c r="A36" s="50" t="s">
        <v>114</v>
      </c>
      <c r="B36" s="127">
        <v>0.34570000000000001</v>
      </c>
      <c r="C36" s="49">
        <v>55.368039998847827</v>
      </c>
      <c r="D36" s="49">
        <v>64.663984238760889</v>
      </c>
      <c r="E36" s="49">
        <v>120.03202423760871</v>
      </c>
    </row>
    <row r="37" spans="1:5">
      <c r="A37" s="59" t="s">
        <v>495</v>
      </c>
      <c r="B37" s="127">
        <v>0.45750000000000002</v>
      </c>
      <c r="C37" s="49">
        <v>2.1569664577173908</v>
      </c>
      <c r="D37" s="49">
        <v>2.2956450005760858</v>
      </c>
      <c r="E37" s="49">
        <v>4.452611458293477</v>
      </c>
    </row>
    <row r="38" spans="1:5">
      <c r="A38" s="1805" t="s">
        <v>382</v>
      </c>
      <c r="B38" s="1806"/>
      <c r="C38" s="1780">
        <v>728.86746821422821</v>
      </c>
      <c r="D38" s="1780">
        <v>487.62076696038048</v>
      </c>
      <c r="E38" s="1780">
        <v>1216.4882351746087</v>
      </c>
    </row>
    <row r="39" spans="1:5">
      <c r="A39" s="130"/>
      <c r="B39" s="61"/>
      <c r="C39" s="60"/>
      <c r="D39" s="60"/>
      <c r="E39" s="60"/>
    </row>
    <row r="40" spans="1:5">
      <c r="A40" s="131"/>
      <c r="B40" s="131"/>
      <c r="C40" s="131"/>
      <c r="D40" s="131"/>
      <c r="E40" s="60"/>
    </row>
    <row r="41" spans="1:5">
      <c r="A41" s="132" t="s">
        <v>769</v>
      </c>
      <c r="B41" s="131"/>
      <c r="C41" s="131"/>
      <c r="D41" s="131"/>
      <c r="E41" s="60"/>
    </row>
    <row r="42" spans="1:5">
      <c r="A42" s="133" t="s">
        <v>756</v>
      </c>
      <c r="B42" s="43"/>
      <c r="C42" s="43"/>
      <c r="D42" s="43"/>
      <c r="E42" s="43"/>
    </row>
    <row r="43" spans="1:5">
      <c r="A43" s="132" t="s">
        <v>757</v>
      </c>
      <c r="B43" s="131"/>
      <c r="C43" s="131"/>
      <c r="D43" s="131"/>
      <c r="E43" s="60"/>
    </row>
    <row r="44" spans="1:5">
      <c r="A44" s="132" t="s">
        <v>758</v>
      </c>
      <c r="B44" s="131"/>
      <c r="C44" s="131"/>
      <c r="D44" s="131"/>
      <c r="E44" s="60"/>
    </row>
    <row r="45" spans="1:5">
      <c r="A45" s="132" t="s">
        <v>770</v>
      </c>
      <c r="B45" s="1231"/>
      <c r="C45" s="1232"/>
      <c r="D45" s="1232"/>
      <c r="E45" s="62"/>
    </row>
    <row r="46" spans="1:5">
      <c r="A46" s="132" t="s">
        <v>625</v>
      </c>
      <c r="B46" s="61"/>
      <c r="C46" s="60"/>
      <c r="D46" s="60"/>
      <c r="E46" s="60"/>
    </row>
    <row r="47" spans="1:5">
      <c r="A47" s="51"/>
      <c r="B47" s="51"/>
      <c r="C47" s="52"/>
      <c r="D47" s="52"/>
      <c r="E47" s="51"/>
    </row>
    <row r="48" spans="1:5">
      <c r="A48" s="48" t="s">
        <v>334</v>
      </c>
      <c r="B48" s="56" t="s">
        <v>401</v>
      </c>
      <c r="C48" s="64" t="s">
        <v>331</v>
      </c>
      <c r="D48" s="64"/>
      <c r="E48" s="48"/>
    </row>
    <row r="49" spans="1:5">
      <c r="A49" s="48" t="s">
        <v>61</v>
      </c>
      <c r="B49" s="48"/>
      <c r="C49" s="56" t="s">
        <v>702</v>
      </c>
      <c r="D49" s="56" t="s">
        <v>15</v>
      </c>
      <c r="E49" s="56" t="s">
        <v>16</v>
      </c>
    </row>
    <row r="50" spans="1:5">
      <c r="A50" s="50" t="s">
        <v>223</v>
      </c>
      <c r="B50" s="53">
        <v>7.5999999999999998E-2</v>
      </c>
      <c r="C50" s="49">
        <v>19.624467358119567</v>
      </c>
      <c r="D50" s="49">
        <v>3.1933378279782603</v>
      </c>
      <c r="E50" s="49">
        <v>22.817805186097829</v>
      </c>
    </row>
    <row r="51" spans="1:5">
      <c r="A51" s="50" t="s">
        <v>19</v>
      </c>
      <c r="B51" s="53">
        <v>0.1178</v>
      </c>
      <c r="C51" s="49">
        <v>0.83462043434782596</v>
      </c>
      <c r="D51" s="49">
        <v>8.7889135217391421E-3</v>
      </c>
      <c r="E51" s="49">
        <v>0.84340934786956512</v>
      </c>
    </row>
    <row r="52" spans="1:5">
      <c r="A52" s="50" t="s">
        <v>31</v>
      </c>
      <c r="B52" s="53">
        <v>0.28916900000000001</v>
      </c>
      <c r="C52" s="49">
        <v>8.1951863023478246</v>
      </c>
      <c r="D52" s="49">
        <v>91.545546848923863</v>
      </c>
      <c r="E52" s="49">
        <v>99.740733151271684</v>
      </c>
    </row>
    <row r="53" spans="1:5">
      <c r="A53" s="50" t="s">
        <v>288</v>
      </c>
      <c r="B53" s="53">
        <v>0.1482</v>
      </c>
      <c r="C53" s="49">
        <v>3.6994771718260857</v>
      </c>
      <c r="D53" s="49">
        <v>0.10734532748913042</v>
      </c>
      <c r="E53" s="49">
        <v>3.8068224993152162</v>
      </c>
    </row>
    <row r="54" spans="1:5">
      <c r="A54" s="50" t="s">
        <v>76</v>
      </c>
      <c r="B54" s="53">
        <v>0.6</v>
      </c>
      <c r="C54" s="49">
        <v>8.264280523336959</v>
      </c>
      <c r="D54" s="49">
        <v>4.6965259789782587</v>
      </c>
      <c r="E54" s="49">
        <v>12.960806502315219</v>
      </c>
    </row>
    <row r="55" spans="1:5">
      <c r="A55" s="50" t="s">
        <v>646</v>
      </c>
      <c r="B55" s="53">
        <v>0.1</v>
      </c>
      <c r="C55" s="49">
        <v>0.36669332717391301</v>
      </c>
      <c r="D55" s="49">
        <v>2.1883065230978276</v>
      </c>
      <c r="E55" s="49">
        <v>2.5549998502717406</v>
      </c>
    </row>
    <row r="56" spans="1:5">
      <c r="A56" s="1805" t="s">
        <v>338</v>
      </c>
      <c r="B56" s="1807"/>
      <c r="C56" s="1780">
        <v>40.98472511715218</v>
      </c>
      <c r="D56" s="1780">
        <v>101.73985141998908</v>
      </c>
      <c r="E56" s="1780">
        <v>142.72457653714125</v>
      </c>
    </row>
    <row r="57" spans="1:5">
      <c r="A57" s="1782" t="s">
        <v>43</v>
      </c>
      <c r="B57" s="1808"/>
      <c r="C57" s="1780">
        <v>769.85219333138036</v>
      </c>
      <c r="D57" s="1780">
        <v>589.3606183803696</v>
      </c>
      <c r="E57" s="1780">
        <v>1359.21281171175</v>
      </c>
    </row>
    <row r="58" spans="1:5">
      <c r="A58" s="43"/>
      <c r="B58" s="43"/>
      <c r="C58" s="43"/>
      <c r="D58" s="43"/>
      <c r="E58" s="43"/>
    </row>
    <row r="59" spans="1:5">
      <c r="A59" s="55"/>
      <c r="B59" s="55"/>
      <c r="C59" s="55"/>
      <c r="D59" s="55"/>
      <c r="E59" s="55"/>
    </row>
    <row r="60" spans="1:5">
      <c r="A60" s="1962" t="s">
        <v>359</v>
      </c>
      <c r="B60" s="1962"/>
      <c r="C60" s="2164" t="s">
        <v>483</v>
      </c>
      <c r="D60" s="2164"/>
      <c r="E60" s="2164"/>
    </row>
    <row r="61" spans="1:5">
      <c r="A61" s="1233"/>
      <c r="B61" s="1222" t="s">
        <v>401</v>
      </c>
      <c r="C61" s="1242" t="s">
        <v>64</v>
      </c>
      <c r="D61" s="1222" t="s">
        <v>15</v>
      </c>
      <c r="E61" s="1222" t="s">
        <v>16</v>
      </c>
    </row>
    <row r="62" spans="1:5">
      <c r="A62" s="1236" t="s">
        <v>352</v>
      </c>
      <c r="B62" s="53">
        <v>0.17</v>
      </c>
      <c r="C62" s="49">
        <v>5.2629999999999999</v>
      </c>
      <c r="D62" s="49"/>
      <c r="E62" s="49">
        <f t="shared" ref="E62:E97" si="0">SUM(C62:D62)</f>
        <v>5.2629999999999999</v>
      </c>
    </row>
    <row r="63" spans="1:5">
      <c r="A63" s="1236" t="s">
        <v>795</v>
      </c>
      <c r="B63" s="53">
        <v>0.2132</v>
      </c>
      <c r="C63" s="49"/>
      <c r="D63" s="49"/>
      <c r="E63" s="49">
        <f t="shared" si="0"/>
        <v>0</v>
      </c>
    </row>
    <row r="64" spans="1:5">
      <c r="A64" s="1236" t="s">
        <v>464</v>
      </c>
      <c r="B64" s="53">
        <v>0.3</v>
      </c>
      <c r="C64" s="49"/>
      <c r="D64" s="49">
        <v>0.90500000000000003</v>
      </c>
      <c r="E64" s="49">
        <f t="shared" si="0"/>
        <v>0.90500000000000003</v>
      </c>
    </row>
    <row r="65" spans="1:5">
      <c r="A65" s="1236" t="s">
        <v>631</v>
      </c>
      <c r="B65" s="53">
        <v>5.8799999999999998E-2</v>
      </c>
      <c r="C65" s="49">
        <v>4.0000000000000001E-3</v>
      </c>
      <c r="D65" s="49"/>
      <c r="E65" s="49">
        <f t="shared" si="0"/>
        <v>4.0000000000000001E-3</v>
      </c>
    </row>
    <row r="66" spans="1:5">
      <c r="A66" s="1236" t="s">
        <v>796</v>
      </c>
      <c r="B66" s="53">
        <v>0.75</v>
      </c>
      <c r="C66" s="49"/>
      <c r="D66" s="49"/>
      <c r="E66" s="49">
        <f t="shared" si="0"/>
        <v>0</v>
      </c>
    </row>
    <row r="67" spans="1:5">
      <c r="A67" s="1236" t="s">
        <v>690</v>
      </c>
      <c r="B67" s="53">
        <v>8.5599999999999996E-2</v>
      </c>
      <c r="C67" s="49">
        <v>72.856999999999999</v>
      </c>
      <c r="D67" s="49"/>
      <c r="E67" s="49">
        <f t="shared" si="0"/>
        <v>72.856999999999999</v>
      </c>
    </row>
    <row r="68" spans="1:5">
      <c r="A68" s="1236" t="s">
        <v>516</v>
      </c>
      <c r="B68" s="53">
        <v>0.255</v>
      </c>
      <c r="C68" s="49">
        <v>6.0979999999999999</v>
      </c>
      <c r="D68" s="49">
        <v>17.981000000000002</v>
      </c>
      <c r="E68" s="49">
        <f t="shared" si="0"/>
        <v>24.079000000000001</v>
      </c>
    </row>
    <row r="69" spans="1:5">
      <c r="A69" s="1236" t="s">
        <v>452</v>
      </c>
      <c r="B69" s="53">
        <v>9.6699999999999994E-2</v>
      </c>
      <c r="C69" s="49">
        <v>13.638999999999999</v>
      </c>
      <c r="D69" s="49"/>
      <c r="E69" s="49">
        <f t="shared" si="0"/>
        <v>13.638999999999999</v>
      </c>
    </row>
    <row r="70" spans="1:5">
      <c r="A70" s="1236" t="s">
        <v>691</v>
      </c>
      <c r="B70" s="53">
        <v>0.23330000000000001</v>
      </c>
      <c r="C70" s="49">
        <v>29.815999999999999</v>
      </c>
      <c r="D70" s="49"/>
      <c r="E70" s="49">
        <f t="shared" si="0"/>
        <v>29.815999999999999</v>
      </c>
    </row>
    <row r="71" spans="1:5">
      <c r="A71" s="1236" t="s">
        <v>444</v>
      </c>
      <c r="B71" s="53">
        <v>0.1333</v>
      </c>
      <c r="C71" s="49">
        <v>21.271000000000001</v>
      </c>
      <c r="D71" s="49"/>
      <c r="E71" s="49">
        <f t="shared" si="0"/>
        <v>21.271000000000001</v>
      </c>
    </row>
    <row r="72" spans="1:5">
      <c r="A72" s="1236" t="s">
        <v>445</v>
      </c>
      <c r="B72" s="53">
        <v>0.1333</v>
      </c>
      <c r="C72" s="49">
        <v>28.423999999999999</v>
      </c>
      <c r="D72" s="49"/>
      <c r="E72" s="49">
        <f t="shared" si="0"/>
        <v>28.423999999999999</v>
      </c>
    </row>
    <row r="73" spans="1:5">
      <c r="A73" s="1236" t="s">
        <v>692</v>
      </c>
      <c r="B73" s="53">
        <v>0.1333</v>
      </c>
      <c r="C73" s="49">
        <v>2.8580000000000001</v>
      </c>
      <c r="D73" s="49"/>
      <c r="E73" s="49">
        <f t="shared" si="0"/>
        <v>2.8580000000000001</v>
      </c>
    </row>
    <row r="74" spans="1:5">
      <c r="A74" s="1236" t="s">
        <v>442</v>
      </c>
      <c r="B74" s="53">
        <v>0.23330000000000001</v>
      </c>
      <c r="C74" s="49">
        <v>57.314999999999998</v>
      </c>
      <c r="D74" s="49"/>
      <c r="E74" s="49">
        <f t="shared" si="0"/>
        <v>57.314999999999998</v>
      </c>
    </row>
    <row r="75" spans="1:5">
      <c r="A75" s="1236" t="s">
        <v>454</v>
      </c>
      <c r="B75" s="53">
        <v>0.23330000000000001</v>
      </c>
      <c r="C75" s="49">
        <v>21.681999999999999</v>
      </c>
      <c r="D75" s="49"/>
      <c r="E75" s="49">
        <f t="shared" si="0"/>
        <v>21.681999999999999</v>
      </c>
    </row>
    <row r="76" spans="1:5">
      <c r="A76" s="1236" t="s">
        <v>152</v>
      </c>
      <c r="B76" s="53">
        <v>0.31850000000000001</v>
      </c>
      <c r="C76" s="49"/>
      <c r="D76" s="49">
        <v>33.192999999999998</v>
      </c>
      <c r="E76" s="49">
        <f t="shared" si="0"/>
        <v>33.192999999999998</v>
      </c>
    </row>
    <row r="77" spans="1:5">
      <c r="A77" s="1236" t="s">
        <v>150</v>
      </c>
      <c r="B77" s="53">
        <v>0.5</v>
      </c>
      <c r="C77" s="49">
        <f>11.594+12.552</f>
        <v>24.146000000000001</v>
      </c>
      <c r="D77" s="49"/>
      <c r="E77" s="49">
        <f t="shared" si="0"/>
        <v>24.146000000000001</v>
      </c>
    </row>
    <row r="78" spans="1:5">
      <c r="A78" s="1236" t="s">
        <v>449</v>
      </c>
      <c r="B78" s="53">
        <v>0.1333</v>
      </c>
      <c r="C78" s="49">
        <v>4.6870000000000003</v>
      </c>
      <c r="D78" s="49"/>
      <c r="E78" s="49">
        <f t="shared" si="0"/>
        <v>4.6870000000000003</v>
      </c>
    </row>
    <row r="79" spans="1:5">
      <c r="A79" s="1236" t="s">
        <v>235</v>
      </c>
      <c r="B79" s="53">
        <v>0.4</v>
      </c>
      <c r="C79" s="49">
        <v>8.7469999999999999</v>
      </c>
      <c r="D79" s="49"/>
      <c r="E79" s="49">
        <f t="shared" si="0"/>
        <v>8.7469999999999999</v>
      </c>
    </row>
    <row r="80" spans="1:5">
      <c r="A80" s="1236" t="s">
        <v>148</v>
      </c>
      <c r="B80" s="53">
        <v>0.05</v>
      </c>
      <c r="C80" s="49">
        <v>7.0709999999999997</v>
      </c>
      <c r="D80" s="49"/>
      <c r="E80" s="49">
        <f t="shared" si="0"/>
        <v>7.0709999999999997</v>
      </c>
    </row>
    <row r="81" spans="1:5">
      <c r="A81" s="1236" t="s">
        <v>220</v>
      </c>
      <c r="B81" s="53">
        <v>0.15</v>
      </c>
      <c r="C81" s="49">
        <v>10.56</v>
      </c>
      <c r="D81" s="49"/>
      <c r="E81" s="49">
        <f t="shared" si="0"/>
        <v>10.56</v>
      </c>
    </row>
    <row r="82" spans="1:5">
      <c r="A82" s="1236" t="s">
        <v>737</v>
      </c>
      <c r="B82" s="53">
        <v>0.08</v>
      </c>
      <c r="C82" s="49">
        <v>2.3420000000000001</v>
      </c>
      <c r="D82" s="49"/>
      <c r="E82" s="49">
        <f t="shared" si="0"/>
        <v>2.3420000000000001</v>
      </c>
    </row>
    <row r="83" spans="1:5">
      <c r="A83" s="1236" t="s">
        <v>531</v>
      </c>
      <c r="B83" s="53">
        <v>0.25</v>
      </c>
      <c r="C83" s="49">
        <v>5.2030000000000003</v>
      </c>
      <c r="D83" s="49"/>
      <c r="E83" s="49">
        <f t="shared" si="0"/>
        <v>5.2030000000000003</v>
      </c>
    </row>
    <row r="84" spans="1:5">
      <c r="A84" s="1236" t="s">
        <v>681</v>
      </c>
      <c r="B84" s="53">
        <v>0.3</v>
      </c>
      <c r="C84" s="49">
        <v>0.376</v>
      </c>
      <c r="D84" s="49">
        <v>4.7E-2</v>
      </c>
      <c r="E84" s="49">
        <f t="shared" si="0"/>
        <v>0.42299999999999999</v>
      </c>
    </row>
    <row r="85" spans="1:5">
      <c r="A85" s="1236" t="s">
        <v>662</v>
      </c>
      <c r="B85" s="53">
        <v>0.25</v>
      </c>
      <c r="C85" s="49">
        <v>2.2109999999999999</v>
      </c>
      <c r="D85" s="49">
        <v>0.216</v>
      </c>
      <c r="E85" s="49">
        <f t="shared" si="0"/>
        <v>2.427</v>
      </c>
    </row>
    <row r="86" spans="1:5">
      <c r="A86" s="1236" t="s">
        <v>761</v>
      </c>
      <c r="B86" s="53">
        <v>0.18329999999999999</v>
      </c>
      <c r="C86" s="49">
        <v>0.01</v>
      </c>
      <c r="D86" s="49">
        <v>5.4569999999999999</v>
      </c>
      <c r="E86" s="49">
        <f t="shared" si="0"/>
        <v>5.4669999999999996</v>
      </c>
    </row>
    <row r="87" spans="1:5">
      <c r="A87" s="1236" t="s">
        <v>763</v>
      </c>
      <c r="B87" s="53">
        <v>0.5</v>
      </c>
      <c r="C87" s="49">
        <v>1.7999999999999999E-2</v>
      </c>
      <c r="D87" s="49">
        <v>10.27</v>
      </c>
      <c r="E87" s="49">
        <f t="shared" si="0"/>
        <v>10.288</v>
      </c>
    </row>
    <row r="88" spans="1:5">
      <c r="A88" s="1236" t="s">
        <v>764</v>
      </c>
      <c r="B88" s="53">
        <v>0.26669999999999999</v>
      </c>
      <c r="C88" s="49">
        <v>7.0000000000000001E-3</v>
      </c>
      <c r="D88" s="49">
        <v>3.93</v>
      </c>
      <c r="E88" s="49">
        <f t="shared" si="0"/>
        <v>3.9370000000000003</v>
      </c>
    </row>
    <row r="89" spans="1:5">
      <c r="A89" s="1236" t="s">
        <v>682</v>
      </c>
      <c r="B89" s="53">
        <v>0.35</v>
      </c>
      <c r="C89" s="49">
        <v>0</v>
      </c>
      <c r="D89" s="49">
        <v>-1.2E-2</v>
      </c>
      <c r="E89" s="49">
        <f t="shared" si="0"/>
        <v>-1.2E-2</v>
      </c>
    </row>
    <row r="90" spans="1:5">
      <c r="A90" s="1236" t="s">
        <v>762</v>
      </c>
      <c r="B90" s="53">
        <v>0.25</v>
      </c>
      <c r="C90" s="49">
        <v>1.2E-2</v>
      </c>
      <c r="D90" s="49">
        <v>0.223</v>
      </c>
      <c r="E90" s="49">
        <f t="shared" si="0"/>
        <v>0.23500000000000001</v>
      </c>
    </row>
    <row r="91" spans="1:5">
      <c r="A91" s="1236" t="s">
        <v>450</v>
      </c>
      <c r="B91" s="53">
        <v>0.1333</v>
      </c>
      <c r="C91" s="49">
        <v>13.717000000000001</v>
      </c>
      <c r="D91" s="49"/>
      <c r="E91" s="49">
        <f t="shared" si="0"/>
        <v>13.717000000000001</v>
      </c>
    </row>
    <row r="92" spans="1:5">
      <c r="A92" s="1236" t="s">
        <v>696</v>
      </c>
      <c r="B92" s="53">
        <v>0.1333</v>
      </c>
      <c r="C92" s="49">
        <v>11.468</v>
      </c>
      <c r="D92" s="49"/>
      <c r="E92" s="49">
        <f t="shared" si="0"/>
        <v>11.468</v>
      </c>
    </row>
    <row r="93" spans="1:5">
      <c r="A93" s="1236" t="s">
        <v>123</v>
      </c>
      <c r="B93" s="53">
        <v>0.1885</v>
      </c>
      <c r="C93" s="49">
        <v>44.258000000000003</v>
      </c>
      <c r="D93" s="49"/>
      <c r="E93" s="49">
        <f t="shared" si="0"/>
        <v>44.258000000000003</v>
      </c>
    </row>
    <row r="94" spans="1:5">
      <c r="A94" s="1236" t="s">
        <v>765</v>
      </c>
      <c r="B94" s="53">
        <v>0.32500000000000001</v>
      </c>
      <c r="C94" s="49"/>
      <c r="D94" s="49">
        <v>1.677</v>
      </c>
      <c r="E94" s="49">
        <f t="shared" si="0"/>
        <v>1.677</v>
      </c>
    </row>
    <row r="95" spans="1:5">
      <c r="A95" s="1236" t="s">
        <v>649</v>
      </c>
      <c r="B95" s="53">
        <v>0.37</v>
      </c>
      <c r="C95" s="49">
        <f>5.486+1.812</f>
        <v>7.298</v>
      </c>
      <c r="D95" s="49"/>
      <c r="E95" s="49">
        <f t="shared" si="0"/>
        <v>7.298</v>
      </c>
    </row>
    <row r="96" spans="1:5">
      <c r="A96" s="1236" t="s">
        <v>501</v>
      </c>
      <c r="B96" s="53">
        <v>0.2</v>
      </c>
      <c r="C96" s="49">
        <v>4.0730000000000004</v>
      </c>
      <c r="D96" s="49"/>
      <c r="E96" s="49">
        <f t="shared" si="0"/>
        <v>4.0730000000000004</v>
      </c>
    </row>
    <row r="97" spans="1:5">
      <c r="A97" s="1236" t="s">
        <v>90</v>
      </c>
      <c r="B97" s="53">
        <v>0.25</v>
      </c>
      <c r="C97" s="49">
        <v>27.460999999999999</v>
      </c>
      <c r="D97" s="49">
        <v>1.268</v>
      </c>
      <c r="E97" s="49">
        <f t="shared" si="0"/>
        <v>28.728999999999999</v>
      </c>
    </row>
    <row r="98" spans="1:5">
      <c r="A98" s="1236" t="s">
        <v>663</v>
      </c>
      <c r="B98" s="53">
        <v>0.25</v>
      </c>
      <c r="C98" s="49">
        <v>6.2169999999999996</v>
      </c>
      <c r="D98" s="49">
        <v>0.60499999999999998</v>
      </c>
      <c r="E98" s="49">
        <f>SUM(C98:D98)</f>
        <v>6.8219999999999992</v>
      </c>
    </row>
    <row r="99" spans="1:5">
      <c r="A99" s="1815" t="s">
        <v>766</v>
      </c>
      <c r="B99" s="1815"/>
      <c r="C99" s="1822">
        <f>SUM(C62:C98)</f>
        <v>439.10899999999992</v>
      </c>
      <c r="D99" s="1822">
        <f>SUM(D62:D98)</f>
        <v>75.760000000000019</v>
      </c>
      <c r="E99" s="1822">
        <f>SUM(E62:E98)</f>
        <v>514.86900000000003</v>
      </c>
    </row>
    <row r="100" spans="1:5">
      <c r="A100" s="66" t="s">
        <v>660</v>
      </c>
      <c r="B100" s="1243"/>
      <c r="C100" s="1244"/>
      <c r="D100" s="1244"/>
      <c r="E100" s="1244"/>
    </row>
    <row r="101" spans="1:5">
      <c r="A101" s="55"/>
      <c r="B101" s="55"/>
      <c r="C101" s="55"/>
      <c r="D101" s="55"/>
      <c r="E101" s="55"/>
    </row>
    <row r="102" spans="1:5">
      <c r="A102" s="55"/>
      <c r="B102" s="55"/>
      <c r="C102" s="55"/>
      <c r="D102" s="55"/>
      <c r="E102" s="55"/>
    </row>
  </sheetData>
  <mergeCells count="1">
    <mergeCell ref="C60:E60"/>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2:E99"/>
  <sheetViews>
    <sheetView topLeftCell="A2" workbookViewId="0">
      <selection activeCell="G57" sqref="G57"/>
    </sheetView>
  </sheetViews>
  <sheetFormatPr defaultRowHeight="12.6"/>
  <cols>
    <col min="1" max="1" width="20" customWidth="1"/>
    <col min="2" max="2" width="16.7109375" bestFit="1" customWidth="1"/>
  </cols>
  <sheetData>
    <row r="2" spans="1:5" ht="18">
      <c r="A2" s="21" t="s">
        <v>801</v>
      </c>
      <c r="B2" s="55"/>
      <c r="C2" s="55"/>
      <c r="D2" s="55"/>
      <c r="E2" s="55"/>
    </row>
    <row r="3" spans="1:5">
      <c r="A3" s="43"/>
      <c r="B3" s="43"/>
      <c r="C3" s="43"/>
      <c r="D3" s="43"/>
      <c r="E3" s="43"/>
    </row>
    <row r="4" spans="1:5">
      <c r="A4" s="70" t="s">
        <v>802</v>
      </c>
      <c r="B4" s="70" t="s">
        <v>799</v>
      </c>
      <c r="C4" s="70" t="s">
        <v>331</v>
      </c>
      <c r="D4" s="70"/>
      <c r="E4" s="70"/>
    </row>
    <row r="5" spans="1:5">
      <c r="A5" s="70" t="s">
        <v>61</v>
      </c>
      <c r="B5" s="70"/>
      <c r="C5" s="70" t="s">
        <v>702</v>
      </c>
      <c r="D5" s="70" t="s">
        <v>15</v>
      </c>
      <c r="E5" s="70" t="s">
        <v>16</v>
      </c>
    </row>
    <row r="6" spans="1:5">
      <c r="A6" s="59" t="s">
        <v>21</v>
      </c>
      <c r="B6" s="53">
        <v>0.85</v>
      </c>
      <c r="C6" s="49">
        <v>12.426155515637365</v>
      </c>
      <c r="D6" s="49">
        <v>18.152675384043956</v>
      </c>
      <c r="E6" s="49">
        <v>30.578830899681321</v>
      </c>
    </row>
    <row r="7" spans="1:5">
      <c r="A7" s="50" t="s">
        <v>593</v>
      </c>
      <c r="B7" s="53">
        <v>0.32700000000000001</v>
      </c>
      <c r="C7" s="49">
        <v>8.4590042202307689</v>
      </c>
      <c r="D7" s="49">
        <v>0.40121340726373633</v>
      </c>
      <c r="E7" s="49">
        <v>8.8602176274945048</v>
      </c>
    </row>
    <row r="8" spans="1:5">
      <c r="A8" s="50" t="s">
        <v>33</v>
      </c>
      <c r="B8" s="53">
        <v>0.45</v>
      </c>
      <c r="C8" s="49">
        <v>25.726458648362641</v>
      </c>
      <c r="D8" s="49">
        <v>2.4999560430769234</v>
      </c>
      <c r="E8" s="49">
        <v>28.226414691439565</v>
      </c>
    </row>
    <row r="9" spans="1:5">
      <c r="A9" s="50" t="s">
        <v>163</v>
      </c>
      <c r="B9" s="53">
        <v>0.65129999999999999</v>
      </c>
      <c r="C9" s="49">
        <v>2.8559620771538454</v>
      </c>
      <c r="D9" s="49">
        <v>0</v>
      </c>
      <c r="E9" s="49">
        <v>2.8559620771538454</v>
      </c>
    </row>
    <row r="10" spans="1:5">
      <c r="A10" s="50" t="s">
        <v>594</v>
      </c>
      <c r="B10" s="53">
        <v>0.58899999999999997</v>
      </c>
      <c r="C10" s="49">
        <v>3.8315890319999997</v>
      </c>
      <c r="D10" s="49">
        <v>0</v>
      </c>
      <c r="E10" s="49">
        <v>3.8315890319999997</v>
      </c>
    </row>
    <row r="11" spans="1:5">
      <c r="A11" s="50" t="s">
        <v>42</v>
      </c>
      <c r="B11" s="330">
        <v>0.36660500000000001</v>
      </c>
      <c r="C11" s="49">
        <v>56.695694175901103</v>
      </c>
      <c r="D11" s="49">
        <v>0</v>
      </c>
      <c r="E11" s="49">
        <v>56.695694175901103</v>
      </c>
    </row>
    <row r="12" spans="1:5">
      <c r="A12" s="50" t="s">
        <v>47</v>
      </c>
      <c r="B12" s="53">
        <v>0.7</v>
      </c>
      <c r="C12" s="49">
        <v>93.767054495703292</v>
      </c>
      <c r="D12" s="49">
        <v>29.79744549343955</v>
      </c>
      <c r="E12" s="49">
        <v>123.56449998914285</v>
      </c>
    </row>
    <row r="13" spans="1:5">
      <c r="A13" s="50" t="s">
        <v>51</v>
      </c>
      <c r="B13" s="53">
        <v>0.1241</v>
      </c>
      <c r="C13" s="49">
        <v>10.228001921670332</v>
      </c>
      <c r="D13" s="49">
        <v>1.6283616488681316</v>
      </c>
      <c r="E13" s="49">
        <v>11.856363570538463</v>
      </c>
    </row>
    <row r="14" spans="1:5">
      <c r="A14" s="50" t="s">
        <v>173</v>
      </c>
      <c r="B14" s="127" t="s">
        <v>162</v>
      </c>
      <c r="C14" s="49">
        <v>0.17376916393406588</v>
      </c>
      <c r="D14" s="49">
        <v>2.1063736296703203E-2</v>
      </c>
      <c r="E14" s="49">
        <v>0.1948329002307691</v>
      </c>
    </row>
    <row r="15" spans="1:5">
      <c r="A15" s="50" t="s">
        <v>419</v>
      </c>
      <c r="B15" s="53">
        <v>0.1988</v>
      </c>
      <c r="C15" s="49">
        <v>0.57211584737362642</v>
      </c>
      <c r="D15" s="49">
        <v>3.7145114290439558</v>
      </c>
      <c r="E15" s="49">
        <v>4.2866272764175823</v>
      </c>
    </row>
    <row r="16" spans="1:5">
      <c r="A16" s="50" t="s">
        <v>56</v>
      </c>
      <c r="B16" s="53">
        <v>0.55300000000000005</v>
      </c>
      <c r="C16" s="49">
        <v>36.425607603802185</v>
      </c>
      <c r="D16" s="49">
        <v>25.48164263815384</v>
      </c>
      <c r="E16" s="49">
        <v>61.907250241956021</v>
      </c>
    </row>
    <row r="17" spans="1:5">
      <c r="A17" s="50" t="s">
        <v>57</v>
      </c>
      <c r="B17" s="53">
        <v>0.58550000000000002</v>
      </c>
      <c r="C17" s="49">
        <v>18.832557824318677</v>
      </c>
      <c r="D17" s="49">
        <v>35.826556923120869</v>
      </c>
      <c r="E17" s="49">
        <v>54.659114747439546</v>
      </c>
    </row>
    <row r="18" spans="1:5">
      <c r="A18" s="50" t="s">
        <v>60</v>
      </c>
      <c r="B18" s="53">
        <v>0.43969999999999998</v>
      </c>
      <c r="C18" s="49">
        <v>10.973608307043955</v>
      </c>
      <c r="D18" s="49">
        <v>14.002579450483516</v>
      </c>
      <c r="E18" s="49">
        <v>24.97618775752747</v>
      </c>
    </row>
    <row r="19" spans="1:5">
      <c r="A19" s="50" t="s">
        <v>68</v>
      </c>
      <c r="B19" s="53">
        <v>0.2</v>
      </c>
      <c r="C19" s="49">
        <v>5.3233819235604392</v>
      </c>
      <c r="D19" s="49">
        <v>5.8148129665934034</v>
      </c>
      <c r="E19" s="49">
        <v>11.138194890153843</v>
      </c>
    </row>
    <row r="20" spans="1:5">
      <c r="A20" s="50" t="s">
        <v>71</v>
      </c>
      <c r="B20" s="127" t="s">
        <v>164</v>
      </c>
      <c r="C20" s="49">
        <v>17.662955976307693</v>
      </c>
      <c r="D20" s="49">
        <v>1.6668141754945056</v>
      </c>
      <c r="E20" s="49">
        <v>19.329770151802197</v>
      </c>
    </row>
    <row r="21" spans="1:5">
      <c r="A21" s="50" t="s">
        <v>74</v>
      </c>
      <c r="B21" s="127" t="s">
        <v>167</v>
      </c>
      <c r="C21" s="49">
        <v>71.48271868089013</v>
      </c>
      <c r="D21" s="49">
        <v>21.016390439197803</v>
      </c>
      <c r="E21" s="49">
        <v>92.499109120087923</v>
      </c>
    </row>
    <row r="22" spans="1:5">
      <c r="A22" s="50" t="s">
        <v>178</v>
      </c>
      <c r="B22" s="127" t="s">
        <v>174</v>
      </c>
      <c r="C22" s="49">
        <v>29.919084329945061</v>
      </c>
      <c r="D22" s="49">
        <v>110.09674439581315</v>
      </c>
      <c r="E22" s="49">
        <v>140.01582872575824</v>
      </c>
    </row>
    <row r="23" spans="1:5">
      <c r="A23" s="50" t="s">
        <v>83</v>
      </c>
      <c r="B23" s="127" t="s">
        <v>175</v>
      </c>
      <c r="C23" s="49">
        <v>39.168773538945054</v>
      </c>
      <c r="D23" s="49">
        <v>0.46719780219780221</v>
      </c>
      <c r="E23" s="49">
        <v>39.635971341142856</v>
      </c>
    </row>
    <row r="24" spans="1:5">
      <c r="A24" s="50" t="s">
        <v>85</v>
      </c>
      <c r="B24" s="53">
        <v>0.33529999999999999</v>
      </c>
      <c r="C24" s="49">
        <v>5.4706601195384614</v>
      </c>
      <c r="D24" s="49">
        <v>28.565791097835163</v>
      </c>
      <c r="E24" s="49">
        <v>34.036451217373624</v>
      </c>
    </row>
    <row r="25" spans="1:5">
      <c r="A25" s="50" t="s">
        <v>88</v>
      </c>
      <c r="B25" s="127" t="s">
        <v>176</v>
      </c>
      <c r="C25" s="49">
        <v>39.750742891417588</v>
      </c>
      <c r="D25" s="49">
        <v>16.538915274329668</v>
      </c>
      <c r="E25" s="49">
        <v>56.289658165747255</v>
      </c>
    </row>
    <row r="26" spans="1:5">
      <c r="A26" s="50" t="s">
        <v>466</v>
      </c>
      <c r="B26" s="53">
        <v>0.41499999999999998</v>
      </c>
      <c r="C26" s="49">
        <v>6.2110713970989</v>
      </c>
      <c r="D26" s="49">
        <v>6.3525934285714278E-2</v>
      </c>
      <c r="E26" s="49">
        <v>6.274597331384614</v>
      </c>
    </row>
    <row r="27" spans="1:5">
      <c r="A27" s="50" t="s">
        <v>105</v>
      </c>
      <c r="B27" s="53">
        <v>0.30580000000000002</v>
      </c>
      <c r="C27" s="49">
        <v>8.4717882082417582</v>
      </c>
      <c r="D27" s="49">
        <v>97.25216362653849</v>
      </c>
      <c r="E27" s="49">
        <v>105.72395183478025</v>
      </c>
    </row>
    <row r="28" spans="1:5">
      <c r="A28" s="50" t="s">
        <v>106</v>
      </c>
      <c r="B28" s="53">
        <v>0.30580000000000002</v>
      </c>
      <c r="C28" s="49">
        <v>43.144482472868134</v>
      </c>
      <c r="D28" s="49">
        <v>0</v>
      </c>
      <c r="E28" s="49">
        <v>43.144482472868134</v>
      </c>
    </row>
    <row r="29" spans="1:5">
      <c r="A29" s="50" t="s">
        <v>636</v>
      </c>
      <c r="B29" s="53">
        <v>0.28849999999999998</v>
      </c>
      <c r="C29" s="49">
        <v>1.0490253297582419</v>
      </c>
      <c r="D29" s="49">
        <v>1.8641870322967036</v>
      </c>
      <c r="E29" s="49">
        <v>2.9132123620549457</v>
      </c>
    </row>
    <row r="30" spans="1:5">
      <c r="A30" s="50" t="s">
        <v>225</v>
      </c>
      <c r="B30" s="53">
        <v>0.18</v>
      </c>
      <c r="C30" s="49">
        <v>1.962435241197803</v>
      </c>
      <c r="D30" s="49">
        <v>1.8778241813186807E-2</v>
      </c>
      <c r="E30" s="49">
        <v>1.9812134830109898</v>
      </c>
    </row>
    <row r="31" spans="1:5">
      <c r="A31" s="50" t="s">
        <v>112</v>
      </c>
      <c r="B31" s="127">
        <v>0.41499999999999998</v>
      </c>
      <c r="C31" s="49">
        <v>20.288246142868132</v>
      </c>
      <c r="D31" s="49">
        <v>0.9640035160109891</v>
      </c>
      <c r="E31" s="49">
        <v>21.252249658879123</v>
      </c>
    </row>
    <row r="32" spans="1:5">
      <c r="A32" s="59" t="s">
        <v>285</v>
      </c>
      <c r="B32" s="127">
        <v>0.28849999999999998</v>
      </c>
      <c r="C32" s="49">
        <v>6.9399436273186819</v>
      </c>
      <c r="D32" s="49">
        <v>0</v>
      </c>
      <c r="E32" s="49">
        <v>6.9399436273186819</v>
      </c>
    </row>
    <row r="33" spans="1:5">
      <c r="A33" s="50" t="s">
        <v>113</v>
      </c>
      <c r="B33" s="127">
        <v>0.53200000000000003</v>
      </c>
      <c r="C33" s="49">
        <v>14.943436033571423</v>
      </c>
      <c r="D33" s="49">
        <v>8.9704734071098891</v>
      </c>
      <c r="E33" s="49">
        <v>23.913909440681312</v>
      </c>
    </row>
    <row r="34" spans="1:5">
      <c r="A34" s="50" t="s">
        <v>460</v>
      </c>
      <c r="B34" s="127">
        <v>0.59599999999999997</v>
      </c>
      <c r="C34" s="49">
        <v>31.560357187890116</v>
      </c>
      <c r="D34" s="49">
        <v>3.5810704407472524</v>
      </c>
      <c r="E34" s="49">
        <v>35.141427628637366</v>
      </c>
    </row>
    <row r="35" spans="1:5">
      <c r="A35" s="50" t="s">
        <v>114</v>
      </c>
      <c r="B35" s="127">
        <v>0.34570000000000001</v>
      </c>
      <c r="C35" s="49">
        <v>59.231469834582398</v>
      </c>
      <c r="D35" s="49">
        <v>73.73371318642856</v>
      </c>
      <c r="E35" s="49">
        <v>132.96518302101094</v>
      </c>
    </row>
    <row r="36" spans="1:5">
      <c r="A36" s="59" t="s">
        <v>495</v>
      </c>
      <c r="B36" s="127">
        <v>0.45750000000000002</v>
      </c>
      <c r="C36" s="49">
        <v>2.248277407186813</v>
      </c>
      <c r="D36" s="49">
        <v>2.51060252710989</v>
      </c>
      <c r="E36" s="49">
        <v>4.7588799342967025</v>
      </c>
    </row>
    <row r="37" spans="1:5">
      <c r="A37" s="1823" t="s">
        <v>803</v>
      </c>
      <c r="B37" s="1824"/>
      <c r="C37" s="1780">
        <v>685.7964291763185</v>
      </c>
      <c r="D37" s="1780">
        <v>504.65119021759335</v>
      </c>
      <c r="E37" s="1780">
        <v>1190.447619393912</v>
      </c>
    </row>
    <row r="38" spans="1:5">
      <c r="A38" s="1805"/>
      <c r="B38" s="1806"/>
      <c r="C38" s="1780"/>
      <c r="D38" s="1780"/>
      <c r="E38" s="1780"/>
    </row>
    <row r="39" spans="1:5">
      <c r="A39" s="130"/>
      <c r="B39" s="61"/>
      <c r="C39" s="60"/>
      <c r="D39" s="60"/>
      <c r="E39" s="60"/>
    </row>
    <row r="40" spans="1:5">
      <c r="A40" s="131"/>
      <c r="B40" s="131"/>
      <c r="C40" s="131"/>
      <c r="D40" s="131"/>
      <c r="E40" s="60"/>
    </row>
    <row r="41" spans="1:5">
      <c r="A41" s="132" t="s">
        <v>769</v>
      </c>
      <c r="B41" s="131"/>
      <c r="C41" s="131"/>
      <c r="D41" s="131"/>
      <c r="E41" s="60"/>
    </row>
    <row r="42" spans="1:5">
      <c r="A42" s="133" t="s">
        <v>756</v>
      </c>
      <c r="B42" s="43"/>
      <c r="C42" s="43"/>
      <c r="D42" s="43"/>
      <c r="E42" s="43"/>
    </row>
    <row r="43" spans="1:5">
      <c r="A43" s="132" t="s">
        <v>757</v>
      </c>
      <c r="B43" s="131"/>
      <c r="C43" s="131"/>
      <c r="D43" s="131"/>
      <c r="E43" s="60"/>
    </row>
    <row r="44" spans="1:5">
      <c r="A44" s="132" t="s">
        <v>758</v>
      </c>
      <c r="B44" s="131"/>
      <c r="C44" s="131"/>
      <c r="D44" s="131"/>
      <c r="E44" s="60"/>
    </row>
    <row r="45" spans="1:5">
      <c r="A45" s="132" t="s">
        <v>770</v>
      </c>
      <c r="B45" s="1231"/>
      <c r="C45" s="1232"/>
      <c r="D45" s="1232"/>
      <c r="E45" s="62"/>
    </row>
    <row r="46" spans="1:5">
      <c r="A46" s="132" t="s">
        <v>625</v>
      </c>
      <c r="B46" s="61"/>
      <c r="C46" s="60"/>
      <c r="D46" s="60"/>
      <c r="E46" s="60"/>
    </row>
    <row r="47" spans="1:5">
      <c r="A47" s="51"/>
      <c r="B47" s="51"/>
      <c r="C47" s="52"/>
      <c r="D47" s="52"/>
      <c r="E47" s="51"/>
    </row>
    <row r="48" spans="1:5">
      <c r="A48" s="70" t="s">
        <v>334</v>
      </c>
      <c r="B48" s="70" t="s">
        <v>799</v>
      </c>
      <c r="C48" s="70" t="s">
        <v>331</v>
      </c>
      <c r="D48" s="70"/>
      <c r="E48" s="70"/>
    </row>
    <row r="49" spans="1:5">
      <c r="A49" s="70" t="s">
        <v>61</v>
      </c>
      <c r="B49" s="70"/>
      <c r="C49" s="70" t="s">
        <v>702</v>
      </c>
      <c r="D49" s="70" t="s">
        <v>15</v>
      </c>
      <c r="E49" s="70" t="s">
        <v>16</v>
      </c>
    </row>
    <row r="50" spans="1:5">
      <c r="A50" s="50" t="s">
        <v>223</v>
      </c>
      <c r="B50" s="53">
        <v>7.5999999999999998E-2</v>
      </c>
      <c r="C50" s="49">
        <v>20.420997781637361</v>
      </c>
      <c r="D50" s="49">
        <v>3.4904078017032969</v>
      </c>
      <c r="E50" s="49">
        <v>23.91140558334066</v>
      </c>
    </row>
    <row r="51" spans="1:5">
      <c r="A51" s="50" t="s">
        <v>19</v>
      </c>
      <c r="B51" s="53">
        <v>0.1178</v>
      </c>
      <c r="C51" s="49">
        <v>0.68713019784615381</v>
      </c>
      <c r="D51" s="49">
        <v>4.717549357142857E-2</v>
      </c>
      <c r="E51" s="49">
        <v>0.7343056914175824</v>
      </c>
    </row>
    <row r="52" spans="1:5">
      <c r="A52" s="50" t="s">
        <v>31</v>
      </c>
      <c r="B52" s="53">
        <v>0.28916900000000001</v>
      </c>
      <c r="C52" s="49">
        <v>7.9117140666153816</v>
      </c>
      <c r="D52" s="49">
        <v>100.34205318610991</v>
      </c>
      <c r="E52" s="49">
        <v>108.25376725272528</v>
      </c>
    </row>
    <row r="53" spans="1:5">
      <c r="A53" s="50" t="s">
        <v>288</v>
      </c>
      <c r="B53" s="53">
        <v>0.1482</v>
      </c>
      <c r="C53" s="49">
        <v>4.2756793411538467</v>
      </c>
      <c r="D53" s="49">
        <v>0.14048846115384614</v>
      </c>
      <c r="E53" s="49">
        <v>4.4161678023076929</v>
      </c>
    </row>
    <row r="54" spans="1:5">
      <c r="A54" s="50" t="s">
        <v>76</v>
      </c>
      <c r="B54" s="53">
        <v>0.6</v>
      </c>
      <c r="C54" s="49">
        <v>9.5225581630219729</v>
      </c>
      <c r="D54" s="49">
        <v>5.7655063726263753</v>
      </c>
      <c r="E54" s="49">
        <v>15.288064535648349</v>
      </c>
    </row>
    <row r="55" spans="1:5">
      <c r="A55" s="50" t="s">
        <v>646</v>
      </c>
      <c r="B55" s="53">
        <v>0.1</v>
      </c>
      <c r="C55" s="49">
        <v>0.36206207689010989</v>
      </c>
      <c r="D55" s="49">
        <v>2.1603069217142856</v>
      </c>
      <c r="E55" s="49">
        <v>2.5223689986043953</v>
      </c>
    </row>
    <row r="56" spans="1:5">
      <c r="A56" s="1823" t="s">
        <v>338</v>
      </c>
      <c r="B56" s="1825"/>
      <c r="C56" s="1780">
        <v>43.180141627164829</v>
      </c>
      <c r="D56" s="1780">
        <v>111.94593823687914</v>
      </c>
      <c r="E56" s="1780">
        <v>155.12607986404396</v>
      </c>
    </row>
    <row r="57" spans="1:5">
      <c r="A57" s="1782" t="s">
        <v>43</v>
      </c>
      <c r="B57" s="1808"/>
      <c r="C57" s="1780">
        <v>728.97657080348336</v>
      </c>
      <c r="D57" s="1780">
        <v>616.59712845447245</v>
      </c>
      <c r="E57" s="1780">
        <v>1345.5736992579559</v>
      </c>
    </row>
    <row r="60" spans="1:5">
      <c r="A60" s="1962" t="s">
        <v>359</v>
      </c>
      <c r="B60" s="1962"/>
      <c r="C60" s="2164" t="s">
        <v>804</v>
      </c>
      <c r="D60" s="2164"/>
      <c r="E60" s="2164"/>
    </row>
    <row r="61" spans="1:5">
      <c r="A61" s="1233"/>
      <c r="B61" s="1222" t="s">
        <v>799</v>
      </c>
      <c r="C61" s="1242" t="s">
        <v>64</v>
      </c>
      <c r="D61" s="1222" t="s">
        <v>15</v>
      </c>
      <c r="E61" s="1222" t="s">
        <v>16</v>
      </c>
    </row>
    <row r="62" spans="1:5">
      <c r="A62" s="1236" t="s">
        <v>352</v>
      </c>
      <c r="B62" s="53">
        <v>0.17</v>
      </c>
      <c r="C62" s="49">
        <v>5.8179999999999996</v>
      </c>
      <c r="D62" s="49"/>
      <c r="E62" s="49">
        <f t="shared" ref="E62:E97" si="0">SUM(C62:D62)</f>
        <v>5.8179999999999996</v>
      </c>
    </row>
    <row r="63" spans="1:5">
      <c r="A63" s="1236" t="s">
        <v>795</v>
      </c>
      <c r="B63" s="53">
        <v>0.2132</v>
      </c>
      <c r="C63" s="49">
        <v>4.0000000000000001E-3</v>
      </c>
      <c r="D63" s="49"/>
      <c r="E63" s="49">
        <f t="shared" si="0"/>
        <v>4.0000000000000001E-3</v>
      </c>
    </row>
    <row r="64" spans="1:5">
      <c r="A64" s="1236" t="s">
        <v>464</v>
      </c>
      <c r="B64" s="53">
        <v>0.3</v>
      </c>
      <c r="C64" s="49"/>
      <c r="D64" s="49">
        <v>1.268</v>
      </c>
      <c r="E64" s="49">
        <f t="shared" si="0"/>
        <v>1.268</v>
      </c>
    </row>
    <row r="65" spans="1:5">
      <c r="A65" s="1236" t="s">
        <v>631</v>
      </c>
      <c r="B65" s="53">
        <v>5.8799999999999998E-2</v>
      </c>
      <c r="C65" s="49">
        <v>1.33</v>
      </c>
      <c r="D65" s="49">
        <v>4.5999999999999999E-2</v>
      </c>
      <c r="E65" s="49">
        <f t="shared" si="0"/>
        <v>1.3760000000000001</v>
      </c>
    </row>
    <row r="66" spans="1:5">
      <c r="A66" s="1236" t="s">
        <v>796</v>
      </c>
      <c r="B66" s="53">
        <v>0.75</v>
      </c>
      <c r="C66" s="49">
        <v>3.1890000000000001</v>
      </c>
      <c r="D66" s="49"/>
      <c r="E66" s="49">
        <f t="shared" si="0"/>
        <v>3.1890000000000001</v>
      </c>
    </row>
    <row r="67" spans="1:5">
      <c r="A67" s="1236" t="s">
        <v>690</v>
      </c>
      <c r="B67" s="53">
        <v>8.5599999999999996E-2</v>
      </c>
      <c r="C67" s="49">
        <v>75.466999999999999</v>
      </c>
      <c r="D67" s="49"/>
      <c r="E67" s="49">
        <f t="shared" si="0"/>
        <v>75.466999999999999</v>
      </c>
    </row>
    <row r="68" spans="1:5">
      <c r="A68" s="1236" t="s">
        <v>516</v>
      </c>
      <c r="B68" s="53">
        <v>0.255</v>
      </c>
      <c r="C68" s="49">
        <f>8.556</f>
        <v>8.5559999999999992</v>
      </c>
      <c r="D68" s="49">
        <v>25.587</v>
      </c>
      <c r="E68" s="49">
        <f t="shared" si="0"/>
        <v>34.143000000000001</v>
      </c>
    </row>
    <row r="69" spans="1:5">
      <c r="A69" s="1236" t="s">
        <v>452</v>
      </c>
      <c r="B69" s="53">
        <v>9.6699999999999994E-2</v>
      </c>
      <c r="C69" s="49">
        <v>15.371</v>
      </c>
      <c r="D69" s="49"/>
      <c r="E69" s="49">
        <f t="shared" si="0"/>
        <v>15.371</v>
      </c>
    </row>
    <row r="70" spans="1:5">
      <c r="A70" s="1236" t="s">
        <v>691</v>
      </c>
      <c r="B70" s="53">
        <v>0.23330000000000001</v>
      </c>
      <c r="C70" s="49">
        <v>27.939</v>
      </c>
      <c r="D70" s="49"/>
      <c r="E70" s="49">
        <f t="shared" si="0"/>
        <v>27.939</v>
      </c>
    </row>
    <row r="71" spans="1:5">
      <c r="A71" s="1236" t="s">
        <v>444</v>
      </c>
      <c r="B71" s="53">
        <v>0.1333</v>
      </c>
      <c r="C71" s="49">
        <v>22.518000000000001</v>
      </c>
      <c r="D71" s="49"/>
      <c r="E71" s="49">
        <f t="shared" si="0"/>
        <v>22.518000000000001</v>
      </c>
    </row>
    <row r="72" spans="1:5">
      <c r="A72" s="1236" t="s">
        <v>445</v>
      </c>
      <c r="B72" s="53">
        <v>0.1333</v>
      </c>
      <c r="C72" s="49">
        <v>27.882999999999999</v>
      </c>
      <c r="D72" s="49"/>
      <c r="E72" s="49">
        <f t="shared" si="0"/>
        <v>27.882999999999999</v>
      </c>
    </row>
    <row r="73" spans="1:5">
      <c r="A73" s="1236" t="s">
        <v>692</v>
      </c>
      <c r="B73" s="53">
        <v>0.1333</v>
      </c>
      <c r="C73" s="49">
        <v>2.8639999999999999</v>
      </c>
      <c r="D73" s="49"/>
      <c r="E73" s="49">
        <f t="shared" si="0"/>
        <v>2.8639999999999999</v>
      </c>
    </row>
    <row r="74" spans="1:5">
      <c r="A74" s="1236" t="s">
        <v>442</v>
      </c>
      <c r="B74" s="53">
        <v>0.23330000000000001</v>
      </c>
      <c r="C74" s="49">
        <v>52.841000000000001</v>
      </c>
      <c r="D74" s="49"/>
      <c r="E74" s="49">
        <f t="shared" si="0"/>
        <v>52.841000000000001</v>
      </c>
    </row>
    <row r="75" spans="1:5">
      <c r="A75" s="1236" t="s">
        <v>454</v>
      </c>
      <c r="B75" s="53">
        <v>0.23330000000000001</v>
      </c>
      <c r="C75" s="49">
        <v>20.472000000000001</v>
      </c>
      <c r="D75" s="49"/>
      <c r="E75" s="49">
        <f t="shared" si="0"/>
        <v>20.472000000000001</v>
      </c>
    </row>
    <row r="76" spans="1:5">
      <c r="A76" s="1236" t="s">
        <v>152</v>
      </c>
      <c r="B76" s="53">
        <v>0.31850000000000001</v>
      </c>
      <c r="C76" s="49"/>
      <c r="D76" s="49">
        <v>41.201999999999998</v>
      </c>
      <c r="E76" s="49">
        <f t="shared" si="0"/>
        <v>41.201999999999998</v>
      </c>
    </row>
    <row r="77" spans="1:5">
      <c r="A77" s="1236" t="s">
        <v>150</v>
      </c>
      <c r="B77" s="53">
        <v>0.5</v>
      </c>
      <c r="C77" s="49">
        <f>11.07+12.239</f>
        <v>23.309000000000001</v>
      </c>
      <c r="D77" s="49"/>
      <c r="E77" s="49">
        <f t="shared" si="0"/>
        <v>23.309000000000001</v>
      </c>
    </row>
    <row r="78" spans="1:5">
      <c r="A78" s="1236" t="s">
        <v>449</v>
      </c>
      <c r="B78" s="53">
        <v>0.1333</v>
      </c>
      <c r="C78" s="49">
        <v>3.86</v>
      </c>
      <c r="D78" s="49"/>
      <c r="E78" s="49">
        <f t="shared" si="0"/>
        <v>3.86</v>
      </c>
    </row>
    <row r="79" spans="1:5">
      <c r="A79" s="1236" t="s">
        <v>235</v>
      </c>
      <c r="B79" s="53">
        <v>0.4</v>
      </c>
      <c r="C79" s="49">
        <v>7.6369999999999996</v>
      </c>
      <c r="D79" s="49"/>
      <c r="E79" s="49">
        <f t="shared" si="0"/>
        <v>7.6369999999999996</v>
      </c>
    </row>
    <row r="80" spans="1:5">
      <c r="A80" s="1236" t="s">
        <v>148</v>
      </c>
      <c r="B80" s="53">
        <v>0.05</v>
      </c>
      <c r="C80" s="49">
        <v>4.7270000000000003</v>
      </c>
      <c r="D80" s="49"/>
      <c r="E80" s="49">
        <f t="shared" si="0"/>
        <v>4.7270000000000003</v>
      </c>
    </row>
    <row r="81" spans="1:5">
      <c r="A81" s="1236" t="s">
        <v>220</v>
      </c>
      <c r="B81" s="53">
        <v>0.15</v>
      </c>
      <c r="C81" s="49">
        <v>11.427</v>
      </c>
      <c r="D81" s="49"/>
      <c r="E81" s="49">
        <f t="shared" si="0"/>
        <v>11.427</v>
      </c>
    </row>
    <row r="82" spans="1:5">
      <c r="A82" s="1236" t="s">
        <v>737</v>
      </c>
      <c r="B82" s="53">
        <v>0.08</v>
      </c>
      <c r="C82" s="49">
        <v>2.282</v>
      </c>
      <c r="D82" s="49"/>
      <c r="E82" s="49">
        <f t="shared" si="0"/>
        <v>2.282</v>
      </c>
    </row>
    <row r="83" spans="1:5">
      <c r="A83" s="1236" t="s">
        <v>805</v>
      </c>
      <c r="B83" s="53">
        <v>0.25</v>
      </c>
      <c r="C83" s="49">
        <v>3.5529999999999999</v>
      </c>
      <c r="D83" s="49"/>
      <c r="E83" s="49">
        <f t="shared" si="0"/>
        <v>3.5529999999999999</v>
      </c>
    </row>
    <row r="84" spans="1:5">
      <c r="A84" s="1236" t="s">
        <v>681</v>
      </c>
      <c r="B84" s="53">
        <v>0.3</v>
      </c>
      <c r="C84" s="49">
        <v>0.70099999999999996</v>
      </c>
      <c r="D84" s="49">
        <v>0.09</v>
      </c>
      <c r="E84" s="49">
        <f t="shared" si="0"/>
        <v>0.79099999999999993</v>
      </c>
    </row>
    <row r="85" spans="1:5">
      <c r="A85" s="1236" t="s">
        <v>662</v>
      </c>
      <c r="B85" s="53">
        <v>0.25</v>
      </c>
      <c r="C85" s="49">
        <v>2.585</v>
      </c>
      <c r="D85" s="49">
        <v>0.25900000000000001</v>
      </c>
      <c r="E85" s="49">
        <f t="shared" si="0"/>
        <v>2.8439999999999999</v>
      </c>
    </row>
    <row r="86" spans="1:5">
      <c r="A86" s="1236" t="s">
        <v>761</v>
      </c>
      <c r="B86" s="53">
        <v>0.18329999999999999</v>
      </c>
      <c r="C86" s="49">
        <v>8.9999999999999993E-3</v>
      </c>
      <c r="D86" s="49">
        <v>5.7229999999999999</v>
      </c>
      <c r="E86" s="49">
        <f t="shared" si="0"/>
        <v>5.7320000000000002</v>
      </c>
    </row>
    <row r="87" spans="1:5">
      <c r="A87" s="1236" t="s">
        <v>763</v>
      </c>
      <c r="B87" s="53">
        <v>0.5</v>
      </c>
      <c r="C87" s="49">
        <v>1.7000000000000001E-2</v>
      </c>
      <c r="D87" s="49">
        <v>10.241</v>
      </c>
      <c r="E87" s="49">
        <f t="shared" si="0"/>
        <v>10.257999999999999</v>
      </c>
    </row>
    <row r="88" spans="1:5">
      <c r="A88" s="1236" t="s">
        <v>764</v>
      </c>
      <c r="B88" s="53">
        <v>0.26669999999999999</v>
      </c>
      <c r="C88" s="49">
        <v>8.9999999999999993E-3</v>
      </c>
      <c r="D88" s="49">
        <v>5.3559999999999999</v>
      </c>
      <c r="E88" s="49">
        <f t="shared" si="0"/>
        <v>5.3650000000000002</v>
      </c>
    </row>
    <row r="89" spans="1:5">
      <c r="A89" s="1236" t="s">
        <v>682</v>
      </c>
      <c r="B89" s="53">
        <v>0.35</v>
      </c>
      <c r="C89" s="49">
        <v>8.3000000000000004E-2</v>
      </c>
      <c r="D89" s="49">
        <v>2.1000000000000001E-2</v>
      </c>
      <c r="E89" s="49">
        <f t="shared" si="0"/>
        <v>0.10400000000000001</v>
      </c>
    </row>
    <row r="90" spans="1:5">
      <c r="A90" s="1236" t="s">
        <v>762</v>
      </c>
      <c r="B90" s="53">
        <v>0.25</v>
      </c>
      <c r="C90" s="49">
        <v>8.0000000000000002E-3</v>
      </c>
      <c r="D90" s="49">
        <v>0.10199999999999999</v>
      </c>
      <c r="E90" s="49">
        <f t="shared" si="0"/>
        <v>0.10999999999999999</v>
      </c>
    </row>
    <row r="91" spans="1:5">
      <c r="A91" s="1236" t="s">
        <v>450</v>
      </c>
      <c r="B91" s="53">
        <v>0.1333</v>
      </c>
      <c r="C91" s="49">
        <v>13.391</v>
      </c>
      <c r="D91" s="49"/>
      <c r="E91" s="49">
        <f t="shared" si="0"/>
        <v>13.391</v>
      </c>
    </row>
    <row r="92" spans="1:5">
      <c r="A92" s="1236" t="s">
        <v>696</v>
      </c>
      <c r="B92" s="53">
        <v>0.1333</v>
      </c>
      <c r="C92" s="49">
        <v>12.967000000000001</v>
      </c>
      <c r="D92" s="49"/>
      <c r="E92" s="49">
        <f t="shared" si="0"/>
        <v>12.967000000000001</v>
      </c>
    </row>
    <row r="93" spans="1:5">
      <c r="A93" s="1236" t="s">
        <v>123</v>
      </c>
      <c r="B93" s="53">
        <v>0.1885</v>
      </c>
      <c r="C93" s="49">
        <v>37.122</v>
      </c>
      <c r="D93" s="49"/>
      <c r="E93" s="49">
        <f t="shared" si="0"/>
        <v>37.122</v>
      </c>
    </row>
    <row r="94" spans="1:5">
      <c r="A94" s="1236" t="s">
        <v>765</v>
      </c>
      <c r="B94" s="53">
        <v>0.32500000000000001</v>
      </c>
      <c r="C94" s="49"/>
      <c r="D94" s="49">
        <v>0.83599999999999997</v>
      </c>
      <c r="E94" s="49">
        <f t="shared" si="0"/>
        <v>0.83599999999999997</v>
      </c>
    </row>
    <row r="95" spans="1:5">
      <c r="A95" s="1236" t="s">
        <v>649</v>
      </c>
      <c r="B95" s="53">
        <v>0.37</v>
      </c>
      <c r="C95" s="49">
        <f>6.303+1.784</f>
        <v>8.0869999999999997</v>
      </c>
      <c r="D95" s="49"/>
      <c r="E95" s="49">
        <f t="shared" si="0"/>
        <v>8.0869999999999997</v>
      </c>
    </row>
    <row r="96" spans="1:5">
      <c r="A96" s="1236" t="s">
        <v>501</v>
      </c>
      <c r="B96" s="53">
        <v>0.2</v>
      </c>
      <c r="C96" s="49">
        <v>4.157</v>
      </c>
      <c r="D96" s="49"/>
      <c r="E96" s="49">
        <f t="shared" si="0"/>
        <v>4.157</v>
      </c>
    </row>
    <row r="97" spans="1:5">
      <c r="A97" s="1236" t="s">
        <v>90</v>
      </c>
      <c r="B97" s="53">
        <v>0.25</v>
      </c>
      <c r="C97" s="49">
        <v>7.93</v>
      </c>
      <c r="D97" s="49">
        <v>0.5</v>
      </c>
      <c r="E97" s="49">
        <f t="shared" si="0"/>
        <v>8.43</v>
      </c>
    </row>
    <row r="98" spans="1:5">
      <c r="A98" s="1815" t="s">
        <v>766</v>
      </c>
      <c r="B98" s="1815"/>
      <c r="C98" s="1822">
        <f>SUM(C62:C97)</f>
        <v>408.11300000000006</v>
      </c>
      <c r="D98" s="1822">
        <f>SUM(D62:D97)</f>
        <v>91.230999999999995</v>
      </c>
      <c r="E98" s="1822">
        <f>SUM(E62:E97)</f>
        <v>499.34399999999999</v>
      </c>
    </row>
    <row r="99" spans="1:5">
      <c r="A99" s="66" t="s">
        <v>660</v>
      </c>
      <c r="B99" s="1243"/>
      <c r="C99" s="1244"/>
      <c r="D99" s="1244"/>
      <c r="E99" s="1244"/>
    </row>
  </sheetData>
  <mergeCells count="1">
    <mergeCell ref="C60:E60"/>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E93"/>
  <sheetViews>
    <sheetView workbookViewId="0">
      <selection activeCell="A3" sqref="A3"/>
    </sheetView>
  </sheetViews>
  <sheetFormatPr defaultRowHeight="12.6"/>
  <cols>
    <col min="1" max="1" width="29.28515625" customWidth="1"/>
    <col min="2" max="5" width="12" customWidth="1"/>
  </cols>
  <sheetData>
    <row r="2" spans="1:5" s="21" customFormat="1" ht="18">
      <c r="A2" s="21" t="s">
        <v>806</v>
      </c>
      <c r="B2" s="22"/>
      <c r="C2" s="23"/>
      <c r="D2" s="23"/>
      <c r="E2" s="23"/>
    </row>
    <row r="4" spans="1:5" ht="12.95">
      <c r="A4" s="40" t="s">
        <v>802</v>
      </c>
      <c r="B4" s="40" t="s">
        <v>799</v>
      </c>
      <c r="C4" s="40" t="s">
        <v>331</v>
      </c>
      <c r="D4" s="40"/>
      <c r="E4" s="40"/>
    </row>
    <row r="5" spans="1:5" ht="12.95">
      <c r="A5" s="40" t="s">
        <v>61</v>
      </c>
      <c r="B5" s="40"/>
      <c r="C5" s="40" t="s">
        <v>702</v>
      </c>
      <c r="D5" s="40" t="s">
        <v>15</v>
      </c>
      <c r="E5" s="40" t="s">
        <v>16</v>
      </c>
    </row>
    <row r="6" spans="1:5">
      <c r="A6" s="1245" t="s">
        <v>21</v>
      </c>
      <c r="B6" s="20">
        <v>0.85</v>
      </c>
      <c r="C6" s="19">
        <v>0.624590011</v>
      </c>
      <c r="D6" s="19">
        <v>1.7924403330000001</v>
      </c>
      <c r="E6" s="19">
        <v>2.4170303440000001</v>
      </c>
    </row>
    <row r="7" spans="1:5">
      <c r="A7" s="18" t="s">
        <v>593</v>
      </c>
      <c r="B7" s="20">
        <v>0.32700000000000001</v>
      </c>
      <c r="C7" s="19">
        <v>12.084159866</v>
      </c>
      <c r="D7" s="19">
        <v>1.2972440000000001</v>
      </c>
      <c r="E7" s="19">
        <v>13.381403865999999</v>
      </c>
    </row>
    <row r="8" spans="1:5" s="14" customFormat="1" ht="12.75" customHeight="1">
      <c r="A8" s="18" t="s">
        <v>33</v>
      </c>
      <c r="B8" s="20">
        <v>0.45</v>
      </c>
      <c r="C8" s="19">
        <v>29.849653556</v>
      </c>
      <c r="D8" s="19">
        <v>3.0627580000000001</v>
      </c>
      <c r="E8" s="19">
        <v>32.912411556000002</v>
      </c>
    </row>
    <row r="9" spans="1:5" ht="12.75" customHeight="1">
      <c r="A9" s="18" t="s">
        <v>163</v>
      </c>
      <c r="B9" s="20">
        <v>0.65129999999999999</v>
      </c>
      <c r="C9" s="19">
        <v>4.5197244220000004</v>
      </c>
      <c r="D9" s="19">
        <v>0</v>
      </c>
      <c r="E9" s="19">
        <v>4.5197244220000004</v>
      </c>
    </row>
    <row r="10" spans="1:5" ht="11.25" customHeight="1">
      <c r="A10" s="18" t="s">
        <v>594</v>
      </c>
      <c r="B10" s="20">
        <v>0.58899999999999997</v>
      </c>
      <c r="C10" s="19">
        <v>4.2422830999999999</v>
      </c>
      <c r="D10" s="19">
        <v>0</v>
      </c>
      <c r="E10" s="19">
        <v>4.2422830999999999</v>
      </c>
    </row>
    <row r="11" spans="1:5" ht="11.25" customHeight="1">
      <c r="A11" s="18" t="s">
        <v>42</v>
      </c>
      <c r="B11" s="3">
        <v>0.36660500000000001</v>
      </c>
      <c r="C11" s="19">
        <v>62.374589610999998</v>
      </c>
      <c r="D11" s="19">
        <v>0</v>
      </c>
      <c r="E11" s="19">
        <v>62.374589610999998</v>
      </c>
    </row>
    <row r="12" spans="1:5" ht="11.25" customHeight="1">
      <c r="A12" s="18" t="s">
        <v>47</v>
      </c>
      <c r="B12" s="20">
        <v>0.7</v>
      </c>
      <c r="C12" s="19">
        <v>118.8220551</v>
      </c>
      <c r="D12" s="19">
        <v>35.279894667000001</v>
      </c>
      <c r="E12" s="19">
        <v>154.10194976700001</v>
      </c>
    </row>
    <row r="13" spans="1:5" ht="11.25" customHeight="1">
      <c r="A13" s="18" t="s">
        <v>51</v>
      </c>
      <c r="B13" s="20">
        <v>0.1241</v>
      </c>
      <c r="C13" s="19">
        <v>11.550594745</v>
      </c>
      <c r="D13" s="19">
        <v>2.6830372219999998</v>
      </c>
      <c r="E13" s="19">
        <v>14.233631966999999</v>
      </c>
    </row>
    <row r="14" spans="1:5" ht="11.25" customHeight="1">
      <c r="A14" s="18" t="s">
        <v>173</v>
      </c>
      <c r="B14" s="1137" t="s">
        <v>162</v>
      </c>
      <c r="C14" s="19">
        <v>0.189289178</v>
      </c>
      <c r="D14" s="19">
        <v>2.0568337780000001</v>
      </c>
      <c r="E14" s="19">
        <v>2.2461229560000002</v>
      </c>
    </row>
    <row r="15" spans="1:5" ht="11.25" customHeight="1">
      <c r="A15" s="18" t="s">
        <v>419</v>
      </c>
      <c r="B15" s="20">
        <v>0.1988</v>
      </c>
      <c r="C15" s="19">
        <v>0.63238620000000001</v>
      </c>
      <c r="D15" s="19">
        <v>3.7947934440000002</v>
      </c>
      <c r="E15" s="19">
        <v>4.4271796440000006</v>
      </c>
    </row>
    <row r="16" spans="1:5" ht="11.25" customHeight="1">
      <c r="A16" s="18" t="s">
        <v>56</v>
      </c>
      <c r="B16" s="20">
        <v>0.55300000000000005</v>
      </c>
      <c r="C16" s="19">
        <v>39.992061433000003</v>
      </c>
      <c r="D16" s="19">
        <v>24.394002444000002</v>
      </c>
      <c r="E16" s="19">
        <v>64.386063876999998</v>
      </c>
    </row>
    <row r="17" spans="1:5" ht="11.25" customHeight="1">
      <c r="A17" s="18" t="s">
        <v>57</v>
      </c>
      <c r="B17" s="20">
        <v>0.58550000000000002</v>
      </c>
      <c r="C17" s="19">
        <v>17.804663045000002</v>
      </c>
      <c r="D17" s="19">
        <v>33.298716556000002</v>
      </c>
      <c r="E17" s="19">
        <v>51.103379601</v>
      </c>
    </row>
    <row r="18" spans="1:5" ht="11.25" customHeight="1">
      <c r="A18" s="18" t="s">
        <v>60</v>
      </c>
      <c r="B18" s="20">
        <v>0.43969999999999998</v>
      </c>
      <c r="C18" s="19">
        <v>9.3242948660000007</v>
      </c>
      <c r="D18" s="19">
        <v>12.740762111</v>
      </c>
      <c r="E18" s="19">
        <v>22.065056977000001</v>
      </c>
    </row>
    <row r="19" spans="1:5" ht="11.25" customHeight="1">
      <c r="A19" s="18" t="s">
        <v>68</v>
      </c>
      <c r="B19" s="20">
        <v>0.2</v>
      </c>
      <c r="C19" s="19">
        <v>6.4054067220000004</v>
      </c>
      <c r="D19" s="19">
        <v>10.222726889</v>
      </c>
      <c r="E19" s="19">
        <v>16.628133611000003</v>
      </c>
    </row>
    <row r="20" spans="1:5" ht="11.25" customHeight="1">
      <c r="A20" s="18" t="s">
        <v>71</v>
      </c>
      <c r="B20" s="1137" t="s">
        <v>164</v>
      </c>
      <c r="C20" s="19">
        <v>26.126683999999997</v>
      </c>
      <c r="D20" s="19">
        <v>2.0640070000000001</v>
      </c>
      <c r="E20" s="19">
        <v>28.190691000000001</v>
      </c>
    </row>
    <row r="21" spans="1:5" ht="11.25" customHeight="1">
      <c r="A21" s="18" t="s">
        <v>74</v>
      </c>
      <c r="B21" s="1137" t="s">
        <v>167</v>
      </c>
      <c r="C21" s="19">
        <v>89.178316334000002</v>
      </c>
      <c r="D21" s="19">
        <v>58.613873556000001</v>
      </c>
      <c r="E21" s="19">
        <v>147.79218989</v>
      </c>
    </row>
    <row r="22" spans="1:5" ht="11.25" customHeight="1">
      <c r="A22" s="18" t="s">
        <v>178</v>
      </c>
      <c r="B22" s="1137" t="s">
        <v>174</v>
      </c>
      <c r="C22" s="19">
        <v>32.740942556999997</v>
      </c>
      <c r="D22" s="19">
        <v>112.86373588800001</v>
      </c>
      <c r="E22" s="19">
        <v>145.60467844500002</v>
      </c>
    </row>
    <row r="23" spans="1:5" ht="11.25" customHeight="1">
      <c r="A23" s="18" t="s">
        <v>83</v>
      </c>
      <c r="B23" s="1137" t="s">
        <v>175</v>
      </c>
      <c r="C23" s="19">
        <v>43.931168966000001</v>
      </c>
      <c r="D23" s="19">
        <v>0.23602500000000001</v>
      </c>
      <c r="E23" s="19">
        <v>44.167193965999999</v>
      </c>
    </row>
    <row r="24" spans="1:5" ht="11.25" customHeight="1">
      <c r="A24" s="18" t="s">
        <v>85</v>
      </c>
      <c r="B24" s="20">
        <v>0.33529999999999999</v>
      </c>
      <c r="C24" s="19">
        <v>8.1023187669999999</v>
      </c>
      <c r="D24" s="19">
        <v>26.526713666999999</v>
      </c>
      <c r="E24" s="19">
        <v>34.629032433999996</v>
      </c>
    </row>
    <row r="25" spans="1:5" ht="11.25" customHeight="1">
      <c r="A25" s="18" t="s">
        <v>88</v>
      </c>
      <c r="B25" s="1137" t="s">
        <v>176</v>
      </c>
      <c r="C25" s="19">
        <v>50.173012567000001</v>
      </c>
      <c r="D25" s="19">
        <v>20.457864889000003</v>
      </c>
      <c r="E25" s="19">
        <v>70.630877456000007</v>
      </c>
    </row>
    <row r="26" spans="1:5" ht="11.25" customHeight="1">
      <c r="A26" s="18" t="s">
        <v>466</v>
      </c>
      <c r="B26" s="20">
        <v>0.41499999999999998</v>
      </c>
      <c r="C26" s="19">
        <v>9.3204065220000007</v>
      </c>
      <c r="D26" s="19">
        <v>8.1184888999999996E-2</v>
      </c>
      <c r="E26" s="19">
        <v>9.4015914110000001</v>
      </c>
    </row>
    <row r="27" spans="1:5" ht="11.25" customHeight="1">
      <c r="A27" s="18" t="s">
        <v>105</v>
      </c>
      <c r="B27" s="20">
        <v>0.30580000000000002</v>
      </c>
      <c r="C27" s="19">
        <v>7.3043091110000002</v>
      </c>
      <c r="D27" s="19">
        <v>199.54586833299999</v>
      </c>
      <c r="E27" s="19">
        <v>206.850177444</v>
      </c>
    </row>
    <row r="28" spans="1:5" ht="11.25" customHeight="1">
      <c r="A28" s="18" t="s">
        <v>106</v>
      </c>
      <c r="B28" s="20">
        <v>0.30580000000000002</v>
      </c>
      <c r="C28" s="19">
        <v>46.101741355999998</v>
      </c>
      <c r="D28" s="19">
        <v>0</v>
      </c>
      <c r="E28" s="19">
        <v>46.101741355999998</v>
      </c>
    </row>
    <row r="29" spans="1:5" ht="11.25" customHeight="1">
      <c r="A29" s="18" t="s">
        <v>636</v>
      </c>
      <c r="B29" s="20">
        <v>0.28849999999999998</v>
      </c>
      <c r="C29" s="19">
        <v>1.189535767</v>
      </c>
      <c r="D29" s="19">
        <v>-2.3708890000000002E-3</v>
      </c>
      <c r="E29" s="19">
        <v>1.1871648779999999</v>
      </c>
    </row>
    <row r="30" spans="1:5" ht="11.25" customHeight="1">
      <c r="A30" s="18" t="s">
        <v>225</v>
      </c>
      <c r="B30" s="20">
        <v>0.18</v>
      </c>
      <c r="C30" s="19">
        <v>2.2120630559999999</v>
      </c>
      <c r="D30" s="19">
        <v>1.8444444000000001E-2</v>
      </c>
      <c r="E30" s="19">
        <v>2.2305074999999999</v>
      </c>
    </row>
    <row r="31" spans="1:5" ht="11.25" customHeight="1">
      <c r="A31" s="18" t="s">
        <v>112</v>
      </c>
      <c r="B31" s="1137">
        <v>0.41499999999999998</v>
      </c>
      <c r="C31" s="19">
        <v>28.412592932999999</v>
      </c>
      <c r="D31" s="19">
        <v>1.3635425560000001</v>
      </c>
      <c r="E31" s="19">
        <v>29.776135488999998</v>
      </c>
    </row>
    <row r="32" spans="1:5" ht="11.25" customHeight="1">
      <c r="A32" s="1245" t="s">
        <v>285</v>
      </c>
      <c r="B32" s="1137">
        <v>0.28849999999999998</v>
      </c>
      <c r="C32" s="19">
        <v>8.1038962219999995</v>
      </c>
      <c r="D32" s="19">
        <v>0</v>
      </c>
      <c r="E32" s="19">
        <v>8.1038962219999995</v>
      </c>
    </row>
    <row r="33" spans="1:5" ht="11.25" customHeight="1">
      <c r="A33" s="18" t="s">
        <v>113</v>
      </c>
      <c r="B33" s="1137">
        <v>0.53200000000000003</v>
      </c>
      <c r="C33" s="19">
        <v>19.646096144000001</v>
      </c>
      <c r="D33" s="19">
        <v>9.9387682220000002</v>
      </c>
      <c r="E33" s="19">
        <v>29.584864366000001</v>
      </c>
    </row>
    <row r="34" spans="1:5" ht="11.25" customHeight="1">
      <c r="A34" s="18" t="s">
        <v>460</v>
      </c>
      <c r="B34" s="1137">
        <v>0.59599999999999997</v>
      </c>
      <c r="C34" s="19">
        <v>30.665790188999999</v>
      </c>
      <c r="D34" s="19">
        <v>3.8519964440000001</v>
      </c>
      <c r="E34" s="19">
        <v>34.517786633</v>
      </c>
    </row>
    <row r="35" spans="1:5" ht="11.25" customHeight="1">
      <c r="A35" s="18" t="s">
        <v>114</v>
      </c>
      <c r="B35" s="1137">
        <v>0.34570000000000001</v>
      </c>
      <c r="C35" s="19">
        <v>62.428979378000001</v>
      </c>
      <c r="D35" s="19">
        <v>70.007935778000004</v>
      </c>
      <c r="E35" s="19">
        <v>132.436915156</v>
      </c>
    </row>
    <row r="36" spans="1:5" ht="11.25" customHeight="1">
      <c r="A36" s="1245" t="s">
        <v>495</v>
      </c>
      <c r="B36" s="1137">
        <v>0.45750000000000002</v>
      </c>
      <c r="C36" s="19">
        <v>2.1707565890000002</v>
      </c>
      <c r="D36" s="19">
        <v>2.199122</v>
      </c>
      <c r="E36" s="19">
        <v>4.3698785890000007</v>
      </c>
    </row>
    <row r="37" spans="1:5" ht="11.25" customHeight="1">
      <c r="A37" s="1826" t="s">
        <v>803</v>
      </c>
      <c r="B37" s="1827"/>
      <c r="C37" s="1828">
        <v>786.22436231300003</v>
      </c>
      <c r="D37" s="1828">
        <v>638.3899212209999</v>
      </c>
      <c r="E37" s="1828">
        <v>1424.7142835340003</v>
      </c>
    </row>
    <row r="38" spans="1:5" ht="11.25" customHeight="1">
      <c r="A38" s="1246" t="s">
        <v>769</v>
      </c>
      <c r="B38" s="1246"/>
      <c r="C38" s="1246"/>
      <c r="D38" s="1246"/>
      <c r="E38" s="42"/>
    </row>
    <row r="39" spans="1:5" ht="11.25" customHeight="1">
      <c r="A39" s="1247" t="s">
        <v>756</v>
      </c>
      <c r="B39" s="1248"/>
      <c r="C39" s="1248"/>
      <c r="D39" s="1248"/>
      <c r="E39" s="1248"/>
    </row>
    <row r="40" spans="1:5" ht="11.25" customHeight="1">
      <c r="A40" s="1246" t="s">
        <v>757</v>
      </c>
      <c r="B40" s="1246"/>
      <c r="C40" s="1246"/>
      <c r="D40" s="1246"/>
      <c r="E40" s="42"/>
    </row>
    <row r="41" spans="1:5" ht="11.25" customHeight="1">
      <c r="A41" s="1246" t="s">
        <v>758</v>
      </c>
      <c r="B41" s="1246"/>
      <c r="C41" s="1246"/>
      <c r="D41" s="1246"/>
      <c r="E41" s="42"/>
    </row>
    <row r="42" spans="1:5" ht="12.75" customHeight="1">
      <c r="A42" s="1246" t="s">
        <v>807</v>
      </c>
      <c r="B42" s="1249"/>
      <c r="C42" s="1250"/>
      <c r="D42" s="1250"/>
      <c r="E42" s="54"/>
    </row>
    <row r="43" spans="1:5" ht="12.75" customHeight="1">
      <c r="A43" s="1246" t="s">
        <v>625</v>
      </c>
      <c r="B43" s="41"/>
      <c r="C43" s="42"/>
      <c r="D43" s="42"/>
      <c r="E43" s="42"/>
    </row>
    <row r="44" spans="1:5">
      <c r="A44" s="51"/>
      <c r="B44" s="51"/>
      <c r="C44" s="52"/>
      <c r="D44" s="52"/>
      <c r="E44" s="51"/>
    </row>
    <row r="45" spans="1:5">
      <c r="A45" s="48" t="s">
        <v>334</v>
      </c>
      <c r="B45" s="48" t="s">
        <v>799</v>
      </c>
      <c r="C45" s="48" t="s">
        <v>331</v>
      </c>
      <c r="D45" s="48"/>
      <c r="E45" s="48"/>
    </row>
    <row r="46" spans="1:5">
      <c r="A46" s="48" t="s">
        <v>61</v>
      </c>
      <c r="B46" s="48"/>
      <c r="C46" s="48" t="s">
        <v>702</v>
      </c>
      <c r="D46" s="48" t="s">
        <v>15</v>
      </c>
      <c r="E46" s="48" t="s">
        <v>16</v>
      </c>
    </row>
    <row r="47" spans="1:5">
      <c r="A47" s="50" t="s">
        <v>223</v>
      </c>
      <c r="B47" s="53">
        <v>7.5999999999999998E-2</v>
      </c>
      <c r="C47" s="49">
        <v>21.970706321999998</v>
      </c>
      <c r="D47" s="49">
        <v>3.6748983329999998</v>
      </c>
      <c r="E47" s="49">
        <v>25.645604655</v>
      </c>
    </row>
    <row r="48" spans="1:5">
      <c r="A48" s="50" t="s">
        <v>19</v>
      </c>
      <c r="B48" s="53">
        <v>0.1178</v>
      </c>
      <c r="C48" s="49">
        <v>0.83035655600000002</v>
      </c>
      <c r="D48" s="49">
        <v>1.5873999999999999E-2</v>
      </c>
      <c r="E48" s="49">
        <v>0.84623055600000008</v>
      </c>
    </row>
    <row r="49" spans="1:5">
      <c r="A49" s="50" t="s">
        <v>31</v>
      </c>
      <c r="B49" s="53">
        <v>0.28916900000000001</v>
      </c>
      <c r="C49" s="49">
        <v>8.3375347780000002</v>
      </c>
      <c r="D49" s="49">
        <v>100.438589556</v>
      </c>
      <c r="E49" s="49">
        <v>108.776124334</v>
      </c>
    </row>
    <row r="50" spans="1:5">
      <c r="A50" s="50" t="s">
        <v>288</v>
      </c>
      <c r="B50" s="53">
        <v>0.1482</v>
      </c>
      <c r="C50" s="49">
        <v>4.9888785560000004</v>
      </c>
      <c r="D50" s="49">
        <v>0.15358166700000001</v>
      </c>
      <c r="E50" s="49">
        <v>5.1424602230000005</v>
      </c>
    </row>
    <row r="51" spans="1:5">
      <c r="A51" s="50" t="s">
        <v>76</v>
      </c>
      <c r="B51" s="53">
        <v>0.6</v>
      </c>
      <c r="C51" s="49">
        <v>8.8736912670000017</v>
      </c>
      <c r="D51" s="49">
        <v>6.3241687779999998</v>
      </c>
      <c r="E51" s="49">
        <v>15.197860045000002</v>
      </c>
    </row>
    <row r="52" spans="1:5">
      <c r="A52" s="50" t="s">
        <v>646</v>
      </c>
      <c r="B52" s="53">
        <v>0.1</v>
      </c>
      <c r="C52" s="49">
        <v>0.43122143299999999</v>
      </c>
      <c r="D52" s="49">
        <v>2.0939895559999999</v>
      </c>
      <c r="E52" s="49">
        <v>2.5252109890000001</v>
      </c>
    </row>
    <row r="53" spans="1:5">
      <c r="A53" s="1805" t="s">
        <v>338</v>
      </c>
      <c r="B53" s="1807"/>
      <c r="C53" s="1780">
        <v>45.432388911999993</v>
      </c>
      <c r="D53" s="1780">
        <v>112.70110188999999</v>
      </c>
      <c r="E53" s="1780">
        <v>158.13349080200001</v>
      </c>
    </row>
    <row r="54" spans="1:5">
      <c r="A54" s="1782" t="s">
        <v>43</v>
      </c>
      <c r="B54" s="1808"/>
      <c r="C54" s="1780">
        <v>831.65675122499999</v>
      </c>
      <c r="D54" s="1780">
        <v>751.09102311099991</v>
      </c>
      <c r="E54" s="1780">
        <v>1582.8477743360004</v>
      </c>
    </row>
    <row r="56" spans="1:5" ht="12.95">
      <c r="A56" s="1964" t="s">
        <v>359</v>
      </c>
      <c r="B56" s="1964"/>
      <c r="C56" s="2166" t="s">
        <v>804</v>
      </c>
      <c r="D56" s="2166"/>
      <c r="E56" s="2166"/>
    </row>
    <row r="57" spans="1:5">
      <c r="A57" s="1251"/>
      <c r="B57" s="1252" t="s">
        <v>799</v>
      </c>
      <c r="C57" s="1167" t="s">
        <v>64</v>
      </c>
      <c r="D57" s="1252" t="s">
        <v>15</v>
      </c>
      <c r="E57" s="1252" t="s">
        <v>16</v>
      </c>
    </row>
    <row r="58" spans="1:5">
      <c r="A58" s="1247" t="s">
        <v>352</v>
      </c>
      <c r="B58" s="20">
        <v>0.17</v>
      </c>
      <c r="C58" s="19">
        <v>5.18</v>
      </c>
      <c r="D58" s="19"/>
      <c r="E58" s="19">
        <f>SUM(C58:D58)</f>
        <v>5.18</v>
      </c>
    </row>
    <row r="59" spans="1:5">
      <c r="A59" s="1247" t="s">
        <v>795</v>
      </c>
      <c r="B59" s="20">
        <v>0.2132</v>
      </c>
      <c r="C59" s="19">
        <v>2.8000000000000001E-2</v>
      </c>
      <c r="D59" s="19"/>
      <c r="E59" s="19">
        <f>SUM(C59:D59)</f>
        <v>2.8000000000000001E-2</v>
      </c>
    </row>
    <row r="60" spans="1:5">
      <c r="A60" s="1247" t="s">
        <v>464</v>
      </c>
      <c r="B60" s="20">
        <v>0.3</v>
      </c>
      <c r="C60" s="19"/>
      <c r="D60" s="19">
        <v>1.669</v>
      </c>
      <c r="E60" s="19">
        <f t="shared" ref="E60:E91" si="0">SUM(C60:D60)</f>
        <v>1.669</v>
      </c>
    </row>
    <row r="61" spans="1:5">
      <c r="A61" s="1247" t="s">
        <v>631</v>
      </c>
      <c r="B61" s="20">
        <v>5.8799999999999998E-2</v>
      </c>
      <c r="C61" s="19">
        <v>2.2650000000000001</v>
      </c>
      <c r="D61" s="19">
        <v>9.1999999999999998E-2</v>
      </c>
      <c r="E61" s="19">
        <f t="shared" si="0"/>
        <v>2.3570000000000002</v>
      </c>
    </row>
    <row r="62" spans="1:5">
      <c r="A62" s="1247" t="s">
        <v>796</v>
      </c>
      <c r="B62" s="20">
        <v>0.75</v>
      </c>
      <c r="C62" s="19">
        <v>2.778</v>
      </c>
      <c r="D62" s="19"/>
      <c r="E62" s="19">
        <f t="shared" si="0"/>
        <v>2.778</v>
      </c>
    </row>
    <row r="63" spans="1:5">
      <c r="A63" s="1247" t="s">
        <v>690</v>
      </c>
      <c r="B63" s="20">
        <v>8.5599999999999996E-2</v>
      </c>
      <c r="C63" s="19">
        <v>62.47</v>
      </c>
      <c r="D63" s="19"/>
      <c r="E63" s="19">
        <f t="shared" si="0"/>
        <v>62.47</v>
      </c>
    </row>
    <row r="64" spans="1:5">
      <c r="A64" s="1247" t="s">
        <v>516</v>
      </c>
      <c r="B64" s="20">
        <v>0.255</v>
      </c>
      <c r="C64" s="19">
        <v>11.544</v>
      </c>
      <c r="D64" s="19">
        <v>34.771999999999998</v>
      </c>
      <c r="E64" s="19">
        <f t="shared" si="0"/>
        <v>46.316000000000003</v>
      </c>
    </row>
    <row r="65" spans="1:5">
      <c r="A65" s="1247" t="s">
        <v>452</v>
      </c>
      <c r="B65" s="20">
        <v>9.6699999999999994E-2</v>
      </c>
      <c r="C65" s="19">
        <v>15.269</v>
      </c>
      <c r="D65" s="19"/>
      <c r="E65" s="19">
        <f t="shared" si="0"/>
        <v>15.269</v>
      </c>
    </row>
    <row r="66" spans="1:5">
      <c r="A66" s="1247" t="s">
        <v>691</v>
      </c>
      <c r="B66" s="20">
        <v>0.23330000000000001</v>
      </c>
      <c r="C66" s="19">
        <v>23.776</v>
      </c>
      <c r="D66" s="19"/>
      <c r="E66" s="19">
        <f t="shared" si="0"/>
        <v>23.776</v>
      </c>
    </row>
    <row r="67" spans="1:5">
      <c r="A67" s="1247" t="s">
        <v>444</v>
      </c>
      <c r="B67" s="20">
        <v>0.1333</v>
      </c>
      <c r="C67" s="19">
        <v>22.885000000000002</v>
      </c>
      <c r="D67" s="19"/>
      <c r="E67" s="19">
        <f t="shared" si="0"/>
        <v>22.885000000000002</v>
      </c>
    </row>
    <row r="68" spans="1:5">
      <c r="A68" s="1247" t="s">
        <v>445</v>
      </c>
      <c r="B68" s="20">
        <v>0.1333</v>
      </c>
      <c r="C68" s="19">
        <v>26.533999999999999</v>
      </c>
      <c r="D68" s="19"/>
      <c r="E68" s="19">
        <f t="shared" si="0"/>
        <v>26.533999999999999</v>
      </c>
    </row>
    <row r="69" spans="1:5">
      <c r="A69" s="1247" t="s">
        <v>692</v>
      </c>
      <c r="B69" s="20">
        <v>0.1333</v>
      </c>
      <c r="C69" s="19">
        <v>1.554</v>
      </c>
      <c r="D69" s="19"/>
      <c r="E69" s="19">
        <f t="shared" si="0"/>
        <v>1.554</v>
      </c>
    </row>
    <row r="70" spans="1:5">
      <c r="A70" s="1247" t="s">
        <v>442</v>
      </c>
      <c r="B70" s="20">
        <v>0.23330000000000001</v>
      </c>
      <c r="C70" s="19">
        <v>56.415999999999997</v>
      </c>
      <c r="D70" s="19"/>
      <c r="E70" s="19">
        <f t="shared" si="0"/>
        <v>56.415999999999997</v>
      </c>
    </row>
    <row r="71" spans="1:5">
      <c r="A71" s="1247" t="s">
        <v>454</v>
      </c>
      <c r="B71" s="20">
        <v>0.23330000000000001</v>
      </c>
      <c r="C71" s="19">
        <v>22.492999999999999</v>
      </c>
      <c r="D71" s="19"/>
      <c r="E71" s="19">
        <f t="shared" si="0"/>
        <v>22.492999999999999</v>
      </c>
    </row>
    <row r="72" spans="1:5">
      <c r="A72" s="1247" t="s">
        <v>152</v>
      </c>
      <c r="B72" s="20">
        <v>0.31850000000000001</v>
      </c>
      <c r="C72" s="19"/>
      <c r="D72" s="19">
        <v>48.866999999999997</v>
      </c>
      <c r="E72" s="19">
        <f t="shared" si="0"/>
        <v>48.866999999999997</v>
      </c>
    </row>
    <row r="73" spans="1:5">
      <c r="A73" s="1247" t="s">
        <v>150</v>
      </c>
      <c r="B73" s="20">
        <v>0.5</v>
      </c>
      <c r="C73" s="19">
        <f>13.193+13.319</f>
        <v>26.512</v>
      </c>
      <c r="D73" s="19"/>
      <c r="E73" s="19">
        <f t="shared" si="0"/>
        <v>26.512</v>
      </c>
    </row>
    <row r="74" spans="1:5">
      <c r="A74" s="1247" t="s">
        <v>449</v>
      </c>
      <c r="B74" s="20">
        <v>0.1333</v>
      </c>
      <c r="C74" s="19">
        <v>3.794</v>
      </c>
      <c r="D74" s="19"/>
      <c r="E74" s="19">
        <f t="shared" si="0"/>
        <v>3.794</v>
      </c>
    </row>
    <row r="75" spans="1:5">
      <c r="A75" s="1247" t="s">
        <v>235</v>
      </c>
      <c r="B75" s="20">
        <v>0.4</v>
      </c>
      <c r="C75" s="19">
        <v>7.9109999999999996</v>
      </c>
      <c r="D75" s="19"/>
      <c r="E75" s="19">
        <f t="shared" si="0"/>
        <v>7.9109999999999996</v>
      </c>
    </row>
    <row r="76" spans="1:5">
      <c r="A76" s="1247" t="s">
        <v>148</v>
      </c>
      <c r="B76" s="20">
        <v>0.05</v>
      </c>
      <c r="C76" s="19">
        <v>6.75</v>
      </c>
      <c r="D76" s="19"/>
      <c r="E76" s="19">
        <f t="shared" si="0"/>
        <v>6.75</v>
      </c>
    </row>
    <row r="77" spans="1:5">
      <c r="A77" s="1247" t="s">
        <v>220</v>
      </c>
      <c r="B77" s="20">
        <v>0.15</v>
      </c>
      <c r="C77" s="19">
        <v>15.227</v>
      </c>
      <c r="D77" s="19"/>
      <c r="E77" s="19">
        <f t="shared" si="0"/>
        <v>15.227</v>
      </c>
    </row>
    <row r="78" spans="1:5">
      <c r="A78" s="1247" t="s">
        <v>737</v>
      </c>
      <c r="B78" s="20">
        <v>0.08</v>
      </c>
      <c r="C78" s="19">
        <v>2.1309999999999998</v>
      </c>
      <c r="D78" s="19"/>
      <c r="E78" s="19">
        <f t="shared" si="0"/>
        <v>2.1309999999999998</v>
      </c>
    </row>
    <row r="79" spans="1:5">
      <c r="A79" s="1247" t="s">
        <v>805</v>
      </c>
      <c r="B79" s="20">
        <v>0.25</v>
      </c>
      <c r="C79" s="19">
        <v>4.6470000000000002</v>
      </c>
      <c r="D79" s="19"/>
      <c r="E79" s="19">
        <f t="shared" si="0"/>
        <v>4.6470000000000002</v>
      </c>
    </row>
    <row r="80" spans="1:5">
      <c r="A80" s="1247" t="s">
        <v>681</v>
      </c>
      <c r="B80" s="20">
        <v>0.3</v>
      </c>
      <c r="C80" s="19">
        <v>0.45300000000000001</v>
      </c>
      <c r="D80" s="19">
        <v>0.114</v>
      </c>
      <c r="E80" s="19">
        <f t="shared" si="0"/>
        <v>0.56700000000000006</v>
      </c>
    </row>
    <row r="81" spans="1:5">
      <c r="A81" s="1247" t="s">
        <v>662</v>
      </c>
      <c r="B81" s="20">
        <v>0.25</v>
      </c>
      <c r="C81" s="19">
        <v>2.2770000000000001</v>
      </c>
      <c r="D81" s="19">
        <v>0.17499999999999999</v>
      </c>
      <c r="E81" s="19">
        <f t="shared" si="0"/>
        <v>2.452</v>
      </c>
    </row>
    <row r="82" spans="1:5">
      <c r="A82" s="1247" t="s">
        <v>761</v>
      </c>
      <c r="B82" s="20">
        <v>0.18329999999999999</v>
      </c>
      <c r="C82" s="19">
        <v>1.2E-2</v>
      </c>
      <c r="D82" s="19">
        <v>5.7430000000000003</v>
      </c>
      <c r="E82" s="19">
        <f t="shared" si="0"/>
        <v>5.7549999999999999</v>
      </c>
    </row>
    <row r="83" spans="1:5">
      <c r="A83" s="1247" t="s">
        <v>763</v>
      </c>
      <c r="B83" s="20">
        <v>0.5</v>
      </c>
      <c r="C83" s="19">
        <v>2.1000000000000001E-2</v>
      </c>
      <c r="D83" s="19">
        <v>10.207000000000001</v>
      </c>
      <c r="E83" s="19">
        <f t="shared" si="0"/>
        <v>10.228000000000002</v>
      </c>
    </row>
    <row r="84" spans="1:5">
      <c r="A84" s="1247" t="s">
        <v>764</v>
      </c>
      <c r="B84" s="20">
        <v>0.26669999999999999</v>
      </c>
      <c r="C84" s="19">
        <v>1.2999999999999999E-2</v>
      </c>
      <c r="D84" s="19">
        <v>6.22</v>
      </c>
      <c r="E84" s="19">
        <f t="shared" si="0"/>
        <v>6.2329999999999997</v>
      </c>
    </row>
    <row r="85" spans="1:5">
      <c r="A85" s="1247" t="s">
        <v>682</v>
      </c>
      <c r="B85" s="20">
        <v>0.35</v>
      </c>
      <c r="C85" s="19">
        <v>0.19500000000000001</v>
      </c>
      <c r="D85" s="19">
        <v>3.3000000000000002E-2</v>
      </c>
      <c r="E85" s="19">
        <f t="shared" si="0"/>
        <v>0.22800000000000001</v>
      </c>
    </row>
    <row r="86" spans="1:5">
      <c r="A86" s="1247" t="s">
        <v>762</v>
      </c>
      <c r="B86" s="20">
        <v>0.25</v>
      </c>
      <c r="C86" s="19">
        <v>1.7000000000000001E-2</v>
      </c>
      <c r="D86" s="19">
        <v>0.41299999999999998</v>
      </c>
      <c r="E86" s="19">
        <f t="shared" si="0"/>
        <v>0.43</v>
      </c>
    </row>
    <row r="87" spans="1:5">
      <c r="A87" s="1247" t="s">
        <v>450</v>
      </c>
      <c r="B87" s="20">
        <v>0.1333</v>
      </c>
      <c r="C87" s="19">
        <v>12.593</v>
      </c>
      <c r="D87" s="19"/>
      <c r="E87" s="19">
        <f t="shared" si="0"/>
        <v>12.593</v>
      </c>
    </row>
    <row r="88" spans="1:5">
      <c r="A88" s="1247" t="s">
        <v>696</v>
      </c>
      <c r="B88" s="20">
        <v>0.1333</v>
      </c>
      <c r="C88" s="19">
        <v>12.196999999999999</v>
      </c>
      <c r="D88" s="19"/>
      <c r="E88" s="19">
        <f t="shared" si="0"/>
        <v>12.196999999999999</v>
      </c>
    </row>
    <row r="89" spans="1:5">
      <c r="A89" s="1247" t="s">
        <v>123</v>
      </c>
      <c r="B89" s="20">
        <v>0.1885</v>
      </c>
      <c r="C89" s="19">
        <v>28.114000000000001</v>
      </c>
      <c r="D89" s="19"/>
      <c r="E89" s="19">
        <f t="shared" si="0"/>
        <v>28.114000000000001</v>
      </c>
    </row>
    <row r="90" spans="1:5">
      <c r="A90" s="1247" t="s">
        <v>765</v>
      </c>
      <c r="B90" s="20">
        <v>0.32500000000000001</v>
      </c>
      <c r="C90" s="19"/>
      <c r="D90" s="19">
        <v>0.56799999999999995</v>
      </c>
      <c r="E90" s="19">
        <f t="shared" si="0"/>
        <v>0.56799999999999995</v>
      </c>
    </row>
    <row r="91" spans="1:5">
      <c r="A91" s="1247" t="s">
        <v>649</v>
      </c>
      <c r="B91" s="20">
        <v>0.37</v>
      </c>
      <c r="C91" s="19">
        <f>4.66+1.84</f>
        <v>6.5</v>
      </c>
      <c r="D91" s="19"/>
      <c r="E91" s="19">
        <f t="shared" si="0"/>
        <v>6.5</v>
      </c>
    </row>
    <row r="92" spans="1:5">
      <c r="A92" s="1829" t="s">
        <v>766</v>
      </c>
      <c r="B92" s="1829"/>
      <c r="C92" s="1830">
        <f>SUM(C58:C91)</f>
        <v>382.55599999999981</v>
      </c>
      <c r="D92" s="1830">
        <f>SUM(D58:D91)</f>
        <v>108.873</v>
      </c>
      <c r="E92" s="1830">
        <f>SUM(E58:E91)</f>
        <v>491.42899999999992</v>
      </c>
    </row>
    <row r="93" spans="1:5" ht="12.95">
      <c r="A93" s="47" t="s">
        <v>660</v>
      </c>
      <c r="B93" s="10"/>
      <c r="C93" s="39"/>
      <c r="D93" s="39"/>
      <c r="E93" s="39"/>
    </row>
  </sheetData>
  <mergeCells count="1">
    <mergeCell ref="C56:E56"/>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2:E96"/>
  <sheetViews>
    <sheetView workbookViewId="0">
      <selection activeCell="D44" sqref="D44"/>
    </sheetView>
  </sheetViews>
  <sheetFormatPr defaultRowHeight="12.6"/>
  <cols>
    <col min="1" max="1" width="21.5703125" customWidth="1"/>
    <col min="2" max="2" width="21.5703125" style="10" bestFit="1" customWidth="1"/>
    <col min="3" max="3" width="24" style="7" customWidth="1"/>
    <col min="4" max="4" width="10.5703125" style="7" customWidth="1"/>
    <col min="5" max="5" width="11" style="7" customWidth="1"/>
  </cols>
  <sheetData>
    <row r="2" spans="1:5" s="21" customFormat="1" ht="18">
      <c r="A2" s="21" t="s">
        <v>808</v>
      </c>
      <c r="B2" s="22"/>
      <c r="C2" s="23"/>
      <c r="D2" s="23"/>
      <c r="E2" s="23"/>
    </row>
    <row r="3" spans="1:5">
      <c r="A3" s="5"/>
      <c r="B3" s="8"/>
      <c r="C3" s="6"/>
      <c r="D3" s="6"/>
      <c r="E3" s="6"/>
    </row>
    <row r="4" spans="1:5" ht="12.95">
      <c r="A4" s="40" t="s">
        <v>802</v>
      </c>
      <c r="B4" s="40" t="s">
        <v>799</v>
      </c>
      <c r="C4" s="40" t="s">
        <v>331</v>
      </c>
      <c r="D4" s="40"/>
      <c r="E4" s="40"/>
    </row>
    <row r="5" spans="1:5" ht="12.95">
      <c r="A5" s="40" t="s">
        <v>61</v>
      </c>
      <c r="B5" s="40"/>
      <c r="C5" s="40" t="s">
        <v>702</v>
      </c>
      <c r="D5" s="40" t="s">
        <v>15</v>
      </c>
      <c r="E5" s="40" t="s">
        <v>16</v>
      </c>
    </row>
    <row r="6" spans="1:5">
      <c r="A6" s="18" t="s">
        <v>593</v>
      </c>
      <c r="B6" s="20">
        <v>0.32700000000000001</v>
      </c>
      <c r="C6" s="19">
        <v>9.9855478879999993</v>
      </c>
      <c r="D6" s="19">
        <v>1.4418631150000001</v>
      </c>
      <c r="E6" s="19">
        <v>11.427411003</v>
      </c>
    </row>
    <row r="7" spans="1:5">
      <c r="A7" s="18" t="s">
        <v>33</v>
      </c>
      <c r="B7" s="20">
        <v>0.45</v>
      </c>
      <c r="C7" s="19">
        <v>25.658906130999998</v>
      </c>
      <c r="D7" s="19">
        <v>2.274600301</v>
      </c>
      <c r="E7" s="19">
        <v>27.933506431999998</v>
      </c>
    </row>
    <row r="8" spans="1:5">
      <c r="A8" s="18" t="s">
        <v>163</v>
      </c>
      <c r="B8" s="20">
        <v>0.65129999999999999</v>
      </c>
      <c r="C8" s="19">
        <v>6.8066763960000003</v>
      </c>
      <c r="D8" s="19">
        <v>0</v>
      </c>
      <c r="E8" s="19">
        <v>6.8066763960000003</v>
      </c>
    </row>
    <row r="9" spans="1:5">
      <c r="A9" s="18" t="s">
        <v>594</v>
      </c>
      <c r="B9" s="20">
        <v>0.58899999999999997</v>
      </c>
      <c r="C9" s="19">
        <v>5.1573476669999998</v>
      </c>
      <c r="D9" s="19">
        <v>0</v>
      </c>
      <c r="E9" s="19">
        <v>5.1573476669999998</v>
      </c>
    </row>
    <row r="10" spans="1:5">
      <c r="A10" s="18" t="s">
        <v>42</v>
      </c>
      <c r="B10" s="20">
        <v>0.38</v>
      </c>
      <c r="C10" s="19">
        <v>65.342020668999993</v>
      </c>
      <c r="D10" s="19">
        <v>0</v>
      </c>
      <c r="E10" s="19">
        <v>65.342020668999993</v>
      </c>
    </row>
    <row r="11" spans="1:5">
      <c r="A11" s="18" t="s">
        <v>47</v>
      </c>
      <c r="B11" s="20">
        <v>0.7</v>
      </c>
      <c r="C11" s="19">
        <v>114.768819107</v>
      </c>
      <c r="D11" s="19">
        <v>48.546138196999998</v>
      </c>
      <c r="E11" s="19">
        <v>163.31495730399999</v>
      </c>
    </row>
    <row r="12" spans="1:5">
      <c r="A12" s="18" t="s">
        <v>51</v>
      </c>
      <c r="B12" s="20">
        <v>0.1241</v>
      </c>
      <c r="C12" s="19">
        <v>11.747581414999999</v>
      </c>
      <c r="D12" s="19">
        <v>2.0425901639999999</v>
      </c>
      <c r="E12" s="19">
        <v>13.790171578999999</v>
      </c>
    </row>
    <row r="13" spans="1:5">
      <c r="A13" s="18" t="s">
        <v>173</v>
      </c>
      <c r="B13" s="1137" t="s">
        <v>162</v>
      </c>
      <c r="C13" s="19">
        <v>0.159894598</v>
      </c>
      <c r="D13" s="19">
        <v>0.88713590200000003</v>
      </c>
      <c r="E13" s="19">
        <v>1.0470305</v>
      </c>
    </row>
    <row r="14" spans="1:5">
      <c r="A14" s="18" t="s">
        <v>419</v>
      </c>
      <c r="B14" s="20">
        <v>0.1988</v>
      </c>
      <c r="C14" s="19">
        <v>0.95779909799999996</v>
      </c>
      <c r="D14" s="19">
        <v>3.8256788249999998</v>
      </c>
      <c r="E14" s="19">
        <v>4.7834779229999995</v>
      </c>
    </row>
    <row r="15" spans="1:5">
      <c r="A15" s="18" t="s">
        <v>56</v>
      </c>
      <c r="B15" s="20">
        <v>0.55300000000000005</v>
      </c>
      <c r="C15" s="19">
        <v>56.520378226999995</v>
      </c>
      <c r="D15" s="19">
        <v>35.886176995</v>
      </c>
      <c r="E15" s="19">
        <v>92.406555221999994</v>
      </c>
    </row>
    <row r="16" spans="1:5">
      <c r="A16" s="18" t="s">
        <v>57</v>
      </c>
      <c r="B16" s="20">
        <v>0.58550000000000002</v>
      </c>
      <c r="C16" s="19">
        <v>16.801451945</v>
      </c>
      <c r="D16" s="19">
        <v>30.987544317000001</v>
      </c>
      <c r="E16" s="19">
        <v>47.788996261999998</v>
      </c>
    </row>
    <row r="17" spans="1:5">
      <c r="A17" s="18" t="s">
        <v>60</v>
      </c>
      <c r="B17" s="20">
        <v>0.43969999999999998</v>
      </c>
      <c r="C17" s="19">
        <v>9.5979006249999994</v>
      </c>
      <c r="D17" s="19">
        <v>11.426564481</v>
      </c>
      <c r="E17" s="19">
        <v>21.024465106000001</v>
      </c>
    </row>
    <row r="18" spans="1:5">
      <c r="A18" s="18" t="s">
        <v>68</v>
      </c>
      <c r="B18" s="20">
        <v>0.2</v>
      </c>
      <c r="C18" s="19">
        <v>6.2459006509999995</v>
      </c>
      <c r="D18" s="19">
        <v>6.6671543169999996</v>
      </c>
      <c r="E18" s="19">
        <v>12.913054967999999</v>
      </c>
    </row>
    <row r="19" spans="1:5">
      <c r="A19" s="18" t="s">
        <v>71</v>
      </c>
      <c r="B19" s="1137" t="s">
        <v>164</v>
      </c>
      <c r="C19" s="19">
        <v>29.533519212000002</v>
      </c>
      <c r="D19" s="19">
        <v>2.2086764209999998</v>
      </c>
      <c r="E19" s="19">
        <v>31.742195633000001</v>
      </c>
    </row>
    <row r="20" spans="1:5">
      <c r="A20" s="18" t="s">
        <v>74</v>
      </c>
      <c r="B20" s="1137" t="s">
        <v>167</v>
      </c>
      <c r="C20" s="19">
        <v>90.174845355999992</v>
      </c>
      <c r="D20" s="19">
        <v>48.114864931999996</v>
      </c>
      <c r="E20" s="19">
        <v>138.28971028799998</v>
      </c>
    </row>
    <row r="21" spans="1:5">
      <c r="A21" s="18" t="s">
        <v>178</v>
      </c>
      <c r="B21" s="1137" t="s">
        <v>174</v>
      </c>
      <c r="C21" s="19">
        <v>31.987400601000004</v>
      </c>
      <c r="D21" s="19">
        <v>118.06117497199999</v>
      </c>
      <c r="E21" s="19">
        <v>150.04857557299999</v>
      </c>
    </row>
    <row r="22" spans="1:5">
      <c r="A22" s="18" t="s">
        <v>83</v>
      </c>
      <c r="B22" s="1137" t="s">
        <v>175</v>
      </c>
      <c r="C22" s="19">
        <v>49.378490114999998</v>
      </c>
      <c r="D22" s="19">
        <v>1.1854296449999999</v>
      </c>
      <c r="E22" s="19">
        <v>50.563919759999997</v>
      </c>
    </row>
    <row r="23" spans="1:5">
      <c r="A23" s="18" t="s">
        <v>85</v>
      </c>
      <c r="B23" s="20">
        <v>0.33529999999999999</v>
      </c>
      <c r="C23" s="19">
        <v>3.4750549450000001</v>
      </c>
      <c r="D23" s="19">
        <v>13.641816448</v>
      </c>
      <c r="E23" s="19">
        <v>17.116871393</v>
      </c>
    </row>
    <row r="24" spans="1:5">
      <c r="A24" s="18" t="s">
        <v>88</v>
      </c>
      <c r="B24" s="1137" t="s">
        <v>176</v>
      </c>
      <c r="C24" s="19">
        <v>60.179680793000003</v>
      </c>
      <c r="D24" s="19">
        <v>22.025990382</v>
      </c>
      <c r="E24" s="19">
        <v>82.205671175000006</v>
      </c>
    </row>
    <row r="25" spans="1:5">
      <c r="A25" s="18" t="s">
        <v>466</v>
      </c>
      <c r="B25" s="20">
        <v>0.41499999999999998</v>
      </c>
      <c r="C25" s="19">
        <v>11.439542134</v>
      </c>
      <c r="D25" s="19">
        <v>2.8486748999999999E-2</v>
      </c>
      <c r="E25" s="19">
        <v>11.468028883000001</v>
      </c>
    </row>
    <row r="26" spans="1:5">
      <c r="A26" s="18" t="s">
        <v>105</v>
      </c>
      <c r="B26" s="20">
        <v>0.30580000000000002</v>
      </c>
      <c r="C26" s="19">
        <v>7.896444443</v>
      </c>
      <c r="D26" s="19">
        <v>141.37336013699999</v>
      </c>
      <c r="E26" s="19">
        <v>149.26980458</v>
      </c>
    </row>
    <row r="27" spans="1:5">
      <c r="A27" s="18" t="s">
        <v>106</v>
      </c>
      <c r="B27" s="20">
        <v>0.30580000000000002</v>
      </c>
      <c r="C27" s="19">
        <v>43.888121413</v>
      </c>
      <c r="D27" s="19">
        <v>0</v>
      </c>
      <c r="E27" s="19">
        <v>43.888121413</v>
      </c>
    </row>
    <row r="28" spans="1:5">
      <c r="A28" s="18" t="s">
        <v>636</v>
      </c>
      <c r="B28" s="20">
        <v>0.28849999999999998</v>
      </c>
      <c r="C28" s="19">
        <v>3.6307317210000001</v>
      </c>
      <c r="D28" s="19">
        <v>0.90655054599999996</v>
      </c>
      <c r="E28" s="19">
        <v>4.5372822670000001</v>
      </c>
    </row>
    <row r="29" spans="1:5">
      <c r="A29" s="18" t="s">
        <v>225</v>
      </c>
      <c r="B29" s="20">
        <v>0.18</v>
      </c>
      <c r="C29" s="19">
        <v>2.2739997410000004</v>
      </c>
      <c r="D29" s="19">
        <v>1.9560246E-2</v>
      </c>
      <c r="E29" s="19">
        <v>2.2935599870000005</v>
      </c>
    </row>
    <row r="30" spans="1:5">
      <c r="A30" s="18" t="s">
        <v>112</v>
      </c>
      <c r="B30" s="1137">
        <v>0.41499999999999998</v>
      </c>
      <c r="C30" s="19">
        <v>22.555172887999998</v>
      </c>
      <c r="D30" s="19">
        <v>1.4549254920000001</v>
      </c>
      <c r="E30" s="19">
        <v>24.010098379999999</v>
      </c>
    </row>
    <row r="31" spans="1:5">
      <c r="A31" s="18" t="s">
        <v>113</v>
      </c>
      <c r="B31" s="20">
        <v>0.53200000000000003</v>
      </c>
      <c r="C31" s="19">
        <v>17.330076191</v>
      </c>
      <c r="D31" s="19">
        <v>6.8828234699999999</v>
      </c>
      <c r="E31" s="19">
        <v>24.212899661000002</v>
      </c>
    </row>
    <row r="32" spans="1:5">
      <c r="A32" s="18" t="s">
        <v>460</v>
      </c>
      <c r="B32" s="20">
        <v>0.59599999999999997</v>
      </c>
      <c r="C32" s="19">
        <v>18.972097407</v>
      </c>
      <c r="D32" s="19">
        <v>1.7073189339999999</v>
      </c>
      <c r="E32" s="19">
        <v>20.679416341</v>
      </c>
    </row>
    <row r="33" spans="1:5">
      <c r="A33" s="18" t="s">
        <v>114</v>
      </c>
      <c r="B33" s="20">
        <v>0.34570000000000001</v>
      </c>
      <c r="C33" s="19">
        <v>58.296920489999998</v>
      </c>
      <c r="D33" s="19">
        <v>66.529042731999994</v>
      </c>
      <c r="E33" s="19">
        <v>124.82596322199998</v>
      </c>
    </row>
    <row r="34" spans="1:5" ht="12.95">
      <c r="A34" s="1826" t="s">
        <v>803</v>
      </c>
      <c r="B34" s="1827"/>
      <c r="C34" s="1828">
        <v>780.76232186699997</v>
      </c>
      <c r="D34" s="1828">
        <v>568.12546771999996</v>
      </c>
      <c r="E34" s="1828">
        <v>1348.8877895869996</v>
      </c>
    </row>
    <row r="35" spans="1:5" ht="12.95">
      <c r="A35" s="429"/>
      <c r="B35" s="41"/>
      <c r="C35" s="42"/>
      <c r="D35" s="42"/>
      <c r="E35" s="42"/>
    </row>
    <row r="36" spans="1:5" ht="12.95">
      <c r="A36" s="131" t="s">
        <v>769</v>
      </c>
      <c r="B36" s="131"/>
      <c r="C36" s="131"/>
      <c r="D36" s="131"/>
      <c r="E36" s="42"/>
    </row>
    <row r="37" spans="1:5" ht="12.95">
      <c r="A37" s="131" t="s">
        <v>756</v>
      </c>
      <c r="B37" s="131"/>
      <c r="C37" s="131"/>
      <c r="D37" s="131"/>
      <c r="E37" s="42"/>
    </row>
    <row r="38" spans="1:5">
      <c r="A38" s="131" t="s">
        <v>757</v>
      </c>
      <c r="B38" s="44"/>
      <c r="C38" s="44"/>
      <c r="D38" s="44"/>
      <c r="E38" s="44"/>
    </row>
    <row r="39" spans="1:5" ht="12.95">
      <c r="A39" s="131" t="s">
        <v>758</v>
      </c>
      <c r="B39" s="131"/>
      <c r="C39" s="131"/>
      <c r="D39" s="131"/>
      <c r="E39" s="42"/>
    </row>
    <row r="40" spans="1:5" ht="12.95">
      <c r="A40" s="131" t="s">
        <v>809</v>
      </c>
      <c r="B40" s="131"/>
      <c r="C40" s="131"/>
      <c r="D40" s="131"/>
      <c r="E40" s="42"/>
    </row>
    <row r="41" spans="1:5" ht="12.95">
      <c r="A41" s="131" t="s">
        <v>625</v>
      </c>
      <c r="B41" s="53"/>
      <c r="C41" s="1236"/>
      <c r="D41" s="1236"/>
      <c r="E41" s="42"/>
    </row>
    <row r="42" spans="1:5" ht="12.95">
      <c r="A42" s="45"/>
      <c r="B42" s="45"/>
      <c r="C42" s="46"/>
      <c r="D42" s="46"/>
      <c r="E42" s="45"/>
    </row>
    <row r="43" spans="1:5">
      <c r="A43" s="1253" t="s">
        <v>334</v>
      </c>
      <c r="B43" s="1253" t="s">
        <v>799</v>
      </c>
      <c r="C43" s="1253" t="s">
        <v>331</v>
      </c>
      <c r="D43" s="1253"/>
      <c r="E43" s="1253"/>
    </row>
    <row r="44" spans="1:5">
      <c r="A44" s="1253" t="s">
        <v>61</v>
      </c>
      <c r="B44" s="1253"/>
      <c r="C44" s="1253" t="s">
        <v>702</v>
      </c>
      <c r="D44" s="1253" t="s">
        <v>15</v>
      </c>
      <c r="E44" s="1253" t="s">
        <v>16</v>
      </c>
    </row>
    <row r="45" spans="1:5">
      <c r="A45" s="18" t="s">
        <v>223</v>
      </c>
      <c r="B45" s="20">
        <v>7.5999999999999998E-2</v>
      </c>
      <c r="C45" s="19">
        <v>22.235081858000001</v>
      </c>
      <c r="D45" s="19">
        <v>3.9855761200000002</v>
      </c>
      <c r="E45" s="19">
        <v>26.220657978000002</v>
      </c>
    </row>
    <row r="46" spans="1:5">
      <c r="A46" s="18" t="s">
        <v>19</v>
      </c>
      <c r="B46" s="20">
        <v>0.1178</v>
      </c>
      <c r="C46" s="19">
        <v>0.75782216100000011</v>
      </c>
      <c r="D46" s="19">
        <v>2.9080464E-2</v>
      </c>
      <c r="E46" s="19">
        <v>0.78690262500000008</v>
      </c>
    </row>
    <row r="47" spans="1:5">
      <c r="A47" s="18" t="s">
        <v>810</v>
      </c>
      <c r="B47" s="20">
        <v>0.1152</v>
      </c>
      <c r="C47" s="19">
        <v>9.4556230000000005E-2</v>
      </c>
      <c r="D47" s="19">
        <v>0</v>
      </c>
      <c r="E47" s="19">
        <v>9.4556230000000005E-2</v>
      </c>
    </row>
    <row r="48" spans="1:5">
      <c r="A48" s="18" t="s">
        <v>31</v>
      </c>
      <c r="B48" s="20">
        <v>0.28910000000000002</v>
      </c>
      <c r="C48" s="19">
        <v>4.9566059290000002</v>
      </c>
      <c r="D48" s="19">
        <v>56.546197212999999</v>
      </c>
      <c r="E48" s="19">
        <v>61.502803141999998</v>
      </c>
    </row>
    <row r="49" spans="1:5">
      <c r="A49" s="18" t="s">
        <v>288</v>
      </c>
      <c r="B49" s="20">
        <v>0.1482</v>
      </c>
      <c r="C49" s="19">
        <v>5.0424833329999998</v>
      </c>
      <c r="D49" s="19">
        <v>9.7059808999999997E-2</v>
      </c>
      <c r="E49" s="19">
        <v>5.139543142</v>
      </c>
    </row>
    <row r="50" spans="1:5">
      <c r="A50" s="18" t="s">
        <v>76</v>
      </c>
      <c r="B50" s="20">
        <v>0.6</v>
      </c>
      <c r="C50" s="19">
        <v>9.5610310819999995</v>
      </c>
      <c r="D50" s="19">
        <v>6.1939418310000001</v>
      </c>
      <c r="E50" s="19">
        <v>15.754972913</v>
      </c>
    </row>
    <row r="51" spans="1:5">
      <c r="A51" s="18" t="s">
        <v>646</v>
      </c>
      <c r="B51" s="20">
        <v>0.1</v>
      </c>
      <c r="C51" s="19">
        <v>0.40835677599999998</v>
      </c>
      <c r="D51" s="19">
        <v>2.0020932509999998</v>
      </c>
      <c r="E51" s="19">
        <v>2.4104500269999996</v>
      </c>
    </row>
    <row r="52" spans="1:5" ht="12.95">
      <c r="A52" s="1826" t="s">
        <v>338</v>
      </c>
      <c r="B52" s="1831"/>
      <c r="C52" s="1828">
        <v>43.055937368999999</v>
      </c>
      <c r="D52" s="1828">
        <v>68.853948688000003</v>
      </c>
      <c r="E52" s="1828">
        <v>111.90988605699999</v>
      </c>
    </row>
    <row r="53" spans="1:5">
      <c r="A53" s="1832" t="s">
        <v>43</v>
      </c>
      <c r="B53" s="1833"/>
      <c r="C53" s="1828">
        <v>823.81825923600002</v>
      </c>
      <c r="D53" s="1828">
        <v>636.97941640799991</v>
      </c>
      <c r="E53" s="1828">
        <v>1460.7976756439996</v>
      </c>
    </row>
    <row r="57" spans="1:5" ht="12.95">
      <c r="A57" s="13" t="s">
        <v>359</v>
      </c>
      <c r="B57" s="13"/>
      <c r="C57" s="2166" t="s">
        <v>804</v>
      </c>
      <c r="D57" s="2166"/>
      <c r="E57" s="2166"/>
    </row>
    <row r="58" spans="1:5">
      <c r="A58" s="1251"/>
      <c r="B58" s="1251" t="s">
        <v>811</v>
      </c>
      <c r="C58" s="1254" t="s">
        <v>64</v>
      </c>
      <c r="D58" s="1255" t="s">
        <v>15</v>
      </c>
      <c r="E58" s="1255" t="s">
        <v>16</v>
      </c>
    </row>
    <row r="59" spans="1:5">
      <c r="A59" s="18" t="s">
        <v>352</v>
      </c>
      <c r="B59" s="20">
        <v>0.17</v>
      </c>
      <c r="C59" s="19">
        <v>5.8142704918032786</v>
      </c>
      <c r="D59" s="19"/>
      <c r="E59" s="19">
        <f>SUM(C59:D59)</f>
        <v>5.8142704918032786</v>
      </c>
    </row>
    <row r="60" spans="1:5">
      <c r="A60" s="18" t="s">
        <v>795</v>
      </c>
      <c r="B60" s="20">
        <v>0.2132</v>
      </c>
      <c r="C60" s="19">
        <v>4.3710382513661203E-2</v>
      </c>
      <c r="D60" s="19"/>
      <c r="E60" s="19">
        <f t="shared" ref="E60:E93" si="0">SUM(C60:D60)</f>
        <v>4.3710382513661203E-2</v>
      </c>
    </row>
    <row r="61" spans="1:5">
      <c r="A61" s="18" t="s">
        <v>464</v>
      </c>
      <c r="B61" s="20">
        <v>0.3</v>
      </c>
      <c r="C61" s="19"/>
      <c r="D61" s="19">
        <v>0.76256010928961748</v>
      </c>
      <c r="E61" s="19">
        <f t="shared" si="0"/>
        <v>0.76256010928961748</v>
      </c>
    </row>
    <row r="62" spans="1:5">
      <c r="A62" s="18" t="s">
        <v>631</v>
      </c>
      <c r="B62" s="20">
        <v>5.8799999999999998E-2</v>
      </c>
      <c r="C62" s="19">
        <v>2.4238333333333335</v>
      </c>
      <c r="D62" s="19">
        <v>4.6295081967213117E-2</v>
      </c>
      <c r="E62" s="19">
        <f t="shared" si="0"/>
        <v>2.4701284153005467</v>
      </c>
    </row>
    <row r="63" spans="1:5">
      <c r="A63" s="18" t="s">
        <v>796</v>
      </c>
      <c r="B63" s="20">
        <v>0.75</v>
      </c>
      <c r="C63" s="19">
        <v>1.6677404371584701</v>
      </c>
      <c r="D63" s="19"/>
      <c r="E63" s="19">
        <f t="shared" si="0"/>
        <v>1.6677404371584701</v>
      </c>
    </row>
    <row r="64" spans="1:5">
      <c r="A64" s="18" t="s">
        <v>812</v>
      </c>
      <c r="B64" s="20">
        <v>8.5599999999999996E-2</v>
      </c>
      <c r="C64" s="19">
        <v>58.654475409836067</v>
      </c>
      <c r="D64" s="19"/>
      <c r="E64" s="19">
        <f t="shared" si="0"/>
        <v>58.654475409836067</v>
      </c>
    </row>
    <row r="65" spans="1:5">
      <c r="A65" s="18" t="s">
        <v>516</v>
      </c>
      <c r="B65" s="20">
        <v>0.255</v>
      </c>
      <c r="C65" s="19">
        <v>10.402603825136612</v>
      </c>
      <c r="D65" s="19">
        <v>31.188418032786885</v>
      </c>
      <c r="E65" s="19">
        <f t="shared" si="0"/>
        <v>41.591021857923494</v>
      </c>
    </row>
    <row r="66" spans="1:5">
      <c r="A66" s="18" t="s">
        <v>452</v>
      </c>
      <c r="B66" s="20">
        <v>9.6699999999999994E-2</v>
      </c>
      <c r="C66" s="19">
        <v>15.656256830601093</v>
      </c>
      <c r="D66" s="19"/>
      <c r="E66" s="19">
        <f t="shared" si="0"/>
        <v>15.656256830601093</v>
      </c>
    </row>
    <row r="67" spans="1:5">
      <c r="A67" s="18" t="s">
        <v>813</v>
      </c>
      <c r="B67" s="20">
        <v>0.15</v>
      </c>
      <c r="C67" s="19">
        <v>0.96150819672131149</v>
      </c>
      <c r="D67" s="19"/>
      <c r="E67" s="19">
        <f t="shared" si="0"/>
        <v>0.96150819672131149</v>
      </c>
    </row>
    <row r="68" spans="1:5">
      <c r="A68" s="18" t="s">
        <v>691</v>
      </c>
      <c r="B68" s="20">
        <v>0.23330000000000001</v>
      </c>
      <c r="C68" s="19">
        <v>35.249284153005462</v>
      </c>
      <c r="D68" s="19"/>
      <c r="E68" s="19">
        <f t="shared" si="0"/>
        <v>35.249284153005462</v>
      </c>
    </row>
    <row r="69" spans="1:5">
      <c r="A69" s="18" t="s">
        <v>444</v>
      </c>
      <c r="B69" s="20">
        <v>0.1333</v>
      </c>
      <c r="C69" s="19">
        <v>28.846914534716959</v>
      </c>
      <c r="D69" s="19"/>
      <c r="E69" s="19">
        <f t="shared" si="0"/>
        <v>28.846914534716959</v>
      </c>
    </row>
    <row r="70" spans="1:5">
      <c r="A70" s="18" t="s">
        <v>445</v>
      </c>
      <c r="B70" s="20">
        <v>0.1333</v>
      </c>
      <c r="C70" s="19">
        <v>33.155794833681291</v>
      </c>
      <c r="D70" s="19"/>
      <c r="E70" s="19">
        <f t="shared" si="0"/>
        <v>33.155794833681291</v>
      </c>
    </row>
    <row r="71" spans="1:5">
      <c r="A71" s="18" t="s">
        <v>692</v>
      </c>
      <c r="B71" s="20">
        <v>0.1333</v>
      </c>
      <c r="C71" s="19">
        <v>1.4726660556307722</v>
      </c>
      <c r="D71" s="19"/>
      <c r="E71" s="19">
        <f t="shared" si="0"/>
        <v>1.4726660556307722</v>
      </c>
    </row>
    <row r="72" spans="1:5">
      <c r="A72" s="18" t="s">
        <v>442</v>
      </c>
      <c r="B72" s="20">
        <v>0.23330000000000001</v>
      </c>
      <c r="C72" s="19">
        <v>58.172265027322403</v>
      </c>
      <c r="D72" s="19"/>
      <c r="E72" s="19">
        <f t="shared" si="0"/>
        <v>58.172265027322403</v>
      </c>
    </row>
    <row r="73" spans="1:5">
      <c r="A73" s="18" t="s">
        <v>454</v>
      </c>
      <c r="B73" s="20">
        <v>0.23330000000000001</v>
      </c>
      <c r="C73" s="19">
        <v>25.237153005464478</v>
      </c>
      <c r="D73" s="19"/>
      <c r="E73" s="19">
        <f t="shared" si="0"/>
        <v>25.237153005464478</v>
      </c>
    </row>
    <row r="74" spans="1:5">
      <c r="A74" s="18" t="s">
        <v>152</v>
      </c>
      <c r="B74" s="20">
        <v>0.31850000000000001</v>
      </c>
      <c r="C74" s="19"/>
      <c r="D74" s="19">
        <v>41.060193989071038</v>
      </c>
      <c r="E74" s="19">
        <f t="shared" si="0"/>
        <v>41.060193989071038</v>
      </c>
    </row>
    <row r="75" spans="1:5">
      <c r="A75" s="18" t="s">
        <v>150</v>
      </c>
      <c r="B75" s="20">
        <v>0.5</v>
      </c>
      <c r="C75" s="19">
        <v>24.648423497267757</v>
      </c>
      <c r="D75" s="19"/>
      <c r="E75" s="19">
        <f t="shared" si="0"/>
        <v>24.648423497267757</v>
      </c>
    </row>
    <row r="76" spans="1:5">
      <c r="A76" s="18" t="s">
        <v>449</v>
      </c>
      <c r="B76" s="20">
        <v>0.1333</v>
      </c>
      <c r="C76" s="19">
        <v>4.5780096823228238</v>
      </c>
      <c r="D76" s="19"/>
      <c r="E76" s="19">
        <f t="shared" si="0"/>
        <v>4.5780096823228238</v>
      </c>
    </row>
    <row r="77" spans="1:5">
      <c r="A77" s="18" t="s">
        <v>235</v>
      </c>
      <c r="B77" s="20">
        <v>0.4</v>
      </c>
      <c r="C77" s="19">
        <v>7.6652377049180336</v>
      </c>
      <c r="D77" s="19"/>
      <c r="E77" s="19">
        <f t="shared" si="0"/>
        <v>7.6652377049180336</v>
      </c>
    </row>
    <row r="78" spans="1:5">
      <c r="A78" s="18" t="s">
        <v>148</v>
      </c>
      <c r="B78" s="20">
        <v>0.05</v>
      </c>
      <c r="C78" s="19">
        <v>6.9340382513661201</v>
      </c>
      <c r="D78" s="19"/>
      <c r="E78" s="19">
        <f t="shared" si="0"/>
        <v>6.9340382513661201</v>
      </c>
    </row>
    <row r="79" spans="1:5">
      <c r="A79" s="18" t="s">
        <v>220</v>
      </c>
      <c r="B79" s="20">
        <v>0.15</v>
      </c>
      <c r="C79" s="19">
        <v>15.396942248136616</v>
      </c>
      <c r="D79" s="19"/>
      <c r="E79" s="19">
        <f t="shared" si="0"/>
        <v>15.396942248136616</v>
      </c>
    </row>
    <row r="80" spans="1:5">
      <c r="A80" s="18" t="s">
        <v>154</v>
      </c>
      <c r="B80" s="20">
        <v>0.08</v>
      </c>
      <c r="C80" s="19">
        <v>5.8509043715846989</v>
      </c>
      <c r="D80" s="19"/>
      <c r="E80" s="19">
        <f t="shared" si="0"/>
        <v>5.8509043715846989</v>
      </c>
    </row>
    <row r="81" spans="1:5">
      <c r="A81" s="18" t="s">
        <v>531</v>
      </c>
      <c r="B81" s="20">
        <v>0.25</v>
      </c>
      <c r="C81" s="19">
        <v>5.1025546448087438</v>
      </c>
      <c r="D81" s="19"/>
      <c r="E81" s="19">
        <f t="shared" si="0"/>
        <v>5.1025546448087438</v>
      </c>
    </row>
    <row r="82" spans="1:5">
      <c r="A82" s="18" t="s">
        <v>681</v>
      </c>
      <c r="B82" s="20">
        <v>0.3</v>
      </c>
      <c r="C82" s="19">
        <v>0.76272950819672136</v>
      </c>
      <c r="D82" s="19">
        <v>8.820218579234973E-2</v>
      </c>
      <c r="E82" s="19">
        <f t="shared" si="0"/>
        <v>0.85093169398907109</v>
      </c>
    </row>
    <row r="83" spans="1:5">
      <c r="A83" s="18" t="s">
        <v>662</v>
      </c>
      <c r="B83" s="20">
        <v>0.25</v>
      </c>
      <c r="C83" s="19">
        <v>1.1736967213114753</v>
      </c>
      <c r="D83" s="19">
        <v>7.8516393442622956E-2</v>
      </c>
      <c r="E83" s="19">
        <f t="shared" si="0"/>
        <v>1.2522131147540982</v>
      </c>
    </row>
    <row r="84" spans="1:5">
      <c r="A84" s="18" t="s">
        <v>761</v>
      </c>
      <c r="B84" s="20">
        <v>0.18329999999999999</v>
      </c>
      <c r="C84" s="19">
        <v>7.9508196721311472E-3</v>
      </c>
      <c r="D84" s="19">
        <v>4.5584781420765026</v>
      </c>
      <c r="E84" s="19">
        <f t="shared" si="0"/>
        <v>4.5664289617486338</v>
      </c>
    </row>
    <row r="85" spans="1:5">
      <c r="A85" s="18" t="s">
        <v>763</v>
      </c>
      <c r="B85" s="20">
        <v>0.5</v>
      </c>
      <c r="C85" s="19">
        <v>1.1377049180327869E-2</v>
      </c>
      <c r="D85" s="19">
        <v>5.7103743169398902</v>
      </c>
      <c r="E85" s="19">
        <f t="shared" si="0"/>
        <v>5.721751366120218</v>
      </c>
    </row>
    <row r="86" spans="1:5">
      <c r="A86" s="18" t="s">
        <v>764</v>
      </c>
      <c r="B86" s="20">
        <v>0.26669999999999999</v>
      </c>
      <c r="C86" s="19">
        <v>7.7404371584699457E-3</v>
      </c>
      <c r="D86" s="19">
        <v>4.269049180327869</v>
      </c>
      <c r="E86" s="19">
        <f t="shared" si="0"/>
        <v>4.2767896174863385</v>
      </c>
    </row>
    <row r="87" spans="1:5">
      <c r="A87" s="18" t="s">
        <v>682</v>
      </c>
      <c r="B87" s="20">
        <v>0.35</v>
      </c>
      <c r="C87" s="19">
        <v>0.23632240437158469</v>
      </c>
      <c r="D87" s="19">
        <v>2.7961748633879784E-2</v>
      </c>
      <c r="E87" s="19">
        <f t="shared" si="0"/>
        <v>0.26428415300546448</v>
      </c>
    </row>
    <row r="88" spans="1:5">
      <c r="A88" s="18" t="s">
        <v>762</v>
      </c>
      <c r="B88" s="20">
        <v>0.25</v>
      </c>
      <c r="C88" s="19">
        <v>2.5781420765027326E-2</v>
      </c>
      <c r="D88" s="19">
        <v>0.56723770491803283</v>
      </c>
      <c r="E88" s="19">
        <f t="shared" si="0"/>
        <v>0.59301912568306014</v>
      </c>
    </row>
    <row r="89" spans="1:5">
      <c r="A89" s="18" t="s">
        <v>450</v>
      </c>
      <c r="B89" s="20">
        <v>0.1333</v>
      </c>
      <c r="C89" s="19">
        <v>11.667331439022391</v>
      </c>
      <c r="D89" s="19"/>
      <c r="E89" s="19">
        <f t="shared" si="0"/>
        <v>11.667331439022391</v>
      </c>
    </row>
    <row r="90" spans="1:5">
      <c r="A90" s="1247" t="s">
        <v>696</v>
      </c>
      <c r="B90" s="20">
        <v>0.1333</v>
      </c>
      <c r="C90" s="19">
        <v>5.9798143443927181</v>
      </c>
      <c r="D90" s="19"/>
      <c r="E90" s="19">
        <f t="shared" si="0"/>
        <v>5.9798143443927181</v>
      </c>
    </row>
    <row r="91" spans="1:5">
      <c r="A91" s="1247" t="s">
        <v>123</v>
      </c>
      <c r="B91" s="20">
        <v>0.1885</v>
      </c>
      <c r="C91" s="19">
        <v>7.734691256830601</v>
      </c>
      <c r="D91" s="19"/>
      <c r="E91" s="19">
        <f t="shared" si="0"/>
        <v>7.734691256830601</v>
      </c>
    </row>
    <row r="92" spans="1:5">
      <c r="A92" s="1247" t="s">
        <v>765</v>
      </c>
      <c r="B92" s="20">
        <v>0.32500000000000001</v>
      </c>
      <c r="C92" s="19">
        <v>0</v>
      </c>
      <c r="D92" s="19">
        <v>5.5437158469945354E-2</v>
      </c>
      <c r="E92" s="19">
        <f t="shared" si="0"/>
        <v>5.5437158469945354E-2</v>
      </c>
    </row>
    <row r="93" spans="1:5">
      <c r="A93" s="1247" t="s">
        <v>649</v>
      </c>
      <c r="B93" s="20">
        <v>0.37</v>
      </c>
      <c r="C93" s="19">
        <v>0.75683060109289613</v>
      </c>
      <c r="D93" s="19">
        <v>0</v>
      </c>
      <c r="E93" s="19">
        <f t="shared" si="0"/>
        <v>0.75683060109289613</v>
      </c>
    </row>
    <row r="94" spans="1:5">
      <c r="A94" s="1829" t="s">
        <v>766</v>
      </c>
      <c r="B94" s="1829"/>
      <c r="C94" s="1828">
        <f>SUM(C59:C93)</f>
        <v>376.29885291932436</v>
      </c>
      <c r="D94" s="1828">
        <f>SUM(D59:D93)</f>
        <v>88.412724043715855</v>
      </c>
      <c r="E94" s="1828">
        <f>SUM(E59:E93)</f>
        <v>464.71157696304005</v>
      </c>
    </row>
    <row r="95" spans="1:5">
      <c r="C95" s="19"/>
      <c r="D95" s="19"/>
    </row>
    <row r="96" spans="1:5">
      <c r="A96" s="131" t="s">
        <v>660</v>
      </c>
    </row>
  </sheetData>
  <mergeCells count="1">
    <mergeCell ref="C57:E57"/>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2:E96"/>
  <sheetViews>
    <sheetView topLeftCell="A34" workbookViewId="0">
      <selection activeCell="A86" sqref="A86"/>
    </sheetView>
  </sheetViews>
  <sheetFormatPr defaultRowHeight="12.6"/>
  <cols>
    <col min="1" max="1" width="40.7109375" bestFit="1" customWidth="1"/>
    <col min="2" max="2" width="16.42578125" bestFit="1" customWidth="1"/>
    <col min="3" max="3" width="19.85546875" bestFit="1" customWidth="1"/>
    <col min="4" max="4" width="5.5703125" bestFit="1" customWidth="1"/>
  </cols>
  <sheetData>
    <row r="2" spans="1:5" s="21" customFormat="1" ht="18">
      <c r="A2" s="21" t="s">
        <v>814</v>
      </c>
      <c r="B2" s="22"/>
      <c r="C2" s="23"/>
      <c r="D2" s="23"/>
      <c r="E2" s="23"/>
    </row>
    <row r="4" spans="1:5" ht="12.95">
      <c r="A4" s="40" t="s">
        <v>802</v>
      </c>
      <c r="B4" s="40" t="s">
        <v>799</v>
      </c>
      <c r="C4" s="40" t="s">
        <v>331</v>
      </c>
      <c r="D4" s="40"/>
      <c r="E4" s="40"/>
    </row>
    <row r="5" spans="1:5" ht="12.95">
      <c r="A5" s="40" t="s">
        <v>61</v>
      </c>
      <c r="B5" s="40"/>
      <c r="C5" s="40" t="s">
        <v>702</v>
      </c>
      <c r="D5" s="40" t="s">
        <v>15</v>
      </c>
      <c r="E5" s="40" t="s">
        <v>16</v>
      </c>
    </row>
    <row r="6" spans="1:5">
      <c r="A6" s="18" t="s">
        <v>593</v>
      </c>
      <c r="B6" s="20">
        <v>0.32700000000000001</v>
      </c>
      <c r="C6" s="19">
        <v>12.256926891217384</v>
      </c>
      <c r="D6" s="19">
        <v>1.5440336973260873</v>
      </c>
      <c r="E6" s="19">
        <v>13.800960588543472</v>
      </c>
    </row>
    <row r="7" spans="1:5">
      <c r="A7" s="18" t="s">
        <v>33</v>
      </c>
      <c r="B7" s="20">
        <v>0.45</v>
      </c>
      <c r="C7" s="19">
        <v>28.995026672173907</v>
      </c>
      <c r="D7" s="19">
        <v>3.1991728264347823</v>
      </c>
      <c r="E7" s="19">
        <v>32.19419949860869</v>
      </c>
    </row>
    <row r="8" spans="1:5">
      <c r="A8" s="18" t="s">
        <v>163</v>
      </c>
      <c r="B8" s="20">
        <v>0.65129999999999999</v>
      </c>
      <c r="C8" s="19">
        <v>5.9164142816086951</v>
      </c>
      <c r="D8" s="19">
        <v>0</v>
      </c>
      <c r="E8" s="19">
        <v>5.9164142816086951</v>
      </c>
    </row>
    <row r="9" spans="1:5">
      <c r="A9" s="18" t="s">
        <v>594</v>
      </c>
      <c r="B9" s="20">
        <v>0.58899999999999997</v>
      </c>
      <c r="C9" s="19">
        <v>4.5735499154565202</v>
      </c>
      <c r="D9" s="19">
        <v>0</v>
      </c>
      <c r="E9" s="19">
        <v>4.5735499154565202</v>
      </c>
    </row>
    <row r="10" spans="1:5">
      <c r="A10" s="18" t="s">
        <v>42</v>
      </c>
      <c r="B10" s="20">
        <v>0.38</v>
      </c>
      <c r="C10" s="19">
        <v>67.365656606760837</v>
      </c>
      <c r="D10" s="19">
        <v>0</v>
      </c>
      <c r="E10" s="19">
        <v>67.365656606760837</v>
      </c>
    </row>
    <row r="11" spans="1:5">
      <c r="A11" s="18" t="s">
        <v>47</v>
      </c>
      <c r="B11" s="20">
        <v>0.7</v>
      </c>
      <c r="C11" s="19">
        <v>119.13701010815218</v>
      </c>
      <c r="D11" s="19">
        <v>41.51684663056524</v>
      </c>
      <c r="E11" s="19">
        <v>160.65385673871742</v>
      </c>
    </row>
    <row r="12" spans="1:5">
      <c r="A12" s="18" t="s">
        <v>51</v>
      </c>
      <c r="B12" s="20">
        <v>0.1241</v>
      </c>
      <c r="C12" s="19">
        <v>11.564328618652178</v>
      </c>
      <c r="D12" s="19">
        <v>1.9209488051304344</v>
      </c>
      <c r="E12" s="19">
        <v>13.485277423782613</v>
      </c>
    </row>
    <row r="13" spans="1:5">
      <c r="A13" s="18" t="s">
        <v>173</v>
      </c>
      <c r="B13" s="1137" t="s">
        <v>162</v>
      </c>
      <c r="C13" s="19">
        <v>0.18239699989130434</v>
      </c>
      <c r="D13" s="19">
        <v>1.041465219630435</v>
      </c>
      <c r="E13" s="19">
        <v>1.2238622195217395</v>
      </c>
    </row>
    <row r="14" spans="1:5">
      <c r="A14" s="18" t="s">
        <v>419</v>
      </c>
      <c r="B14" s="20">
        <v>0.1988</v>
      </c>
      <c r="C14" s="19">
        <v>0.69628419391304353</v>
      </c>
      <c r="D14" s="19">
        <v>4.1017335867391296</v>
      </c>
      <c r="E14" s="19">
        <v>4.7980177806521729</v>
      </c>
    </row>
    <row r="15" spans="1:5">
      <c r="A15" s="18" t="s">
        <v>56</v>
      </c>
      <c r="B15" s="20">
        <v>0.55300000000000005</v>
      </c>
      <c r="C15" s="19">
        <v>45.120654726586942</v>
      </c>
      <c r="D15" s="19">
        <v>26.968143261739126</v>
      </c>
      <c r="E15" s="19">
        <v>72.088797988326064</v>
      </c>
    </row>
    <row r="16" spans="1:5">
      <c r="A16" s="18" t="s">
        <v>57</v>
      </c>
      <c r="B16" s="20">
        <v>0.58550000000000002</v>
      </c>
      <c r="C16" s="19">
        <v>1.8798496063912986</v>
      </c>
      <c r="D16" s="19">
        <v>-6.167498891302429E-3</v>
      </c>
      <c r="E16" s="19">
        <v>1.8736821074999961</v>
      </c>
    </row>
    <row r="17" spans="1:5">
      <c r="A17" s="18" t="s">
        <v>60</v>
      </c>
      <c r="B17" s="20">
        <v>0.43969999999999998</v>
      </c>
      <c r="C17" s="19">
        <v>9.6302191156086945</v>
      </c>
      <c r="D17" s="19">
        <v>13.428072935239129</v>
      </c>
      <c r="E17" s="19">
        <v>23.058292050847825</v>
      </c>
    </row>
    <row r="18" spans="1:5">
      <c r="A18" s="18" t="s">
        <v>68</v>
      </c>
      <c r="B18" s="20">
        <v>0.2</v>
      </c>
      <c r="C18" s="19">
        <v>6.6095552856086934</v>
      </c>
      <c r="D18" s="19">
        <v>6.1129026079130426</v>
      </c>
      <c r="E18" s="19">
        <v>12.722457893521735</v>
      </c>
    </row>
    <row r="19" spans="1:5">
      <c r="A19" s="18" t="s">
        <v>71</v>
      </c>
      <c r="B19" s="1137" t="s">
        <v>164</v>
      </c>
      <c r="C19" s="19">
        <v>32.607411814717381</v>
      </c>
      <c r="D19" s="19">
        <v>2.3388223914130428</v>
      </c>
      <c r="E19" s="19">
        <v>34.946234206130427</v>
      </c>
    </row>
    <row r="20" spans="1:5">
      <c r="A20" s="18" t="s">
        <v>74</v>
      </c>
      <c r="B20" s="1137" t="s">
        <v>167</v>
      </c>
      <c r="C20" s="19">
        <v>101.46258836526083</v>
      </c>
      <c r="D20" s="19">
        <v>53.634440437695645</v>
      </c>
      <c r="E20" s="19">
        <v>155.09702880295646</v>
      </c>
    </row>
    <row r="21" spans="1:5">
      <c r="A21" s="18" t="s">
        <v>178</v>
      </c>
      <c r="B21" s="1137" t="s">
        <v>174</v>
      </c>
      <c r="C21" s="19">
        <v>32.395188892130435</v>
      </c>
      <c r="D21" s="19">
        <v>114.73140146808693</v>
      </c>
      <c r="E21" s="19">
        <v>147.12659036021736</v>
      </c>
    </row>
    <row r="22" spans="1:5">
      <c r="A22" s="18" t="s">
        <v>83</v>
      </c>
      <c r="B22" s="1137" t="s">
        <v>175</v>
      </c>
      <c r="C22" s="19">
        <v>49.053771794717385</v>
      </c>
      <c r="D22" s="19">
        <v>0.84092445641304336</v>
      </c>
      <c r="E22" s="19">
        <v>49.894696251130426</v>
      </c>
    </row>
    <row r="23" spans="1:5">
      <c r="A23" s="18" t="s">
        <v>85</v>
      </c>
      <c r="B23" s="20">
        <v>0.33529999999999999</v>
      </c>
      <c r="C23" s="19">
        <v>5.9491491611304355</v>
      </c>
      <c r="D23" s="19">
        <v>20.054525433217396</v>
      </c>
      <c r="E23" s="19">
        <v>26.003674594347832</v>
      </c>
    </row>
    <row r="24" spans="1:5">
      <c r="A24" s="18" t="s">
        <v>88</v>
      </c>
      <c r="B24" s="1137" t="s">
        <v>176</v>
      </c>
      <c r="C24" s="19">
        <v>54.397646801673908</v>
      </c>
      <c r="D24" s="19">
        <v>21.312507715673913</v>
      </c>
      <c r="E24" s="19">
        <v>75.710154517347817</v>
      </c>
    </row>
    <row r="25" spans="1:5">
      <c r="A25" s="18" t="s">
        <v>466</v>
      </c>
      <c r="B25" s="20">
        <v>0.41499999999999998</v>
      </c>
      <c r="C25" s="19">
        <v>8.9257434028478233</v>
      </c>
      <c r="D25" s="19">
        <v>1.5914675956521736E-2</v>
      </c>
      <c r="E25" s="19">
        <v>8.9416580788043447</v>
      </c>
    </row>
    <row r="26" spans="1:5">
      <c r="A26" s="18" t="s">
        <v>105</v>
      </c>
      <c r="B26" s="20">
        <v>0.30580000000000002</v>
      </c>
      <c r="C26" s="19">
        <v>13.77430377230435</v>
      </c>
      <c r="D26" s="19">
        <v>206.87320815358697</v>
      </c>
      <c r="E26" s="19">
        <v>220.64751192589131</v>
      </c>
    </row>
    <row r="27" spans="1:5">
      <c r="A27" s="18" t="s">
        <v>106</v>
      </c>
      <c r="B27" s="20">
        <v>0.30580000000000002</v>
      </c>
      <c r="C27" s="19">
        <v>43.083665871260884</v>
      </c>
      <c r="D27" s="19">
        <v>0</v>
      </c>
      <c r="E27" s="19">
        <v>43.083665871260884</v>
      </c>
    </row>
    <row r="28" spans="1:5">
      <c r="A28" s="18" t="s">
        <v>636</v>
      </c>
      <c r="B28" s="20">
        <v>0.28849999999999998</v>
      </c>
      <c r="C28" s="19">
        <v>8.4524330090869562</v>
      </c>
      <c r="D28" s="19">
        <v>1.1078604337608693</v>
      </c>
      <c r="E28" s="19">
        <v>9.5602934428478257</v>
      </c>
    </row>
    <row r="29" spans="1:5">
      <c r="A29" s="18" t="s">
        <v>225</v>
      </c>
      <c r="B29" s="20">
        <v>0.18</v>
      </c>
      <c r="C29" s="19">
        <v>2.2208671441739143</v>
      </c>
      <c r="D29" s="19">
        <v>1.253206558695652E-2</v>
      </c>
      <c r="E29" s="19">
        <v>2.2333992097608708</v>
      </c>
    </row>
    <row r="30" spans="1:5">
      <c r="A30" s="18" t="s">
        <v>112</v>
      </c>
      <c r="B30" s="1137">
        <v>0.41499999999999998</v>
      </c>
      <c r="C30" s="19">
        <v>28.223802207652149</v>
      </c>
      <c r="D30" s="19">
        <v>2.8044042411521746</v>
      </c>
      <c r="E30" s="19">
        <v>31.028206448804323</v>
      </c>
    </row>
    <row r="31" spans="1:5">
      <c r="A31" s="18" t="s">
        <v>113</v>
      </c>
      <c r="B31" s="20">
        <v>0.53200000000000003</v>
      </c>
      <c r="C31" s="19">
        <v>16.872299033108696</v>
      </c>
      <c r="D31" s="19">
        <v>-1.3013030652176815E-3</v>
      </c>
      <c r="E31" s="19">
        <v>16.870997730043477</v>
      </c>
    </row>
    <row r="32" spans="1:5">
      <c r="A32" s="18" t="s">
        <v>460</v>
      </c>
      <c r="B32" s="20">
        <v>0.59599999999999997</v>
      </c>
      <c r="C32" s="19">
        <v>32.925217454413044</v>
      </c>
      <c r="D32" s="19">
        <v>2.869421192760869</v>
      </c>
      <c r="E32" s="19">
        <v>35.794638647173912</v>
      </c>
    </row>
    <row r="33" spans="1:5">
      <c r="A33" s="18" t="s">
        <v>114</v>
      </c>
      <c r="B33" s="20">
        <v>0.34570000000000001</v>
      </c>
      <c r="C33" s="19">
        <v>63.80734808873914</v>
      </c>
      <c r="D33" s="19">
        <v>71.560481194804311</v>
      </c>
      <c r="E33" s="19">
        <v>135.36782928354344</v>
      </c>
    </row>
    <row r="34" spans="1:5" ht="12.95">
      <c r="A34" s="1826" t="s">
        <v>803</v>
      </c>
      <c r="B34" s="1827"/>
      <c r="C34" s="1828">
        <v>808.07930983523897</v>
      </c>
      <c r="D34" s="1828">
        <v>597.98229462886945</v>
      </c>
      <c r="E34" s="1828">
        <v>1406.0616044641081</v>
      </c>
    </row>
    <row r="35" spans="1:5" ht="12.95">
      <c r="A35" s="429"/>
      <c r="B35" s="41"/>
      <c r="C35" s="42"/>
      <c r="D35" s="42"/>
      <c r="E35" s="42"/>
    </row>
    <row r="36" spans="1:5" ht="12.95">
      <c r="A36" s="1236" t="s">
        <v>769</v>
      </c>
      <c r="B36" s="131"/>
      <c r="C36" s="131"/>
      <c r="D36" s="131"/>
      <c r="E36" s="42"/>
    </row>
    <row r="37" spans="1:5" ht="12.95">
      <c r="A37" s="43" t="s">
        <v>756</v>
      </c>
      <c r="B37" s="131"/>
      <c r="C37" s="131"/>
      <c r="D37" s="131"/>
      <c r="E37" s="42"/>
    </row>
    <row r="38" spans="1:5">
      <c r="A38" s="1236" t="s">
        <v>757</v>
      </c>
      <c r="B38" s="44"/>
      <c r="C38" s="44"/>
      <c r="D38" s="44"/>
      <c r="E38" s="44"/>
    </row>
    <row r="39" spans="1:5" ht="12.95">
      <c r="A39" s="131" t="s">
        <v>758</v>
      </c>
      <c r="B39" s="131"/>
      <c r="C39" s="131"/>
      <c r="D39" s="131"/>
      <c r="E39" s="42"/>
    </row>
    <row r="40" spans="1:5" ht="12.95">
      <c r="A40" s="131" t="s">
        <v>809</v>
      </c>
      <c r="B40" s="131"/>
      <c r="C40" s="131"/>
      <c r="D40" s="131"/>
      <c r="E40" s="42"/>
    </row>
    <row r="41" spans="1:5" ht="12.95">
      <c r="A41" s="131" t="s">
        <v>625</v>
      </c>
      <c r="B41" s="53"/>
      <c r="C41" s="1236"/>
      <c r="D41" s="1236"/>
      <c r="E41" s="42"/>
    </row>
    <row r="42" spans="1:5" ht="12.95">
      <c r="A42" s="45"/>
      <c r="B42" s="45"/>
      <c r="C42" s="46"/>
      <c r="D42" s="46"/>
      <c r="E42" s="45"/>
    </row>
    <row r="43" spans="1:5" ht="12.95">
      <c r="A43" s="40" t="s">
        <v>334</v>
      </c>
      <c r="B43" s="40" t="s">
        <v>799</v>
      </c>
      <c r="C43" s="40" t="s">
        <v>331</v>
      </c>
      <c r="D43" s="40"/>
      <c r="E43" s="40"/>
    </row>
    <row r="44" spans="1:5" ht="12.95">
      <c r="A44" s="40" t="s">
        <v>61</v>
      </c>
      <c r="B44" s="40"/>
      <c r="C44" s="40" t="s">
        <v>702</v>
      </c>
      <c r="D44" s="40" t="s">
        <v>15</v>
      </c>
      <c r="E44" s="40" t="s">
        <v>16</v>
      </c>
    </row>
    <row r="45" spans="1:5">
      <c r="A45" s="18" t="s">
        <v>223</v>
      </c>
      <c r="B45" s="20">
        <v>7.5999999999999998E-2</v>
      </c>
      <c r="C45" s="19">
        <v>22.823285228739135</v>
      </c>
      <c r="D45" s="19">
        <v>3.9465766308043477</v>
      </c>
      <c r="E45" s="19">
        <v>26.769861859543482</v>
      </c>
    </row>
    <row r="46" spans="1:5">
      <c r="A46" s="18" t="s">
        <v>19</v>
      </c>
      <c r="B46" s="20">
        <v>0.1178</v>
      </c>
      <c r="C46" s="19">
        <v>0.82660616200000048</v>
      </c>
      <c r="D46" s="19">
        <v>1.7863585043478254E-2</v>
      </c>
      <c r="E46" s="19">
        <v>0.84446974704347877</v>
      </c>
    </row>
    <row r="47" spans="1:5">
      <c r="A47" s="18" t="s">
        <v>810</v>
      </c>
      <c r="B47" s="20">
        <v>0.1152</v>
      </c>
      <c r="C47" s="19">
        <v>-4.2654328260869631E-3</v>
      </c>
      <c r="D47" s="19">
        <v>0</v>
      </c>
      <c r="E47" s="19">
        <v>-4.2654328260869631E-3</v>
      </c>
    </row>
    <row r="48" spans="1:5">
      <c r="A48" s="18" t="s">
        <v>31</v>
      </c>
      <c r="B48" s="20">
        <v>0.28910000000000002</v>
      </c>
      <c r="C48" s="19">
        <v>6.6739634784347848</v>
      </c>
      <c r="D48" s="19">
        <v>79.121831522108693</v>
      </c>
      <c r="E48" s="19">
        <v>85.795795000543478</v>
      </c>
    </row>
    <row r="49" spans="1:5">
      <c r="A49" s="18" t="s">
        <v>288</v>
      </c>
      <c r="B49" s="20">
        <v>0.1482</v>
      </c>
      <c r="C49" s="19">
        <v>5.2386811938260864</v>
      </c>
      <c r="D49" s="19">
        <v>0.17315163123913049</v>
      </c>
      <c r="E49" s="19">
        <v>5.4118328250652166</v>
      </c>
    </row>
    <row r="50" spans="1:5">
      <c r="A50" s="18" t="s">
        <v>76</v>
      </c>
      <c r="B50" s="20">
        <v>0.6</v>
      </c>
      <c r="C50" s="19">
        <v>10.045059348956523</v>
      </c>
      <c r="D50" s="19">
        <v>6.6350348936086974</v>
      </c>
      <c r="E50" s="19">
        <v>16.680094242565218</v>
      </c>
    </row>
    <row r="51" spans="1:5">
      <c r="A51" s="18" t="s">
        <v>646</v>
      </c>
      <c r="B51" s="20">
        <v>0.1</v>
      </c>
      <c r="C51" s="19">
        <v>0.4911122603695649</v>
      </c>
      <c r="D51" s="19">
        <v>2.5101202159782603</v>
      </c>
      <c r="E51" s="19">
        <v>3.0012324763478251</v>
      </c>
    </row>
    <row r="52" spans="1:5" ht="12.95">
      <c r="A52" s="1826" t="s">
        <v>338</v>
      </c>
      <c r="B52" s="1831"/>
      <c r="C52" s="1828">
        <v>46.094442239500005</v>
      </c>
      <c r="D52" s="1828">
        <v>92.404578478782625</v>
      </c>
      <c r="E52" s="1828">
        <v>138.49902071828262</v>
      </c>
    </row>
    <row r="53" spans="1:5">
      <c r="A53" s="1832" t="s">
        <v>43</v>
      </c>
      <c r="B53" s="1833"/>
      <c r="C53" s="1828">
        <v>854.17375207473901</v>
      </c>
      <c r="D53" s="1828">
        <v>690.38687310765204</v>
      </c>
      <c r="E53" s="1828">
        <v>1544.5606251823906</v>
      </c>
    </row>
    <row r="54" spans="1:5">
      <c r="A54" s="44"/>
      <c r="B54" s="44"/>
      <c r="C54" s="44"/>
      <c r="D54" s="44"/>
      <c r="E54" s="44"/>
    </row>
    <row r="58" spans="1:5" ht="12.95">
      <c r="A58" s="1964" t="s">
        <v>359</v>
      </c>
      <c r="B58" s="1964"/>
      <c r="C58" s="2166" t="s">
        <v>804</v>
      </c>
      <c r="D58" s="2166"/>
      <c r="E58" s="2166"/>
    </row>
    <row r="59" spans="1:5">
      <c r="A59" s="1251"/>
      <c r="B59" s="1252" t="s">
        <v>799</v>
      </c>
      <c r="C59" s="1167" t="s">
        <v>64</v>
      </c>
      <c r="D59" s="1252" t="s">
        <v>15</v>
      </c>
      <c r="E59" s="1252" t="s">
        <v>16</v>
      </c>
    </row>
    <row r="60" spans="1:5">
      <c r="A60" s="1247" t="s">
        <v>352</v>
      </c>
      <c r="B60" s="20">
        <v>0.17</v>
      </c>
      <c r="C60" s="19">
        <v>3.6060978260869563</v>
      </c>
      <c r="D60" s="19"/>
      <c r="E60" s="19">
        <f>SUM(C60:D60)</f>
        <v>3.6060978260869563</v>
      </c>
    </row>
    <row r="61" spans="1:5">
      <c r="A61" s="1247" t="s">
        <v>795</v>
      </c>
      <c r="B61" s="20">
        <v>0.2132</v>
      </c>
      <c r="C61" s="19">
        <v>4.0184782608695652E-2</v>
      </c>
      <c r="D61" s="19"/>
      <c r="E61" s="19">
        <f>SUM(C61:D61)</f>
        <v>4.0184782608695652E-2</v>
      </c>
    </row>
    <row r="62" spans="1:5">
      <c r="A62" s="1247" t="s">
        <v>464</v>
      </c>
      <c r="B62" s="20">
        <v>0.3</v>
      </c>
      <c r="C62" s="19">
        <v>0</v>
      </c>
      <c r="D62" s="19">
        <v>1.2794467901086957</v>
      </c>
      <c r="E62" s="19">
        <f t="shared" ref="E62:E93" si="0">SUM(C62:D62)</f>
        <v>1.2794467901086957</v>
      </c>
    </row>
    <row r="63" spans="1:5">
      <c r="A63" s="1247" t="s">
        <v>631</v>
      </c>
      <c r="B63" s="20">
        <v>5.8799999999999998E-2</v>
      </c>
      <c r="C63" s="19">
        <v>1.9269021739130434</v>
      </c>
      <c r="D63" s="19">
        <v>2.1229628391304371E-2</v>
      </c>
      <c r="E63" s="19">
        <f t="shared" si="0"/>
        <v>1.9481318023043477</v>
      </c>
    </row>
    <row r="64" spans="1:5">
      <c r="A64" s="1247" t="s">
        <v>796</v>
      </c>
      <c r="B64" s="20">
        <v>0.75</v>
      </c>
      <c r="C64" s="19">
        <v>1.5939619565217393</v>
      </c>
      <c r="D64" s="19"/>
      <c r="E64" s="19">
        <f t="shared" si="0"/>
        <v>1.5939619565217393</v>
      </c>
    </row>
    <row r="65" spans="1:5">
      <c r="A65" s="1247" t="s">
        <v>690</v>
      </c>
      <c r="B65" s="20">
        <v>8.5599999999999996E-2</v>
      </c>
      <c r="C65" s="19">
        <v>47.275923913043478</v>
      </c>
      <c r="D65" s="19"/>
      <c r="E65" s="19">
        <f t="shared" si="0"/>
        <v>47.275923913043478</v>
      </c>
    </row>
    <row r="66" spans="1:5">
      <c r="A66" s="1247" t="s">
        <v>516</v>
      </c>
      <c r="B66" s="20">
        <v>0.255</v>
      </c>
      <c r="C66" s="19">
        <v>11.576902173913044</v>
      </c>
      <c r="D66" s="19">
        <v>34.885833704347824</v>
      </c>
      <c r="E66" s="19">
        <f t="shared" si="0"/>
        <v>46.462735878260872</v>
      </c>
    </row>
    <row r="67" spans="1:5">
      <c r="A67" s="1247" t="s">
        <v>452</v>
      </c>
      <c r="B67" s="20">
        <v>9.6699999999999994E-2</v>
      </c>
      <c r="C67" s="19">
        <v>16.74037406402174</v>
      </c>
      <c r="D67" s="19"/>
      <c r="E67" s="19">
        <f t="shared" si="0"/>
        <v>16.74037406402174</v>
      </c>
    </row>
    <row r="68" spans="1:5">
      <c r="A68" s="1247" t="s">
        <v>691</v>
      </c>
      <c r="B68" s="20">
        <v>0.23330000000000001</v>
      </c>
      <c r="C68" s="19">
        <v>29.657815217391303</v>
      </c>
      <c r="D68" s="19"/>
      <c r="E68" s="19">
        <f t="shared" si="0"/>
        <v>29.657815217391303</v>
      </c>
    </row>
    <row r="69" spans="1:5">
      <c r="A69" s="1247" t="s">
        <v>444</v>
      </c>
      <c r="B69" s="20">
        <v>0.1333</v>
      </c>
      <c r="C69" s="19">
        <v>26.080568663509357</v>
      </c>
      <c r="D69" s="19"/>
      <c r="E69" s="19">
        <f t="shared" si="0"/>
        <v>26.080568663509357</v>
      </c>
    </row>
    <row r="70" spans="1:5">
      <c r="A70" s="1247" t="s">
        <v>445</v>
      </c>
      <c r="B70" s="20">
        <v>0.1333</v>
      </c>
      <c r="C70" s="19">
        <v>31.649641479193658</v>
      </c>
      <c r="D70" s="19"/>
      <c r="E70" s="19">
        <f t="shared" si="0"/>
        <v>31.649641479193658</v>
      </c>
    </row>
    <row r="71" spans="1:5">
      <c r="A71" s="1247" t="s">
        <v>692</v>
      </c>
      <c r="B71" s="20">
        <v>0.1333</v>
      </c>
      <c r="C71" s="19">
        <v>1.1943622449825126</v>
      </c>
      <c r="D71" s="19"/>
      <c r="E71" s="19">
        <f t="shared" si="0"/>
        <v>1.1943622449825126</v>
      </c>
    </row>
    <row r="72" spans="1:5">
      <c r="A72" s="1247" t="s">
        <v>442</v>
      </c>
      <c r="B72" s="20">
        <v>0.23330000000000001</v>
      </c>
      <c r="C72" s="19">
        <v>57.840467391304344</v>
      </c>
      <c r="D72" s="19"/>
      <c r="E72" s="19">
        <f t="shared" si="0"/>
        <v>57.840467391304344</v>
      </c>
    </row>
    <row r="73" spans="1:5">
      <c r="A73" s="1247" t="s">
        <v>454</v>
      </c>
      <c r="B73" s="20">
        <v>0.23330000000000001</v>
      </c>
      <c r="C73" s="19">
        <v>25.876065217391304</v>
      </c>
      <c r="D73" s="19"/>
      <c r="E73" s="19">
        <f t="shared" si="0"/>
        <v>25.876065217391304</v>
      </c>
    </row>
    <row r="74" spans="1:5">
      <c r="A74" s="1247" t="s">
        <v>152</v>
      </c>
      <c r="B74" s="20">
        <v>0.31850000000000001</v>
      </c>
      <c r="C74" s="19"/>
      <c r="D74" s="19">
        <v>46.029961355513656</v>
      </c>
      <c r="E74" s="19">
        <f t="shared" si="0"/>
        <v>46.029961355513656</v>
      </c>
    </row>
    <row r="75" spans="1:5">
      <c r="A75" s="1247" t="s">
        <v>150</v>
      </c>
      <c r="B75" s="20">
        <v>0.5</v>
      </c>
      <c r="C75" s="19">
        <v>23.153809260352162</v>
      </c>
      <c r="D75" s="19"/>
      <c r="E75" s="19">
        <f t="shared" si="0"/>
        <v>23.153809260352162</v>
      </c>
    </row>
    <row r="76" spans="1:5">
      <c r="A76" s="1247" t="s">
        <v>449</v>
      </c>
      <c r="B76" s="20">
        <v>0.1333</v>
      </c>
      <c r="C76" s="19">
        <v>4.4344131098548436</v>
      </c>
      <c r="D76" s="19"/>
      <c r="E76" s="19">
        <f t="shared" si="0"/>
        <v>4.4344131098548436</v>
      </c>
    </row>
    <row r="77" spans="1:5">
      <c r="A77" s="1247" t="s">
        <v>235</v>
      </c>
      <c r="B77" s="20">
        <v>0.4</v>
      </c>
      <c r="C77" s="19">
        <v>7.8125760869565219</v>
      </c>
      <c r="D77" s="19"/>
      <c r="E77" s="19">
        <f t="shared" si="0"/>
        <v>7.8125760869565219</v>
      </c>
    </row>
    <row r="78" spans="1:5">
      <c r="A78" s="1247" t="s">
        <v>148</v>
      </c>
      <c r="B78" s="20">
        <v>0.05</v>
      </c>
      <c r="C78" s="19">
        <v>7.0760616613760865</v>
      </c>
      <c r="D78" s="19"/>
      <c r="E78" s="19">
        <f t="shared" si="0"/>
        <v>7.0760616613760865</v>
      </c>
    </row>
    <row r="79" spans="1:5">
      <c r="A79" s="1247" t="s">
        <v>220</v>
      </c>
      <c r="B79" s="20">
        <v>0.15</v>
      </c>
      <c r="C79" s="19">
        <v>14.387870576391736</v>
      </c>
      <c r="D79" s="19"/>
      <c r="E79" s="19">
        <f t="shared" si="0"/>
        <v>14.387870576391736</v>
      </c>
    </row>
    <row r="80" spans="1:5">
      <c r="A80" s="1247" t="s">
        <v>737</v>
      </c>
      <c r="B80" s="20">
        <v>0.08</v>
      </c>
      <c r="C80" s="19">
        <v>5.4229779130434768</v>
      </c>
      <c r="D80" s="19"/>
      <c r="E80" s="19">
        <f t="shared" si="0"/>
        <v>5.4229779130434768</v>
      </c>
    </row>
    <row r="81" spans="1:5">
      <c r="A81" s="1247" t="s">
        <v>805</v>
      </c>
      <c r="B81" s="20">
        <v>0.25</v>
      </c>
      <c r="C81" s="19">
        <v>5.8436766304347803</v>
      </c>
      <c r="D81" s="19"/>
      <c r="E81" s="19">
        <f t="shared" si="0"/>
        <v>5.8436766304347803</v>
      </c>
    </row>
    <row r="82" spans="1:5">
      <c r="A82" s="1247" t="s">
        <v>681</v>
      </c>
      <c r="B82" s="20">
        <v>0.3</v>
      </c>
      <c r="C82" s="19">
        <v>0.49752976751869671</v>
      </c>
      <c r="D82" s="19">
        <v>-0.13278417748308516</v>
      </c>
      <c r="E82" s="19">
        <f t="shared" si="0"/>
        <v>0.36474559003561158</v>
      </c>
    </row>
    <row r="83" spans="1:5">
      <c r="A83" s="1247" t="s">
        <v>662</v>
      </c>
      <c r="B83" s="20">
        <v>0.25</v>
      </c>
      <c r="C83" s="19">
        <v>1.4242753780589024</v>
      </c>
      <c r="D83" s="19">
        <v>-9.7038495098980132E-3</v>
      </c>
      <c r="E83" s="19">
        <f t="shared" si="0"/>
        <v>1.4145715285490044</v>
      </c>
    </row>
    <row r="84" spans="1:5">
      <c r="A84" s="1247" t="s">
        <v>761</v>
      </c>
      <c r="B84" s="20">
        <v>0.18329999999999999</v>
      </c>
      <c r="C84" s="19">
        <v>1.2749999999999999E-2</v>
      </c>
      <c r="D84" s="19">
        <v>7.3385672410300113</v>
      </c>
      <c r="E84" s="19">
        <f t="shared" si="0"/>
        <v>7.3513172410300109</v>
      </c>
    </row>
    <row r="85" spans="1:5">
      <c r="A85" s="1247" t="s">
        <v>763</v>
      </c>
      <c r="B85" s="20">
        <v>0.5</v>
      </c>
      <c r="C85" s="19">
        <v>1.4434006211180126E-2</v>
      </c>
      <c r="D85" s="19">
        <v>6.4828395116612052</v>
      </c>
      <c r="E85" s="19">
        <f t="shared" si="0"/>
        <v>6.4972735178723857</v>
      </c>
    </row>
    <row r="86" spans="1:5">
      <c r="A86" s="1247" t="s">
        <v>764</v>
      </c>
      <c r="B86" s="20">
        <v>0.26669999999999999</v>
      </c>
      <c r="C86" s="19">
        <v>9.4869961749667227E-3</v>
      </c>
      <c r="D86" s="19">
        <v>6.4779719925764505</v>
      </c>
      <c r="E86" s="19">
        <f t="shared" si="0"/>
        <v>6.4874589887514169</v>
      </c>
    </row>
    <row r="87" spans="1:5">
      <c r="A87" s="1247" t="s">
        <v>682</v>
      </c>
      <c r="B87" s="20">
        <v>0.35</v>
      </c>
      <c r="C87" s="19">
        <v>0.18123963530079645</v>
      </c>
      <c r="D87" s="19">
        <v>3.9501253110593833E-2</v>
      </c>
      <c r="E87" s="19">
        <f t="shared" si="0"/>
        <v>0.22074088841139028</v>
      </c>
    </row>
    <row r="88" spans="1:5">
      <c r="A88" s="1247" t="s">
        <v>762</v>
      </c>
      <c r="B88" s="20">
        <v>0.25</v>
      </c>
      <c r="C88" s="19">
        <v>2.7315205338949669E-2</v>
      </c>
      <c r="D88" s="19">
        <v>0.44643795858610813</v>
      </c>
      <c r="E88" s="19">
        <f t="shared" si="0"/>
        <v>0.47375316392505779</v>
      </c>
    </row>
    <row r="89" spans="1:5">
      <c r="A89" s="1247" t="s">
        <v>450</v>
      </c>
      <c r="B89" s="20">
        <v>0.1333</v>
      </c>
      <c r="C89" s="19">
        <v>11.193267958761227</v>
      </c>
      <c r="D89" s="19"/>
      <c r="E89" s="19">
        <f t="shared" si="0"/>
        <v>11.193267958761227</v>
      </c>
    </row>
    <row r="90" spans="1:5">
      <c r="A90" s="1247" t="s">
        <v>696</v>
      </c>
      <c r="B90" s="20">
        <v>0.1333</v>
      </c>
      <c r="C90" s="19">
        <v>13.521734848649984</v>
      </c>
      <c r="D90" s="19"/>
      <c r="E90" s="19">
        <f t="shared" si="0"/>
        <v>13.521734848649984</v>
      </c>
    </row>
    <row r="91" spans="1:5">
      <c r="A91" s="1247" t="s">
        <v>123</v>
      </c>
      <c r="B91" s="20">
        <v>0.1885</v>
      </c>
      <c r="C91" s="19">
        <v>22.878388432789855</v>
      </c>
      <c r="D91" s="19"/>
      <c r="E91" s="19">
        <f t="shared" si="0"/>
        <v>22.878388432789855</v>
      </c>
    </row>
    <row r="92" spans="1:5">
      <c r="A92" s="1247" t="s">
        <v>765</v>
      </c>
      <c r="B92" s="20">
        <v>0.32500000000000001</v>
      </c>
      <c r="C92" s="19">
        <v>0</v>
      </c>
      <c r="D92" s="19">
        <v>0.22054347826086956</v>
      </c>
      <c r="E92" s="19">
        <f t="shared" si="0"/>
        <v>0.22054347826086956</v>
      </c>
    </row>
    <row r="93" spans="1:5">
      <c r="A93" s="1247" t="s">
        <v>649</v>
      </c>
      <c r="B93" s="20">
        <v>0.37</v>
      </c>
      <c r="C93" s="19">
        <v>3.0108695652173916</v>
      </c>
      <c r="D93" s="19">
        <v>0</v>
      </c>
      <c r="E93" s="19">
        <f t="shared" si="0"/>
        <v>3.0108695652173916</v>
      </c>
    </row>
    <row r="94" spans="1:5">
      <c r="A94" s="1829" t="s">
        <v>766</v>
      </c>
      <c r="B94" s="1829"/>
      <c r="C94" s="1830">
        <f>SUM(C60:C93)</f>
        <v>375.9619441363127</v>
      </c>
      <c r="D94" s="1830">
        <f>SUM(D60:D93)</f>
        <v>103.07984488659373</v>
      </c>
      <c r="E94" s="1830">
        <f>SUM(E60:E93)</f>
        <v>479.04178902290653</v>
      </c>
    </row>
    <row r="95" spans="1:5">
      <c r="B95" s="10"/>
      <c r="C95" s="39"/>
      <c r="D95" s="39"/>
      <c r="E95" s="39"/>
    </row>
    <row r="96" spans="1:5">
      <c r="A96" t="s">
        <v>660</v>
      </c>
      <c r="B96" s="10"/>
      <c r="C96" s="39"/>
      <c r="D96" s="39"/>
      <c r="E96" s="39"/>
    </row>
  </sheetData>
  <mergeCells count="1">
    <mergeCell ref="C58:E58"/>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2:H95"/>
  <sheetViews>
    <sheetView workbookViewId="0">
      <selection activeCell="B35" sqref="B35"/>
    </sheetView>
  </sheetViews>
  <sheetFormatPr defaultRowHeight="12.6"/>
  <cols>
    <col min="1" max="1" width="25.28515625" customWidth="1"/>
    <col min="2" max="2" width="18" bestFit="1" customWidth="1"/>
    <col min="3" max="3" width="14.140625" customWidth="1"/>
    <col min="4" max="4" width="13.28515625" customWidth="1"/>
    <col min="5" max="5" width="17.42578125" customWidth="1"/>
  </cols>
  <sheetData>
    <row r="2" spans="1:5" s="21" customFormat="1" ht="18">
      <c r="A2" s="21" t="s">
        <v>815</v>
      </c>
      <c r="B2" s="22"/>
      <c r="C2" s="23"/>
      <c r="D2" s="23"/>
      <c r="E2" s="23"/>
    </row>
    <row r="3" spans="1:5">
      <c r="A3" s="5"/>
      <c r="B3" s="5"/>
      <c r="C3" s="5"/>
      <c r="D3" s="5"/>
      <c r="E3" s="5"/>
    </row>
    <row r="4" spans="1:5" s="1" customFormat="1">
      <c r="A4" s="36" t="s">
        <v>816</v>
      </c>
      <c r="B4" s="1256"/>
      <c r="C4" s="1257"/>
      <c r="D4" s="1257"/>
      <c r="E4" s="1257"/>
    </row>
    <row r="5" spans="1:5" s="14" customFormat="1" ht="12.95">
      <c r="A5" s="13" t="s">
        <v>817</v>
      </c>
      <c r="B5" s="17" t="s">
        <v>799</v>
      </c>
      <c r="C5" s="2167" t="s">
        <v>331</v>
      </c>
      <c r="D5" s="2167"/>
      <c r="E5" s="2167"/>
    </row>
    <row r="6" spans="1:5" s="1" customFormat="1">
      <c r="A6" s="1251"/>
      <c r="B6" s="1258"/>
      <c r="C6" s="1254" t="s">
        <v>64</v>
      </c>
      <c r="D6" s="1254" t="s">
        <v>15</v>
      </c>
      <c r="E6" s="1254" t="s">
        <v>16</v>
      </c>
    </row>
    <row r="7" spans="1:5">
      <c r="A7" s="18" t="s">
        <v>593</v>
      </c>
      <c r="B7" s="20">
        <v>0.32700000000000001</v>
      </c>
      <c r="C7" s="19">
        <v>10.445310240413049</v>
      </c>
      <c r="D7" s="19">
        <v>1.5440614128043482</v>
      </c>
      <c r="E7" s="19">
        <v>11.989371653217397</v>
      </c>
    </row>
    <row r="8" spans="1:5">
      <c r="A8" s="18" t="s">
        <v>33</v>
      </c>
      <c r="B8" s="20">
        <v>0.45</v>
      </c>
      <c r="C8" s="19">
        <v>23.952607131000001</v>
      </c>
      <c r="D8" s="19">
        <v>1.7675457618260875</v>
      </c>
      <c r="E8" s="19">
        <v>25.720152892826089</v>
      </c>
    </row>
    <row r="9" spans="1:5">
      <c r="A9" s="18" t="s">
        <v>163</v>
      </c>
      <c r="B9" s="20">
        <v>0.65129999999999999</v>
      </c>
      <c r="C9" s="19">
        <v>7.2649684560652164</v>
      </c>
      <c r="D9" s="19">
        <v>0</v>
      </c>
      <c r="E9" s="19">
        <v>7.2649684560652164</v>
      </c>
    </row>
    <row r="10" spans="1:5">
      <c r="A10" s="18" t="s">
        <v>594</v>
      </c>
      <c r="B10" s="20">
        <v>0.58899999999999997</v>
      </c>
      <c r="C10" s="19">
        <v>4.5392306076086957</v>
      </c>
      <c r="D10" s="19">
        <v>0</v>
      </c>
      <c r="E10" s="19">
        <v>4.5392306076086957</v>
      </c>
    </row>
    <row r="11" spans="1:5">
      <c r="A11" s="18" t="s">
        <v>42</v>
      </c>
      <c r="B11" s="20">
        <v>0.38</v>
      </c>
      <c r="C11" s="19">
        <v>67.369631630543509</v>
      </c>
      <c r="D11" s="19">
        <v>-9.3797573909565219</v>
      </c>
      <c r="E11" s="19">
        <v>57.989874239586989</v>
      </c>
    </row>
    <row r="12" spans="1:5">
      <c r="A12" s="18" t="s">
        <v>47</v>
      </c>
      <c r="B12" s="20">
        <v>0.7</v>
      </c>
      <c r="C12" s="19">
        <v>123.21095020947826</v>
      </c>
      <c r="D12" s="19">
        <v>50.813453696760838</v>
      </c>
      <c r="E12" s="19">
        <v>174.02440390623909</v>
      </c>
    </row>
    <row r="13" spans="1:5">
      <c r="A13" s="18" t="s">
        <v>51</v>
      </c>
      <c r="B13" s="20">
        <v>0.1241</v>
      </c>
      <c r="C13" s="19">
        <v>11.664940282652166</v>
      </c>
      <c r="D13" s="19">
        <v>1.79288565073913</v>
      </c>
      <c r="E13" s="19">
        <v>13.457825933391296</v>
      </c>
    </row>
    <row r="14" spans="1:5">
      <c r="A14" s="18" t="s">
        <v>173</v>
      </c>
      <c r="B14" s="1137" t="s">
        <v>162</v>
      </c>
      <c r="C14" s="19">
        <v>0.140351162</v>
      </c>
      <c r="D14" s="19">
        <v>0.69055293419565178</v>
      </c>
      <c r="E14" s="19">
        <v>0.83090409619565175</v>
      </c>
    </row>
    <row r="15" spans="1:5">
      <c r="A15" s="18" t="s">
        <v>419</v>
      </c>
      <c r="B15" s="20">
        <v>0.1988</v>
      </c>
      <c r="C15" s="19">
        <v>1.662160218152174</v>
      </c>
      <c r="D15" s="19">
        <v>3.1661207612608702</v>
      </c>
      <c r="E15" s="19">
        <v>4.8282809794130443</v>
      </c>
    </row>
    <row r="16" spans="1:5">
      <c r="A16" s="18" t="s">
        <v>56</v>
      </c>
      <c r="B16" s="20">
        <v>0.55300000000000005</v>
      </c>
      <c r="C16" s="19">
        <v>50.47895640304349</v>
      </c>
      <c r="D16" s="19">
        <v>33.749017284499992</v>
      </c>
      <c r="E16" s="19">
        <v>84.227973687543482</v>
      </c>
    </row>
    <row r="17" spans="1:5">
      <c r="A17" s="18" t="s">
        <v>57</v>
      </c>
      <c r="B17" s="20">
        <v>0.58550000000000002</v>
      </c>
      <c r="C17" s="19">
        <v>13.237162109847828</v>
      </c>
      <c r="D17" s="19">
        <v>22.564308913043494</v>
      </c>
      <c r="E17" s="19">
        <v>35.80147102289132</v>
      </c>
    </row>
    <row r="18" spans="1:5">
      <c r="A18" s="18" t="s">
        <v>60</v>
      </c>
      <c r="B18" s="20">
        <v>0.43969999999999998</v>
      </c>
      <c r="C18" s="19">
        <v>10.000660946543475</v>
      </c>
      <c r="D18" s="19">
        <v>11.59991195704348</v>
      </c>
      <c r="E18" s="19">
        <v>21.600572903586954</v>
      </c>
    </row>
    <row r="19" spans="1:5">
      <c r="A19" s="18" t="s">
        <v>68</v>
      </c>
      <c r="B19" s="20">
        <v>0.2</v>
      </c>
      <c r="C19" s="19">
        <v>3.0196487294347802</v>
      </c>
      <c r="D19" s="19">
        <v>7.2281671757391281</v>
      </c>
      <c r="E19" s="19">
        <v>10.247815905173908</v>
      </c>
    </row>
    <row r="20" spans="1:5">
      <c r="A20" s="18" t="s">
        <v>71</v>
      </c>
      <c r="B20" s="1137" t="s">
        <v>164</v>
      </c>
      <c r="C20" s="19">
        <v>18.259901777565222</v>
      </c>
      <c r="D20" s="19">
        <v>1.3825096745434784</v>
      </c>
      <c r="E20" s="19">
        <v>19.6424114521087</v>
      </c>
    </row>
    <row r="21" spans="1:5">
      <c r="A21" s="18" t="s">
        <v>74</v>
      </c>
      <c r="B21" s="1137" t="s">
        <v>167</v>
      </c>
      <c r="C21" s="19">
        <v>100.95640333367395</v>
      </c>
      <c r="D21" s="19">
        <v>40.258530594782606</v>
      </c>
      <c r="E21" s="19">
        <v>141.21493392845656</v>
      </c>
    </row>
    <row r="22" spans="1:5">
      <c r="A22" s="18" t="s">
        <v>178</v>
      </c>
      <c r="B22" s="1137" t="s">
        <v>174</v>
      </c>
      <c r="C22" s="19">
        <v>24.38942313858697</v>
      </c>
      <c r="D22" s="19">
        <v>91.910093586130444</v>
      </c>
      <c r="E22" s="19">
        <v>116.29951672471742</v>
      </c>
    </row>
    <row r="23" spans="1:5">
      <c r="A23" s="18" t="s">
        <v>83</v>
      </c>
      <c r="B23" s="1137" t="s">
        <v>175</v>
      </c>
      <c r="C23" s="19">
        <v>43.763943520695648</v>
      </c>
      <c r="D23" s="19">
        <v>1.4317286959130433</v>
      </c>
      <c r="E23" s="19">
        <v>45.195672216608692</v>
      </c>
    </row>
    <row r="24" spans="1:5">
      <c r="A24" s="18" t="s">
        <v>85</v>
      </c>
      <c r="B24" s="20">
        <v>0.33529999999999999</v>
      </c>
      <c r="C24" s="19">
        <v>4.2006316638043479</v>
      </c>
      <c r="D24" s="19">
        <v>19.829726523456522</v>
      </c>
      <c r="E24" s="19">
        <v>24.03035818726087</v>
      </c>
    </row>
    <row r="25" spans="1:5">
      <c r="A25" s="18" t="s">
        <v>88</v>
      </c>
      <c r="B25" s="1137" t="s">
        <v>176</v>
      </c>
      <c r="C25" s="19">
        <v>60.230222658282599</v>
      </c>
      <c r="D25" s="19">
        <v>22.562170543499999</v>
      </c>
      <c r="E25" s="19">
        <v>82.792393201782602</v>
      </c>
    </row>
    <row r="26" spans="1:5">
      <c r="A26" s="18" t="s">
        <v>466</v>
      </c>
      <c r="B26" s="20">
        <v>0.41499999999999998</v>
      </c>
      <c r="C26" s="19">
        <v>8.5786813041304306</v>
      </c>
      <c r="D26" s="19">
        <v>6.0870000000048581E-6</v>
      </c>
      <c r="E26" s="19">
        <v>8.5786873911304298</v>
      </c>
    </row>
    <row r="27" spans="1:5">
      <c r="A27" s="18" t="s">
        <v>105</v>
      </c>
      <c r="B27" s="20">
        <v>0.30580000000000002</v>
      </c>
      <c r="C27" s="19">
        <v>3.5388844891521747</v>
      </c>
      <c r="D27" s="19">
        <v>77.358575652934789</v>
      </c>
      <c r="E27" s="19">
        <v>80.89746014208697</v>
      </c>
    </row>
    <row r="28" spans="1:5">
      <c r="A28" s="18" t="s">
        <v>106</v>
      </c>
      <c r="B28" s="20">
        <v>0.30580000000000002</v>
      </c>
      <c r="C28" s="19">
        <v>40.766507392304327</v>
      </c>
      <c r="D28" s="19">
        <v>0</v>
      </c>
      <c r="E28" s="19">
        <v>40.766507392304327</v>
      </c>
    </row>
    <row r="29" spans="1:5">
      <c r="A29" s="18" t="s">
        <v>636</v>
      </c>
      <c r="B29" s="20">
        <v>0.28849999999999998</v>
      </c>
      <c r="C29" s="19">
        <v>3.7569276955217394</v>
      </c>
      <c r="D29" s="19">
        <v>0.6574417390869568</v>
      </c>
      <c r="E29" s="19">
        <v>4.4143694346086964</v>
      </c>
    </row>
    <row r="30" spans="1:5">
      <c r="A30" s="18" t="s">
        <v>225</v>
      </c>
      <c r="B30" s="20">
        <v>0.18</v>
      </c>
      <c r="C30" s="19">
        <v>2.017715172456521</v>
      </c>
      <c r="D30" s="19">
        <v>2.5998586173913041E-2</v>
      </c>
      <c r="E30" s="19">
        <v>2.0437137586304339</v>
      </c>
    </row>
    <row r="31" spans="1:5">
      <c r="A31" s="18" t="s">
        <v>112</v>
      </c>
      <c r="B31" s="1137">
        <v>0.41499999999999998</v>
      </c>
      <c r="C31" s="19">
        <v>13.976306586521748</v>
      </c>
      <c r="D31" s="19">
        <v>0.98642163013043516</v>
      </c>
      <c r="E31" s="19">
        <v>14.962728216652183</v>
      </c>
    </row>
    <row r="32" spans="1:5">
      <c r="A32" s="18" t="s">
        <v>113</v>
      </c>
      <c r="B32" s="20">
        <v>0.53200000000000003</v>
      </c>
      <c r="C32" s="19">
        <v>15.808087139521737</v>
      </c>
      <c r="D32" s="19">
        <v>5.3476242370869542</v>
      </c>
      <c r="E32" s="19">
        <v>21.155711376608693</v>
      </c>
    </row>
    <row r="33" spans="1:5">
      <c r="A33" s="18" t="s">
        <v>460</v>
      </c>
      <c r="B33" s="20">
        <v>0.59599999999999997</v>
      </c>
      <c r="C33" s="19">
        <v>22.335512730108693</v>
      </c>
      <c r="D33" s="19">
        <v>2.4194539136304347</v>
      </c>
      <c r="E33" s="19">
        <v>24.754966643739127</v>
      </c>
    </row>
    <row r="34" spans="1:5">
      <c r="A34" s="18" t="s">
        <v>114</v>
      </c>
      <c r="B34" s="20">
        <v>0.34570000000000001</v>
      </c>
      <c r="C34" s="19">
        <v>50.149921958217377</v>
      </c>
      <c r="D34" s="19">
        <v>60.179729238391303</v>
      </c>
      <c r="E34" s="19">
        <v>110.32965119660868</v>
      </c>
    </row>
    <row r="35" spans="1:5" ht="12.95">
      <c r="A35" s="1826" t="s">
        <v>803</v>
      </c>
      <c r="B35" s="1827"/>
      <c r="C35" s="1834">
        <v>739.71564868732628</v>
      </c>
      <c r="D35" s="1834">
        <v>449.88627885971732</v>
      </c>
      <c r="E35" s="1834">
        <v>1189.6019275470437</v>
      </c>
    </row>
    <row r="37" spans="1:5" s="2" customFormat="1" ht="9.9499999999999993">
      <c r="A37" s="131" t="s">
        <v>818</v>
      </c>
      <c r="B37" s="1259"/>
      <c r="C37" s="1260"/>
      <c r="D37" s="1260"/>
      <c r="E37" s="1260"/>
    </row>
    <row r="38" spans="1:5" s="2" customFormat="1" ht="9.9499999999999993">
      <c r="A38" s="1236" t="s">
        <v>756</v>
      </c>
      <c r="B38" s="1259"/>
      <c r="C38" s="1260"/>
      <c r="D38" s="1260"/>
      <c r="E38" s="1260"/>
    </row>
    <row r="39" spans="1:5" s="2" customFormat="1" ht="9.9499999999999993">
      <c r="A39" s="131" t="s">
        <v>757</v>
      </c>
      <c r="B39" s="1259"/>
      <c r="C39" s="1260"/>
      <c r="D39" s="1260"/>
      <c r="E39" s="1260"/>
    </row>
    <row r="40" spans="1:5" s="2" customFormat="1" ht="9.9499999999999993">
      <c r="A40" s="131" t="s">
        <v>758</v>
      </c>
      <c r="B40" s="1259"/>
      <c r="C40" s="1260"/>
      <c r="D40" s="1260"/>
      <c r="E40" s="1260"/>
    </row>
    <row r="41" spans="1:5" s="2" customFormat="1" ht="9.9499999999999993">
      <c r="A41" s="131" t="s">
        <v>819</v>
      </c>
      <c r="B41" s="1259"/>
      <c r="C41" s="1260"/>
      <c r="D41" s="1260"/>
      <c r="E41" s="1260"/>
    </row>
    <row r="42" spans="1:5" s="2" customFormat="1" ht="9.9499999999999993">
      <c r="A42" s="131" t="s">
        <v>625</v>
      </c>
      <c r="B42" s="1259"/>
      <c r="C42" s="1260"/>
      <c r="D42" s="1260"/>
      <c r="E42" s="1260"/>
    </row>
    <row r="45" spans="1:5" s="14" customFormat="1" ht="12.95">
      <c r="A45" s="13" t="s">
        <v>656</v>
      </c>
      <c r="B45" s="17" t="s">
        <v>811</v>
      </c>
      <c r="C45" s="2167" t="s">
        <v>689</v>
      </c>
      <c r="D45" s="2167"/>
      <c r="E45" s="2167"/>
    </row>
    <row r="46" spans="1:5" s="1" customFormat="1">
      <c r="A46" s="1251"/>
      <c r="B46" s="1258"/>
      <c r="C46" s="1254" t="s">
        <v>64</v>
      </c>
      <c r="D46" s="1251" t="s">
        <v>15</v>
      </c>
      <c r="E46" s="1251" t="s">
        <v>16</v>
      </c>
    </row>
    <row r="47" spans="1:5">
      <c r="A47" s="18" t="s">
        <v>223</v>
      </c>
      <c r="B47" s="20">
        <v>7.5999999999999998E-2</v>
      </c>
      <c r="C47" s="19">
        <v>21.99581462026087</v>
      </c>
      <c r="D47" s="19">
        <v>4.0828649984565226</v>
      </c>
      <c r="E47" s="19">
        <v>26.078679618717391</v>
      </c>
    </row>
    <row r="48" spans="1:5">
      <c r="A48" s="18" t="s">
        <v>19</v>
      </c>
      <c r="B48" s="20">
        <v>0.1178</v>
      </c>
      <c r="C48" s="19">
        <v>0.51648176215217401</v>
      </c>
      <c r="D48" s="19">
        <v>1.4410867826087095E-3</v>
      </c>
      <c r="E48" s="19">
        <v>0.51792284893478269</v>
      </c>
    </row>
    <row r="49" spans="1:5">
      <c r="A49" s="18" t="s">
        <v>810</v>
      </c>
      <c r="B49" s="20">
        <v>0.1152</v>
      </c>
      <c r="C49" s="19">
        <v>4.2654356956521866E-3</v>
      </c>
      <c r="D49" s="19">
        <v>0</v>
      </c>
      <c r="E49" s="19">
        <v>4.2654356956521866E-3</v>
      </c>
    </row>
    <row r="50" spans="1:5">
      <c r="A50" s="18" t="s">
        <v>31</v>
      </c>
      <c r="B50" s="20">
        <v>0.28910000000000002</v>
      </c>
      <c r="C50" s="19">
        <v>4.6403791303478252</v>
      </c>
      <c r="D50" s="19">
        <v>51.840344347239117</v>
      </c>
      <c r="E50" s="19">
        <v>56.480723477586942</v>
      </c>
    </row>
    <row r="51" spans="1:5">
      <c r="A51" s="18" t="s">
        <v>288</v>
      </c>
      <c r="B51" s="20">
        <v>0.1482</v>
      </c>
      <c r="C51" s="19">
        <v>5.4310047832391311</v>
      </c>
      <c r="D51" s="19">
        <v>7.269554406521736E-2</v>
      </c>
      <c r="E51" s="19">
        <v>5.5037003273043483</v>
      </c>
    </row>
    <row r="52" spans="1:5">
      <c r="A52" s="18" t="s">
        <v>76</v>
      </c>
      <c r="B52" s="20">
        <v>0.6</v>
      </c>
      <c r="C52" s="19">
        <v>7.7144745333043483</v>
      </c>
      <c r="D52" s="19">
        <v>4.7549338029130412</v>
      </c>
      <c r="E52" s="19">
        <v>12.46940833621739</v>
      </c>
    </row>
    <row r="53" spans="1:5">
      <c r="A53" s="18" t="s">
        <v>646</v>
      </c>
      <c r="B53" s="20">
        <v>0.1</v>
      </c>
      <c r="C53" s="19">
        <v>0.32197282686956541</v>
      </c>
      <c r="D53" s="19">
        <v>1.2995003255000002</v>
      </c>
      <c r="E53" s="19">
        <v>1.6214731523695656</v>
      </c>
    </row>
    <row r="54" spans="1:5" ht="12.95">
      <c r="A54" s="1826" t="s">
        <v>820</v>
      </c>
      <c r="B54" s="1831"/>
      <c r="C54" s="1834">
        <v>40.624393091869564</v>
      </c>
      <c r="D54" s="1834">
        <v>62.051780104956507</v>
      </c>
      <c r="E54" s="1834">
        <v>102.67617319682606</v>
      </c>
    </row>
    <row r="55" spans="1:5" s="14" customFormat="1" ht="12.95">
      <c r="A55" s="1835" t="s">
        <v>821</v>
      </c>
      <c r="B55" s="1836"/>
      <c r="C55" s="1837">
        <v>780.34004177919587</v>
      </c>
      <c r="D55" s="1837">
        <v>511.93805896467381</v>
      </c>
      <c r="E55" s="1837">
        <v>1292.2781007438698</v>
      </c>
    </row>
    <row r="59" spans="1:5" s="14" customFormat="1" ht="12.75" customHeight="1">
      <c r="A59" s="1964" t="s">
        <v>359</v>
      </c>
      <c r="B59" s="1964"/>
      <c r="C59" s="2166" t="s">
        <v>804</v>
      </c>
      <c r="D59" s="2166"/>
      <c r="E59" s="2166"/>
    </row>
    <row r="60" spans="1:5" ht="12.75" customHeight="1">
      <c r="A60" s="1251"/>
      <c r="B60" s="1251" t="s">
        <v>811</v>
      </c>
      <c r="C60" s="1167" t="s">
        <v>64</v>
      </c>
      <c r="D60" s="1252" t="s">
        <v>15</v>
      </c>
      <c r="E60" s="1252" t="s">
        <v>16</v>
      </c>
    </row>
    <row r="61" spans="1:5" ht="12.75" customHeight="1">
      <c r="A61" s="1247" t="s">
        <v>352</v>
      </c>
      <c r="B61" s="20">
        <v>0.17</v>
      </c>
      <c r="C61" s="19">
        <v>6.67</v>
      </c>
      <c r="D61" s="19"/>
      <c r="E61" s="19">
        <f>C61+D61</f>
        <v>6.67</v>
      </c>
    </row>
    <row r="62" spans="1:5" ht="12.75" customHeight="1">
      <c r="A62" s="1247" t="s">
        <v>795</v>
      </c>
      <c r="B62" s="20">
        <v>0.2132</v>
      </c>
      <c r="C62" s="19">
        <v>3.3000000000000002E-2</v>
      </c>
      <c r="D62" s="19"/>
      <c r="E62" s="19">
        <f t="shared" ref="E62:E92" si="0">C62+D62</f>
        <v>3.3000000000000002E-2</v>
      </c>
    </row>
    <row r="63" spans="1:5" ht="12.75" customHeight="1">
      <c r="A63" s="1247" t="s">
        <v>464</v>
      </c>
      <c r="B63" s="20">
        <v>0.3</v>
      </c>
      <c r="C63" s="19"/>
      <c r="D63" s="19">
        <v>0.4</v>
      </c>
      <c r="E63" s="19">
        <f t="shared" si="0"/>
        <v>0.4</v>
      </c>
    </row>
    <row r="64" spans="1:5" ht="12.75" customHeight="1">
      <c r="A64" s="1247" t="s">
        <v>631</v>
      </c>
      <c r="B64" s="20">
        <v>5.8799999999999998E-2</v>
      </c>
      <c r="C64" s="19">
        <v>1.04</v>
      </c>
      <c r="D64" s="19">
        <v>0.05</v>
      </c>
      <c r="E64" s="19">
        <f t="shared" si="0"/>
        <v>1.0900000000000001</v>
      </c>
    </row>
    <row r="65" spans="1:8" ht="12.75" customHeight="1">
      <c r="A65" s="1247" t="s">
        <v>796</v>
      </c>
      <c r="B65" s="20">
        <v>0.75</v>
      </c>
      <c r="C65" s="19">
        <v>2.44</v>
      </c>
      <c r="D65" s="19"/>
      <c r="E65" s="19">
        <f t="shared" si="0"/>
        <v>2.44</v>
      </c>
    </row>
    <row r="66" spans="1:8" ht="12.75" customHeight="1">
      <c r="A66" s="1247" t="s">
        <v>690</v>
      </c>
      <c r="B66" s="20">
        <v>8.5599999999999996E-2</v>
      </c>
      <c r="C66" s="19">
        <v>54.93</v>
      </c>
      <c r="D66" s="19"/>
      <c r="E66" s="19">
        <f t="shared" si="0"/>
        <v>54.93</v>
      </c>
    </row>
    <row r="67" spans="1:8" ht="12.75" customHeight="1">
      <c r="A67" s="1247" t="s">
        <v>516</v>
      </c>
      <c r="B67" s="20">
        <v>0.255</v>
      </c>
      <c r="C67" s="19">
        <v>10.63</v>
      </c>
      <c r="D67" s="19">
        <v>31.06</v>
      </c>
      <c r="E67" s="19">
        <f t="shared" si="0"/>
        <v>41.69</v>
      </c>
    </row>
    <row r="68" spans="1:8" ht="12.75" customHeight="1">
      <c r="A68" s="1247" t="s">
        <v>452</v>
      </c>
      <c r="B68" s="20">
        <v>9.6699999999999994E-2</v>
      </c>
      <c r="C68" s="19">
        <v>17.149999999999999</v>
      </c>
      <c r="D68" s="19"/>
      <c r="E68" s="19">
        <f t="shared" si="0"/>
        <v>17.149999999999999</v>
      </c>
    </row>
    <row r="69" spans="1:8" ht="12.75" customHeight="1">
      <c r="A69" s="1247" t="s">
        <v>691</v>
      </c>
      <c r="B69" s="20">
        <v>0.23330000000000001</v>
      </c>
      <c r="C69" s="19">
        <v>32.93</v>
      </c>
      <c r="D69" s="19"/>
      <c r="E69" s="19">
        <f t="shared" si="0"/>
        <v>32.93</v>
      </c>
    </row>
    <row r="70" spans="1:8" ht="12.75" customHeight="1">
      <c r="A70" s="1247" t="s">
        <v>444</v>
      </c>
      <c r="B70" s="20">
        <v>0.1333</v>
      </c>
      <c r="C70" s="19">
        <v>27.92</v>
      </c>
      <c r="D70" s="19"/>
      <c r="E70" s="19">
        <f t="shared" si="0"/>
        <v>27.92</v>
      </c>
    </row>
    <row r="71" spans="1:8" ht="12.75" customHeight="1">
      <c r="A71" s="1247" t="s">
        <v>445</v>
      </c>
      <c r="B71" s="20">
        <v>0.1333</v>
      </c>
      <c r="C71" s="19">
        <v>33.799999999999997</v>
      </c>
      <c r="D71" s="19"/>
      <c r="E71" s="19">
        <f t="shared" si="0"/>
        <v>33.799999999999997</v>
      </c>
    </row>
    <row r="72" spans="1:8" ht="12.75" customHeight="1">
      <c r="A72" s="1247" t="s">
        <v>692</v>
      </c>
      <c r="B72" s="20">
        <v>0.1333</v>
      </c>
      <c r="C72" s="19">
        <v>1.44</v>
      </c>
      <c r="D72" s="19"/>
      <c r="E72" s="19">
        <f t="shared" si="0"/>
        <v>1.44</v>
      </c>
    </row>
    <row r="73" spans="1:8" ht="12.75" customHeight="1">
      <c r="A73" s="1247" t="s">
        <v>442</v>
      </c>
      <c r="B73" s="20">
        <v>0.23330000000000001</v>
      </c>
      <c r="C73" s="19">
        <v>58.22</v>
      </c>
      <c r="D73" s="19"/>
      <c r="E73" s="19">
        <f t="shared" si="0"/>
        <v>58.22</v>
      </c>
    </row>
    <row r="74" spans="1:8" ht="12.75" customHeight="1">
      <c r="A74" s="1247" t="s">
        <v>454</v>
      </c>
      <c r="B74" s="20">
        <v>0.23330000000000001</v>
      </c>
      <c r="C74" s="19">
        <v>25.47</v>
      </c>
      <c r="D74" s="19"/>
      <c r="E74" s="19">
        <f t="shared" si="0"/>
        <v>25.47</v>
      </c>
    </row>
    <row r="75" spans="1:8" ht="12.75" customHeight="1">
      <c r="A75" s="1247" t="s">
        <v>152</v>
      </c>
      <c r="B75" s="20">
        <v>0.31850000000000001</v>
      </c>
      <c r="C75" s="19"/>
      <c r="D75" s="19">
        <v>24.15</v>
      </c>
      <c r="E75" s="19">
        <f t="shared" si="0"/>
        <v>24.15</v>
      </c>
    </row>
    <row r="76" spans="1:8" ht="12.75" customHeight="1">
      <c r="A76" s="1247" t="s">
        <v>150</v>
      </c>
      <c r="B76" s="20">
        <v>0.5</v>
      </c>
      <c r="C76" s="19">
        <v>23.22</v>
      </c>
      <c r="D76" s="19"/>
      <c r="E76" s="19">
        <f t="shared" si="0"/>
        <v>23.22</v>
      </c>
    </row>
    <row r="77" spans="1:8" ht="12.75" customHeight="1">
      <c r="A77" s="1247" t="s">
        <v>449</v>
      </c>
      <c r="B77" s="20">
        <v>0.1333</v>
      </c>
      <c r="C77" s="19">
        <v>4.57</v>
      </c>
      <c r="D77" s="19"/>
      <c r="E77" s="19">
        <f t="shared" si="0"/>
        <v>4.57</v>
      </c>
    </row>
    <row r="78" spans="1:8" ht="12.75" customHeight="1">
      <c r="A78" s="1247" t="s">
        <v>235</v>
      </c>
      <c r="B78" s="20">
        <v>0.4</v>
      </c>
      <c r="C78" s="19">
        <v>7.06</v>
      </c>
      <c r="D78" s="19"/>
      <c r="E78" s="19">
        <f t="shared" si="0"/>
        <v>7.06</v>
      </c>
    </row>
    <row r="79" spans="1:8" ht="12.75" customHeight="1">
      <c r="A79" s="1247" t="s">
        <v>148</v>
      </c>
      <c r="B79" s="20">
        <v>0.05</v>
      </c>
      <c r="C79" s="19">
        <v>7.23</v>
      </c>
      <c r="D79" s="19"/>
      <c r="E79" s="19">
        <f t="shared" si="0"/>
        <v>7.23</v>
      </c>
    </row>
    <row r="80" spans="1:8" ht="12.75" customHeight="1">
      <c r="A80" s="1247" t="s">
        <v>220</v>
      </c>
      <c r="B80" s="20">
        <v>0.15</v>
      </c>
      <c r="C80" s="19">
        <v>14.95</v>
      </c>
      <c r="D80" s="19"/>
      <c r="E80" s="19">
        <f t="shared" si="0"/>
        <v>14.95</v>
      </c>
      <c r="G80" s="37"/>
      <c r="H80" s="37"/>
    </row>
    <row r="81" spans="1:8" ht="12.75" customHeight="1">
      <c r="A81" s="1247" t="s">
        <v>737</v>
      </c>
      <c r="B81" s="20">
        <v>0.08</v>
      </c>
      <c r="C81" s="38">
        <v>3.36</v>
      </c>
      <c r="D81" s="19"/>
      <c r="E81" s="38">
        <f t="shared" si="0"/>
        <v>3.36</v>
      </c>
      <c r="G81" s="37"/>
      <c r="H81" s="37"/>
    </row>
    <row r="82" spans="1:8" ht="12.75" customHeight="1">
      <c r="A82" s="1247" t="s">
        <v>805</v>
      </c>
      <c r="B82" s="20">
        <v>0.25</v>
      </c>
      <c r="C82" s="19">
        <v>5.0599999999999996</v>
      </c>
      <c r="D82" s="19"/>
      <c r="E82" s="19">
        <f t="shared" si="0"/>
        <v>5.0599999999999996</v>
      </c>
      <c r="G82" s="37"/>
      <c r="H82" s="37"/>
    </row>
    <row r="83" spans="1:8" ht="12.75" customHeight="1">
      <c r="A83" s="1247" t="s">
        <v>681</v>
      </c>
      <c r="B83" s="20">
        <v>0.3</v>
      </c>
      <c r="C83" s="19">
        <v>0.52</v>
      </c>
      <c r="D83" s="19">
        <v>0.05</v>
      </c>
      <c r="E83" s="19">
        <f t="shared" si="0"/>
        <v>0.57000000000000006</v>
      </c>
    </row>
    <row r="84" spans="1:8" ht="12.75" customHeight="1">
      <c r="A84" s="1247" t="s">
        <v>662</v>
      </c>
      <c r="B84" s="20">
        <v>0.25</v>
      </c>
      <c r="C84" s="19">
        <v>1.02</v>
      </c>
      <c r="D84" s="19">
        <v>7.0000000000000007E-2</v>
      </c>
      <c r="E84" s="19">
        <f t="shared" si="0"/>
        <v>1.0900000000000001</v>
      </c>
    </row>
    <row r="85" spans="1:8" ht="12.75" customHeight="1">
      <c r="A85" s="1247" t="s">
        <v>761</v>
      </c>
      <c r="B85" s="20">
        <v>0.18329999999999999</v>
      </c>
      <c r="C85" s="19"/>
      <c r="D85" s="19">
        <v>3.67</v>
      </c>
      <c r="E85" s="19">
        <f t="shared" si="0"/>
        <v>3.67</v>
      </c>
    </row>
    <row r="86" spans="1:8" ht="12.75" customHeight="1">
      <c r="A86" s="1247" t="s">
        <v>763</v>
      </c>
      <c r="B86" s="20">
        <v>0.5</v>
      </c>
      <c r="C86" s="19"/>
      <c r="D86" s="19">
        <v>5.93</v>
      </c>
      <c r="E86" s="19">
        <f t="shared" si="0"/>
        <v>5.93</v>
      </c>
    </row>
    <row r="87" spans="1:8" ht="12.75" customHeight="1">
      <c r="A87" s="1247" t="s">
        <v>764</v>
      </c>
      <c r="B87" s="20">
        <v>0.26669999999999999</v>
      </c>
      <c r="C87" s="19"/>
      <c r="D87" s="19">
        <v>4.05</v>
      </c>
      <c r="E87" s="19">
        <f t="shared" si="0"/>
        <v>4.05</v>
      </c>
    </row>
    <row r="88" spans="1:8" ht="12.75" customHeight="1">
      <c r="A88" s="1247" t="s">
        <v>682</v>
      </c>
      <c r="B88" s="20">
        <v>0.35</v>
      </c>
      <c r="C88" s="19">
        <v>0.15</v>
      </c>
      <c r="D88" s="19">
        <v>0.02</v>
      </c>
      <c r="E88" s="19">
        <f t="shared" si="0"/>
        <v>0.16999999999999998</v>
      </c>
    </row>
    <row r="89" spans="1:8" ht="12.75" customHeight="1">
      <c r="A89" s="1247" t="s">
        <v>762</v>
      </c>
      <c r="B89" s="20">
        <v>0.25</v>
      </c>
      <c r="C89" s="19"/>
      <c r="D89" s="19">
        <v>0.49</v>
      </c>
      <c r="E89" s="19">
        <f t="shared" si="0"/>
        <v>0.49</v>
      </c>
    </row>
    <row r="90" spans="1:8" ht="12.75" customHeight="1">
      <c r="A90" s="1247" t="s">
        <v>450</v>
      </c>
      <c r="B90" s="20">
        <v>0.1333</v>
      </c>
      <c r="C90" s="19">
        <v>13.11</v>
      </c>
      <c r="D90" s="19"/>
      <c r="E90" s="19">
        <f t="shared" si="0"/>
        <v>13.11</v>
      </c>
    </row>
    <row r="91" spans="1:8" ht="12.75" customHeight="1">
      <c r="A91" s="1247" t="s">
        <v>696</v>
      </c>
      <c r="B91" s="20">
        <v>0.1333</v>
      </c>
      <c r="C91" s="19">
        <v>10.27</v>
      </c>
      <c r="D91" s="19"/>
      <c r="E91" s="19">
        <f t="shared" si="0"/>
        <v>10.27</v>
      </c>
    </row>
    <row r="92" spans="1:8" ht="12.75" customHeight="1">
      <c r="A92" s="1247" t="s">
        <v>123</v>
      </c>
      <c r="B92" s="20">
        <v>0.1885</v>
      </c>
      <c r="C92" s="19">
        <v>7.89</v>
      </c>
      <c r="D92" s="19"/>
      <c r="E92" s="19">
        <f t="shared" si="0"/>
        <v>7.89</v>
      </c>
    </row>
    <row r="93" spans="1:8" s="14" customFormat="1" ht="12.75" customHeight="1">
      <c r="A93" s="1838" t="s">
        <v>766</v>
      </c>
      <c r="B93" s="1838"/>
      <c r="C93" s="1839">
        <f>SUM(C61:C92)</f>
        <v>371.08299999999997</v>
      </c>
      <c r="D93" s="1839">
        <f>SUM(D61:D92)</f>
        <v>69.939999999999984</v>
      </c>
      <c r="E93" s="1839">
        <f>SUM(E61:E92)</f>
        <v>441.02300000000002</v>
      </c>
    </row>
    <row r="94" spans="1:8" ht="12.75" customHeight="1">
      <c r="B94" s="10"/>
      <c r="C94" s="39"/>
      <c r="D94" s="39"/>
      <c r="E94" s="39"/>
    </row>
    <row r="95" spans="1:8" ht="12.75" customHeight="1">
      <c r="A95" s="131" t="s">
        <v>660</v>
      </c>
      <c r="B95" s="10"/>
      <c r="C95" s="39"/>
      <c r="D95" s="39"/>
      <c r="E95" s="39"/>
    </row>
  </sheetData>
  <mergeCells count="3">
    <mergeCell ref="C5:E5"/>
    <mergeCell ref="C45:E45"/>
    <mergeCell ref="C59:E59"/>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E98"/>
  <sheetViews>
    <sheetView workbookViewId="0">
      <selection activeCell="B35" sqref="B35"/>
    </sheetView>
  </sheetViews>
  <sheetFormatPr defaultRowHeight="12.6"/>
  <cols>
    <col min="1" max="1" width="21.5703125" customWidth="1"/>
    <col min="2" max="2" width="21.5703125" style="10" bestFit="1" customWidth="1"/>
    <col min="3" max="3" width="24" style="7" customWidth="1"/>
    <col min="4" max="4" width="10.5703125" style="7" customWidth="1"/>
    <col min="5" max="5" width="11" style="7" customWidth="1"/>
  </cols>
  <sheetData>
    <row r="2" spans="1:5" s="21" customFormat="1" ht="18">
      <c r="A2" s="21" t="s">
        <v>822</v>
      </c>
      <c r="B2" s="22"/>
      <c r="C2" s="23"/>
      <c r="D2" s="23"/>
      <c r="E2" s="23"/>
    </row>
    <row r="3" spans="1:5">
      <c r="A3" s="5"/>
      <c r="B3" s="8"/>
      <c r="C3" s="6"/>
      <c r="D3" s="6"/>
      <c r="E3" s="6"/>
    </row>
    <row r="4" spans="1:5" s="1" customFormat="1">
      <c r="A4" s="1965" t="s">
        <v>816</v>
      </c>
      <c r="B4" s="1256"/>
      <c r="C4" s="1257"/>
      <c r="D4" s="1257"/>
      <c r="E4" s="1257"/>
    </row>
    <row r="5" spans="1:5" s="14" customFormat="1" ht="12.95">
      <c r="A5" s="13" t="s">
        <v>817</v>
      </c>
      <c r="B5" s="17" t="s">
        <v>799</v>
      </c>
      <c r="C5" s="2167" t="s">
        <v>331</v>
      </c>
      <c r="D5" s="2167"/>
      <c r="E5" s="2167"/>
    </row>
    <row r="6" spans="1:5" s="1" customFormat="1">
      <c r="A6" s="1251"/>
      <c r="B6" s="1258"/>
      <c r="C6" s="1254" t="s">
        <v>64</v>
      </c>
      <c r="D6" s="1261" t="s">
        <v>15</v>
      </c>
      <c r="E6" s="1261" t="s">
        <v>16</v>
      </c>
    </row>
    <row r="7" spans="1:5">
      <c r="A7" s="18" t="s">
        <v>593</v>
      </c>
      <c r="B7" s="20">
        <v>0.32700000000000001</v>
      </c>
      <c r="C7" s="19">
        <v>9.4061426039999994</v>
      </c>
      <c r="D7" s="19">
        <v>1.4227271419999998</v>
      </c>
      <c r="E7" s="19">
        <v>10.828869745999999</v>
      </c>
    </row>
    <row r="8" spans="1:5">
      <c r="A8" s="18" t="s">
        <v>33</v>
      </c>
      <c r="B8" s="20">
        <v>0.45</v>
      </c>
      <c r="C8" s="19">
        <v>25.683894780999999</v>
      </c>
      <c r="D8" s="19">
        <v>2.0032530769999997</v>
      </c>
      <c r="E8" s="19">
        <v>27.687147857999999</v>
      </c>
    </row>
    <row r="9" spans="1:5">
      <c r="A9" s="18" t="s">
        <v>163</v>
      </c>
      <c r="B9" s="20">
        <v>0.65129999999999999</v>
      </c>
      <c r="C9" s="19">
        <v>7.0508770450000018</v>
      </c>
      <c r="D9" s="19">
        <v>0</v>
      </c>
      <c r="E9" s="19">
        <v>7.0508770450000018</v>
      </c>
    </row>
    <row r="10" spans="1:5">
      <c r="A10" s="18" t="s">
        <v>594</v>
      </c>
      <c r="B10" s="20">
        <v>0.58899999999999997</v>
      </c>
      <c r="C10" s="19">
        <v>5.661208813</v>
      </c>
      <c r="D10" s="19">
        <v>0</v>
      </c>
      <c r="E10" s="19">
        <v>5.661208813</v>
      </c>
    </row>
    <row r="11" spans="1:5">
      <c r="A11" s="18" t="s">
        <v>42</v>
      </c>
      <c r="B11" s="20">
        <v>0.38</v>
      </c>
      <c r="C11" s="19">
        <v>60.572921186999999</v>
      </c>
      <c r="D11" s="19">
        <v>7.5955551640000003</v>
      </c>
      <c r="E11" s="19">
        <v>68.168476350999995</v>
      </c>
    </row>
    <row r="12" spans="1:5">
      <c r="A12" s="18" t="s">
        <v>47</v>
      </c>
      <c r="B12" s="20">
        <v>0.7</v>
      </c>
      <c r="C12" s="19">
        <v>101.62059656999998</v>
      </c>
      <c r="D12" s="19">
        <v>43.250808901000021</v>
      </c>
      <c r="E12" s="19">
        <v>144.871405471</v>
      </c>
    </row>
    <row r="13" spans="1:5">
      <c r="A13" s="18" t="s">
        <v>51</v>
      </c>
      <c r="B13" s="20">
        <v>0.1241</v>
      </c>
      <c r="C13" s="19">
        <v>11.556415670000002</v>
      </c>
      <c r="D13" s="19">
        <v>1.7749978030000002</v>
      </c>
      <c r="E13" s="19">
        <v>13.331413473000001</v>
      </c>
    </row>
    <row r="14" spans="1:5">
      <c r="A14" s="18" t="s">
        <v>173</v>
      </c>
      <c r="B14" s="1137" t="s">
        <v>162</v>
      </c>
      <c r="C14" s="19">
        <v>0.16705941700000002</v>
      </c>
      <c r="D14" s="19">
        <v>0.98887087900000026</v>
      </c>
      <c r="E14" s="19">
        <v>1.1559302960000002</v>
      </c>
    </row>
    <row r="15" spans="1:5">
      <c r="A15" s="18" t="s">
        <v>419</v>
      </c>
      <c r="B15" s="20">
        <v>0.1988</v>
      </c>
      <c r="C15" s="19">
        <v>0.710101439</v>
      </c>
      <c r="D15" s="19">
        <v>4.1391657139999998</v>
      </c>
      <c r="E15" s="19">
        <v>4.8492671529999996</v>
      </c>
    </row>
    <row r="16" spans="1:5">
      <c r="A16" s="18" t="s">
        <v>56</v>
      </c>
      <c r="B16" s="20">
        <v>0.55300000000000005</v>
      </c>
      <c r="C16" s="19">
        <v>63.513687803999993</v>
      </c>
      <c r="D16" s="19">
        <v>40.957518461000006</v>
      </c>
      <c r="E16" s="19">
        <v>104.47120626500001</v>
      </c>
    </row>
    <row r="17" spans="1:5">
      <c r="A17" s="18" t="s">
        <v>57</v>
      </c>
      <c r="B17" s="20">
        <v>0.58550000000000002</v>
      </c>
      <c r="C17" s="19">
        <v>31.415076659000004</v>
      </c>
      <c r="D17" s="19">
        <v>66.333311097999996</v>
      </c>
      <c r="E17" s="19">
        <v>97.748387757000003</v>
      </c>
    </row>
    <row r="18" spans="1:5">
      <c r="A18" s="18" t="s">
        <v>60</v>
      </c>
      <c r="B18" s="20">
        <v>0.43969999999999998</v>
      </c>
      <c r="C18" s="19">
        <v>13.022169858</v>
      </c>
      <c r="D18" s="19">
        <v>14.770441538000002</v>
      </c>
      <c r="E18" s="19">
        <v>27.792611396000002</v>
      </c>
    </row>
    <row r="19" spans="1:5">
      <c r="A19" s="18" t="s">
        <v>68</v>
      </c>
      <c r="B19" s="20">
        <v>0.2</v>
      </c>
      <c r="C19" s="19">
        <v>10.980150032000003</v>
      </c>
      <c r="D19" s="19">
        <v>5.4840505490000018</v>
      </c>
      <c r="E19" s="19">
        <v>16.464200581000004</v>
      </c>
    </row>
    <row r="20" spans="1:5">
      <c r="A20" s="18" t="s">
        <v>71</v>
      </c>
      <c r="B20" s="1137" t="s">
        <v>164</v>
      </c>
      <c r="C20" s="19">
        <v>32.029813450999995</v>
      </c>
      <c r="D20" s="19">
        <v>2.0143513189999998</v>
      </c>
      <c r="E20" s="19">
        <v>34.044164769999995</v>
      </c>
    </row>
    <row r="21" spans="1:5">
      <c r="A21" s="18" t="s">
        <v>74</v>
      </c>
      <c r="B21" s="1137" t="s">
        <v>167</v>
      </c>
      <c r="C21" s="19">
        <v>77.215132946000011</v>
      </c>
      <c r="D21" s="19">
        <v>52.901595826000005</v>
      </c>
      <c r="E21" s="19">
        <v>130.11672877200002</v>
      </c>
    </row>
    <row r="22" spans="1:5">
      <c r="A22" s="18" t="s">
        <v>178</v>
      </c>
      <c r="B22" s="1137" t="s">
        <v>174</v>
      </c>
      <c r="C22" s="19">
        <v>34.634288219999995</v>
      </c>
      <c r="D22" s="19">
        <v>130.53863681199999</v>
      </c>
      <c r="E22" s="19">
        <v>165.17292503199999</v>
      </c>
    </row>
    <row r="23" spans="1:5">
      <c r="A23" s="18" t="s">
        <v>83</v>
      </c>
      <c r="B23" s="1137" t="s">
        <v>175</v>
      </c>
      <c r="C23" s="19">
        <v>51.046852561000009</v>
      </c>
      <c r="D23" s="19">
        <v>0.59084505600000004</v>
      </c>
      <c r="E23" s="19">
        <v>51.637697617000008</v>
      </c>
    </row>
    <row r="24" spans="1:5">
      <c r="A24" s="18" t="s">
        <v>85</v>
      </c>
      <c r="B24" s="20">
        <v>0.33529999999999999</v>
      </c>
      <c r="C24" s="19">
        <v>1.3067725270000001</v>
      </c>
      <c r="D24" s="19">
        <v>4.8759909889999991</v>
      </c>
      <c r="E24" s="19">
        <v>6.1827635159999996</v>
      </c>
    </row>
    <row r="25" spans="1:5">
      <c r="A25" s="18" t="s">
        <v>88</v>
      </c>
      <c r="B25" s="1137" t="s">
        <v>176</v>
      </c>
      <c r="C25" s="19">
        <v>55.557198350000014</v>
      </c>
      <c r="D25" s="19">
        <v>15.948511647000002</v>
      </c>
      <c r="E25" s="19">
        <v>71.505709997000011</v>
      </c>
    </row>
    <row r="26" spans="1:5">
      <c r="A26" s="18" t="s">
        <v>466</v>
      </c>
      <c r="B26" s="20">
        <v>0.41499999999999998</v>
      </c>
      <c r="C26" s="19">
        <v>13.035073352000001</v>
      </c>
      <c r="D26" s="19">
        <v>4.8344285000000001E-2</v>
      </c>
      <c r="E26" s="19">
        <v>13.083417637000002</v>
      </c>
    </row>
    <row r="27" spans="1:5">
      <c r="A27" s="18" t="s">
        <v>105</v>
      </c>
      <c r="B27" s="20">
        <v>0.30580000000000002</v>
      </c>
      <c r="C27" s="19">
        <v>6.2105505939999981</v>
      </c>
      <c r="D27" s="19">
        <v>79.276371207999972</v>
      </c>
      <c r="E27" s="19">
        <v>85.486921801999969</v>
      </c>
    </row>
    <row r="28" spans="1:5">
      <c r="A28" s="18" t="s">
        <v>106</v>
      </c>
      <c r="B28" s="20">
        <v>0.30580000000000002</v>
      </c>
      <c r="C28" s="19">
        <v>44.604406351000002</v>
      </c>
      <c r="D28" s="19">
        <v>0</v>
      </c>
      <c r="E28" s="19">
        <v>44.604406351000002</v>
      </c>
    </row>
    <row r="29" spans="1:5">
      <c r="A29" s="18" t="s">
        <v>636</v>
      </c>
      <c r="B29" s="20">
        <v>0.28849999999999998</v>
      </c>
      <c r="C29" s="19">
        <v>1.1757460230000001</v>
      </c>
      <c r="D29" s="19">
        <v>0.99637747199999993</v>
      </c>
      <c r="E29" s="19">
        <v>2.1721234950000001</v>
      </c>
    </row>
    <row r="30" spans="1:5">
      <c r="A30" s="18" t="s">
        <v>225</v>
      </c>
      <c r="B30" s="20">
        <v>0.18</v>
      </c>
      <c r="C30" s="19">
        <v>2.2216231220000004</v>
      </c>
      <c r="D30" s="19">
        <v>1.1294506000000003E-2</v>
      </c>
      <c r="E30" s="19">
        <v>2.2329176280000005</v>
      </c>
    </row>
    <row r="31" spans="1:5">
      <c r="A31" s="18" t="s">
        <v>112</v>
      </c>
      <c r="B31" s="1137">
        <v>0.41499999999999998</v>
      </c>
      <c r="C31" s="19">
        <v>20.297228989000001</v>
      </c>
      <c r="D31" s="19">
        <v>-0.12441604500000036</v>
      </c>
      <c r="E31" s="19">
        <v>20.172812944</v>
      </c>
    </row>
    <row r="32" spans="1:5">
      <c r="A32" s="18" t="s">
        <v>113</v>
      </c>
      <c r="B32" s="20">
        <v>0.53200000000000003</v>
      </c>
      <c r="C32" s="19">
        <v>17.039694054999998</v>
      </c>
      <c r="D32" s="19">
        <v>10.133871649</v>
      </c>
      <c r="E32" s="19">
        <v>27.173565703999998</v>
      </c>
    </row>
    <row r="33" spans="1:5">
      <c r="A33" s="18" t="s">
        <v>460</v>
      </c>
      <c r="B33" s="20">
        <v>0.59599999999999997</v>
      </c>
      <c r="C33" s="19">
        <v>14.935944714000001</v>
      </c>
      <c r="D33" s="19">
        <v>1.5198046160000001</v>
      </c>
      <c r="E33" s="19">
        <v>16.455749330000003</v>
      </c>
    </row>
    <row r="34" spans="1:5">
      <c r="A34" s="18" t="s">
        <v>114</v>
      </c>
      <c r="B34" s="20">
        <v>0.34570000000000001</v>
      </c>
      <c r="C34" s="19">
        <v>60.975771878999993</v>
      </c>
      <c r="D34" s="19">
        <v>71.410323956999989</v>
      </c>
      <c r="E34" s="19">
        <v>132.38609583599998</v>
      </c>
    </row>
    <row r="35" spans="1:5">
      <c r="A35" s="1829" t="s">
        <v>823</v>
      </c>
      <c r="B35" s="1829"/>
      <c r="C35" s="1840">
        <f>SUM(C7:C34)</f>
        <v>773.64639901300006</v>
      </c>
      <c r="D35" s="1840">
        <f>SUM(D7:D34)</f>
        <v>558.86260362299993</v>
      </c>
      <c r="E35" s="1840">
        <f>SUM(E7:E34)</f>
        <v>1332.5090026359999</v>
      </c>
    </row>
    <row r="36" spans="1:5">
      <c r="A36" s="4"/>
      <c r="B36" s="9"/>
    </row>
    <row r="37" spans="1:5" s="2" customFormat="1" ht="9.9499999999999993">
      <c r="A37" s="131" t="s">
        <v>818</v>
      </c>
      <c r="B37" s="1259"/>
      <c r="C37" s="1260"/>
      <c r="D37" s="1260"/>
      <c r="E37" s="1260"/>
    </row>
    <row r="38" spans="1:5" s="2" customFormat="1" ht="9.9499999999999993">
      <c r="A38" s="131" t="s">
        <v>756</v>
      </c>
      <c r="B38" s="1259"/>
      <c r="C38" s="1260"/>
      <c r="D38" s="1260"/>
      <c r="E38" s="1260"/>
    </row>
    <row r="39" spans="1:5" s="2" customFormat="1" ht="9.9499999999999993">
      <c r="A39" s="131" t="s">
        <v>757</v>
      </c>
      <c r="B39" s="1259"/>
      <c r="C39" s="1260"/>
      <c r="D39" s="1260"/>
      <c r="E39" s="1260"/>
    </row>
    <row r="40" spans="1:5" s="2" customFormat="1" ht="9.9499999999999993">
      <c r="A40" s="131" t="s">
        <v>758</v>
      </c>
      <c r="B40" s="1259"/>
      <c r="C40" s="1260"/>
      <c r="D40" s="1260"/>
      <c r="E40" s="1260"/>
    </row>
    <row r="41" spans="1:5" s="2" customFormat="1" ht="9.9499999999999993">
      <c r="A41" s="131" t="s">
        <v>819</v>
      </c>
      <c r="B41" s="1259"/>
      <c r="C41" s="1260"/>
      <c r="D41" s="1260"/>
      <c r="E41" s="1260"/>
    </row>
    <row r="42" spans="1:5" s="2" customFormat="1" ht="9.9499999999999993">
      <c r="A42" s="131" t="s">
        <v>625</v>
      </c>
      <c r="B42" s="1259"/>
      <c r="C42" s="1260"/>
      <c r="D42" s="1260"/>
      <c r="E42" s="1260"/>
    </row>
    <row r="43" spans="1:5">
      <c r="A43" s="4"/>
      <c r="B43" s="9"/>
    </row>
    <row r="44" spans="1:5">
      <c r="A44" s="11"/>
      <c r="B44" s="12"/>
      <c r="C44" s="6"/>
      <c r="D44" s="6"/>
      <c r="E44" s="6"/>
    </row>
    <row r="45" spans="1:5" s="14" customFormat="1" ht="12.95">
      <c r="A45" s="13" t="s">
        <v>656</v>
      </c>
      <c r="B45" s="17" t="s">
        <v>811</v>
      </c>
      <c r="C45" s="2167" t="s">
        <v>689</v>
      </c>
      <c r="D45" s="2167"/>
      <c r="E45" s="2167"/>
    </row>
    <row r="46" spans="1:5" s="1" customFormat="1">
      <c r="A46" s="1251"/>
      <c r="B46" s="1258"/>
      <c r="C46" s="1254" t="s">
        <v>64</v>
      </c>
      <c r="D46" s="1255" t="s">
        <v>15</v>
      </c>
      <c r="E46" s="1255" t="s">
        <v>16</v>
      </c>
    </row>
    <row r="47" spans="1:5">
      <c r="A47" s="18" t="s">
        <v>223</v>
      </c>
      <c r="B47" s="20">
        <v>7.5999999999999998E-2</v>
      </c>
      <c r="C47" s="19">
        <v>21.365886933000009</v>
      </c>
      <c r="D47" s="19">
        <v>3.4863826379999998</v>
      </c>
      <c r="E47" s="19">
        <v>24.852269571000008</v>
      </c>
    </row>
    <row r="48" spans="1:5">
      <c r="A48" s="18" t="s">
        <v>19</v>
      </c>
      <c r="B48" s="20">
        <v>0.1178</v>
      </c>
      <c r="C48" s="19">
        <v>0.76849927399999995</v>
      </c>
      <c r="D48" s="19">
        <v>9.8038461999999979E-2</v>
      </c>
      <c r="E48" s="19">
        <v>0.86653773599999995</v>
      </c>
    </row>
    <row r="49" spans="1:5">
      <c r="A49" s="18" t="s">
        <v>810</v>
      </c>
      <c r="B49" s="20">
        <v>0.1152</v>
      </c>
      <c r="C49" s="19">
        <v>3.0759999999633022E-6</v>
      </c>
      <c r="D49" s="19">
        <v>0</v>
      </c>
      <c r="E49" s="19">
        <v>3.0759999999633022E-6</v>
      </c>
    </row>
    <row r="50" spans="1:5">
      <c r="A50" s="18" t="s">
        <v>31</v>
      </c>
      <c r="B50" s="20">
        <v>0.28910000000000002</v>
      </c>
      <c r="C50" s="19">
        <v>4.4540803300000009</v>
      </c>
      <c r="D50" s="19">
        <v>49.630851758000006</v>
      </c>
      <c r="E50" s="19">
        <v>54.084932088000009</v>
      </c>
    </row>
    <row r="51" spans="1:5">
      <c r="A51" s="18" t="s">
        <v>288</v>
      </c>
      <c r="B51" s="20">
        <v>0.1482</v>
      </c>
      <c r="C51" s="19">
        <v>4.7141821979999996</v>
      </c>
      <c r="D51" s="19">
        <v>5.2131648000000017E-2</v>
      </c>
      <c r="E51" s="19">
        <v>4.7663138459999992</v>
      </c>
    </row>
    <row r="52" spans="1:5">
      <c r="A52" s="18" t="s">
        <v>76</v>
      </c>
      <c r="B52" s="20">
        <v>0.6</v>
      </c>
      <c r="C52" s="19">
        <v>10.475663063999999</v>
      </c>
      <c r="D52" s="19">
        <v>7.7348112100000019</v>
      </c>
      <c r="E52" s="19">
        <v>18.210474273999999</v>
      </c>
    </row>
    <row r="53" spans="1:5">
      <c r="A53" s="18" t="s">
        <v>646</v>
      </c>
      <c r="B53" s="20">
        <v>0.1</v>
      </c>
      <c r="C53" s="19">
        <v>0.37072292299999993</v>
      </c>
      <c r="D53" s="19">
        <v>2.0537886819999991</v>
      </c>
      <c r="E53" s="19">
        <v>2.4245116049999988</v>
      </c>
    </row>
    <row r="54" spans="1:5">
      <c r="A54" s="1829" t="s">
        <v>824</v>
      </c>
      <c r="B54" s="1829"/>
      <c r="C54" s="1840">
        <f>SUM(C47:C53)</f>
        <v>42.149037798000009</v>
      </c>
      <c r="D54" s="1840">
        <f>SUM(D47:D53)</f>
        <v>63.056004398000006</v>
      </c>
      <c r="E54" s="1840">
        <f>SUM(E47:E53)</f>
        <v>105.20504219600002</v>
      </c>
    </row>
    <row r="55" spans="1:5" ht="12.95" thickBot="1">
      <c r="A55" s="1262" t="s">
        <v>821</v>
      </c>
      <c r="B55" s="1262"/>
      <c r="C55" s="1263">
        <v>816</v>
      </c>
      <c r="D55" s="1263">
        <v>622</v>
      </c>
      <c r="E55" s="1263">
        <v>1438</v>
      </c>
    </row>
    <row r="56" spans="1:5" ht="12.95" thickTop="1"/>
    <row r="58" spans="1:5" s="14" customFormat="1" ht="12.75" customHeight="1">
      <c r="A58" s="14" t="s">
        <v>825</v>
      </c>
    </row>
    <row r="59" spans="1:5" ht="12.75" customHeight="1">
      <c r="A59" s="29"/>
      <c r="B59" s="29"/>
      <c r="C59" s="29"/>
      <c r="D59" s="29"/>
      <c r="E59" s="29"/>
    </row>
    <row r="60" spans="1:5" s="14" customFormat="1" ht="12.75" customHeight="1">
      <c r="A60" s="13" t="s">
        <v>359</v>
      </c>
      <c r="B60" s="13"/>
      <c r="C60" s="2166" t="s">
        <v>804</v>
      </c>
      <c r="D60" s="2166"/>
      <c r="E60" s="2166"/>
    </row>
    <row r="61" spans="1:5" ht="12.75" customHeight="1">
      <c r="A61" s="1251"/>
      <c r="B61" s="1251" t="s">
        <v>811</v>
      </c>
      <c r="C61" s="1254" t="s">
        <v>64</v>
      </c>
      <c r="D61" s="1255" t="s">
        <v>15</v>
      </c>
      <c r="E61" s="1255" t="s">
        <v>16</v>
      </c>
    </row>
    <row r="62" spans="1:5" ht="12.75" customHeight="1">
      <c r="A62" s="1247" t="s">
        <v>352</v>
      </c>
      <c r="B62" s="20">
        <v>0.17</v>
      </c>
      <c r="C62" s="19">
        <v>6.2</v>
      </c>
      <c r="D62" s="19">
        <v>0</v>
      </c>
      <c r="E62" s="19">
        <v>6.2</v>
      </c>
    </row>
    <row r="63" spans="1:5" ht="12.75" customHeight="1">
      <c r="A63" s="1247" t="s">
        <v>795</v>
      </c>
      <c r="B63" s="20">
        <v>0.2132</v>
      </c>
      <c r="C63" s="19">
        <v>0.1</v>
      </c>
      <c r="D63" s="19">
        <v>0</v>
      </c>
      <c r="E63" s="19">
        <v>0.1</v>
      </c>
    </row>
    <row r="64" spans="1:5" ht="12.75" customHeight="1">
      <c r="A64" s="1247" t="s">
        <v>464</v>
      </c>
      <c r="B64" s="20">
        <v>0.3</v>
      </c>
      <c r="C64" s="19">
        <v>0</v>
      </c>
      <c r="D64" s="19">
        <v>0.6</v>
      </c>
      <c r="E64" s="19">
        <v>0.6</v>
      </c>
    </row>
    <row r="65" spans="1:5" ht="12.75" customHeight="1">
      <c r="A65" s="1247" t="s">
        <v>631</v>
      </c>
      <c r="B65" s="20">
        <v>5.8799999999999998E-2</v>
      </c>
      <c r="C65" s="19">
        <v>2.6</v>
      </c>
      <c r="D65" s="19">
        <v>0</v>
      </c>
      <c r="E65" s="19">
        <v>2.6</v>
      </c>
    </row>
    <row r="66" spans="1:5" ht="12.75" customHeight="1">
      <c r="A66" s="1247" t="s">
        <v>796</v>
      </c>
      <c r="B66" s="20">
        <v>0.75</v>
      </c>
      <c r="C66" s="19">
        <v>1.2</v>
      </c>
      <c r="D66" s="19">
        <v>0</v>
      </c>
      <c r="E66" s="19">
        <v>1.2</v>
      </c>
    </row>
    <row r="67" spans="1:5" ht="12.75" customHeight="1">
      <c r="A67" s="1247" t="s">
        <v>690</v>
      </c>
      <c r="B67" s="20">
        <v>8.5599999999999996E-2</v>
      </c>
      <c r="C67" s="19">
        <v>69.599999999999994</v>
      </c>
      <c r="D67" s="19">
        <v>0</v>
      </c>
      <c r="E67" s="19">
        <v>69.599999999999994</v>
      </c>
    </row>
    <row r="68" spans="1:5" ht="12.75" customHeight="1">
      <c r="A68" s="1247" t="s">
        <v>516</v>
      </c>
      <c r="B68" s="20">
        <v>0.255</v>
      </c>
      <c r="C68" s="19">
        <v>9</v>
      </c>
      <c r="D68" s="19">
        <v>28</v>
      </c>
      <c r="E68" s="19">
        <v>37</v>
      </c>
    </row>
    <row r="69" spans="1:5" ht="12.75" customHeight="1">
      <c r="A69" s="1247" t="s">
        <v>452</v>
      </c>
      <c r="B69" s="20">
        <v>9.6699999999999994E-2</v>
      </c>
      <c r="C69" s="19">
        <v>16.399999999999999</v>
      </c>
      <c r="D69" s="19">
        <v>0</v>
      </c>
      <c r="E69" s="19">
        <v>16.399999999999999</v>
      </c>
    </row>
    <row r="70" spans="1:5" ht="12.75" customHeight="1">
      <c r="A70" s="1247" t="s">
        <v>691</v>
      </c>
      <c r="B70" s="20">
        <v>0.23330000000000001</v>
      </c>
      <c r="C70" s="19">
        <v>38</v>
      </c>
      <c r="D70" s="19">
        <v>0</v>
      </c>
      <c r="E70" s="19">
        <v>38</v>
      </c>
    </row>
    <row r="71" spans="1:5" ht="12.75" customHeight="1">
      <c r="A71" s="1247" t="s">
        <v>444</v>
      </c>
      <c r="B71" s="20">
        <v>0.1333</v>
      </c>
      <c r="C71" s="19">
        <v>30.2</v>
      </c>
      <c r="D71" s="19">
        <v>0</v>
      </c>
      <c r="E71" s="19">
        <v>30.2</v>
      </c>
    </row>
    <row r="72" spans="1:5" ht="12.75" customHeight="1">
      <c r="A72" s="1247" t="s">
        <v>445</v>
      </c>
      <c r="B72" s="20">
        <v>0.1333</v>
      </c>
      <c r="C72" s="19">
        <v>33.6</v>
      </c>
      <c r="D72" s="19">
        <v>0</v>
      </c>
      <c r="E72" s="19">
        <v>33.6</v>
      </c>
    </row>
    <row r="73" spans="1:5" ht="12.75" customHeight="1">
      <c r="A73" s="1247" t="s">
        <v>692</v>
      </c>
      <c r="B73" s="20">
        <v>0.1333</v>
      </c>
      <c r="C73" s="19">
        <v>1.5</v>
      </c>
      <c r="D73" s="19">
        <v>0</v>
      </c>
      <c r="E73" s="19">
        <v>1.5</v>
      </c>
    </row>
    <row r="74" spans="1:5" ht="12.75" customHeight="1">
      <c r="A74" s="1247" t="s">
        <v>442</v>
      </c>
      <c r="B74" s="20">
        <v>0.23330000000000001</v>
      </c>
      <c r="C74" s="19">
        <v>57.6</v>
      </c>
      <c r="D74" s="19">
        <v>0</v>
      </c>
      <c r="E74" s="19">
        <v>57.6</v>
      </c>
    </row>
    <row r="75" spans="1:5" ht="12.75" customHeight="1">
      <c r="A75" s="1247" t="s">
        <v>454</v>
      </c>
      <c r="B75" s="20">
        <v>0.23330000000000001</v>
      </c>
      <c r="C75" s="19">
        <v>25.9</v>
      </c>
      <c r="D75" s="19">
        <v>0</v>
      </c>
      <c r="E75" s="19">
        <v>25.9</v>
      </c>
    </row>
    <row r="76" spans="1:5" ht="12.75" customHeight="1">
      <c r="A76" s="1247" t="s">
        <v>152</v>
      </c>
      <c r="B76" s="20">
        <v>0.31850000000000001</v>
      </c>
      <c r="C76" s="19">
        <v>0</v>
      </c>
      <c r="D76" s="19">
        <v>45.7</v>
      </c>
      <c r="E76" s="19">
        <v>45.7</v>
      </c>
    </row>
    <row r="77" spans="1:5" ht="12.75" customHeight="1">
      <c r="A77" s="1247" t="s">
        <v>150</v>
      </c>
      <c r="B77" s="20">
        <v>0.5</v>
      </c>
      <c r="C77" s="19">
        <v>25.7</v>
      </c>
      <c r="D77" s="19">
        <v>0</v>
      </c>
      <c r="E77" s="19">
        <v>25.7</v>
      </c>
    </row>
    <row r="78" spans="1:5" ht="12.75" customHeight="1">
      <c r="A78" s="1247" t="s">
        <v>449</v>
      </c>
      <c r="B78" s="20">
        <v>0.1333</v>
      </c>
      <c r="C78" s="19">
        <v>4.5999999999999996</v>
      </c>
      <c r="D78" s="19">
        <v>0</v>
      </c>
      <c r="E78" s="19">
        <v>4.5999999999999996</v>
      </c>
    </row>
    <row r="79" spans="1:5" ht="12.75" customHeight="1">
      <c r="A79" s="1247" t="s">
        <v>235</v>
      </c>
      <c r="B79" s="20">
        <v>0.4</v>
      </c>
      <c r="C79" s="19">
        <v>8</v>
      </c>
      <c r="D79" s="19">
        <v>0</v>
      </c>
      <c r="E79" s="19">
        <v>8</v>
      </c>
    </row>
    <row r="80" spans="1:5" ht="12.75" customHeight="1">
      <c r="A80" s="1247" t="s">
        <v>148</v>
      </c>
      <c r="B80" s="20">
        <v>0.05</v>
      </c>
      <c r="C80" s="19">
        <v>6.8</v>
      </c>
      <c r="D80" s="19">
        <v>0</v>
      </c>
      <c r="E80" s="19">
        <v>6.8</v>
      </c>
    </row>
    <row r="81" spans="1:5" ht="12.75" customHeight="1">
      <c r="A81" s="1247" t="s">
        <v>220</v>
      </c>
      <c r="B81" s="20">
        <v>0.15</v>
      </c>
      <c r="C81" s="19">
        <v>15.3</v>
      </c>
      <c r="D81" s="19">
        <v>0</v>
      </c>
      <c r="E81" s="19">
        <v>15.3</v>
      </c>
    </row>
    <row r="82" spans="1:5" ht="12.75" customHeight="1">
      <c r="A82" s="1247" t="s">
        <v>737</v>
      </c>
      <c r="B82" s="20">
        <v>0.08</v>
      </c>
      <c r="C82" s="19">
        <v>7.4</v>
      </c>
      <c r="D82" s="19">
        <v>0</v>
      </c>
      <c r="E82" s="19">
        <v>7.4</v>
      </c>
    </row>
    <row r="83" spans="1:5" ht="12.75" customHeight="1">
      <c r="A83" s="1247" t="s">
        <v>805</v>
      </c>
      <c r="B83" s="20">
        <v>0.25</v>
      </c>
      <c r="C83" s="19">
        <v>4.7</v>
      </c>
      <c r="D83" s="19">
        <v>0</v>
      </c>
      <c r="E83" s="19">
        <v>4.7</v>
      </c>
    </row>
    <row r="84" spans="1:5" ht="12.75" customHeight="1">
      <c r="A84" s="1247" t="s">
        <v>681</v>
      </c>
      <c r="B84" s="20">
        <v>0.3</v>
      </c>
      <c r="C84" s="19">
        <v>0.7</v>
      </c>
      <c r="D84" s="19">
        <v>0.2</v>
      </c>
      <c r="E84" s="19">
        <v>0.9</v>
      </c>
    </row>
    <row r="85" spans="1:5" ht="12.75" customHeight="1">
      <c r="A85" s="1247" t="s">
        <v>662</v>
      </c>
      <c r="B85" s="20">
        <v>0.25</v>
      </c>
      <c r="C85" s="19">
        <v>1.2</v>
      </c>
      <c r="D85" s="19">
        <v>0.2</v>
      </c>
      <c r="E85" s="19">
        <v>1.5</v>
      </c>
    </row>
    <row r="86" spans="1:5" ht="12.75" customHeight="1">
      <c r="A86" s="1247" t="s">
        <v>761</v>
      </c>
      <c r="B86" s="20">
        <v>0.18329999999999999</v>
      </c>
      <c r="C86" s="19">
        <v>0</v>
      </c>
      <c r="D86" s="19">
        <v>1.6</v>
      </c>
      <c r="E86" s="19">
        <v>1.6</v>
      </c>
    </row>
    <row r="87" spans="1:5" ht="12.75" customHeight="1">
      <c r="A87" s="1247" t="s">
        <v>763</v>
      </c>
      <c r="B87" s="20">
        <v>0.5</v>
      </c>
      <c r="C87" s="19">
        <v>0</v>
      </c>
      <c r="D87" s="19">
        <v>2.5</v>
      </c>
      <c r="E87" s="19">
        <v>2.5</v>
      </c>
    </row>
    <row r="88" spans="1:5" ht="12.75" customHeight="1">
      <c r="A88" s="1247" t="s">
        <v>764</v>
      </c>
      <c r="B88" s="20">
        <v>0.26669999999999999</v>
      </c>
      <c r="C88" s="19">
        <v>0</v>
      </c>
      <c r="D88" s="19">
        <v>1.4</v>
      </c>
      <c r="E88" s="19">
        <v>1.4</v>
      </c>
    </row>
    <row r="89" spans="1:5" ht="12.75" customHeight="1">
      <c r="A89" s="1247" t="s">
        <v>682</v>
      </c>
      <c r="B89" s="20">
        <v>0.35</v>
      </c>
      <c r="C89" s="19">
        <v>0.3</v>
      </c>
      <c r="D89" s="19">
        <v>0</v>
      </c>
      <c r="E89" s="19">
        <v>0.3</v>
      </c>
    </row>
    <row r="90" spans="1:5" ht="12.75" customHeight="1">
      <c r="A90" s="1247" t="s">
        <v>762</v>
      </c>
      <c r="B90" s="20">
        <v>0.25</v>
      </c>
      <c r="C90" s="19">
        <v>0</v>
      </c>
      <c r="D90" s="19">
        <v>0.8</v>
      </c>
      <c r="E90" s="19">
        <v>0.8</v>
      </c>
    </row>
    <row r="91" spans="1:5" ht="12.75" customHeight="1">
      <c r="A91" s="1247" t="s">
        <v>450</v>
      </c>
      <c r="B91" s="20">
        <v>0.1333</v>
      </c>
      <c r="C91" s="19">
        <v>12.3</v>
      </c>
      <c r="D91" s="19">
        <v>0</v>
      </c>
      <c r="E91" s="19">
        <v>12.3</v>
      </c>
    </row>
    <row r="92" spans="1:5" ht="12.75" customHeight="1">
      <c r="A92" s="1829" t="s">
        <v>766</v>
      </c>
      <c r="B92" s="1829"/>
      <c r="C92" s="1840">
        <f>SUM(C62:C91)</f>
        <v>378.9</v>
      </c>
      <c r="D92" s="1840">
        <f>SUM(D62:D91)</f>
        <v>81.000000000000014</v>
      </c>
      <c r="E92" s="1840">
        <f>SUM(E62:E91)</f>
        <v>459.99999999999994</v>
      </c>
    </row>
    <row r="93" spans="1:5" ht="12.75" customHeight="1"/>
    <row r="94" spans="1:5" ht="12.75" customHeight="1">
      <c r="A94" s="131" t="s">
        <v>660</v>
      </c>
    </row>
    <row r="95" spans="1:5" ht="12.75" customHeight="1"/>
    <row r="96" spans="1:5" ht="12.75" customHeight="1"/>
    <row r="97" ht="12.75" customHeight="1"/>
    <row r="98" ht="12.75" customHeight="1"/>
  </sheetData>
  <mergeCells count="3">
    <mergeCell ref="C5:E5"/>
    <mergeCell ref="C45:E45"/>
    <mergeCell ref="C60:E60"/>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J94"/>
  <sheetViews>
    <sheetView workbookViewId="0">
      <selection activeCell="B35" sqref="B35"/>
    </sheetView>
  </sheetViews>
  <sheetFormatPr defaultRowHeight="12.6"/>
  <cols>
    <col min="1" max="1" width="21.5703125" customWidth="1"/>
    <col min="2" max="2" width="21.5703125" style="10" bestFit="1" customWidth="1"/>
    <col min="3" max="3" width="24" style="7" customWidth="1"/>
    <col min="4" max="4" width="10.5703125" style="7" customWidth="1"/>
    <col min="5" max="5" width="11" style="7" customWidth="1"/>
  </cols>
  <sheetData>
    <row r="2" spans="1:10" s="21" customFormat="1" ht="18">
      <c r="A2" s="21" t="s">
        <v>826</v>
      </c>
      <c r="B2" s="22"/>
      <c r="C2" s="23"/>
      <c r="D2" s="23"/>
      <c r="E2" s="23"/>
    </row>
    <row r="3" spans="1:10">
      <c r="A3" s="5"/>
      <c r="B3" s="8"/>
      <c r="C3" s="6"/>
      <c r="D3" s="6"/>
      <c r="E3" s="6"/>
    </row>
    <row r="4" spans="1:10" s="1" customFormat="1">
      <c r="A4" s="1965" t="s">
        <v>816</v>
      </c>
      <c r="B4" s="1256"/>
      <c r="C4" s="1257"/>
      <c r="D4" s="1257"/>
      <c r="E4" s="1257"/>
      <c r="F4" s="24"/>
      <c r="G4" s="24"/>
      <c r="H4" s="24"/>
      <c r="I4" s="24"/>
      <c r="J4" s="24"/>
    </row>
    <row r="5" spans="1:10" s="14" customFormat="1" ht="12.95">
      <c r="A5" s="13" t="s">
        <v>817</v>
      </c>
      <c r="B5" s="17" t="s">
        <v>799</v>
      </c>
      <c r="C5" s="2167" t="s">
        <v>331</v>
      </c>
      <c r="D5" s="2167"/>
      <c r="E5" s="2167"/>
      <c r="G5" s="15"/>
      <c r="H5" s="15"/>
      <c r="I5" s="15"/>
      <c r="J5" s="15"/>
    </row>
    <row r="6" spans="1:10" s="1" customFormat="1">
      <c r="A6" s="1251"/>
      <c r="B6" s="1258"/>
      <c r="C6" s="1254" t="s">
        <v>64</v>
      </c>
      <c r="D6" s="1255" t="s">
        <v>15</v>
      </c>
      <c r="E6" s="1255" t="s">
        <v>16</v>
      </c>
      <c r="F6" s="24"/>
      <c r="G6" s="1264"/>
      <c r="H6" s="1264"/>
      <c r="I6" s="1264"/>
      <c r="J6" s="1264"/>
    </row>
    <row r="7" spans="1:10">
      <c r="A7" s="1247" t="s">
        <v>593</v>
      </c>
      <c r="B7" s="20">
        <v>0.32700000000000001</v>
      </c>
      <c r="C7" s="1247">
        <v>7.8037992740000002</v>
      </c>
      <c r="D7" s="1247">
        <v>1.2543843960000001</v>
      </c>
      <c r="E7" s="1247">
        <v>9.05818367</v>
      </c>
    </row>
    <row r="8" spans="1:10">
      <c r="A8" s="1247" t="s">
        <v>33</v>
      </c>
      <c r="B8" s="20">
        <v>0.45</v>
      </c>
      <c r="C8" s="1247">
        <v>23.986185812999999</v>
      </c>
      <c r="D8" s="1247">
        <v>2.1238414290000001</v>
      </c>
      <c r="E8" s="1247">
        <v>26.110027241999997</v>
      </c>
    </row>
    <row r="9" spans="1:10">
      <c r="A9" s="1247" t="s">
        <v>163</v>
      </c>
      <c r="B9" s="20">
        <v>0.65129999999999999</v>
      </c>
      <c r="C9" s="1247">
        <v>6.9991927250000003</v>
      </c>
      <c r="D9" s="1247"/>
      <c r="E9" s="1247">
        <v>6.9991927250000003</v>
      </c>
    </row>
    <row r="10" spans="1:10">
      <c r="A10" s="1247" t="s">
        <v>594</v>
      </c>
      <c r="B10" s="20">
        <v>0.58899999999999997</v>
      </c>
      <c r="C10" s="1247">
        <v>5.8686091869999997</v>
      </c>
      <c r="D10" s="1247"/>
      <c r="E10" s="1247">
        <v>5.8686091869999997</v>
      </c>
    </row>
    <row r="11" spans="1:10">
      <c r="A11" s="1247" t="s">
        <v>42</v>
      </c>
      <c r="B11" s="20">
        <v>0.38</v>
      </c>
      <c r="C11" s="1247">
        <v>66.015354055000003</v>
      </c>
      <c r="D11" s="1247">
        <v>1.887276484</v>
      </c>
      <c r="E11" s="1247">
        <v>67.902630539</v>
      </c>
    </row>
    <row r="12" spans="1:10">
      <c r="A12" s="1247" t="s">
        <v>47</v>
      </c>
      <c r="B12" s="20">
        <v>0.7</v>
      </c>
      <c r="C12" s="1247">
        <v>114.96594677000002</v>
      </c>
      <c r="D12" s="1247">
        <v>58.655772966999997</v>
      </c>
      <c r="E12" s="1247">
        <v>173.62171973700001</v>
      </c>
    </row>
    <row r="13" spans="1:10">
      <c r="A13" s="1247" t="s">
        <v>51</v>
      </c>
      <c r="B13" s="20">
        <v>0.1241</v>
      </c>
      <c r="C13" s="1247">
        <v>12.207563</v>
      </c>
      <c r="D13" s="1247">
        <v>2.6856091210000002</v>
      </c>
      <c r="E13" s="1247">
        <v>14.893172121000001</v>
      </c>
    </row>
    <row r="14" spans="1:10">
      <c r="A14" s="1247" t="s">
        <v>173</v>
      </c>
      <c r="B14" s="1137" t="s">
        <v>162</v>
      </c>
      <c r="C14" s="1247">
        <v>0.14973829699999999</v>
      </c>
      <c r="D14" s="1247">
        <v>0.82811890099999996</v>
      </c>
      <c r="E14" s="1247">
        <v>0.97785719799999993</v>
      </c>
    </row>
    <row r="15" spans="1:10">
      <c r="A15" s="1247" t="s">
        <v>419</v>
      </c>
      <c r="B15" s="20">
        <v>0.1988</v>
      </c>
      <c r="C15" s="1247">
        <v>0.75778409899999999</v>
      </c>
      <c r="D15" s="1247">
        <v>3.8999095600000002</v>
      </c>
      <c r="E15" s="1247">
        <v>4.6576936590000004</v>
      </c>
    </row>
    <row r="16" spans="1:10">
      <c r="A16" s="1247" t="s">
        <v>56</v>
      </c>
      <c r="B16" s="20">
        <v>0.55300000000000005</v>
      </c>
      <c r="C16" s="1247">
        <v>67.159874911999992</v>
      </c>
      <c r="D16" s="1247">
        <v>41.991514615</v>
      </c>
      <c r="E16" s="1247">
        <v>109.15138952699999</v>
      </c>
    </row>
    <row r="17" spans="1:5">
      <c r="A17" s="1247" t="s">
        <v>57</v>
      </c>
      <c r="B17" s="20">
        <v>0.58550000000000002</v>
      </c>
      <c r="C17" s="1247">
        <v>20.876861077000001</v>
      </c>
      <c r="D17" s="1247">
        <v>35.491878022000002</v>
      </c>
      <c r="E17" s="1247">
        <v>56.368739099000003</v>
      </c>
    </row>
    <row r="18" spans="1:5">
      <c r="A18" s="1247" t="s">
        <v>60</v>
      </c>
      <c r="B18" s="20">
        <v>0.43969999999999998</v>
      </c>
      <c r="C18" s="1247">
        <v>5.733771494</v>
      </c>
      <c r="D18" s="1247">
        <v>5.8839319779999997</v>
      </c>
      <c r="E18" s="1247">
        <v>11.617703471999999</v>
      </c>
    </row>
    <row r="19" spans="1:5">
      <c r="A19" s="1247" t="s">
        <v>68</v>
      </c>
      <c r="B19" s="20">
        <v>0.2</v>
      </c>
      <c r="C19" s="1247">
        <v>4.4057056699999997</v>
      </c>
      <c r="D19" s="1247">
        <v>7.8434226369999998</v>
      </c>
      <c r="E19" s="1247">
        <v>12.249128306999999</v>
      </c>
    </row>
    <row r="20" spans="1:5">
      <c r="A20" s="1247" t="s">
        <v>71</v>
      </c>
      <c r="B20" s="1137" t="s">
        <v>164</v>
      </c>
      <c r="C20" s="1247">
        <v>35.327056671000001</v>
      </c>
      <c r="D20" s="1247">
        <v>3.1066708790000002</v>
      </c>
      <c r="E20" s="1247">
        <v>38.43372755</v>
      </c>
    </row>
    <row r="21" spans="1:5">
      <c r="A21" s="1247" t="s">
        <v>74</v>
      </c>
      <c r="B21" s="1137" t="s">
        <v>167</v>
      </c>
      <c r="C21" s="1247">
        <v>80.822736988000003</v>
      </c>
      <c r="D21" s="1247">
        <v>45.690571538</v>
      </c>
      <c r="E21" s="1247">
        <v>126.513308526</v>
      </c>
    </row>
    <row r="22" spans="1:5">
      <c r="A22" s="1247" t="s">
        <v>178</v>
      </c>
      <c r="B22" s="1137" t="s">
        <v>174</v>
      </c>
      <c r="C22" s="1247">
        <v>36.419362187999994</v>
      </c>
      <c r="D22" s="1247">
        <v>135.22636077000001</v>
      </c>
      <c r="E22" s="1247">
        <v>171.64572295799999</v>
      </c>
    </row>
    <row r="23" spans="1:5">
      <c r="A23" s="1247" t="s">
        <v>83</v>
      </c>
      <c r="B23" s="1137" t="s">
        <v>175</v>
      </c>
      <c r="C23" s="1247">
        <v>53.714659230999999</v>
      </c>
      <c r="D23" s="1247">
        <v>1.87929956</v>
      </c>
      <c r="E23" s="1247">
        <v>55.593958790999999</v>
      </c>
    </row>
    <row r="24" spans="1:5">
      <c r="A24" s="1247" t="s">
        <v>85</v>
      </c>
      <c r="B24" s="20">
        <v>0.33529999999999999</v>
      </c>
      <c r="C24" s="1247">
        <v>2.4085052089999999</v>
      </c>
      <c r="D24" s="1247">
        <v>9.6685545049999995</v>
      </c>
      <c r="E24" s="1247">
        <v>12.077059713999999</v>
      </c>
    </row>
    <row r="25" spans="1:5">
      <c r="A25" s="1247" t="s">
        <v>88</v>
      </c>
      <c r="B25" s="1137" t="s">
        <v>176</v>
      </c>
      <c r="C25" s="1247">
        <v>70.596638792000007</v>
      </c>
      <c r="D25" s="1247">
        <v>28.282720001000001</v>
      </c>
      <c r="E25" s="1247">
        <v>98.879358792999994</v>
      </c>
    </row>
    <row r="26" spans="1:5">
      <c r="A26" s="1247" t="s">
        <v>466</v>
      </c>
      <c r="B26" s="20">
        <v>0.41499999999999998</v>
      </c>
      <c r="C26" s="1247">
        <v>15.277732670000001</v>
      </c>
      <c r="D26" s="1247">
        <v>5.0133076999999998E-2</v>
      </c>
      <c r="E26" s="1247">
        <v>15.327865747000001</v>
      </c>
    </row>
    <row r="27" spans="1:5">
      <c r="A27" s="1247" t="s">
        <v>105</v>
      </c>
      <c r="B27" s="20">
        <v>0.30580000000000002</v>
      </c>
      <c r="C27" s="1247">
        <v>8.0453323300000008</v>
      </c>
      <c r="D27" s="1247">
        <v>201.96896615399999</v>
      </c>
      <c r="E27" s="1247">
        <v>210.01429848399999</v>
      </c>
    </row>
    <row r="28" spans="1:5">
      <c r="A28" s="1247" t="s">
        <v>106</v>
      </c>
      <c r="B28" s="20">
        <v>0.30580000000000002</v>
      </c>
      <c r="C28" s="1247">
        <v>47.141049658999997</v>
      </c>
      <c r="D28" s="1247"/>
      <c r="E28" s="1247">
        <v>47.141049658999997</v>
      </c>
    </row>
    <row r="29" spans="1:5">
      <c r="A29" s="1247" t="s">
        <v>636</v>
      </c>
      <c r="B29" s="20">
        <v>0.28849999999999998</v>
      </c>
      <c r="C29" s="1247">
        <v>1.083447659</v>
      </c>
      <c r="D29" s="1247">
        <v>0.86504780199999998</v>
      </c>
      <c r="E29" s="1247">
        <v>1.9484954609999998</v>
      </c>
    </row>
    <row r="30" spans="1:5">
      <c r="A30" s="1247" t="s">
        <v>225</v>
      </c>
      <c r="B30" s="20">
        <v>0.18</v>
      </c>
      <c r="C30" s="1247">
        <v>2.6391937140000001</v>
      </c>
      <c r="D30" s="1247">
        <v>2.8422308E-2</v>
      </c>
      <c r="E30" s="1247">
        <v>2.6676160220000003</v>
      </c>
    </row>
    <row r="31" spans="1:5">
      <c r="A31" s="1247" t="s">
        <v>112</v>
      </c>
      <c r="B31" s="20">
        <v>0.41499999999999998</v>
      </c>
      <c r="C31" s="1247">
        <v>27.755334394999998</v>
      </c>
      <c r="D31" s="1247">
        <v>2.1436110990000001</v>
      </c>
      <c r="E31" s="1247">
        <v>29.898945493999999</v>
      </c>
    </row>
    <row r="32" spans="1:5">
      <c r="A32" s="1247" t="s">
        <v>113</v>
      </c>
      <c r="B32" s="20">
        <v>0.53200000000000003</v>
      </c>
      <c r="C32" s="1247">
        <v>19.621980209</v>
      </c>
      <c r="D32" s="1247">
        <v>12.143619341000001</v>
      </c>
      <c r="E32" s="1247">
        <v>31.765599550000001</v>
      </c>
    </row>
    <row r="33" spans="1:10">
      <c r="A33" s="1247" t="s">
        <v>460</v>
      </c>
      <c r="B33" s="20">
        <v>0.59599999999999997</v>
      </c>
      <c r="C33" s="1247">
        <v>5.5014231320000002</v>
      </c>
      <c r="D33" s="1247"/>
      <c r="E33" s="1247">
        <v>5.5014231320000002</v>
      </c>
    </row>
    <row r="34" spans="1:10">
      <c r="A34" s="1247" t="s">
        <v>114</v>
      </c>
      <c r="B34" s="20">
        <v>0.34570000000000001</v>
      </c>
      <c r="C34" s="1247">
        <v>58.283613341000006</v>
      </c>
      <c r="D34" s="1247">
        <v>62.980118681</v>
      </c>
      <c r="E34" s="1247">
        <v>121.263732022</v>
      </c>
    </row>
    <row r="35" spans="1:10">
      <c r="A35" s="1829" t="s">
        <v>823</v>
      </c>
      <c r="B35" s="1829"/>
      <c r="C35" s="1829">
        <v>801.56845256099996</v>
      </c>
      <c r="D35" s="1829">
        <v>666.57975582500001</v>
      </c>
      <c r="E35" s="1829">
        <v>1468.1482083859996</v>
      </c>
    </row>
    <row r="36" spans="1:10">
      <c r="A36" s="4"/>
      <c r="B36" s="9"/>
    </row>
    <row r="37" spans="1:10" s="2" customFormat="1" ht="9.9499999999999993">
      <c r="A37" s="131" t="s">
        <v>818</v>
      </c>
      <c r="B37" s="1259"/>
      <c r="C37" s="1260"/>
      <c r="D37" s="1260"/>
      <c r="E37" s="1260"/>
      <c r="F37" s="55"/>
      <c r="G37" s="55"/>
      <c r="H37" s="55"/>
      <c r="I37" s="55"/>
      <c r="J37" s="55"/>
    </row>
    <row r="38" spans="1:10" s="2" customFormat="1" ht="9.9499999999999993">
      <c r="A38" s="131" t="s">
        <v>756</v>
      </c>
      <c r="B38" s="1259"/>
      <c r="C38" s="1260"/>
      <c r="D38" s="1260"/>
      <c r="E38" s="1260"/>
      <c r="F38" s="55"/>
      <c r="G38" s="55"/>
      <c r="H38" s="55"/>
      <c r="I38" s="55"/>
      <c r="J38" s="55"/>
    </row>
    <row r="39" spans="1:10" s="2" customFormat="1" ht="9.9499999999999993">
      <c r="A39" s="131" t="s">
        <v>757</v>
      </c>
      <c r="B39" s="1259"/>
      <c r="C39" s="1260"/>
      <c r="D39" s="1260"/>
      <c r="E39" s="1260"/>
      <c r="F39" s="55"/>
      <c r="G39" s="55"/>
      <c r="H39" s="55"/>
      <c r="I39" s="55"/>
      <c r="J39" s="55"/>
    </row>
    <row r="40" spans="1:10" s="2" customFormat="1" ht="9.9499999999999993">
      <c r="A40" s="131" t="s">
        <v>758</v>
      </c>
      <c r="B40" s="1259"/>
      <c r="C40" s="1260"/>
      <c r="D40" s="1260"/>
      <c r="E40" s="1260"/>
      <c r="F40" s="55"/>
      <c r="G40" s="55"/>
      <c r="H40" s="55"/>
      <c r="I40" s="55"/>
      <c r="J40" s="55"/>
    </row>
    <row r="41" spans="1:10" s="2" customFormat="1" ht="9.9499999999999993">
      <c r="A41" s="131" t="s">
        <v>819</v>
      </c>
      <c r="B41" s="1259"/>
      <c r="C41" s="1260"/>
      <c r="D41" s="1260"/>
      <c r="E41" s="1260"/>
      <c r="F41" s="55"/>
      <c r="G41" s="55"/>
      <c r="H41" s="55"/>
      <c r="I41" s="55"/>
      <c r="J41" s="55"/>
    </row>
    <row r="42" spans="1:10" s="2" customFormat="1" ht="9.9499999999999993">
      <c r="A42" s="131" t="s">
        <v>625</v>
      </c>
      <c r="B42" s="1259"/>
      <c r="C42" s="1260"/>
      <c r="D42" s="1260"/>
      <c r="E42" s="1260"/>
      <c r="F42" s="55"/>
      <c r="G42" s="55"/>
      <c r="H42" s="55"/>
      <c r="I42" s="55"/>
      <c r="J42" s="55"/>
    </row>
    <row r="43" spans="1:10">
      <c r="A43" s="4"/>
      <c r="B43" s="9"/>
    </row>
    <row r="44" spans="1:10">
      <c r="A44" s="11"/>
      <c r="B44" s="12"/>
      <c r="C44" s="6"/>
      <c r="D44" s="6"/>
      <c r="E44" s="6"/>
    </row>
    <row r="45" spans="1:10" s="14" customFormat="1" ht="12.95">
      <c r="A45" s="13" t="s">
        <v>656</v>
      </c>
      <c r="B45" s="17" t="s">
        <v>811</v>
      </c>
      <c r="C45" s="2167" t="s">
        <v>689</v>
      </c>
      <c r="D45" s="2167"/>
      <c r="E45" s="2167"/>
    </row>
    <row r="46" spans="1:10" s="1" customFormat="1">
      <c r="A46" s="1251"/>
      <c r="B46" s="1258"/>
      <c r="C46" s="1254" t="s">
        <v>64</v>
      </c>
      <c r="D46" s="1255" t="s">
        <v>15</v>
      </c>
      <c r="E46" s="1255" t="s">
        <v>16</v>
      </c>
      <c r="F46" s="24"/>
      <c r="G46" s="1264"/>
      <c r="H46" s="1264"/>
      <c r="I46" s="1264"/>
      <c r="J46" s="1264"/>
    </row>
    <row r="47" spans="1:10">
      <c r="A47" s="1247" t="s">
        <v>223</v>
      </c>
      <c r="B47" s="20">
        <v>7.5999999999999998E-2</v>
      </c>
      <c r="C47" s="1247">
        <v>22.751506186999997</v>
      </c>
      <c r="D47" s="1247">
        <v>4.4258396700000002</v>
      </c>
      <c r="E47" s="1247">
        <v>27.177345856999999</v>
      </c>
    </row>
    <row r="48" spans="1:10">
      <c r="A48" s="1247" t="s">
        <v>19</v>
      </c>
      <c r="B48" s="20">
        <v>0.1178</v>
      </c>
      <c r="C48" s="1247">
        <v>0.92159767000000004</v>
      </c>
      <c r="D48" s="1247"/>
      <c r="E48" s="1247">
        <v>0.92100338400000004</v>
      </c>
    </row>
    <row r="49" spans="1:10">
      <c r="A49" s="1247" t="s">
        <v>810</v>
      </c>
      <c r="B49" s="20">
        <v>0.1152</v>
      </c>
      <c r="C49" s="1247">
        <v>0.38030000000000003</v>
      </c>
      <c r="D49" s="1247"/>
      <c r="E49" s="1247">
        <v>0.38030000000000003</v>
      </c>
    </row>
    <row r="50" spans="1:10">
      <c r="A50" s="1247" t="s">
        <v>31</v>
      </c>
      <c r="B50" s="20">
        <v>0.28910000000000002</v>
      </c>
      <c r="C50" s="1247">
        <v>4.0426037360000002</v>
      </c>
      <c r="D50" s="1247">
        <v>45.395389999999999</v>
      </c>
      <c r="E50" s="1247">
        <v>49.437993735999996</v>
      </c>
    </row>
    <row r="51" spans="1:10">
      <c r="A51" s="1247" t="s">
        <v>288</v>
      </c>
      <c r="B51" s="20">
        <v>0.1482</v>
      </c>
      <c r="C51" s="1247">
        <v>4.7796396699999999</v>
      </c>
      <c r="D51" s="1247">
        <v>8.9691978000000006E-2</v>
      </c>
      <c r="E51" s="1247">
        <v>4.8693316480000002</v>
      </c>
    </row>
    <row r="52" spans="1:10">
      <c r="A52" s="1247" t="s">
        <v>76</v>
      </c>
      <c r="B52" s="20">
        <v>0.6</v>
      </c>
      <c r="C52" s="1247">
        <v>10.02390022</v>
      </c>
      <c r="D52" s="1247">
        <v>5.6619535159999996</v>
      </c>
      <c r="E52" s="1247">
        <v>15.685853735999999</v>
      </c>
    </row>
    <row r="53" spans="1:10">
      <c r="A53" s="1247" t="s">
        <v>646</v>
      </c>
      <c r="B53" s="20">
        <v>0.1</v>
      </c>
      <c r="C53" s="1247">
        <v>0.44965896700000002</v>
      </c>
      <c r="D53" s="1247">
        <v>2.147101868</v>
      </c>
      <c r="E53" s="1247">
        <v>2.596760835</v>
      </c>
    </row>
    <row r="54" spans="1:10">
      <c r="A54" s="1829" t="s">
        <v>824</v>
      </c>
      <c r="B54" s="1829"/>
      <c r="C54" s="1829">
        <v>43.349206449999997</v>
      </c>
      <c r="D54" s="1829">
        <v>57.719382746000001</v>
      </c>
      <c r="E54" s="1829">
        <v>101.06858919599999</v>
      </c>
    </row>
    <row r="55" spans="1:10" ht="12.95" thickBot="1">
      <c r="A55" s="1262" t="s">
        <v>821</v>
      </c>
      <c r="B55" s="1262"/>
      <c r="C55" s="1262">
        <v>844.91765901099996</v>
      </c>
      <c r="D55" s="1262">
        <v>724.29913857099996</v>
      </c>
      <c r="E55" s="1262">
        <v>1569.2167975819996</v>
      </c>
    </row>
    <row r="56" spans="1:10" ht="12.95" thickTop="1"/>
    <row r="58" spans="1:10" s="14" customFormat="1" ht="12.95">
      <c r="A58" s="14" t="s">
        <v>825</v>
      </c>
      <c r="H58" s="16"/>
      <c r="I58" s="16"/>
      <c r="J58" s="16"/>
    </row>
    <row r="59" spans="1:10">
      <c r="A59" s="29"/>
      <c r="B59" s="29"/>
      <c r="C59" s="29"/>
      <c r="D59" s="29"/>
      <c r="E59" s="29"/>
    </row>
    <row r="60" spans="1:10" s="14" customFormat="1" ht="12.95">
      <c r="A60" s="13" t="s">
        <v>359</v>
      </c>
      <c r="B60" s="13"/>
      <c r="C60" s="2166" t="s">
        <v>804</v>
      </c>
      <c r="D60" s="2166"/>
      <c r="E60" s="2166"/>
    </row>
    <row r="61" spans="1:10">
      <c r="A61" s="1251"/>
      <c r="B61" s="1251" t="s">
        <v>811</v>
      </c>
      <c r="C61" s="1254" t="s">
        <v>64</v>
      </c>
      <c r="D61" s="1255" t="s">
        <v>15</v>
      </c>
      <c r="E61" s="1255" t="s">
        <v>16</v>
      </c>
    </row>
    <row r="62" spans="1:10">
      <c r="A62" s="1247" t="s">
        <v>352</v>
      </c>
      <c r="B62" s="20">
        <v>0.17</v>
      </c>
      <c r="C62" s="1247">
        <v>6.8</v>
      </c>
      <c r="D62" s="1247">
        <v>0</v>
      </c>
      <c r="E62" s="1247">
        <v>6.8</v>
      </c>
    </row>
    <row r="63" spans="1:10">
      <c r="A63" s="1247" t="s">
        <v>795</v>
      </c>
      <c r="B63" s="20">
        <v>0.2132</v>
      </c>
      <c r="C63" s="1247">
        <v>0</v>
      </c>
      <c r="D63" s="1247">
        <v>0</v>
      </c>
      <c r="E63" s="1247">
        <v>0</v>
      </c>
    </row>
    <row r="64" spans="1:10">
      <c r="A64" s="1247" t="s">
        <v>464</v>
      </c>
      <c r="B64" s="20">
        <v>0.3</v>
      </c>
      <c r="C64" s="1247">
        <v>0</v>
      </c>
      <c r="D64" s="1247">
        <v>0.8</v>
      </c>
      <c r="E64" s="1247">
        <v>0.8</v>
      </c>
    </row>
    <row r="65" spans="1:5">
      <c r="A65" s="1247" t="s">
        <v>631</v>
      </c>
      <c r="B65" s="20">
        <v>5.8799999999999998E-2</v>
      </c>
      <c r="C65" s="1247">
        <v>4.0999999999999996</v>
      </c>
      <c r="D65" s="1247">
        <v>0.1</v>
      </c>
      <c r="E65" s="1247">
        <v>4.2</v>
      </c>
    </row>
    <row r="66" spans="1:5">
      <c r="A66" s="1247" t="s">
        <v>796</v>
      </c>
      <c r="B66" s="20">
        <v>0.75</v>
      </c>
      <c r="C66" s="1247">
        <v>1.4</v>
      </c>
      <c r="D66" s="1247">
        <v>0</v>
      </c>
      <c r="E66" s="1247">
        <v>1.4</v>
      </c>
    </row>
    <row r="67" spans="1:5">
      <c r="A67" s="1247" t="s">
        <v>690</v>
      </c>
      <c r="B67" s="20">
        <v>8.5599999999999996E-2</v>
      </c>
      <c r="C67" s="1247">
        <v>63</v>
      </c>
      <c r="D67" s="1247">
        <v>0</v>
      </c>
      <c r="E67" s="1247">
        <v>63</v>
      </c>
    </row>
    <row r="68" spans="1:5">
      <c r="A68" s="1247" t="s">
        <v>516</v>
      </c>
      <c r="B68" s="20">
        <v>0.255</v>
      </c>
      <c r="C68" s="1247">
        <v>10.4</v>
      </c>
      <c r="D68" s="1247">
        <v>30.8</v>
      </c>
      <c r="E68" s="1247">
        <v>41.2</v>
      </c>
    </row>
    <row r="69" spans="1:5">
      <c r="A69" s="1247" t="s">
        <v>452</v>
      </c>
      <c r="B69" s="20">
        <v>9.6699999999999994E-2</v>
      </c>
      <c r="C69" s="1247">
        <v>16.2</v>
      </c>
      <c r="D69" s="1247">
        <v>0</v>
      </c>
      <c r="E69" s="1247">
        <v>16.2</v>
      </c>
    </row>
    <row r="70" spans="1:5">
      <c r="A70" s="1247" t="s">
        <v>691</v>
      </c>
      <c r="B70" s="20">
        <v>0.23330000000000001</v>
      </c>
      <c r="C70" s="1247">
        <v>40.5</v>
      </c>
      <c r="D70" s="1247">
        <v>0</v>
      </c>
      <c r="E70" s="1247">
        <v>40.5</v>
      </c>
    </row>
    <row r="71" spans="1:5">
      <c r="A71" s="1247" t="s">
        <v>444</v>
      </c>
      <c r="B71" s="20">
        <v>0.1333</v>
      </c>
      <c r="C71" s="1247">
        <v>31.2</v>
      </c>
      <c r="D71" s="1247">
        <v>0</v>
      </c>
      <c r="E71" s="1247">
        <v>31.2</v>
      </c>
    </row>
    <row r="72" spans="1:5">
      <c r="A72" s="1247" t="s">
        <v>445</v>
      </c>
      <c r="B72" s="20">
        <v>0.1333</v>
      </c>
      <c r="C72" s="1247">
        <v>33.6</v>
      </c>
      <c r="D72" s="1247">
        <v>0</v>
      </c>
      <c r="E72" s="1247">
        <v>33.6</v>
      </c>
    </row>
    <row r="73" spans="1:5">
      <c r="A73" s="1247" t="s">
        <v>692</v>
      </c>
      <c r="B73" s="20">
        <v>0.1333</v>
      </c>
      <c r="C73" s="1247">
        <v>1.8</v>
      </c>
      <c r="D73" s="1247">
        <v>0</v>
      </c>
      <c r="E73" s="1247">
        <v>1.8</v>
      </c>
    </row>
    <row r="74" spans="1:5">
      <c r="A74" s="1247" t="s">
        <v>442</v>
      </c>
      <c r="B74" s="20">
        <v>0.23330000000000001</v>
      </c>
      <c r="C74" s="1247">
        <v>59</v>
      </c>
      <c r="D74" s="1247">
        <v>0</v>
      </c>
      <c r="E74" s="1247">
        <v>59</v>
      </c>
    </row>
    <row r="75" spans="1:5">
      <c r="A75" s="1247" t="s">
        <v>454</v>
      </c>
      <c r="B75" s="20">
        <v>0.23330000000000001</v>
      </c>
      <c r="C75" s="1247">
        <v>23.7</v>
      </c>
      <c r="D75" s="1247">
        <v>0</v>
      </c>
      <c r="E75" s="1247">
        <v>23.7</v>
      </c>
    </row>
    <row r="76" spans="1:5">
      <c r="A76" s="1247" t="s">
        <v>152</v>
      </c>
      <c r="B76" s="20">
        <v>0.31850000000000001</v>
      </c>
      <c r="C76" s="1247">
        <v>0</v>
      </c>
      <c r="D76" s="1247">
        <v>48.5</v>
      </c>
      <c r="E76" s="1247">
        <v>48.5</v>
      </c>
    </row>
    <row r="77" spans="1:5">
      <c r="A77" s="1247" t="s">
        <v>150</v>
      </c>
      <c r="B77" s="20">
        <v>0.5</v>
      </c>
      <c r="C77" s="1247">
        <v>26.5</v>
      </c>
      <c r="D77" s="1247">
        <v>0</v>
      </c>
      <c r="E77" s="1247">
        <v>26.5</v>
      </c>
    </row>
    <row r="78" spans="1:5">
      <c r="A78" s="1247" t="s">
        <v>449</v>
      </c>
      <c r="B78" s="20">
        <v>0.1333</v>
      </c>
      <c r="C78" s="1247">
        <v>4.7</v>
      </c>
      <c r="D78" s="1247">
        <v>0</v>
      </c>
      <c r="E78" s="1247">
        <v>4.7</v>
      </c>
    </row>
    <row r="79" spans="1:5">
      <c r="A79" s="1247" t="s">
        <v>235</v>
      </c>
      <c r="B79" s="20">
        <v>0.4</v>
      </c>
      <c r="C79" s="1247">
        <v>7.8</v>
      </c>
      <c r="D79" s="1247">
        <v>0</v>
      </c>
      <c r="E79" s="1247">
        <v>7.8</v>
      </c>
    </row>
    <row r="80" spans="1:5">
      <c r="A80" s="1247" t="s">
        <v>148</v>
      </c>
      <c r="B80" s="20">
        <v>0.05</v>
      </c>
      <c r="C80" s="1247">
        <v>6.6</v>
      </c>
      <c r="D80" s="1247">
        <v>0</v>
      </c>
      <c r="E80" s="1247">
        <v>6.6</v>
      </c>
    </row>
    <row r="81" spans="1:5">
      <c r="A81" s="1247" t="s">
        <v>220</v>
      </c>
      <c r="B81" s="20">
        <v>0.15</v>
      </c>
      <c r="C81" s="1247">
        <v>17</v>
      </c>
      <c r="D81" s="1247">
        <v>0</v>
      </c>
      <c r="E81" s="1247">
        <v>17</v>
      </c>
    </row>
    <row r="82" spans="1:5">
      <c r="A82" s="1247" t="s">
        <v>737</v>
      </c>
      <c r="B82" s="20">
        <v>0.08</v>
      </c>
      <c r="C82" s="1247">
        <v>7.3</v>
      </c>
      <c r="D82" s="1247">
        <v>0</v>
      </c>
      <c r="E82" s="1247">
        <v>7.3</v>
      </c>
    </row>
    <row r="83" spans="1:5">
      <c r="A83" s="1247" t="s">
        <v>805</v>
      </c>
      <c r="B83" s="20">
        <v>0.25</v>
      </c>
      <c r="C83" s="1247">
        <v>4.8</v>
      </c>
      <c r="D83" s="1247">
        <v>0</v>
      </c>
      <c r="E83" s="1247">
        <v>4.8</v>
      </c>
    </row>
    <row r="84" spans="1:5">
      <c r="A84" s="1247" t="s">
        <v>681</v>
      </c>
      <c r="B84" s="20">
        <v>0.3</v>
      </c>
      <c r="C84" s="1247">
        <v>1.3</v>
      </c>
      <c r="D84" s="1247">
        <v>0.2</v>
      </c>
      <c r="E84" s="1247">
        <v>1.6</v>
      </c>
    </row>
    <row r="85" spans="1:5">
      <c r="A85" s="1247" t="s">
        <v>662</v>
      </c>
      <c r="B85" s="20">
        <v>0.25</v>
      </c>
      <c r="C85" s="1247">
        <v>1</v>
      </c>
      <c r="D85" s="1247">
        <v>0</v>
      </c>
      <c r="E85" s="1247">
        <v>1</v>
      </c>
    </row>
    <row r="86" spans="1:5">
      <c r="A86" s="1247" t="s">
        <v>761</v>
      </c>
      <c r="B86" s="20">
        <v>0.18329999999999999</v>
      </c>
      <c r="C86" s="1247">
        <v>0</v>
      </c>
      <c r="D86" s="1247">
        <v>5.6</v>
      </c>
      <c r="E86" s="1247">
        <v>5.6</v>
      </c>
    </row>
    <row r="87" spans="1:5">
      <c r="A87" s="1247" t="s">
        <v>763</v>
      </c>
      <c r="B87" s="20">
        <v>0.5</v>
      </c>
      <c r="C87" s="1247">
        <v>0</v>
      </c>
      <c r="D87" s="1247">
        <v>7.9</v>
      </c>
      <c r="E87" s="1247">
        <v>7.9</v>
      </c>
    </row>
    <row r="88" spans="1:5">
      <c r="A88" s="1247" t="s">
        <v>764</v>
      </c>
      <c r="B88" s="20">
        <v>0.26669999999999999</v>
      </c>
      <c r="C88" s="1247">
        <v>0</v>
      </c>
      <c r="D88" s="1247">
        <v>5.2</v>
      </c>
      <c r="E88" s="1247">
        <v>5.2</v>
      </c>
    </row>
    <row r="89" spans="1:5">
      <c r="A89" s="1247" t="s">
        <v>682</v>
      </c>
      <c r="B89" s="20">
        <v>0.35</v>
      </c>
      <c r="C89" s="1247">
        <v>0.3</v>
      </c>
      <c r="D89" s="1247">
        <v>0</v>
      </c>
      <c r="E89" s="1247">
        <v>0.4</v>
      </c>
    </row>
    <row r="90" spans="1:5">
      <c r="A90" s="1247" t="s">
        <v>762</v>
      </c>
      <c r="B90" s="20">
        <v>0.25</v>
      </c>
      <c r="C90" s="1247">
        <v>0</v>
      </c>
      <c r="D90" s="1247">
        <v>0.6</v>
      </c>
      <c r="E90" s="1247">
        <v>0.6</v>
      </c>
    </row>
    <row r="91" spans="1:5">
      <c r="A91" s="1247" t="s">
        <v>450</v>
      </c>
      <c r="B91" s="20">
        <v>0.1333</v>
      </c>
      <c r="C91" s="1247">
        <v>10.1</v>
      </c>
      <c r="D91" s="1247">
        <v>0</v>
      </c>
      <c r="E91" s="1247">
        <v>10.1</v>
      </c>
    </row>
    <row r="92" spans="1:5">
      <c r="A92" s="1829" t="s">
        <v>766</v>
      </c>
      <c r="B92" s="1829"/>
      <c r="C92" s="1840">
        <f>SUM(C62:C91)</f>
        <v>379.10000000000008</v>
      </c>
      <c r="D92" s="1840">
        <f>SUM(D62:D91)</f>
        <v>99.7</v>
      </c>
      <c r="E92" s="1840">
        <f>SUM(E62:E91)</f>
        <v>479.00000000000006</v>
      </c>
    </row>
    <row r="94" spans="1:5">
      <c r="A94" s="131" t="s">
        <v>660</v>
      </c>
    </row>
  </sheetData>
  <mergeCells count="3">
    <mergeCell ref="C5:E5"/>
    <mergeCell ref="C60:E60"/>
    <mergeCell ref="C45:E45"/>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B7DB-5DC8-4A4C-8A93-F5A4143A6604}">
  <dimension ref="A1:AA144"/>
  <sheetViews>
    <sheetView zoomScale="120" zoomScaleNormal="120" workbookViewId="0">
      <selection sqref="A1:XFD1048576"/>
    </sheetView>
  </sheetViews>
  <sheetFormatPr defaultRowHeight="12.6"/>
  <cols>
    <col min="1" max="1" width="40" customWidth="1"/>
    <col min="2" max="2" width="11.85546875" customWidth="1"/>
    <col min="3" max="3" width="8.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5.28515625" bestFit="1" customWidth="1"/>
    <col min="12" max="12" width="16.5703125" customWidth="1"/>
    <col min="13" max="13" width="28.42578125" customWidth="1"/>
    <col min="14" max="14" width="17.5703125" customWidth="1"/>
    <col min="15" max="15" width="27.28515625" customWidth="1"/>
  </cols>
  <sheetData>
    <row r="1" spans="1:27" ht="12.95">
      <c r="A1" s="687" t="s">
        <v>228</v>
      </c>
      <c r="B1" s="1408"/>
      <c r="C1" s="1408"/>
      <c r="D1" s="1408"/>
      <c r="E1" s="1408"/>
      <c r="F1" s="1408"/>
      <c r="G1" s="1408"/>
      <c r="H1" s="1408"/>
      <c r="I1" s="1408"/>
      <c r="J1" s="1408"/>
      <c r="K1" s="1408"/>
      <c r="L1" s="1408"/>
      <c r="M1" s="1408"/>
      <c r="N1" s="1408"/>
      <c r="O1" s="1408"/>
      <c r="P1" s="1408"/>
      <c r="Q1" s="1408"/>
      <c r="R1" s="1408"/>
      <c r="S1" s="1408"/>
    </row>
    <row r="2" spans="1:27" ht="12.95">
      <c r="A2" s="2074" t="s">
        <v>0</v>
      </c>
      <c r="B2" s="2074"/>
      <c r="C2" s="2074"/>
      <c r="D2" s="2074"/>
      <c r="E2" s="2074"/>
      <c r="F2" s="2074"/>
      <c r="G2" s="2074"/>
      <c r="H2" s="2074"/>
      <c r="I2" s="2074"/>
      <c r="J2" s="2074"/>
      <c r="K2" s="326"/>
      <c r="L2" s="326"/>
      <c r="M2" s="2074" t="s">
        <v>1</v>
      </c>
      <c r="N2" s="2074"/>
      <c r="O2" s="2074"/>
      <c r="P2" s="326"/>
      <c r="Q2" s="326"/>
      <c r="R2" s="326"/>
      <c r="S2" s="326"/>
      <c r="T2" s="326"/>
      <c r="U2" s="326"/>
      <c r="V2" s="326"/>
      <c r="W2" s="326"/>
      <c r="X2" s="326"/>
      <c r="Y2" s="326"/>
      <c r="Z2" s="326"/>
      <c r="AA2" s="326"/>
    </row>
    <row r="3" spans="1:27">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row>
    <row r="4" spans="1:27" ht="21">
      <c r="A4" s="1894" t="s">
        <v>2</v>
      </c>
      <c r="B4" s="1895" t="s">
        <v>3</v>
      </c>
      <c r="C4" s="2079" t="s">
        <v>4</v>
      </c>
      <c r="D4" s="2079"/>
      <c r="E4" s="2080"/>
      <c r="F4" s="1371"/>
      <c r="G4" s="1894" t="s">
        <v>5</v>
      </c>
      <c r="H4" s="1895" t="s">
        <v>3</v>
      </c>
      <c r="I4" s="2083" t="s">
        <v>6</v>
      </c>
      <c r="J4" s="2083"/>
      <c r="K4" s="1896"/>
      <c r="L4" s="326"/>
      <c r="M4" s="1409" t="s">
        <v>7</v>
      </c>
      <c r="N4" s="1410" t="s">
        <v>8</v>
      </c>
      <c r="O4" s="1411" t="s">
        <v>9</v>
      </c>
      <c r="P4" s="326"/>
      <c r="Q4" s="326"/>
      <c r="R4" s="326"/>
      <c r="S4" s="326"/>
      <c r="T4" s="326"/>
      <c r="U4" s="326"/>
      <c r="V4" s="326"/>
      <c r="W4" s="326"/>
      <c r="X4" s="326"/>
      <c r="Y4" s="326"/>
      <c r="Z4" s="326"/>
      <c r="AA4" s="326"/>
    </row>
    <row r="5" spans="1:27">
      <c r="A5" s="1399" t="s">
        <v>11</v>
      </c>
      <c r="B5" s="1455"/>
      <c r="C5" s="1330" t="s">
        <v>12</v>
      </c>
      <c r="D5" s="1330" t="s">
        <v>13</v>
      </c>
      <c r="E5" s="1400" t="s">
        <v>14</v>
      </c>
      <c r="F5" s="1371"/>
      <c r="G5" s="1399" t="s">
        <v>11</v>
      </c>
      <c r="H5" s="1455"/>
      <c r="I5" s="1330" t="s">
        <v>12</v>
      </c>
      <c r="J5" s="1373" t="s">
        <v>15</v>
      </c>
      <c r="K5" s="1549" t="s">
        <v>16</v>
      </c>
      <c r="L5" s="326"/>
      <c r="M5" s="1541" t="s">
        <v>10</v>
      </c>
      <c r="N5" s="1507">
        <v>0.4</v>
      </c>
      <c r="O5" s="1508">
        <v>58</v>
      </c>
      <c r="P5" s="326"/>
      <c r="Q5" s="326"/>
      <c r="R5" s="326"/>
      <c r="S5" s="326"/>
      <c r="T5" s="326"/>
      <c r="U5" s="326"/>
      <c r="V5" s="326"/>
      <c r="W5" s="326"/>
      <c r="X5" s="326"/>
      <c r="Y5" s="326"/>
      <c r="Z5" s="326"/>
      <c r="AA5" s="326"/>
    </row>
    <row r="6" spans="1:27" ht="12.75" customHeight="1">
      <c r="A6" s="1586" t="s">
        <v>18</v>
      </c>
      <c r="B6" s="1587">
        <v>0.51</v>
      </c>
      <c r="C6" s="1588">
        <v>1.0154416304347826</v>
      </c>
      <c r="D6" s="1588">
        <v>74.044362326086954</v>
      </c>
      <c r="E6" s="1589">
        <v>75.059803956521733</v>
      </c>
      <c r="F6" s="1371"/>
      <c r="G6" s="817" t="s">
        <v>223</v>
      </c>
      <c r="H6" s="1587">
        <v>7.5999999999999998E-2</v>
      </c>
      <c r="I6" s="819">
        <v>10.149325217391304</v>
      </c>
      <c r="J6" s="820">
        <v>1.4415342717391304</v>
      </c>
      <c r="K6" s="819">
        <v>11.590859489130434</v>
      </c>
      <c r="L6" s="1375"/>
      <c r="M6" s="1541" t="s">
        <v>17</v>
      </c>
      <c r="N6" s="1507">
        <v>0.35</v>
      </c>
      <c r="O6" s="1508">
        <v>81</v>
      </c>
      <c r="P6" s="326"/>
      <c r="Q6" s="326"/>
      <c r="R6" s="326"/>
      <c r="S6" s="326"/>
      <c r="T6" s="326"/>
      <c r="U6" s="326"/>
      <c r="V6" s="326"/>
      <c r="W6" s="326"/>
      <c r="X6" s="326"/>
      <c r="Y6" s="326"/>
      <c r="Z6" s="326"/>
      <c r="AA6" s="326"/>
    </row>
    <row r="7" spans="1:27">
      <c r="A7" s="1590" t="s">
        <v>21</v>
      </c>
      <c r="B7" s="1591">
        <v>0.53</v>
      </c>
      <c r="C7" s="1588">
        <v>1.3523719565217391</v>
      </c>
      <c r="D7" s="1588">
        <v>3.8658028260869566</v>
      </c>
      <c r="E7" s="1589">
        <v>5.2181747826086955</v>
      </c>
      <c r="F7" s="1371"/>
      <c r="G7" s="817" t="s">
        <v>19</v>
      </c>
      <c r="H7" s="1587">
        <v>0.1178</v>
      </c>
      <c r="I7" s="819">
        <v>7.8830108695652171E-2</v>
      </c>
      <c r="J7" s="820">
        <v>0</v>
      </c>
      <c r="K7" s="819">
        <v>7.8830108695652171E-2</v>
      </c>
      <c r="L7" s="1375"/>
      <c r="M7" s="1541" t="s">
        <v>20</v>
      </c>
      <c r="N7" s="1507">
        <v>0.75</v>
      </c>
      <c r="O7" s="1508">
        <v>18</v>
      </c>
      <c r="P7" s="326"/>
      <c r="Q7" s="326"/>
      <c r="R7" s="326"/>
      <c r="S7" s="326"/>
      <c r="T7" s="326"/>
      <c r="U7" s="326"/>
      <c r="V7" s="326"/>
      <c r="W7" s="326"/>
      <c r="X7" s="326"/>
      <c r="Y7" s="326"/>
      <c r="Z7" s="326"/>
      <c r="AA7" s="326"/>
    </row>
    <row r="8" spans="1:27">
      <c r="A8" s="1586" t="s">
        <v>33</v>
      </c>
      <c r="B8" s="1591" t="s">
        <v>162</v>
      </c>
      <c r="C8" s="1588">
        <v>9.9533886630434782</v>
      </c>
      <c r="D8" s="1588">
        <v>10.40859545652174</v>
      </c>
      <c r="E8" s="1589">
        <v>20.361984119565218</v>
      </c>
      <c r="F8" s="1371"/>
      <c r="G8" s="817" t="s">
        <v>31</v>
      </c>
      <c r="H8" s="1591">
        <v>0.2535</v>
      </c>
      <c r="I8" s="819">
        <v>1.7106065217391304</v>
      </c>
      <c r="J8" s="820">
        <v>40.481695184782609</v>
      </c>
      <c r="K8" s="819">
        <v>42.192301706521739</v>
      </c>
      <c r="L8" s="1375"/>
      <c r="M8" s="1541" t="s">
        <v>23</v>
      </c>
      <c r="N8" s="1509">
        <v>0.25</v>
      </c>
      <c r="O8" s="1508">
        <v>68</v>
      </c>
      <c r="P8" s="326"/>
      <c r="Q8" s="326"/>
      <c r="R8" s="326"/>
      <c r="S8" s="326"/>
      <c r="T8" s="326"/>
      <c r="U8" s="326"/>
      <c r="V8" s="326"/>
      <c r="W8" s="326"/>
      <c r="X8" s="326"/>
      <c r="Y8" s="326"/>
      <c r="Z8" s="326"/>
      <c r="AA8" s="326"/>
    </row>
    <row r="9" spans="1:27">
      <c r="A9" s="1586" t="s">
        <v>163</v>
      </c>
      <c r="B9" s="1591" t="s">
        <v>164</v>
      </c>
      <c r="C9" s="1588">
        <v>0</v>
      </c>
      <c r="D9" s="1588">
        <v>0.15406842391304348</v>
      </c>
      <c r="E9" s="1589">
        <v>0.15406842391304348</v>
      </c>
      <c r="F9" s="1371"/>
      <c r="G9" s="817" t="s">
        <v>34</v>
      </c>
      <c r="H9" s="1587">
        <v>0.36170000000000002</v>
      </c>
      <c r="I9" s="819">
        <v>16.009921717391304</v>
      </c>
      <c r="J9" s="820">
        <v>40.4520865</v>
      </c>
      <c r="K9" s="819">
        <v>56.4620082173913</v>
      </c>
      <c r="L9" s="1375"/>
      <c r="M9" s="1541" t="s">
        <v>26</v>
      </c>
      <c r="N9" s="1507">
        <v>0.44</v>
      </c>
      <c r="O9" s="1508">
        <v>37</v>
      </c>
      <c r="P9" s="326"/>
      <c r="Q9" s="326"/>
      <c r="R9" s="326"/>
      <c r="S9" s="326"/>
      <c r="T9" s="326"/>
      <c r="U9" s="326"/>
      <c r="V9" s="326"/>
      <c r="W9" s="326"/>
      <c r="X9" s="326"/>
      <c r="Y9" s="326"/>
      <c r="Z9" s="326"/>
      <c r="AA9" s="326"/>
    </row>
    <row r="10" spans="1:27">
      <c r="A10" s="1586" t="s">
        <v>166</v>
      </c>
      <c r="B10" s="1587">
        <v>0.58699999999999997</v>
      </c>
      <c r="C10" s="1588">
        <v>6.7940936521739124</v>
      </c>
      <c r="D10" s="1588">
        <v>25.514201663043476</v>
      </c>
      <c r="E10" s="1589">
        <v>32.308295315217386</v>
      </c>
      <c r="F10" s="1371"/>
      <c r="G10" s="1604" t="s">
        <v>28</v>
      </c>
      <c r="H10" s="1591">
        <v>0.33</v>
      </c>
      <c r="I10" s="819">
        <v>0.50373588043478257</v>
      </c>
      <c r="J10" s="820">
        <v>2.9952160869565221</v>
      </c>
      <c r="K10" s="819">
        <v>3.4989519673913048</v>
      </c>
      <c r="L10" s="1375"/>
      <c r="M10" s="1511" t="s">
        <v>209</v>
      </c>
      <c r="N10" s="1510">
        <v>0.5</v>
      </c>
      <c r="O10" s="1511">
        <v>32</v>
      </c>
      <c r="P10" s="326"/>
      <c r="Q10" s="326"/>
      <c r="R10" s="326"/>
      <c r="S10" s="326"/>
      <c r="T10" s="326"/>
      <c r="U10" s="326"/>
      <c r="V10" s="326"/>
      <c r="W10" s="326"/>
      <c r="X10" s="326"/>
      <c r="Y10" s="326"/>
      <c r="Z10" s="326"/>
      <c r="AA10" s="326"/>
    </row>
    <row r="11" spans="1:27">
      <c r="A11" s="1592" t="s">
        <v>42</v>
      </c>
      <c r="B11" s="1591" t="s">
        <v>167</v>
      </c>
      <c r="C11" s="1588">
        <v>22.496334641304347</v>
      </c>
      <c r="D11" s="1588">
        <v>0</v>
      </c>
      <c r="E11" s="1589">
        <v>22.496334641304347</v>
      </c>
      <c r="F11" s="1371"/>
      <c r="G11" s="817" t="s">
        <v>22</v>
      </c>
      <c r="H11" s="1587">
        <v>0.35</v>
      </c>
      <c r="I11" s="819">
        <v>10.341170217391305</v>
      </c>
      <c r="J11" s="820">
        <v>0</v>
      </c>
      <c r="K11" s="819">
        <v>10.341170217391305</v>
      </c>
      <c r="L11" s="1375"/>
      <c r="M11" s="1466" t="s">
        <v>16</v>
      </c>
      <c r="N11" s="1467"/>
      <c r="O11" s="1468">
        <v>294</v>
      </c>
      <c r="P11" s="326"/>
      <c r="Q11" s="326"/>
      <c r="R11" s="326"/>
      <c r="S11" s="326"/>
      <c r="T11" s="326"/>
      <c r="U11" s="326"/>
      <c r="V11" s="326"/>
      <c r="W11" s="326"/>
      <c r="X11" s="326"/>
      <c r="Y11" s="326"/>
      <c r="Z11" s="326"/>
      <c r="AA11" s="326"/>
    </row>
    <row r="12" spans="1:27">
      <c r="A12" s="1586" t="s">
        <v>45</v>
      </c>
      <c r="B12" s="1591">
        <v>0.36</v>
      </c>
      <c r="C12" s="1588">
        <v>9.4986575434782612</v>
      </c>
      <c r="D12" s="1588">
        <v>8.2184495326086964</v>
      </c>
      <c r="E12" s="1589">
        <v>17.717107076086958</v>
      </c>
      <c r="F12" s="1371"/>
      <c r="G12" s="817" t="s">
        <v>25</v>
      </c>
      <c r="H12" s="1587">
        <v>0.41470000000000001</v>
      </c>
      <c r="I12" s="819">
        <v>12.866840043478261</v>
      </c>
      <c r="J12" s="820">
        <v>3.2308084565217392</v>
      </c>
      <c r="K12" s="819">
        <v>16.097648499999998</v>
      </c>
      <c r="L12" s="1375"/>
      <c r="M12" s="1512" t="s">
        <v>53</v>
      </c>
      <c r="N12" s="1512"/>
      <c r="O12" s="1512"/>
      <c r="P12" s="326"/>
      <c r="Q12" s="326"/>
      <c r="R12" s="326"/>
      <c r="S12" s="326"/>
      <c r="T12" s="326"/>
      <c r="U12" s="326"/>
      <c r="V12" s="326"/>
      <c r="W12" s="326"/>
      <c r="X12" s="326"/>
      <c r="Y12" s="326"/>
      <c r="Z12" s="326"/>
    </row>
    <row r="13" spans="1:27">
      <c r="A13" s="1586" t="s">
        <v>47</v>
      </c>
      <c r="B13" s="1591">
        <v>0.51</v>
      </c>
      <c r="C13" s="1593">
        <v>33.807391760869564</v>
      </c>
      <c r="D13" s="1594">
        <v>44.057535097826083</v>
      </c>
      <c r="E13" s="1589">
        <v>77.86492685869564</v>
      </c>
      <c r="F13" s="1371"/>
      <c r="G13" s="817" t="s">
        <v>224</v>
      </c>
      <c r="H13" s="1587">
        <v>6.6400000000000001E-2</v>
      </c>
      <c r="I13" s="819">
        <v>0.9513625</v>
      </c>
      <c r="J13" s="819">
        <v>9.0319076086956523E-2</v>
      </c>
      <c r="K13" s="819">
        <v>1.0416815760869564</v>
      </c>
      <c r="L13" s="1375"/>
      <c r="M13" s="1512"/>
      <c r="N13" s="1512"/>
      <c r="O13" s="1512"/>
      <c r="P13" s="326"/>
      <c r="Q13" s="326"/>
      <c r="R13" s="326"/>
      <c r="S13" s="326"/>
      <c r="T13" s="326"/>
      <c r="U13" s="326"/>
      <c r="V13" s="326"/>
      <c r="W13" s="326"/>
      <c r="X13" s="326"/>
      <c r="Y13" s="326"/>
      <c r="Z13" s="326"/>
    </row>
    <row r="14" spans="1:27">
      <c r="A14" s="1592" t="s">
        <v>51</v>
      </c>
      <c r="B14" s="1591">
        <v>0.13039999999999999</v>
      </c>
      <c r="C14" s="1588">
        <v>6.9907909782608701</v>
      </c>
      <c r="D14" s="1588">
        <v>4.7713421304347827</v>
      </c>
      <c r="E14" s="1589">
        <v>11.762133108695654</v>
      </c>
      <c r="F14" s="1371"/>
      <c r="G14" s="794" t="s">
        <v>168</v>
      </c>
      <c r="H14" s="1587">
        <v>0.3</v>
      </c>
      <c r="I14" s="819">
        <v>1.5932233913043476</v>
      </c>
      <c r="J14" s="819">
        <v>3.3726099456521741</v>
      </c>
      <c r="K14" s="819">
        <v>4.9658333369565213</v>
      </c>
      <c r="L14" s="1375"/>
      <c r="M14" s="326"/>
      <c r="N14" s="326"/>
      <c r="O14" s="326"/>
      <c r="P14" s="326"/>
      <c r="Q14" s="326"/>
      <c r="R14" s="326"/>
      <c r="S14" s="326"/>
      <c r="T14" s="326"/>
      <c r="U14" s="326"/>
      <c r="V14" s="326"/>
      <c r="W14" s="326"/>
      <c r="X14" s="326"/>
      <c r="Y14" s="326"/>
      <c r="Z14" s="326"/>
    </row>
    <row r="15" spans="1:27">
      <c r="A15" s="1586" t="s">
        <v>173</v>
      </c>
      <c r="B15" s="1591" t="s">
        <v>174</v>
      </c>
      <c r="C15" s="1588">
        <v>0</v>
      </c>
      <c r="D15" s="1588">
        <v>0</v>
      </c>
      <c r="E15" s="1589">
        <v>0</v>
      </c>
      <c r="F15" s="1371"/>
      <c r="G15" s="1657" t="s">
        <v>169</v>
      </c>
      <c r="H15" s="1620"/>
      <c r="I15" s="1621">
        <f>SUM(I6:I14)</f>
        <v>54.20501559782609</v>
      </c>
      <c r="J15" s="1621">
        <f>SUM(J6:J14)</f>
        <v>92.064269521739135</v>
      </c>
      <c r="K15" s="1621">
        <f>SUM(I15:J15)</f>
        <v>146.26928511956521</v>
      </c>
      <c r="L15" s="1504"/>
      <c r="M15" s="326"/>
      <c r="N15" s="326"/>
      <c r="O15" s="326"/>
      <c r="P15" s="326"/>
      <c r="Q15" s="326"/>
      <c r="R15" s="326"/>
      <c r="S15" s="326"/>
      <c r="T15" s="326"/>
      <c r="U15" s="326"/>
      <c r="V15" s="326"/>
      <c r="W15" s="326"/>
      <c r="X15" s="326"/>
      <c r="Y15" s="326"/>
      <c r="Z15" s="326"/>
    </row>
    <row r="16" spans="1:27">
      <c r="A16" s="1586" t="s">
        <v>54</v>
      </c>
      <c r="B16" s="1591">
        <v>0.42630000000000001</v>
      </c>
      <c r="C16" s="1588">
        <v>210.24478845652175</v>
      </c>
      <c r="D16" s="1588">
        <v>8.4476122826086968</v>
      </c>
      <c r="E16" s="1589">
        <v>218.69240073913045</v>
      </c>
      <c r="F16" s="1371"/>
      <c r="G16" s="1658" t="s">
        <v>43</v>
      </c>
      <c r="H16" s="1659"/>
      <c r="I16" s="1660">
        <f>C38+I15</f>
        <v>595.34475060869568</v>
      </c>
      <c r="J16" s="1660">
        <f>D38+J15</f>
        <v>773.01530339130431</v>
      </c>
      <c r="K16" s="1660">
        <f>SUM(I16:J16)</f>
        <v>1368.360054</v>
      </c>
      <c r="L16" s="1505"/>
      <c r="M16" s="326"/>
      <c r="N16" s="326"/>
      <c r="O16" s="326"/>
      <c r="P16" s="326"/>
      <c r="Q16" s="326"/>
      <c r="R16" s="326"/>
      <c r="S16" s="326"/>
      <c r="T16" s="326"/>
      <c r="U16" s="326"/>
      <c r="V16" s="326"/>
      <c r="W16" s="326"/>
      <c r="X16" s="326"/>
      <c r="Y16" s="326"/>
      <c r="Z16" s="326"/>
    </row>
    <row r="17" spans="1:26">
      <c r="A17" s="1586" t="s">
        <v>56</v>
      </c>
      <c r="B17" s="1591">
        <v>0.54820000000000002</v>
      </c>
      <c r="C17" s="1588">
        <v>3.0784300652173915</v>
      </c>
      <c r="D17" s="1588">
        <v>5.6470563043478261</v>
      </c>
      <c r="E17" s="1589">
        <v>8.7254863695652176</v>
      </c>
      <c r="F17" s="1371"/>
      <c r="G17" s="326"/>
      <c r="H17" s="326"/>
      <c r="I17" s="326"/>
      <c r="J17" s="326"/>
      <c r="K17" s="326"/>
      <c r="L17" s="326"/>
      <c r="M17" s="326"/>
      <c r="N17" s="326"/>
      <c r="O17" s="326"/>
      <c r="P17" s="326"/>
      <c r="Q17" s="326"/>
      <c r="R17" s="326"/>
      <c r="S17" s="326"/>
      <c r="T17" s="326"/>
      <c r="U17" s="326"/>
      <c r="V17" s="326"/>
      <c r="W17" s="326"/>
      <c r="X17" s="326"/>
      <c r="Y17" s="326"/>
      <c r="Z17" s="326"/>
    </row>
    <row r="18" spans="1:26">
      <c r="A18" s="1586" t="s">
        <v>57</v>
      </c>
      <c r="B18" s="1591">
        <v>0.39550000000000002</v>
      </c>
      <c r="C18" s="1593">
        <v>3.5006775434782611</v>
      </c>
      <c r="D18" s="1594">
        <v>17.131400043478262</v>
      </c>
      <c r="E18" s="1595">
        <v>20.632077586956523</v>
      </c>
      <c r="F18" s="1371"/>
      <c r="G18" s="326"/>
      <c r="H18" s="326"/>
      <c r="I18" s="326"/>
      <c r="J18" s="326"/>
      <c r="K18" s="326"/>
      <c r="L18" s="326"/>
      <c r="M18" s="326"/>
      <c r="N18" s="326"/>
      <c r="O18" s="326"/>
      <c r="P18" s="326"/>
      <c r="Q18" s="326"/>
      <c r="R18" s="326"/>
      <c r="S18" s="326"/>
      <c r="T18" s="326"/>
      <c r="U18" s="326"/>
      <c r="V18" s="326"/>
      <c r="W18" s="326"/>
      <c r="X18" s="326"/>
      <c r="Y18" s="326"/>
      <c r="Z18" s="326"/>
    </row>
    <row r="19" spans="1:26">
      <c r="A19" s="1586" t="s">
        <v>59</v>
      </c>
      <c r="B19" s="1591">
        <v>0.7</v>
      </c>
      <c r="C19" s="1593">
        <v>28.080782478260872</v>
      </c>
      <c r="D19" s="1594">
        <v>34.824978597826089</v>
      </c>
      <c r="E19" s="1589">
        <v>62.905761076086961</v>
      </c>
      <c r="F19" s="1371"/>
      <c r="G19" s="326"/>
      <c r="H19" s="326"/>
      <c r="I19" s="326"/>
      <c r="J19" s="326"/>
      <c r="K19" s="326"/>
      <c r="L19" s="326"/>
      <c r="M19" s="326"/>
      <c r="N19" s="326"/>
      <c r="O19" s="326"/>
      <c r="P19" s="326"/>
      <c r="Q19" s="326"/>
      <c r="R19" s="326"/>
      <c r="S19" s="326"/>
      <c r="T19" s="326"/>
      <c r="U19" s="326"/>
      <c r="V19" s="326"/>
      <c r="W19" s="326"/>
      <c r="X19" s="326"/>
      <c r="Y19" s="326"/>
      <c r="Z19" s="326"/>
    </row>
    <row r="20" spans="1:26">
      <c r="A20" s="1586" t="s">
        <v>60</v>
      </c>
      <c r="B20" s="1587">
        <v>0.43969999999999998</v>
      </c>
      <c r="C20" s="1588">
        <v>4.2821918804347829</v>
      </c>
      <c r="D20" s="1588">
        <v>9.3485808695652164</v>
      </c>
      <c r="E20" s="1589">
        <v>13.630772749999998</v>
      </c>
      <c r="F20" s="1371"/>
      <c r="G20" s="326"/>
      <c r="H20" s="326"/>
      <c r="I20" s="326"/>
      <c r="J20" s="326"/>
      <c r="K20" s="326"/>
      <c r="L20" s="326"/>
      <c r="M20" s="326"/>
      <c r="N20" s="326"/>
      <c r="O20" s="1512"/>
      <c r="P20" s="326"/>
      <c r="Q20" s="326"/>
      <c r="R20" s="326"/>
      <c r="S20" s="326"/>
      <c r="T20" s="326"/>
      <c r="U20" s="326"/>
      <c r="V20" s="326"/>
      <c r="W20" s="326"/>
      <c r="X20" s="326"/>
      <c r="Y20" s="326"/>
      <c r="Z20" s="326"/>
    </row>
    <row r="21" spans="1:26" ht="12.95">
      <c r="A21" s="1586" t="s">
        <v>65</v>
      </c>
      <c r="B21" s="1587">
        <v>0.64</v>
      </c>
      <c r="C21" s="1588">
        <v>2.1189233369565215</v>
      </c>
      <c r="D21" s="1588">
        <v>8.3616880434782603E-2</v>
      </c>
      <c r="E21" s="1589">
        <v>2.202540217391304</v>
      </c>
      <c r="F21" s="1371"/>
      <c r="G21" s="2074" t="s">
        <v>58</v>
      </c>
      <c r="H21" s="2074"/>
      <c r="I21" s="2074"/>
      <c r="J21" s="2074"/>
      <c r="K21" s="2074"/>
      <c r="L21" s="2074"/>
      <c r="M21" s="1532"/>
      <c r="N21" s="326"/>
      <c r="O21" s="1512"/>
      <c r="P21" s="326"/>
      <c r="Q21" s="326"/>
      <c r="R21" s="326"/>
      <c r="S21" s="326"/>
      <c r="T21" s="326"/>
      <c r="U21" s="326"/>
      <c r="V21" s="326"/>
      <c r="W21" s="326"/>
      <c r="X21" s="326"/>
      <c r="Y21" s="326"/>
      <c r="Z21" s="326"/>
    </row>
    <row r="22" spans="1:26">
      <c r="A22" s="1586" t="s">
        <v>71</v>
      </c>
      <c r="B22" s="1591" t="s">
        <v>175</v>
      </c>
      <c r="C22" s="1588">
        <v>7.1013144565217399</v>
      </c>
      <c r="D22" s="1588">
        <v>6.1363064565217389</v>
      </c>
      <c r="E22" s="1589">
        <v>13.237620913043479</v>
      </c>
      <c r="F22" s="1371"/>
      <c r="G22" s="326"/>
      <c r="H22" s="326"/>
      <c r="I22" s="326"/>
      <c r="J22" s="326"/>
      <c r="K22" s="326"/>
      <c r="L22" s="326"/>
      <c r="M22" s="326"/>
      <c r="N22" s="1408"/>
      <c r="O22" s="1512"/>
      <c r="P22" s="1408"/>
      <c r="Q22" s="326"/>
      <c r="R22" s="326"/>
      <c r="S22" s="326"/>
      <c r="T22" s="326"/>
      <c r="U22" s="326"/>
      <c r="V22" s="326"/>
      <c r="W22" s="326"/>
      <c r="X22" s="326"/>
      <c r="Y22" s="326"/>
      <c r="Z22" s="326"/>
    </row>
    <row r="23" spans="1:26" ht="19.5" customHeight="1">
      <c r="A23" s="1586" t="s">
        <v>74</v>
      </c>
      <c r="B23" s="1591" t="s">
        <v>176</v>
      </c>
      <c r="C23" s="1593">
        <v>35.480513206521735</v>
      </c>
      <c r="D23" s="1593">
        <v>53.792854076086954</v>
      </c>
      <c r="E23" s="1589">
        <v>89.273367282608689</v>
      </c>
      <c r="F23" s="1371"/>
      <c r="G23" s="1900" t="s">
        <v>61</v>
      </c>
      <c r="H23" s="1895" t="s">
        <v>62</v>
      </c>
      <c r="I23" s="1895" t="s">
        <v>63</v>
      </c>
      <c r="J23" s="1895" t="s">
        <v>64</v>
      </c>
      <c r="K23" s="1895" t="s">
        <v>15</v>
      </c>
      <c r="L23" s="1896" t="s">
        <v>16</v>
      </c>
      <c r="M23" s="1408"/>
      <c r="N23" s="1408"/>
      <c r="O23" s="1512"/>
      <c r="P23" s="1408"/>
      <c r="Q23" s="326"/>
      <c r="R23" s="326"/>
      <c r="S23" s="326"/>
      <c r="T23" s="326"/>
      <c r="U23" s="326"/>
      <c r="V23" s="326"/>
      <c r="W23" s="326"/>
      <c r="X23" s="326"/>
      <c r="Y23" s="326"/>
      <c r="Z23" s="326"/>
    </row>
    <row r="24" spans="1:26">
      <c r="A24" s="1586" t="s">
        <v>178</v>
      </c>
      <c r="B24" s="1591" t="s">
        <v>177</v>
      </c>
      <c r="C24" s="1593">
        <v>3.459891184782609</v>
      </c>
      <c r="D24" s="1593">
        <v>13.883004760869563</v>
      </c>
      <c r="E24" s="1589">
        <v>17.34289594565217</v>
      </c>
      <c r="F24" s="1371"/>
      <c r="G24" s="1539" t="s">
        <v>66</v>
      </c>
      <c r="H24" s="154" t="s">
        <v>67</v>
      </c>
      <c r="I24" s="1449" t="s">
        <v>67</v>
      </c>
      <c r="J24" s="1512">
        <v>-0.6</v>
      </c>
      <c r="K24" s="1558">
        <v>-0.1</v>
      </c>
      <c r="L24" s="1471">
        <f t="shared" ref="L24" si="0">J24+K24</f>
        <v>-0.7</v>
      </c>
      <c r="M24" s="1408"/>
      <c r="N24" s="1557"/>
      <c r="O24" s="1512"/>
      <c r="P24" s="1408"/>
      <c r="Q24" s="326"/>
      <c r="R24" s="326"/>
      <c r="S24" s="326"/>
      <c r="T24" s="326"/>
      <c r="U24" s="326"/>
      <c r="V24" s="326"/>
      <c r="W24" s="326"/>
      <c r="X24" s="326"/>
      <c r="Y24" s="326"/>
      <c r="Z24" s="326"/>
    </row>
    <row r="25" spans="1:26">
      <c r="A25" s="1586" t="s">
        <v>83</v>
      </c>
      <c r="B25" s="1591">
        <v>0.33279999999999998</v>
      </c>
      <c r="C25" s="1588">
        <v>31.94270245652174</v>
      </c>
      <c r="D25" s="1588">
        <v>0</v>
      </c>
      <c r="E25" s="1589">
        <v>31.94270245652174</v>
      </c>
      <c r="F25" s="1371"/>
      <c r="G25" s="1539" t="s">
        <v>69</v>
      </c>
      <c r="H25" s="154" t="s">
        <v>70</v>
      </c>
      <c r="I25" s="1449">
        <v>0.27500000000000002</v>
      </c>
      <c r="J25" s="1605">
        <v>9.0673455760869537</v>
      </c>
      <c r="K25" s="1605">
        <v>0.150554260869565</v>
      </c>
      <c r="L25" s="1606">
        <v>9.2178998369565193</v>
      </c>
      <c r="M25" s="1408"/>
      <c r="N25" s="326"/>
      <c r="O25" s="1512"/>
      <c r="P25" s="1408"/>
      <c r="Q25" s="326"/>
      <c r="R25" s="326"/>
      <c r="S25" s="326"/>
      <c r="T25" s="326"/>
      <c r="U25" s="326"/>
      <c r="V25" s="326"/>
      <c r="W25" s="326"/>
      <c r="X25" s="326"/>
      <c r="Y25" s="326"/>
      <c r="Z25" s="326"/>
    </row>
    <row r="26" spans="1:26">
      <c r="A26" s="1586" t="s">
        <v>85</v>
      </c>
      <c r="B26" s="1591">
        <v>0.3679</v>
      </c>
      <c r="C26" s="1593">
        <v>7.6740238260869562</v>
      </c>
      <c r="D26" s="1594">
        <v>39.640362206521743</v>
      </c>
      <c r="E26" s="1595">
        <v>47.314386032608702</v>
      </c>
      <c r="F26" s="1371"/>
      <c r="G26" s="1539" t="s">
        <v>72</v>
      </c>
      <c r="H26" s="154" t="s">
        <v>73</v>
      </c>
      <c r="I26" s="1418">
        <v>0.46</v>
      </c>
      <c r="J26" s="1605">
        <v>24.980647076086971</v>
      </c>
      <c r="K26" s="1605">
        <v>3.0361093043478302</v>
      </c>
      <c r="L26" s="1606">
        <v>28.016756380434799</v>
      </c>
      <c r="M26" s="1408"/>
      <c r="N26" s="326"/>
      <c r="O26" s="1408"/>
      <c r="P26" s="1408"/>
      <c r="Q26" s="326"/>
      <c r="R26" s="326"/>
      <c r="S26" s="326"/>
      <c r="T26" s="326"/>
      <c r="U26" s="326"/>
      <c r="V26" s="326"/>
      <c r="W26" s="326"/>
      <c r="X26" s="326"/>
      <c r="Y26" s="326"/>
      <c r="Z26" s="326"/>
    </row>
    <row r="27" spans="1:26">
      <c r="A27" s="1586" t="s">
        <v>88</v>
      </c>
      <c r="B27" s="1591" t="s">
        <v>179</v>
      </c>
      <c r="C27" s="1593">
        <v>18.49825881521739</v>
      </c>
      <c r="D27" s="1593">
        <v>10.159245630434782</v>
      </c>
      <c r="E27" s="1589">
        <v>28.657504445652172</v>
      </c>
      <c r="F27" s="1371"/>
      <c r="G27" s="1539" t="s">
        <v>75</v>
      </c>
      <c r="H27" s="154" t="s">
        <v>73</v>
      </c>
      <c r="I27" s="1450">
        <v>0.12</v>
      </c>
      <c r="J27" s="1605">
        <v>0.51453226086956549</v>
      </c>
      <c r="K27" s="1605">
        <v>4.0202391304347803E-3</v>
      </c>
      <c r="L27" s="1606">
        <v>0.5185525000000003</v>
      </c>
      <c r="M27" s="1408"/>
      <c r="N27" s="326"/>
      <c r="O27" s="1408"/>
      <c r="P27" s="1408"/>
      <c r="Q27" s="326"/>
      <c r="R27" s="326"/>
      <c r="S27" s="326"/>
      <c r="T27" s="326"/>
      <c r="U27" s="326"/>
      <c r="V27" s="326"/>
      <c r="W27" s="326"/>
      <c r="X27" s="326"/>
      <c r="Y27" s="326"/>
      <c r="Z27" s="326"/>
    </row>
    <row r="28" spans="1:26">
      <c r="A28" s="1586" t="s">
        <v>103</v>
      </c>
      <c r="B28" s="1591">
        <v>0.41499999999999998</v>
      </c>
      <c r="C28" s="1588">
        <v>10.638126771739131</v>
      </c>
      <c r="D28" s="1588">
        <v>0.66107974999999997</v>
      </c>
      <c r="E28" s="1589">
        <v>11.299206521739132</v>
      </c>
      <c r="F28" s="1371"/>
      <c r="G28" s="1539" t="s">
        <v>77</v>
      </c>
      <c r="H28" s="154" t="s">
        <v>70</v>
      </c>
      <c r="I28" s="1418">
        <v>0.25</v>
      </c>
      <c r="J28" s="1605">
        <v>12.862852239130484</v>
      </c>
      <c r="K28" s="1605">
        <v>0.22671941304347801</v>
      </c>
      <c r="L28" s="1606">
        <v>13.089571652173962</v>
      </c>
      <c r="M28" s="1408"/>
      <c r="N28" s="326"/>
      <c r="O28" s="1408"/>
      <c r="P28" s="1408"/>
      <c r="Q28" s="326"/>
      <c r="R28" s="326"/>
      <c r="S28" s="326"/>
      <c r="T28" s="326"/>
      <c r="U28" s="326"/>
      <c r="V28" s="326"/>
      <c r="W28" s="326"/>
      <c r="X28" s="326"/>
      <c r="Y28" s="326"/>
      <c r="Z28" s="326"/>
    </row>
    <row r="29" spans="1:26">
      <c r="A29" s="1586" t="s">
        <v>104</v>
      </c>
      <c r="B29" s="1591">
        <v>0.59099999999999997</v>
      </c>
      <c r="C29" s="1588">
        <v>5.4219813913043478</v>
      </c>
      <c r="D29" s="1588">
        <v>0</v>
      </c>
      <c r="E29" s="1589">
        <v>5.4219813913043478</v>
      </c>
      <c r="F29" s="1371"/>
      <c r="G29" s="1539" t="s">
        <v>79</v>
      </c>
      <c r="H29" s="154" t="s">
        <v>80</v>
      </c>
      <c r="I29" s="1450">
        <v>0.5</v>
      </c>
      <c r="J29" s="1605">
        <v>15.803440945652131</v>
      </c>
      <c r="K29" s="1605">
        <v>8.6979978260869603E-2</v>
      </c>
      <c r="L29" s="1606">
        <v>15.890420923913</v>
      </c>
      <c r="M29" s="1408"/>
      <c r="N29" s="326"/>
      <c r="O29" s="1408"/>
      <c r="P29" s="1408"/>
      <c r="Q29" s="326"/>
      <c r="R29" s="326"/>
      <c r="S29" s="326"/>
      <c r="T29" s="326"/>
      <c r="U29" s="326"/>
      <c r="V29" s="326"/>
      <c r="W29" s="326"/>
      <c r="X29" s="326"/>
      <c r="Y29" s="326"/>
      <c r="Z29" s="326"/>
    </row>
    <row r="30" spans="1:26">
      <c r="A30" s="1586" t="s">
        <v>105</v>
      </c>
      <c r="B30" s="1587">
        <v>0.30580000000000002</v>
      </c>
      <c r="C30" s="1593">
        <v>6.0708524891304343</v>
      </c>
      <c r="D30" s="1594">
        <v>191.58806990217391</v>
      </c>
      <c r="E30" s="1589">
        <v>197.65892239130434</v>
      </c>
      <c r="F30" s="1371"/>
      <c r="G30" s="1539" t="s">
        <v>82</v>
      </c>
      <c r="H30" s="154" t="s">
        <v>67</v>
      </c>
      <c r="I30" s="1450" t="s">
        <v>67</v>
      </c>
      <c r="J30" s="1605">
        <v>24.341764173913042</v>
      </c>
      <c r="K30" s="1605">
        <v>189.73376344565199</v>
      </c>
      <c r="L30" s="1606">
        <v>214.07552761956501</v>
      </c>
      <c r="M30" s="1408"/>
      <c r="N30" s="326"/>
      <c r="O30" s="1408"/>
      <c r="P30" s="1408"/>
      <c r="Q30" s="326"/>
      <c r="R30" s="326"/>
      <c r="S30" s="326"/>
      <c r="T30" s="326"/>
      <c r="U30" s="326"/>
      <c r="V30" s="326"/>
      <c r="W30" s="326"/>
      <c r="X30" s="326"/>
      <c r="Y30" s="326"/>
      <c r="Z30" s="326"/>
    </row>
    <row r="31" spans="1:26">
      <c r="A31" s="1586" t="s">
        <v>106</v>
      </c>
      <c r="B31" s="1587">
        <v>0.30580000000000002</v>
      </c>
      <c r="C31" s="1588">
        <v>18.099958608695655</v>
      </c>
      <c r="D31" s="1588">
        <v>0</v>
      </c>
      <c r="E31" s="1589">
        <v>18.099958608695655</v>
      </c>
      <c r="F31" s="1371"/>
      <c r="G31" s="1539" t="s">
        <v>84</v>
      </c>
      <c r="H31" s="154" t="s">
        <v>70</v>
      </c>
      <c r="I31" s="1450">
        <v>0.215</v>
      </c>
      <c r="J31" s="1605">
        <v>14.180331543478275</v>
      </c>
      <c r="K31" s="1605">
        <v>0.28333010869565201</v>
      </c>
      <c r="L31" s="1606">
        <v>14.463661652173927</v>
      </c>
      <c r="M31" s="1408"/>
      <c r="N31" s="326"/>
      <c r="O31" s="1408"/>
      <c r="P31" s="1408"/>
      <c r="Q31" s="326"/>
      <c r="R31" s="326"/>
      <c r="S31" s="326"/>
      <c r="T31" s="326"/>
      <c r="U31" s="326"/>
      <c r="V31" s="326"/>
      <c r="W31" s="326"/>
      <c r="X31" s="326"/>
      <c r="Y31" s="326"/>
      <c r="Z31" s="326"/>
    </row>
    <row r="32" spans="1:26">
      <c r="A32" s="1586" t="s">
        <v>108</v>
      </c>
      <c r="B32" s="1587">
        <v>0.58840000000000003</v>
      </c>
      <c r="C32" s="1588">
        <v>12.104748195652173</v>
      </c>
      <c r="D32" s="1588">
        <v>28.782526608695651</v>
      </c>
      <c r="E32" s="1589">
        <v>40.887274804347825</v>
      </c>
      <c r="F32" s="1371"/>
      <c r="G32" s="1539" t="s">
        <v>86</v>
      </c>
      <c r="H32" s="154" t="s">
        <v>87</v>
      </c>
      <c r="I32" s="1450">
        <v>0.25</v>
      </c>
      <c r="J32" s="1605">
        <v>6.8463067065217427</v>
      </c>
      <c r="K32" s="1605">
        <v>0.347104532608696</v>
      </c>
      <c r="L32" s="1606">
        <v>7.1934112391304383</v>
      </c>
      <c r="M32" s="1408"/>
      <c r="N32" s="326"/>
      <c r="O32" s="1408"/>
      <c r="P32" s="1408"/>
      <c r="Q32" s="326"/>
      <c r="R32" s="326"/>
      <c r="S32" s="326"/>
      <c r="T32" s="326"/>
      <c r="U32" s="326"/>
      <c r="V32" s="326"/>
      <c r="W32" s="326"/>
      <c r="X32" s="326"/>
      <c r="Y32" s="326"/>
      <c r="Z32" s="326"/>
    </row>
    <row r="33" spans="1:26">
      <c r="A33" s="1586" t="s">
        <v>111</v>
      </c>
      <c r="B33" s="1591">
        <v>0.66774999999999995</v>
      </c>
      <c r="C33" s="1593">
        <v>1.6281640869565215</v>
      </c>
      <c r="D33" s="1594">
        <v>5.6137884239130429</v>
      </c>
      <c r="E33" s="1595">
        <v>7.2419525108695648</v>
      </c>
      <c r="F33" s="1371"/>
      <c r="G33" s="1539" t="s">
        <v>90</v>
      </c>
      <c r="H33" s="154" t="s">
        <v>70</v>
      </c>
      <c r="I33" s="1450">
        <v>0.25</v>
      </c>
      <c r="J33" s="1605">
        <v>22.633194695652158</v>
      </c>
      <c r="K33" s="1605">
        <v>3.1286863043478301</v>
      </c>
      <c r="L33" s="1606">
        <v>25.761880999999988</v>
      </c>
      <c r="M33" s="1408"/>
      <c r="N33" s="326"/>
      <c r="O33" s="1408"/>
      <c r="P33" s="1408"/>
      <c r="Q33" s="326"/>
      <c r="R33" s="326"/>
      <c r="S33" s="326"/>
      <c r="T33" s="326"/>
      <c r="U33" s="326"/>
      <c r="V33" s="326"/>
      <c r="W33" s="326"/>
      <c r="X33" s="326"/>
      <c r="Y33" s="326"/>
      <c r="Z33" s="326"/>
    </row>
    <row r="34" spans="1:26">
      <c r="A34" s="1586" t="s">
        <v>225</v>
      </c>
      <c r="B34" s="1587">
        <v>0.18</v>
      </c>
      <c r="C34" s="1593">
        <v>0</v>
      </c>
      <c r="D34" s="1594">
        <v>0</v>
      </c>
      <c r="E34" s="1589">
        <v>0</v>
      </c>
      <c r="F34" s="1371"/>
      <c r="G34" s="1539" t="s">
        <v>93</v>
      </c>
      <c r="H34" s="154" t="s">
        <v>94</v>
      </c>
      <c r="I34" s="1418">
        <v>1</v>
      </c>
      <c r="J34" s="1605">
        <v>1.0204093913043473</v>
      </c>
      <c r="K34" s="1605">
        <v>0.119361891304348</v>
      </c>
      <c r="L34" s="1606">
        <v>1.1397712826086952</v>
      </c>
      <c r="M34" s="1408"/>
      <c r="N34" s="326"/>
      <c r="O34" s="1408"/>
      <c r="P34" s="1408"/>
      <c r="Q34" s="326"/>
      <c r="R34" s="326"/>
      <c r="S34" s="326"/>
      <c r="T34" s="326"/>
      <c r="U34" s="326"/>
      <c r="V34" s="326"/>
      <c r="W34" s="326"/>
      <c r="X34" s="326"/>
      <c r="Y34" s="326"/>
      <c r="Z34" s="326"/>
    </row>
    <row r="35" spans="1:26">
      <c r="A35" s="1586" t="s">
        <v>112</v>
      </c>
      <c r="B35" s="1591">
        <v>0.41499999999999998</v>
      </c>
      <c r="C35" s="1588">
        <v>10.2960455</v>
      </c>
      <c r="D35" s="1588">
        <v>0</v>
      </c>
      <c r="E35" s="1589">
        <v>10.2960455</v>
      </c>
      <c r="F35" s="1371"/>
      <c r="G35" s="1607" t="s">
        <v>100</v>
      </c>
      <c r="H35" s="1644"/>
      <c r="I35" s="1645"/>
      <c r="J35" s="1661">
        <f t="shared" ref="J35:L35" si="1">SUM(J24:J34)</f>
        <v>131.65082460869567</v>
      </c>
      <c r="K35" s="1661">
        <f t="shared" si="1"/>
        <v>197.01662947826068</v>
      </c>
      <c r="L35" s="1662">
        <f t="shared" si="1"/>
        <v>328.6674540869563</v>
      </c>
      <c r="M35" s="1408"/>
      <c r="N35" s="326"/>
      <c r="O35" s="1408"/>
      <c r="P35" s="1408"/>
      <c r="Q35" s="326"/>
      <c r="R35" s="326"/>
      <c r="S35" s="326"/>
      <c r="T35" s="326"/>
      <c r="U35" s="326"/>
      <c r="V35" s="326"/>
      <c r="W35" s="326"/>
      <c r="X35" s="326"/>
      <c r="Y35" s="326"/>
      <c r="Z35" s="326"/>
    </row>
    <row r="36" spans="1:26">
      <c r="A36" s="1586" t="s">
        <v>113</v>
      </c>
      <c r="B36" s="1587">
        <v>0.53200000000000003</v>
      </c>
      <c r="C36" s="1588">
        <v>15.478330369565217</v>
      </c>
      <c r="D36" s="1588">
        <v>50.830667391304353</v>
      </c>
      <c r="E36" s="1589">
        <v>66.308997760869573</v>
      </c>
      <c r="F36" s="1371"/>
      <c r="G36" s="1408"/>
      <c r="H36" s="326"/>
      <c r="I36" s="1408"/>
      <c r="J36" s="1408"/>
      <c r="K36" s="326"/>
      <c r="L36" s="1408"/>
      <c r="M36" s="1408"/>
      <c r="N36" s="326"/>
      <c r="O36" s="1408"/>
      <c r="P36" s="1408"/>
      <c r="Q36" s="326"/>
      <c r="R36" s="326"/>
      <c r="S36" s="326"/>
      <c r="T36" s="326"/>
      <c r="U36" s="326"/>
      <c r="V36" s="326"/>
      <c r="W36" s="326"/>
      <c r="X36" s="326"/>
      <c r="Y36" s="326"/>
      <c r="Z36" s="326"/>
    </row>
    <row r="37" spans="1:26">
      <c r="A37" s="1586" t="s">
        <v>114</v>
      </c>
      <c r="B37" s="1591">
        <v>0.34570000000000001</v>
      </c>
      <c r="C37" s="1593">
        <v>14.030559065217391</v>
      </c>
      <c r="D37" s="1594">
        <v>33.345526228260873</v>
      </c>
      <c r="E37" s="1589">
        <v>47.376085293478262</v>
      </c>
      <c r="F37" s="1371"/>
      <c r="G37" s="1408"/>
      <c r="H37" s="326"/>
      <c r="I37" s="1408"/>
      <c r="J37" s="1408"/>
      <c r="K37" s="326"/>
      <c r="L37" s="1408"/>
      <c r="M37" s="1408"/>
      <c r="N37" s="326"/>
      <c r="O37" s="1408"/>
      <c r="P37" s="1408"/>
      <c r="Q37" s="326"/>
      <c r="R37" s="326"/>
      <c r="S37" s="326"/>
      <c r="T37" s="326"/>
      <c r="U37" s="326"/>
      <c r="V37" s="326"/>
      <c r="W37" s="326"/>
      <c r="X37" s="326"/>
      <c r="Y37" s="326"/>
      <c r="Z37" s="326"/>
    </row>
    <row r="38" spans="1:26">
      <c r="A38" s="1647" t="s">
        <v>115</v>
      </c>
      <c r="B38" s="1648"/>
      <c r="C38" s="1618">
        <f>SUM(C6:C37)</f>
        <v>541.13973501086957</v>
      </c>
      <c r="D38" s="1618">
        <f>SUM(D6:D37)</f>
        <v>680.95103386956521</v>
      </c>
      <c r="E38" s="1618">
        <f>SUM(C38:D38)</f>
        <v>1222.0907688804348</v>
      </c>
      <c r="F38" s="1371"/>
      <c r="G38" s="1408"/>
      <c r="H38" s="326"/>
      <c r="I38" s="1408"/>
      <c r="J38" s="326"/>
      <c r="K38" s="1408"/>
      <c r="L38" s="326"/>
      <c r="M38" s="326"/>
      <c r="N38" s="326"/>
      <c r="O38" s="1408"/>
      <c r="P38" s="1408"/>
      <c r="Q38" s="326"/>
      <c r="R38" s="326"/>
      <c r="S38" s="326"/>
      <c r="T38" s="326"/>
      <c r="U38" s="326"/>
      <c r="V38" s="326"/>
      <c r="W38" s="326"/>
      <c r="X38" s="326"/>
      <c r="Y38" s="326"/>
      <c r="Z38" s="326"/>
    </row>
    <row r="39" spans="1:26">
      <c r="A39" s="1371"/>
      <c r="B39" s="1371"/>
      <c r="C39" s="1371"/>
      <c r="D39" s="1371"/>
      <c r="E39" s="1371"/>
      <c r="F39" s="1371"/>
      <c r="G39" s="1408"/>
      <c r="H39" s="326"/>
      <c r="I39" s="1408"/>
      <c r="J39" s="326"/>
      <c r="K39" s="1408"/>
      <c r="L39" s="326"/>
      <c r="N39" s="326"/>
      <c r="O39" s="1408"/>
      <c r="P39" s="1408"/>
      <c r="Q39" s="326"/>
      <c r="R39" s="326"/>
      <c r="S39" s="326"/>
      <c r="T39" s="326"/>
      <c r="U39" s="326"/>
      <c r="V39" s="326"/>
      <c r="W39" s="326"/>
      <c r="X39" s="326"/>
      <c r="Y39" s="326"/>
      <c r="Z39" s="326"/>
    </row>
    <row r="40" spans="1:26">
      <c r="A40" s="1596" t="s">
        <v>182</v>
      </c>
      <c r="B40" s="1597"/>
      <c r="C40" s="1597"/>
      <c r="D40" s="1597"/>
      <c r="E40" s="1597"/>
      <c r="F40" s="1597"/>
      <c r="G40" s="1408"/>
      <c r="H40" s="326"/>
      <c r="I40" s="1408"/>
      <c r="J40" s="326"/>
      <c r="K40" s="1408"/>
      <c r="L40" s="326"/>
      <c r="M40" s="326"/>
      <c r="N40" s="326"/>
      <c r="O40" s="1408"/>
      <c r="P40" s="1408"/>
      <c r="Q40" s="326"/>
      <c r="R40" s="326"/>
      <c r="S40" s="326"/>
      <c r="T40" s="326"/>
      <c r="U40" s="326"/>
      <c r="V40" s="326"/>
      <c r="W40" s="326"/>
      <c r="X40" s="326"/>
      <c r="Y40" s="326"/>
      <c r="Z40" s="326"/>
    </row>
    <row r="41" spans="1:26">
      <c r="A41" s="1596" t="s">
        <v>183</v>
      </c>
      <c r="B41" s="1598"/>
      <c r="C41" s="1599"/>
      <c r="D41" s="1599"/>
      <c r="E41" s="1599"/>
      <c r="F41" s="1599"/>
      <c r="G41" s="1408"/>
      <c r="H41" s="326"/>
      <c r="I41" s="1408"/>
      <c r="J41" s="326"/>
      <c r="K41" s="1408"/>
      <c r="L41" s="326"/>
      <c r="M41" s="326"/>
      <c r="N41" s="326"/>
      <c r="O41" s="1408"/>
      <c r="P41" s="1408"/>
      <c r="Q41" s="326"/>
      <c r="R41" s="326"/>
      <c r="S41" s="326"/>
      <c r="T41" s="326"/>
      <c r="U41" s="326"/>
      <c r="V41" s="326"/>
      <c r="W41" s="326"/>
      <c r="X41" s="326"/>
      <c r="Y41" s="326"/>
      <c r="Z41" s="326"/>
    </row>
    <row r="42" spans="1:26">
      <c r="A42" s="1596" t="s">
        <v>184</v>
      </c>
      <c r="B42" s="1598"/>
      <c r="C42" s="1599"/>
      <c r="D42" s="1599"/>
      <c r="E42" s="1599"/>
      <c r="F42" s="1599"/>
      <c r="G42" s="1408"/>
      <c r="H42" s="326"/>
      <c r="I42" s="1408"/>
      <c r="J42" s="326"/>
      <c r="K42" s="1408"/>
      <c r="L42" s="326"/>
      <c r="M42" s="326"/>
      <c r="N42" s="326"/>
      <c r="O42" s="1408"/>
      <c r="P42" s="1408"/>
      <c r="Q42" s="326"/>
      <c r="R42" s="326"/>
      <c r="S42" s="326"/>
      <c r="T42" s="326"/>
      <c r="U42" s="326"/>
      <c r="V42" s="326"/>
      <c r="W42" s="326"/>
      <c r="X42" s="326"/>
      <c r="Y42" s="326"/>
      <c r="Z42" s="326"/>
    </row>
    <row r="43" spans="1:26">
      <c r="A43" s="2073" t="s">
        <v>229</v>
      </c>
      <c r="B43" s="2073"/>
      <c r="C43" s="2073"/>
      <c r="D43" s="2073"/>
      <c r="E43" s="2073"/>
      <c r="F43" s="2073"/>
      <c r="G43" s="2073"/>
      <c r="H43" s="2073"/>
      <c r="I43" s="326"/>
      <c r="J43" s="326"/>
      <c r="K43" s="326"/>
      <c r="L43" s="326"/>
      <c r="M43" s="326"/>
      <c r="N43" s="326"/>
      <c r="O43" s="1408"/>
      <c r="P43" s="1408"/>
      <c r="Q43" s="326"/>
      <c r="R43" s="326"/>
      <c r="S43" s="326"/>
      <c r="T43" s="326"/>
      <c r="U43" s="326"/>
      <c r="V43" s="326"/>
      <c r="W43" s="326"/>
      <c r="X43" s="326"/>
      <c r="Y43" s="326"/>
      <c r="Z43" s="326"/>
    </row>
    <row r="44" spans="1:26">
      <c r="A44" s="1603" t="s">
        <v>230</v>
      </c>
      <c r="B44" s="1603"/>
      <c r="C44" s="1603"/>
      <c r="D44" s="1603"/>
      <c r="E44" s="1603"/>
      <c r="F44" s="1603"/>
      <c r="G44" s="1603"/>
      <c r="H44" s="1603"/>
      <c r="I44" s="326"/>
      <c r="J44" s="326"/>
      <c r="K44" s="326"/>
      <c r="L44" s="326"/>
      <c r="M44" s="326"/>
      <c r="N44" s="326"/>
      <c r="O44" s="1408"/>
      <c r="P44" s="1408"/>
      <c r="Q44" s="326"/>
      <c r="R44" s="326"/>
      <c r="S44" s="326"/>
      <c r="T44" s="326"/>
      <c r="U44" s="326"/>
      <c r="V44" s="326"/>
      <c r="W44" s="326"/>
      <c r="X44" s="326"/>
      <c r="Y44" s="326"/>
      <c r="Z44" s="326"/>
    </row>
    <row r="45" spans="1:26">
      <c r="A45" s="1596" t="s">
        <v>231</v>
      </c>
      <c r="B45" s="1596"/>
      <c r="C45" s="1596"/>
      <c r="D45" s="1596"/>
      <c r="E45" s="1596"/>
      <c r="F45" s="1601"/>
      <c r="G45" s="1601"/>
      <c r="H45" s="1601"/>
      <c r="I45" s="326"/>
      <c r="J45" s="326"/>
      <c r="K45" s="326"/>
      <c r="L45" s="326"/>
      <c r="M45" s="326"/>
      <c r="N45" s="326"/>
      <c r="O45" s="1408"/>
      <c r="P45" s="1408"/>
      <c r="Q45" s="326"/>
      <c r="R45" s="326"/>
      <c r="S45" s="326"/>
      <c r="T45" s="326"/>
      <c r="U45" s="326"/>
      <c r="V45" s="326"/>
      <c r="W45" s="326"/>
      <c r="X45" s="326"/>
      <c r="Y45" s="326"/>
      <c r="Z45" s="326"/>
    </row>
    <row r="46" spans="1:26">
      <c r="A46" s="1596" t="s">
        <v>232</v>
      </c>
      <c r="B46" s="1596"/>
      <c r="C46" s="1596"/>
      <c r="D46" s="1602"/>
      <c r="E46" s="1599"/>
      <c r="F46" s="1599"/>
      <c r="G46" s="1600"/>
      <c r="H46" s="1600"/>
      <c r="I46" s="326"/>
      <c r="J46" s="326"/>
      <c r="K46" s="326"/>
      <c r="L46" s="326"/>
      <c r="M46" s="326"/>
      <c r="N46" s="326"/>
      <c r="O46" s="1408"/>
      <c r="P46" s="1408"/>
      <c r="Q46" s="326"/>
      <c r="R46" s="326"/>
      <c r="S46" s="326"/>
      <c r="T46" s="326"/>
      <c r="U46" s="326"/>
      <c r="V46" s="326"/>
      <c r="W46" s="326"/>
      <c r="X46" s="326"/>
      <c r="Y46" s="326"/>
      <c r="Z46" s="326"/>
    </row>
    <row r="47" spans="1:26" ht="20.25" customHeight="1">
      <c r="A47" s="1596" t="s">
        <v>233</v>
      </c>
      <c r="B47" s="1596"/>
      <c r="C47" s="1596"/>
      <c r="D47" s="1602"/>
      <c r="E47" s="1599"/>
      <c r="F47" s="1599"/>
      <c r="G47" s="1600"/>
      <c r="H47" s="1600"/>
      <c r="I47" s="326"/>
      <c r="J47" s="326"/>
      <c r="K47" s="326"/>
      <c r="L47" s="326"/>
      <c r="M47" s="326"/>
      <c r="N47" s="326"/>
      <c r="O47" s="1408"/>
      <c r="P47" s="1408"/>
      <c r="Q47" s="326"/>
      <c r="R47" s="326"/>
      <c r="S47" s="326"/>
      <c r="T47" s="326"/>
      <c r="U47" s="326"/>
      <c r="V47" s="326"/>
      <c r="W47" s="326"/>
      <c r="X47" s="326"/>
      <c r="Y47" s="326"/>
      <c r="Z47" s="326"/>
    </row>
    <row r="48" spans="1:26" ht="29.25" customHeight="1">
      <c r="A48" s="2082" t="s">
        <v>234</v>
      </c>
      <c r="B48" s="2082"/>
      <c r="C48" s="2082"/>
      <c r="D48" s="2082"/>
      <c r="E48" s="2082"/>
      <c r="F48" s="1599"/>
      <c r="G48" s="1600"/>
      <c r="H48" s="1600"/>
      <c r="I48" s="326"/>
      <c r="J48" s="326"/>
      <c r="K48" s="326"/>
      <c r="L48" s="326"/>
      <c r="M48" s="326"/>
      <c r="N48" s="326"/>
      <c r="O48" s="1408"/>
      <c r="P48" s="1408"/>
      <c r="Q48" s="326"/>
      <c r="R48" s="326"/>
      <c r="S48" s="326"/>
      <c r="T48" s="326"/>
      <c r="U48" s="326"/>
      <c r="V48" s="326"/>
      <c r="W48" s="326"/>
      <c r="X48" s="326"/>
      <c r="Y48" s="326"/>
      <c r="Z48" s="326"/>
    </row>
    <row r="49" spans="1:23">
      <c r="A49" s="1378"/>
      <c r="B49" s="1378"/>
      <c r="C49" s="1378"/>
      <c r="D49" s="1380"/>
      <c r="E49" s="1333"/>
      <c r="F49" s="326"/>
      <c r="G49" s="326"/>
      <c r="H49" s="326"/>
      <c r="I49" s="326"/>
      <c r="J49" s="326"/>
      <c r="K49" s="326"/>
      <c r="L49" s="326"/>
      <c r="M49" s="326"/>
      <c r="N49" s="1408"/>
      <c r="O49" s="1408"/>
      <c r="P49" s="1408"/>
      <c r="Q49" s="326"/>
      <c r="R49" s="326"/>
      <c r="S49" s="326"/>
      <c r="T49" s="326"/>
      <c r="U49" s="326"/>
      <c r="V49" s="326"/>
      <c r="W49" s="326"/>
    </row>
    <row r="50" spans="1:23" ht="12.95">
      <c r="A50" s="1902" t="s">
        <v>212</v>
      </c>
      <c r="B50" s="1903"/>
      <c r="C50" s="1903"/>
      <c r="D50" s="1903"/>
      <c r="E50" s="1903"/>
      <c r="F50" s="1904"/>
      <c r="G50" s="326"/>
      <c r="H50" s="326"/>
      <c r="I50" s="326"/>
      <c r="J50" s="1402"/>
      <c r="K50" s="1402"/>
      <c r="L50" s="1402"/>
      <c r="M50" s="1447"/>
      <c r="N50" s="1408"/>
      <c r="O50" s="1408"/>
      <c r="P50" s="326"/>
      <c r="Q50" s="326"/>
      <c r="R50" s="326"/>
      <c r="S50" s="326"/>
      <c r="T50" s="326"/>
      <c r="U50" s="326"/>
    </row>
    <row r="51" spans="1:23" ht="30" customHeight="1">
      <c r="A51" s="1560" t="s">
        <v>118</v>
      </c>
      <c r="B51" s="1414"/>
      <c r="C51" s="1414"/>
      <c r="D51" s="1414" t="s">
        <v>119</v>
      </c>
      <c r="E51" s="1414"/>
      <c r="F51" s="1534"/>
      <c r="G51" s="326"/>
      <c r="H51" s="326"/>
      <c r="I51" s="326"/>
      <c r="J51" s="556"/>
      <c r="K51" s="556"/>
      <c r="L51" s="1403"/>
      <c r="M51" s="2075"/>
      <c r="N51" s="2075"/>
      <c r="O51" s="2075"/>
      <c r="P51" s="326"/>
      <c r="Q51" s="326"/>
      <c r="R51" s="326"/>
      <c r="S51" s="326"/>
      <c r="T51" s="326"/>
      <c r="U51" s="326"/>
    </row>
    <row r="52" spans="1:23" ht="22.5" customHeight="1">
      <c r="A52" s="1561" t="s">
        <v>61</v>
      </c>
      <c r="B52" s="1455" t="s">
        <v>120</v>
      </c>
      <c r="C52" s="1455" t="s">
        <v>63</v>
      </c>
      <c r="D52" s="1455" t="s">
        <v>64</v>
      </c>
      <c r="E52" s="1455" t="s">
        <v>15</v>
      </c>
      <c r="F52" s="1549" t="s">
        <v>16</v>
      </c>
      <c r="G52" s="326"/>
      <c r="H52" s="326"/>
      <c r="I52" s="326"/>
      <c r="J52" s="326"/>
      <c r="K52" s="326"/>
      <c r="L52" s="326"/>
      <c r="M52" s="1408"/>
      <c r="N52" s="1408"/>
      <c r="O52" s="1408"/>
      <c r="P52" s="326"/>
      <c r="Q52" s="326"/>
      <c r="R52" s="326"/>
      <c r="S52" s="326"/>
      <c r="T52" s="326"/>
      <c r="U52" s="326"/>
    </row>
    <row r="53" spans="1:23" ht="12.95">
      <c r="A53" s="869" t="s">
        <v>121</v>
      </c>
      <c r="B53" s="326" t="s">
        <v>122</v>
      </c>
      <c r="C53" s="744">
        <v>7.2700000000000001E-2</v>
      </c>
      <c r="D53" s="745">
        <v>29.5</v>
      </c>
      <c r="E53" s="747">
        <v>0</v>
      </c>
      <c r="F53" s="1562">
        <f>D53+E53</f>
        <v>29.5</v>
      </c>
      <c r="G53" s="326"/>
      <c r="H53" s="326"/>
      <c r="I53" s="326"/>
      <c r="J53" s="326"/>
      <c r="K53" s="326"/>
      <c r="L53" s="326"/>
      <c r="M53" s="1408"/>
      <c r="N53" s="1408"/>
      <c r="O53" s="1408"/>
      <c r="P53" s="326"/>
      <c r="Q53" s="326"/>
      <c r="R53" s="326"/>
      <c r="S53" s="326"/>
      <c r="T53" s="326"/>
      <c r="U53" s="326"/>
    </row>
    <row r="54" spans="1:23" ht="12.95">
      <c r="A54" s="869" t="s">
        <v>123</v>
      </c>
      <c r="B54" s="326" t="s">
        <v>124</v>
      </c>
      <c r="C54" s="744">
        <v>0.2021</v>
      </c>
      <c r="D54" s="745">
        <v>21</v>
      </c>
      <c r="E54" s="747">
        <v>0</v>
      </c>
      <c r="F54" s="1562">
        <f t="shared" ref="F54:F83" si="2">D54+E54</f>
        <v>21</v>
      </c>
      <c r="G54" s="326"/>
      <c r="H54" s="326"/>
      <c r="I54" s="326"/>
      <c r="J54" s="326"/>
      <c r="K54" s="326"/>
      <c r="L54" s="326"/>
      <c r="M54" s="1408"/>
      <c r="N54" s="1408"/>
      <c r="O54" s="1408"/>
      <c r="P54" s="326"/>
      <c r="Q54" s="326"/>
      <c r="R54" s="326"/>
      <c r="S54" s="326"/>
      <c r="T54" s="326"/>
      <c r="U54" s="326"/>
    </row>
    <row r="55" spans="1:23" ht="12.95">
      <c r="A55" s="1485" t="s">
        <v>125</v>
      </c>
      <c r="B55" s="1630" t="s">
        <v>126</v>
      </c>
      <c r="C55" s="1651">
        <v>0.12</v>
      </c>
      <c r="D55" s="1652">
        <v>16.600000000000001</v>
      </c>
      <c r="E55" s="1652">
        <v>0</v>
      </c>
      <c r="F55" s="1653">
        <f t="shared" si="2"/>
        <v>16.600000000000001</v>
      </c>
      <c r="G55" s="326"/>
      <c r="H55" s="326"/>
      <c r="I55" s="326"/>
      <c r="J55" s="326"/>
      <c r="K55" s="326"/>
      <c r="L55" s="326"/>
      <c r="M55" s="1408"/>
      <c r="N55" s="1408"/>
      <c r="O55" s="1408"/>
      <c r="P55" s="326"/>
      <c r="Q55" s="326"/>
      <c r="R55" s="326"/>
      <c r="S55" s="326"/>
      <c r="T55" s="326"/>
      <c r="U55" s="326"/>
    </row>
    <row r="56" spans="1:23">
      <c r="A56" s="872" t="s">
        <v>127</v>
      </c>
      <c r="B56" s="326" t="s">
        <v>126</v>
      </c>
      <c r="C56" s="744">
        <v>0.12</v>
      </c>
      <c r="D56" s="745">
        <v>4.3</v>
      </c>
      <c r="E56" s="745">
        <v>0</v>
      </c>
      <c r="F56" s="1562">
        <f t="shared" si="2"/>
        <v>4.3</v>
      </c>
      <c r="G56" s="326"/>
      <c r="H56" s="326"/>
      <c r="I56" s="326"/>
      <c r="J56" s="326"/>
      <c r="K56" s="326"/>
      <c r="L56" s="326"/>
      <c r="M56" s="1408"/>
      <c r="N56" s="1408"/>
      <c r="O56" s="1408"/>
      <c r="P56" s="326"/>
      <c r="Q56" s="326"/>
      <c r="R56" s="326"/>
      <c r="S56" s="326"/>
      <c r="T56" s="326"/>
      <c r="U56" s="326"/>
    </row>
    <row r="57" spans="1:23">
      <c r="A57" s="872" t="s">
        <v>128</v>
      </c>
      <c r="B57" s="326" t="s">
        <v>126</v>
      </c>
      <c r="C57" s="744">
        <v>0.12</v>
      </c>
      <c r="D57" s="745">
        <v>6.4</v>
      </c>
      <c r="E57" s="745">
        <v>0</v>
      </c>
      <c r="F57" s="1562">
        <f t="shared" si="2"/>
        <v>6.4</v>
      </c>
      <c r="G57" s="326"/>
      <c r="H57" s="326"/>
      <c r="I57" s="326"/>
      <c r="J57" s="326"/>
      <c r="K57" s="326"/>
      <c r="L57" s="326"/>
      <c r="M57" s="1408"/>
      <c r="N57" s="1408"/>
      <c r="O57" s="1408"/>
      <c r="P57" s="326"/>
      <c r="Q57" s="326"/>
      <c r="R57" s="326"/>
      <c r="S57" s="326"/>
      <c r="T57" s="326"/>
      <c r="U57" s="326"/>
    </row>
    <row r="58" spans="1:23">
      <c r="A58" s="872" t="s">
        <v>130</v>
      </c>
      <c r="B58" s="326" t="s">
        <v>126</v>
      </c>
      <c r="C58" s="744">
        <v>0.12</v>
      </c>
      <c r="D58" s="745">
        <v>2.6</v>
      </c>
      <c r="E58" s="745">
        <v>0</v>
      </c>
      <c r="F58" s="1562">
        <f t="shared" si="2"/>
        <v>2.6</v>
      </c>
      <c r="G58" s="326"/>
      <c r="H58" s="326"/>
      <c r="I58" s="326"/>
      <c r="J58" s="326"/>
      <c r="K58" s="326"/>
      <c r="L58" s="326"/>
      <c r="M58" s="1408"/>
      <c r="N58" s="1408"/>
      <c r="O58" s="1408"/>
      <c r="P58" s="326"/>
      <c r="Q58" s="326"/>
      <c r="R58" s="326"/>
      <c r="S58" s="326"/>
      <c r="T58" s="326"/>
      <c r="U58" s="326"/>
    </row>
    <row r="59" spans="1:23">
      <c r="A59" s="872" t="s">
        <v>131</v>
      </c>
      <c r="B59" s="326" t="s">
        <v>126</v>
      </c>
      <c r="C59" s="744">
        <v>0.12</v>
      </c>
      <c r="D59" s="745">
        <v>3.4</v>
      </c>
      <c r="E59" s="745">
        <v>0</v>
      </c>
      <c r="F59" s="1562">
        <f t="shared" si="2"/>
        <v>3.4</v>
      </c>
      <c r="G59" s="326"/>
      <c r="H59" s="326"/>
      <c r="I59" s="326"/>
      <c r="J59" s="326"/>
      <c r="K59" s="326"/>
      <c r="L59" s="326"/>
      <c r="M59" s="1408"/>
      <c r="N59" s="1408"/>
      <c r="O59" s="1408"/>
      <c r="P59" s="326"/>
      <c r="Q59" s="326"/>
      <c r="R59" s="326"/>
      <c r="S59" s="326"/>
      <c r="T59" s="326"/>
      <c r="U59" s="326"/>
    </row>
    <row r="60" spans="1:23" ht="12.95">
      <c r="A60" s="1485" t="s">
        <v>132</v>
      </c>
      <c r="B60" s="1630" t="s">
        <v>126</v>
      </c>
      <c r="C60" s="1651">
        <v>0.22159999999999999</v>
      </c>
      <c r="D60" s="1654">
        <v>87.7</v>
      </c>
      <c r="E60" s="1655">
        <v>0</v>
      </c>
      <c r="F60" s="1653">
        <f t="shared" si="2"/>
        <v>87.7</v>
      </c>
      <c r="G60" s="326"/>
      <c r="H60" s="326"/>
      <c r="I60" s="326"/>
      <c r="J60" s="326"/>
      <c r="K60" s="326"/>
      <c r="L60" s="326"/>
      <c r="M60" s="1408"/>
      <c r="N60" s="1408"/>
      <c r="O60" s="1408"/>
      <c r="P60" s="326"/>
      <c r="Q60" s="326"/>
      <c r="R60" s="326"/>
      <c r="S60" s="326"/>
      <c r="T60" s="326"/>
      <c r="U60" s="326"/>
    </row>
    <row r="61" spans="1:23">
      <c r="A61" s="872" t="s">
        <v>133</v>
      </c>
      <c r="B61" s="326" t="s">
        <v>126</v>
      </c>
      <c r="C61" s="1559">
        <v>0.22159999999999999</v>
      </c>
      <c r="D61" s="745">
        <v>24.2</v>
      </c>
      <c r="E61" s="745">
        <v>0</v>
      </c>
      <c r="F61" s="1562">
        <f t="shared" si="2"/>
        <v>24.2</v>
      </c>
      <c r="G61" s="326"/>
      <c r="H61" s="326"/>
      <c r="I61" s="326"/>
      <c r="J61" s="326"/>
      <c r="K61" s="326"/>
      <c r="L61" s="326"/>
      <c r="M61" s="326"/>
      <c r="N61" s="326"/>
      <c r="O61" s="326"/>
      <c r="P61" s="326"/>
      <c r="Q61" s="326"/>
      <c r="R61" s="326"/>
      <c r="S61" s="326"/>
      <c r="T61" s="326"/>
      <c r="U61" s="326"/>
    </row>
    <row r="62" spans="1:23">
      <c r="A62" s="872" t="s">
        <v>134</v>
      </c>
      <c r="B62" s="326" t="s">
        <v>126</v>
      </c>
      <c r="C62" s="1559">
        <v>0.22159999999999999</v>
      </c>
      <c r="D62" s="745">
        <v>25.7</v>
      </c>
      <c r="E62" s="745">
        <v>0</v>
      </c>
      <c r="F62" s="1562">
        <f t="shared" si="2"/>
        <v>25.7</v>
      </c>
      <c r="G62" s="326"/>
      <c r="H62" s="326"/>
      <c r="I62" s="326"/>
      <c r="J62" s="326"/>
      <c r="K62" s="326"/>
      <c r="L62" s="326"/>
      <c r="M62" s="326"/>
      <c r="N62" s="326"/>
      <c r="O62" s="326"/>
      <c r="P62" s="326"/>
      <c r="Q62" s="326"/>
      <c r="R62" s="326"/>
      <c r="S62" s="326"/>
      <c r="T62" s="326"/>
      <c r="U62" s="326"/>
    </row>
    <row r="63" spans="1:23">
      <c r="A63" s="872" t="s">
        <v>135</v>
      </c>
      <c r="B63" s="326" t="s">
        <v>126</v>
      </c>
      <c r="C63" s="1559">
        <v>0.22159999999999999</v>
      </c>
      <c r="D63" s="745">
        <v>11.5</v>
      </c>
      <c r="E63" s="745">
        <v>0</v>
      </c>
      <c r="F63" s="1562">
        <f t="shared" si="2"/>
        <v>11.5</v>
      </c>
      <c r="G63" s="326"/>
      <c r="H63" s="326"/>
      <c r="I63" s="326"/>
      <c r="J63" s="326"/>
      <c r="K63" s="326"/>
      <c r="L63" s="326"/>
      <c r="M63" s="326"/>
      <c r="N63" s="326"/>
      <c r="O63" s="326"/>
      <c r="P63" s="326"/>
      <c r="Q63" s="326"/>
      <c r="R63" s="326"/>
      <c r="S63" s="326"/>
      <c r="T63" s="326"/>
      <c r="U63" s="326"/>
    </row>
    <row r="64" spans="1:23">
      <c r="A64" s="872" t="s">
        <v>136</v>
      </c>
      <c r="B64" s="326" t="s">
        <v>126</v>
      </c>
      <c r="C64" s="1559">
        <v>0.22159999999999999</v>
      </c>
      <c r="D64" s="745">
        <v>19.3</v>
      </c>
      <c r="E64" s="745">
        <v>0</v>
      </c>
      <c r="F64" s="1562">
        <f t="shared" si="2"/>
        <v>19.3</v>
      </c>
      <c r="G64" s="326"/>
      <c r="H64" s="326"/>
      <c r="I64" s="326"/>
      <c r="J64" s="326"/>
      <c r="K64" s="326"/>
      <c r="L64" s="326"/>
      <c r="M64" s="326"/>
      <c r="N64" s="326"/>
      <c r="O64" s="326"/>
      <c r="P64" s="326"/>
      <c r="Q64" s="326"/>
      <c r="R64" s="326"/>
      <c r="S64" s="326"/>
      <c r="T64" s="326"/>
      <c r="U64" s="326"/>
    </row>
    <row r="65" spans="1:21">
      <c r="A65" s="872" t="s">
        <v>137</v>
      </c>
      <c r="B65" s="326" t="s">
        <v>126</v>
      </c>
      <c r="C65" s="1559">
        <v>0.22159999999999999</v>
      </c>
      <c r="D65" s="745">
        <v>6.9</v>
      </c>
      <c r="E65" s="745">
        <v>0</v>
      </c>
      <c r="F65" s="1562">
        <f t="shared" si="2"/>
        <v>6.9</v>
      </c>
      <c r="G65" s="326"/>
      <c r="H65" s="326"/>
      <c r="I65" s="326"/>
      <c r="J65" s="326"/>
      <c r="K65" s="326"/>
      <c r="L65" s="326"/>
      <c r="M65" s="326"/>
      <c r="N65" s="326"/>
      <c r="O65" s="326"/>
      <c r="P65" s="326"/>
      <c r="Q65" s="326"/>
      <c r="R65" s="326"/>
      <c r="S65" s="326"/>
      <c r="T65" s="326"/>
      <c r="U65" s="326"/>
    </row>
    <row r="66" spans="1:21" ht="12.95">
      <c r="A66" s="1484" t="s">
        <v>138</v>
      </c>
      <c r="B66" s="1630" t="s">
        <v>126</v>
      </c>
      <c r="C66" s="1651">
        <v>0.1333</v>
      </c>
      <c r="D66" s="1652">
        <v>8.6</v>
      </c>
      <c r="E66" s="1656">
        <v>0</v>
      </c>
      <c r="F66" s="1653">
        <f t="shared" si="2"/>
        <v>8.6</v>
      </c>
      <c r="G66" s="326"/>
      <c r="H66" s="326"/>
      <c r="I66" s="326"/>
      <c r="J66" s="326"/>
      <c r="K66" s="326"/>
      <c r="L66" s="326"/>
      <c r="M66" s="326"/>
      <c r="N66" s="326"/>
      <c r="O66" s="326"/>
      <c r="P66" s="326"/>
      <c r="Q66" s="326"/>
      <c r="R66" s="326"/>
      <c r="S66" s="326"/>
      <c r="T66" s="326"/>
      <c r="U66" s="326"/>
    </row>
    <row r="67" spans="1:21">
      <c r="A67" s="1539" t="s">
        <v>226</v>
      </c>
      <c r="B67" s="326" t="s">
        <v>140</v>
      </c>
      <c r="C67" s="744">
        <v>0.5</v>
      </c>
      <c r="D67" s="745">
        <v>0.9</v>
      </c>
      <c r="E67" s="747">
        <v>0</v>
      </c>
      <c r="F67" s="1562">
        <f t="shared" si="2"/>
        <v>0.9</v>
      </c>
      <c r="G67" s="326"/>
      <c r="H67" s="326"/>
      <c r="I67" s="326"/>
      <c r="J67" s="326"/>
      <c r="K67" s="326"/>
      <c r="L67" s="326"/>
      <c r="M67" s="326"/>
      <c r="N67" s="326"/>
      <c r="O67" s="326"/>
      <c r="P67" s="326"/>
      <c r="Q67" s="326"/>
      <c r="R67" s="326"/>
      <c r="S67" s="326"/>
      <c r="T67" s="326"/>
      <c r="U67" s="326"/>
    </row>
    <row r="68" spans="1:21">
      <c r="A68" s="1539" t="s">
        <v>141</v>
      </c>
      <c r="B68" s="326" t="s">
        <v>140</v>
      </c>
      <c r="C68" s="759">
        <v>0.3</v>
      </c>
      <c r="D68" s="745">
        <v>8.5</v>
      </c>
      <c r="E68" s="745">
        <v>1.7</v>
      </c>
      <c r="F68" s="1562">
        <f t="shared" si="2"/>
        <v>10.199999999999999</v>
      </c>
      <c r="G68" s="326"/>
      <c r="H68" s="326"/>
      <c r="I68" s="326"/>
      <c r="J68" s="326"/>
      <c r="K68" s="326"/>
      <c r="L68" s="326"/>
      <c r="M68" s="326"/>
      <c r="N68" s="326"/>
      <c r="O68" s="326"/>
      <c r="P68" s="326"/>
      <c r="Q68" s="326"/>
      <c r="R68" s="326"/>
      <c r="S68" s="326"/>
      <c r="T68" s="326"/>
      <c r="U68" s="326"/>
    </row>
    <row r="69" spans="1:21">
      <c r="A69" s="1539" t="s">
        <v>204</v>
      </c>
      <c r="B69" s="326" t="s">
        <v>143</v>
      </c>
      <c r="C69" s="759">
        <v>1</v>
      </c>
      <c r="D69" s="745">
        <v>0.6</v>
      </c>
      <c r="E69" s="745">
        <v>0</v>
      </c>
      <c r="F69" s="1562">
        <f t="shared" si="2"/>
        <v>0.6</v>
      </c>
      <c r="G69" s="326"/>
      <c r="H69" s="326"/>
      <c r="I69" s="326"/>
      <c r="J69" s="326"/>
      <c r="K69" s="326"/>
      <c r="L69" s="326"/>
      <c r="M69" s="326"/>
      <c r="N69" s="326"/>
      <c r="O69" s="326"/>
      <c r="P69" s="326"/>
      <c r="Q69" s="326"/>
      <c r="R69" s="326"/>
      <c r="S69" s="326"/>
      <c r="T69" s="326"/>
      <c r="U69" s="326"/>
    </row>
    <row r="70" spans="1:21">
      <c r="A70" s="1539" t="s">
        <v>217</v>
      </c>
      <c r="B70" s="326" t="s">
        <v>194</v>
      </c>
      <c r="C70" s="746">
        <v>0.36499999999999999</v>
      </c>
      <c r="D70" s="747">
        <v>0</v>
      </c>
      <c r="E70" s="745">
        <v>8.4</v>
      </c>
      <c r="F70" s="1562">
        <f t="shared" si="2"/>
        <v>8.4</v>
      </c>
      <c r="G70" s="326"/>
      <c r="H70" s="326"/>
      <c r="I70" s="326"/>
      <c r="J70" s="326"/>
      <c r="K70" s="326"/>
      <c r="L70" s="326"/>
      <c r="M70" s="326"/>
      <c r="N70" s="326"/>
      <c r="O70" s="326"/>
      <c r="P70" s="326"/>
      <c r="Q70" s="326"/>
      <c r="R70" s="326"/>
      <c r="S70" s="326"/>
      <c r="T70" s="326"/>
      <c r="U70" s="326"/>
    </row>
    <row r="71" spans="1:21">
      <c r="A71" s="1539" t="s">
        <v>146</v>
      </c>
      <c r="B71" s="326" t="s">
        <v>147</v>
      </c>
      <c r="C71" s="746">
        <v>0.09</v>
      </c>
      <c r="D71" s="745">
        <v>12.6</v>
      </c>
      <c r="E71" s="747">
        <v>0</v>
      </c>
      <c r="F71" s="1562">
        <f t="shared" si="2"/>
        <v>12.6</v>
      </c>
      <c r="G71" s="326"/>
      <c r="H71" s="326"/>
      <c r="I71" s="326"/>
      <c r="J71" s="326"/>
      <c r="K71" s="326"/>
      <c r="L71" s="326"/>
      <c r="M71" s="326"/>
      <c r="N71" s="326"/>
      <c r="O71" s="326"/>
      <c r="P71" s="326"/>
      <c r="Q71" s="326"/>
      <c r="R71" s="326"/>
      <c r="S71" s="326"/>
      <c r="T71" s="326"/>
      <c r="U71" s="326"/>
    </row>
    <row r="72" spans="1:21">
      <c r="A72" s="1539" t="s">
        <v>148</v>
      </c>
      <c r="B72" s="326" t="s">
        <v>147</v>
      </c>
      <c r="C72" s="744">
        <v>0.05</v>
      </c>
      <c r="D72" s="745">
        <v>2</v>
      </c>
      <c r="E72" s="747">
        <v>0</v>
      </c>
      <c r="F72" s="1562">
        <f t="shared" si="2"/>
        <v>2</v>
      </c>
      <c r="G72" s="326"/>
      <c r="H72" s="326"/>
      <c r="I72" s="326"/>
      <c r="J72" s="326"/>
      <c r="K72" s="326"/>
      <c r="L72" s="326"/>
      <c r="M72" s="326"/>
      <c r="N72" s="326"/>
      <c r="O72" s="326"/>
      <c r="P72" s="326"/>
      <c r="Q72" s="326"/>
      <c r="R72" s="326"/>
      <c r="S72" s="326"/>
      <c r="T72" s="326"/>
      <c r="U72" s="326"/>
    </row>
    <row r="73" spans="1:21">
      <c r="A73" s="1539" t="s">
        <v>149</v>
      </c>
      <c r="B73" s="326" t="s">
        <v>147</v>
      </c>
      <c r="C73" s="744">
        <v>9.2600000000000002E-2</v>
      </c>
      <c r="D73" s="745">
        <v>2</v>
      </c>
      <c r="E73" s="747">
        <v>0</v>
      </c>
      <c r="F73" s="1562">
        <f t="shared" si="2"/>
        <v>2</v>
      </c>
      <c r="G73" s="326"/>
      <c r="H73" s="326"/>
      <c r="I73" s="326"/>
      <c r="J73" s="326"/>
      <c r="K73" s="326"/>
      <c r="L73" s="326"/>
      <c r="M73" s="326"/>
      <c r="N73" s="326"/>
      <c r="O73" s="326"/>
      <c r="P73" s="326"/>
      <c r="Q73" s="326"/>
      <c r="R73" s="326"/>
      <c r="S73" s="326"/>
      <c r="T73" s="326"/>
      <c r="U73" s="326"/>
    </row>
    <row r="74" spans="1:21">
      <c r="A74" s="1539" t="s">
        <v>150</v>
      </c>
      <c r="B74" s="326" t="s">
        <v>151</v>
      </c>
      <c r="C74" s="746">
        <v>0.45900000000000002</v>
      </c>
      <c r="D74" s="745">
        <v>15.2</v>
      </c>
      <c r="E74" s="747">
        <v>0</v>
      </c>
      <c r="F74" s="1562">
        <f t="shared" si="2"/>
        <v>15.2</v>
      </c>
      <c r="G74" s="326"/>
      <c r="H74" s="326"/>
      <c r="I74" s="326"/>
      <c r="J74" s="326"/>
      <c r="K74" s="326"/>
      <c r="L74" s="326"/>
      <c r="M74" s="326"/>
      <c r="N74" s="326"/>
      <c r="O74" s="326"/>
      <c r="P74" s="326"/>
      <c r="Q74" s="326"/>
      <c r="R74" s="326"/>
      <c r="S74" s="326"/>
      <c r="T74" s="326"/>
      <c r="U74" s="326"/>
    </row>
    <row r="75" spans="1:21">
      <c r="A75" s="1539" t="s">
        <v>152</v>
      </c>
      <c r="B75" s="326" t="s">
        <v>151</v>
      </c>
      <c r="C75" s="744">
        <v>0.31850000000000001</v>
      </c>
      <c r="D75" s="747">
        <v>0</v>
      </c>
      <c r="E75" s="745">
        <v>23.3</v>
      </c>
      <c r="F75" s="1562">
        <f t="shared" si="2"/>
        <v>23.3</v>
      </c>
      <c r="G75" s="326"/>
      <c r="H75" s="326"/>
      <c r="I75" s="326"/>
      <c r="J75" s="326"/>
      <c r="K75" s="326"/>
      <c r="L75" s="326"/>
      <c r="M75" s="326"/>
      <c r="N75" s="326"/>
      <c r="O75" s="326"/>
      <c r="P75" s="326"/>
      <c r="Q75" s="326"/>
      <c r="R75" s="326"/>
      <c r="S75" s="326"/>
      <c r="T75" s="326"/>
      <c r="U75" s="326"/>
    </row>
    <row r="76" spans="1:21">
      <c r="A76" s="1539" t="s">
        <v>235</v>
      </c>
      <c r="B76" s="326" t="s">
        <v>236</v>
      </c>
      <c r="C76" s="744">
        <v>0.3</v>
      </c>
      <c r="D76" s="745">
        <v>0</v>
      </c>
      <c r="E76" s="747">
        <v>0</v>
      </c>
      <c r="F76" s="1562">
        <f t="shared" si="2"/>
        <v>0</v>
      </c>
      <c r="G76" s="326"/>
      <c r="H76" s="326"/>
      <c r="I76" s="326"/>
      <c r="J76" s="326"/>
      <c r="K76" s="326"/>
      <c r="L76" s="326"/>
      <c r="M76" s="326"/>
      <c r="N76" s="326"/>
      <c r="O76" s="326"/>
      <c r="P76" s="326"/>
      <c r="Q76" s="326"/>
      <c r="R76" s="326"/>
      <c r="S76" s="326"/>
      <c r="T76" s="326"/>
      <c r="U76" s="326"/>
    </row>
    <row r="77" spans="1:21">
      <c r="A77" s="1539" t="s">
        <v>237</v>
      </c>
      <c r="B77" s="326" t="s">
        <v>236</v>
      </c>
      <c r="C77" s="744">
        <v>0.49</v>
      </c>
      <c r="D77" s="745">
        <v>0</v>
      </c>
      <c r="E77" s="747">
        <v>0</v>
      </c>
      <c r="F77" s="1562">
        <f t="shared" si="2"/>
        <v>0</v>
      </c>
      <c r="G77" s="326"/>
      <c r="H77" s="326"/>
      <c r="I77" s="326"/>
      <c r="J77" s="326"/>
      <c r="K77" s="326"/>
      <c r="L77" s="326"/>
      <c r="M77" s="326"/>
      <c r="N77" s="326"/>
      <c r="O77" s="326"/>
      <c r="P77" s="326"/>
      <c r="Q77" s="326"/>
      <c r="R77" s="326"/>
      <c r="S77" s="326"/>
      <c r="T77" s="326"/>
      <c r="U77" s="326"/>
    </row>
    <row r="78" spans="1:21">
      <c r="A78" s="1539" t="s">
        <v>153</v>
      </c>
      <c r="B78" s="326" t="s">
        <v>143</v>
      </c>
      <c r="C78" s="746">
        <v>0.65110000000000001</v>
      </c>
      <c r="D78" s="745">
        <v>15.9</v>
      </c>
      <c r="E78" s="745">
        <v>0</v>
      </c>
      <c r="F78" s="1562">
        <f t="shared" si="2"/>
        <v>15.9</v>
      </c>
      <c r="G78" s="326"/>
      <c r="H78" s="326"/>
      <c r="I78" s="326"/>
      <c r="J78" s="326"/>
      <c r="K78" s="326"/>
      <c r="L78" s="326"/>
      <c r="M78" s="326"/>
      <c r="N78" s="326"/>
      <c r="O78" s="326"/>
      <c r="P78" s="326"/>
      <c r="Q78" s="326"/>
      <c r="R78" s="326"/>
      <c r="S78" s="326"/>
      <c r="T78" s="326"/>
      <c r="U78" s="326"/>
    </row>
    <row r="79" spans="1:21">
      <c r="A79" s="1539" t="s">
        <v>154</v>
      </c>
      <c r="B79" s="326" t="s">
        <v>155</v>
      </c>
      <c r="C79" s="746">
        <v>0.1</v>
      </c>
      <c r="D79" s="745">
        <v>7.3</v>
      </c>
      <c r="E79" s="747">
        <v>0</v>
      </c>
      <c r="F79" s="1562">
        <f t="shared" si="2"/>
        <v>7.3</v>
      </c>
      <c r="G79" s="326"/>
      <c r="H79" s="326"/>
      <c r="I79" s="326"/>
      <c r="J79" s="326"/>
      <c r="K79" s="326"/>
      <c r="L79" s="326"/>
      <c r="M79" s="326"/>
      <c r="N79" s="326"/>
      <c r="O79" s="326"/>
      <c r="P79" s="326"/>
      <c r="Q79" s="326"/>
      <c r="R79" s="326"/>
      <c r="S79" s="326"/>
      <c r="T79" s="326"/>
      <c r="U79" s="326"/>
    </row>
    <row r="80" spans="1:21">
      <c r="A80" s="1539" t="s">
        <v>206</v>
      </c>
      <c r="B80" s="326" t="s">
        <v>157</v>
      </c>
      <c r="C80" s="746">
        <v>0.6</v>
      </c>
      <c r="D80" s="745">
        <v>25.9</v>
      </c>
      <c r="E80" s="747">
        <v>0</v>
      </c>
      <c r="F80" s="1562">
        <f t="shared" si="2"/>
        <v>25.9</v>
      </c>
      <c r="G80" s="326"/>
      <c r="H80" s="326"/>
      <c r="I80" s="326"/>
      <c r="J80" s="326"/>
      <c r="K80" s="326"/>
      <c r="L80" s="326"/>
      <c r="M80" s="326"/>
      <c r="N80" s="326"/>
      <c r="O80" s="326"/>
      <c r="P80" s="326"/>
      <c r="Q80" s="326"/>
      <c r="R80" s="326"/>
      <c r="S80" s="326"/>
      <c r="T80" s="326"/>
      <c r="U80" s="326"/>
    </row>
    <row r="81" spans="1:22">
      <c r="A81" s="1539" t="s">
        <v>158</v>
      </c>
      <c r="B81" s="326" t="s">
        <v>157</v>
      </c>
      <c r="C81" s="746">
        <v>0.25</v>
      </c>
      <c r="D81" s="745">
        <v>28.3</v>
      </c>
      <c r="E81" s="747">
        <v>3</v>
      </c>
      <c r="F81" s="1562">
        <f t="shared" si="2"/>
        <v>31.3</v>
      </c>
      <c r="G81" s="326"/>
      <c r="H81" s="326"/>
      <c r="I81" s="326"/>
      <c r="J81" s="326"/>
      <c r="K81" s="326"/>
      <c r="L81" s="326"/>
      <c r="M81" s="326"/>
      <c r="N81" s="326"/>
      <c r="O81" s="326"/>
      <c r="P81" s="326"/>
      <c r="Q81" s="326"/>
      <c r="R81" s="326"/>
      <c r="S81" s="326"/>
      <c r="T81" s="326"/>
      <c r="U81" s="326"/>
    </row>
    <row r="82" spans="1:22">
      <c r="A82" s="1539" t="s">
        <v>227</v>
      </c>
      <c r="B82" s="326" t="s">
        <v>143</v>
      </c>
      <c r="C82" s="744">
        <v>0.14530000000000001</v>
      </c>
      <c r="D82" s="745">
        <v>1.7</v>
      </c>
      <c r="E82" s="745">
        <v>2.1</v>
      </c>
      <c r="F82" s="1562">
        <f t="shared" si="2"/>
        <v>3.8</v>
      </c>
      <c r="G82" s="326"/>
      <c r="H82" s="326"/>
      <c r="I82" s="326"/>
      <c r="J82" s="326"/>
      <c r="K82" s="326"/>
      <c r="L82" s="326"/>
      <c r="M82" s="326"/>
      <c r="N82" s="326"/>
      <c r="O82" s="326"/>
      <c r="P82" s="326"/>
      <c r="Q82" s="326"/>
      <c r="R82" s="326"/>
      <c r="S82" s="326"/>
      <c r="T82" s="326"/>
      <c r="U82" s="326"/>
    </row>
    <row r="83" spans="1:22">
      <c r="A83" s="1539" t="s">
        <v>160</v>
      </c>
      <c r="B83" s="326" t="s">
        <v>143</v>
      </c>
      <c r="C83" s="744">
        <v>0.38</v>
      </c>
      <c r="D83" s="745">
        <v>0.8</v>
      </c>
      <c r="E83" s="745">
        <v>0.7</v>
      </c>
      <c r="F83" s="1562">
        <f t="shared" si="2"/>
        <v>1.5</v>
      </c>
      <c r="G83" s="326"/>
      <c r="H83" s="326"/>
      <c r="I83" s="326"/>
      <c r="J83" s="326"/>
      <c r="K83" s="326"/>
      <c r="L83" s="326"/>
      <c r="M83" s="326"/>
      <c r="N83" s="326"/>
      <c r="O83" s="326"/>
      <c r="P83" s="326"/>
      <c r="Q83" s="326"/>
      <c r="R83" s="326"/>
      <c r="S83" s="326"/>
      <c r="T83" s="326"/>
      <c r="U83" s="326"/>
    </row>
    <row r="84" spans="1:22">
      <c r="A84" s="1563" t="s">
        <v>212</v>
      </c>
      <c r="B84" s="1518"/>
      <c r="C84" s="1518"/>
      <c r="D84" s="1519">
        <v>285</v>
      </c>
      <c r="E84" s="1519">
        <v>39</v>
      </c>
      <c r="F84" s="1564">
        <f>SUM(D84:E84)</f>
        <v>324</v>
      </c>
      <c r="G84" s="326"/>
      <c r="H84" s="326"/>
      <c r="I84" s="326"/>
      <c r="J84" s="326"/>
      <c r="K84" s="326"/>
      <c r="L84" s="326"/>
      <c r="M84" s="326"/>
      <c r="N84" s="326"/>
      <c r="O84" s="326"/>
      <c r="P84" s="326"/>
      <c r="Q84" s="326"/>
      <c r="R84" s="326"/>
      <c r="S84" s="326"/>
      <c r="T84" s="326"/>
      <c r="U84" s="326"/>
    </row>
    <row r="85" spans="1:22">
      <c r="A85" s="1408"/>
      <c r="B85" s="1408"/>
      <c r="C85" s="1408"/>
      <c r="D85" s="1408"/>
      <c r="E85" s="1408"/>
      <c r="F85" s="1408"/>
      <c r="G85" s="1408"/>
      <c r="H85" s="1408"/>
      <c r="I85" s="1408"/>
      <c r="J85" s="1408"/>
      <c r="K85" s="1408"/>
      <c r="L85" s="1408"/>
      <c r="M85" s="1408"/>
      <c r="N85" s="1408"/>
      <c r="O85" s="1408"/>
      <c r="P85" s="326"/>
      <c r="Q85" s="326"/>
      <c r="R85" s="326"/>
      <c r="S85" s="326"/>
      <c r="T85" s="326"/>
      <c r="U85" s="326"/>
      <c r="V85" s="326"/>
    </row>
    <row r="86" spans="1:22">
      <c r="A86" s="1408"/>
      <c r="B86" s="1408"/>
      <c r="C86" s="1408"/>
      <c r="D86" s="1408"/>
      <c r="E86" s="1408"/>
      <c r="F86" s="1408"/>
      <c r="G86" s="1408"/>
      <c r="H86" s="1408"/>
      <c r="I86" s="1408"/>
      <c r="J86" s="1408"/>
      <c r="K86" s="1408"/>
      <c r="L86" s="1408"/>
      <c r="M86" s="1408"/>
      <c r="N86" s="1408"/>
      <c r="O86" s="1408"/>
      <c r="P86" s="326"/>
      <c r="Q86" s="326"/>
      <c r="R86" s="326"/>
      <c r="S86" s="326"/>
      <c r="T86" s="326"/>
      <c r="U86" s="326"/>
      <c r="V86" s="326"/>
    </row>
    <row r="87" spans="1:22">
      <c r="A87" s="1408"/>
      <c r="B87" s="1408"/>
      <c r="C87" s="1408"/>
      <c r="D87" s="1408"/>
      <c r="E87" s="1408"/>
      <c r="F87" s="1408"/>
      <c r="G87" s="1408"/>
      <c r="H87" s="1408"/>
      <c r="I87" s="1408"/>
      <c r="J87" s="1408"/>
      <c r="K87" s="1408"/>
      <c r="L87" s="1408"/>
      <c r="M87" s="1408"/>
      <c r="N87" s="1408"/>
      <c r="O87" s="1408"/>
      <c r="P87" s="326"/>
      <c r="Q87" s="326"/>
      <c r="R87" s="326"/>
      <c r="S87" s="326"/>
      <c r="T87" s="326"/>
      <c r="U87" s="326"/>
      <c r="V87" s="326"/>
    </row>
    <row r="88" spans="1:22">
      <c r="A88" s="1408"/>
      <c r="B88" s="1408"/>
      <c r="C88" s="1408"/>
      <c r="D88" s="1408"/>
      <c r="E88" s="1408"/>
      <c r="F88" s="1408"/>
      <c r="G88" s="1408"/>
      <c r="H88" s="1408"/>
      <c r="I88" s="1408"/>
      <c r="J88" s="1408"/>
      <c r="K88" s="1408"/>
      <c r="L88" s="1408"/>
      <c r="M88" s="1408"/>
      <c r="N88" s="1408"/>
      <c r="O88" s="1408"/>
      <c r="P88" s="326"/>
      <c r="Q88" s="326"/>
      <c r="R88" s="326"/>
      <c r="S88" s="326"/>
      <c r="T88" s="326"/>
      <c r="U88" s="326"/>
      <c r="V88" s="326"/>
    </row>
    <row r="89" spans="1:22">
      <c r="A89" s="1408"/>
      <c r="B89" s="1408"/>
      <c r="C89" s="1408"/>
      <c r="D89" s="1408"/>
      <c r="E89" s="1408"/>
      <c r="F89" s="1408"/>
      <c r="G89" s="1408"/>
      <c r="H89" s="1408"/>
      <c r="I89" s="1408"/>
      <c r="J89" s="1408"/>
      <c r="K89" s="1408"/>
      <c r="L89" s="1408"/>
      <c r="M89" s="1408"/>
      <c r="N89" s="1408"/>
      <c r="O89" s="1408"/>
      <c r="U89" s="326"/>
      <c r="V89" s="326"/>
    </row>
    <row r="90" spans="1:22">
      <c r="A90" s="1408"/>
      <c r="B90" s="1408"/>
      <c r="C90" s="1408"/>
      <c r="D90" s="1408"/>
      <c r="E90" s="1408"/>
      <c r="F90" s="1408"/>
      <c r="G90" s="1408"/>
      <c r="H90" s="1408"/>
      <c r="I90" s="1408"/>
      <c r="J90" s="1408"/>
      <c r="K90" s="1408"/>
      <c r="L90" s="1408"/>
      <c r="M90" s="1408"/>
      <c r="N90" s="1408"/>
      <c r="O90" s="1408"/>
    </row>
    <row r="91" spans="1:22">
      <c r="A91" s="1408"/>
      <c r="B91" s="1408"/>
      <c r="C91" s="1408"/>
      <c r="D91" s="1408"/>
      <c r="E91" s="1408"/>
      <c r="F91" s="1408"/>
      <c r="G91" s="1408"/>
      <c r="H91" s="1408"/>
      <c r="I91" s="1408"/>
      <c r="J91" s="1408"/>
      <c r="K91" s="1408"/>
      <c r="L91" s="1408"/>
      <c r="M91" s="1408"/>
      <c r="N91" s="1408"/>
      <c r="O91" s="1408"/>
    </row>
    <row r="92" spans="1:22">
      <c r="A92" s="1408"/>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A139" s="1408"/>
      <c r="B139" s="1408"/>
      <c r="C139" s="1408"/>
      <c r="D139" s="1408"/>
      <c r="E139" s="1408"/>
      <c r="F139" s="1408"/>
      <c r="G139" s="1408"/>
      <c r="H139" s="1408"/>
      <c r="I139" s="1408"/>
      <c r="J139" s="1408"/>
      <c r="K139" s="1408"/>
      <c r="L139" s="1408"/>
      <c r="M139" s="1408"/>
      <c r="N139" s="1408"/>
      <c r="O139" s="1408"/>
    </row>
    <row r="140" spans="1:15">
      <c r="A140" s="1408"/>
      <c r="B140" s="1408"/>
      <c r="C140" s="1408"/>
      <c r="D140" s="1408"/>
      <c r="E140" s="1408"/>
      <c r="F140" s="1408"/>
      <c r="G140" s="1408"/>
      <c r="H140" s="1408"/>
      <c r="I140" s="1408"/>
      <c r="J140" s="1408"/>
      <c r="K140" s="1408"/>
      <c r="L140" s="1408"/>
      <c r="M140" s="1408"/>
      <c r="N140" s="1408"/>
      <c r="O140" s="1408"/>
    </row>
    <row r="141" spans="1:15">
      <c r="A141" s="1408"/>
      <c r="B141" s="1408"/>
      <c r="C141" s="1408"/>
      <c r="D141" s="1408"/>
      <c r="E141" s="1408"/>
      <c r="F141" s="1408"/>
      <c r="G141" s="1408"/>
      <c r="H141" s="1408"/>
      <c r="I141" s="1408"/>
      <c r="J141" s="1408"/>
      <c r="K141" s="1408"/>
      <c r="L141" s="1408"/>
      <c r="M141" s="1408"/>
      <c r="N141" s="1408"/>
      <c r="O141" s="1408"/>
    </row>
    <row r="142" spans="1:15">
      <c r="A142" s="1408"/>
      <c r="B142" s="1408"/>
      <c r="C142" s="1408"/>
      <c r="D142" s="1408"/>
      <c r="E142" s="1408"/>
      <c r="F142" s="1408"/>
      <c r="G142" s="1408"/>
      <c r="H142" s="1408"/>
      <c r="I142" s="1408"/>
      <c r="J142" s="1408"/>
      <c r="K142" s="1408"/>
      <c r="L142" s="1408"/>
      <c r="M142" s="1408"/>
      <c r="N142" s="1408"/>
      <c r="O142" s="1408"/>
    </row>
    <row r="143" spans="1:15">
      <c r="A143" s="1408"/>
      <c r="B143" s="1408"/>
      <c r="C143" s="1408"/>
      <c r="D143" s="1408"/>
      <c r="E143" s="1408"/>
      <c r="F143" s="1408"/>
      <c r="G143" s="1408"/>
      <c r="H143" s="1408"/>
      <c r="I143" s="1408"/>
      <c r="J143" s="1408"/>
      <c r="K143" s="1408"/>
      <c r="L143" s="1408"/>
      <c r="M143" s="1408"/>
      <c r="N143" s="1408"/>
      <c r="O143" s="1408"/>
    </row>
    <row r="144" spans="1:15">
      <c r="A144" s="1408"/>
      <c r="B144" s="1408"/>
      <c r="C144" s="1408"/>
      <c r="D144" s="1408"/>
      <c r="E144" s="1408"/>
      <c r="F144" s="1408"/>
      <c r="G144" s="1408"/>
      <c r="H144" s="1408"/>
      <c r="I144" s="1408"/>
      <c r="J144" s="1408"/>
      <c r="K144" s="1408"/>
      <c r="L144" s="1408"/>
      <c r="M144" s="1408"/>
      <c r="N144" s="1408"/>
      <c r="O144" s="1408"/>
    </row>
  </sheetData>
  <mergeCells count="8">
    <mergeCell ref="M51:O51"/>
    <mergeCell ref="A43:H43"/>
    <mergeCell ref="A48:E48"/>
    <mergeCell ref="A2:J2"/>
    <mergeCell ref="M2:O2"/>
    <mergeCell ref="C4:E4"/>
    <mergeCell ref="I4:J4"/>
    <mergeCell ref="G21:L21"/>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AW51"/>
  <sheetViews>
    <sheetView workbookViewId="0">
      <selection activeCell="B35" sqref="B35"/>
    </sheetView>
  </sheetViews>
  <sheetFormatPr defaultColWidth="9.140625" defaultRowHeight="12.95"/>
  <cols>
    <col min="1" max="1" width="24.28515625" style="24" bestFit="1" customWidth="1"/>
    <col min="2" max="2" width="9.7109375" style="24" bestFit="1" customWidth="1"/>
    <col min="3" max="3" width="9.7109375" style="25" hidden="1" customWidth="1"/>
    <col min="4" max="4" width="16.7109375" style="25" customWidth="1"/>
    <col min="5" max="5" width="11.28515625" style="30" bestFit="1" customWidth="1"/>
    <col min="6" max="6" width="9.140625" style="14"/>
    <col min="7" max="16384" width="9.140625" style="24"/>
  </cols>
  <sheetData>
    <row r="2" spans="1:8" s="21" customFormat="1" ht="18">
      <c r="A2" s="32" t="s">
        <v>827</v>
      </c>
      <c r="B2" s="23"/>
      <c r="C2" s="23"/>
      <c r="D2" s="23"/>
      <c r="F2" s="14"/>
    </row>
    <row r="4" spans="1:8" s="14" customFormat="1">
      <c r="A4" s="1265" t="s">
        <v>828</v>
      </c>
      <c r="B4" s="1795" t="s">
        <v>120</v>
      </c>
      <c r="C4" s="1841" t="s">
        <v>829</v>
      </c>
      <c r="D4" s="1841" t="s">
        <v>830</v>
      </c>
      <c r="E4" s="1842">
        <v>2007</v>
      </c>
    </row>
    <row r="5" spans="1:8">
      <c r="A5" s="27"/>
      <c r="E5" s="34"/>
      <c r="H5" s="1247"/>
    </row>
    <row r="6" spans="1:8">
      <c r="A6" s="27" t="s">
        <v>831</v>
      </c>
      <c r="B6" s="24" t="s">
        <v>122</v>
      </c>
      <c r="C6" s="25" t="s">
        <v>832</v>
      </c>
      <c r="D6" s="25" t="s">
        <v>833</v>
      </c>
      <c r="E6" s="33">
        <v>57196</v>
      </c>
    </row>
    <row r="7" spans="1:8">
      <c r="A7" s="27" t="s">
        <v>834</v>
      </c>
      <c r="B7" s="24" t="s">
        <v>122</v>
      </c>
      <c r="C7" s="25" t="s">
        <v>832</v>
      </c>
      <c r="D7" s="25" t="s">
        <v>835</v>
      </c>
      <c r="E7" s="34">
        <v>18730</v>
      </c>
    </row>
    <row r="8" spans="1:8" s="14" customFormat="1">
      <c r="A8" s="1266" t="s">
        <v>836</v>
      </c>
      <c r="B8" s="1843"/>
      <c r="C8" s="1844"/>
      <c r="D8" s="1844"/>
      <c r="E8" s="1845">
        <v>75926</v>
      </c>
    </row>
    <row r="9" spans="1:8">
      <c r="A9" s="27"/>
      <c r="E9" s="34"/>
    </row>
    <row r="10" spans="1:8" s="14" customFormat="1">
      <c r="A10" s="1266" t="s">
        <v>837</v>
      </c>
      <c r="B10" s="1843"/>
      <c r="C10" s="1844"/>
      <c r="D10" s="1844"/>
      <c r="E10" s="1846">
        <v>180235</v>
      </c>
    </row>
    <row r="11" spans="1:8" s="14" customFormat="1">
      <c r="A11" s="28"/>
      <c r="C11" s="26"/>
      <c r="D11" s="26"/>
      <c r="E11" s="35"/>
    </row>
    <row r="12" spans="1:8">
      <c r="A12" s="27" t="s">
        <v>796</v>
      </c>
      <c r="B12" s="24" t="s">
        <v>838</v>
      </c>
      <c r="C12" s="25" t="s">
        <v>832</v>
      </c>
      <c r="D12" s="25" t="s">
        <v>833</v>
      </c>
      <c r="E12" s="34">
        <v>3017</v>
      </c>
    </row>
    <row r="13" spans="1:8" s="14" customFormat="1">
      <c r="A13" s="1266" t="s">
        <v>839</v>
      </c>
      <c r="B13" s="1843"/>
      <c r="C13" s="1844"/>
      <c r="D13" s="1844"/>
      <c r="E13" s="1846">
        <v>3017</v>
      </c>
    </row>
    <row r="14" spans="1:8">
      <c r="A14" s="27"/>
      <c r="E14" s="34"/>
    </row>
    <row r="15" spans="1:8">
      <c r="A15" s="27" t="s">
        <v>813</v>
      </c>
      <c r="B15" s="24" t="s">
        <v>427</v>
      </c>
      <c r="C15" s="25" t="s">
        <v>840</v>
      </c>
      <c r="D15" s="25" t="s">
        <v>833</v>
      </c>
      <c r="E15" s="34">
        <v>20895</v>
      </c>
    </row>
    <row r="16" spans="1:8" s="14" customFormat="1">
      <c r="A16" s="1266" t="s">
        <v>841</v>
      </c>
      <c r="B16" s="1843"/>
      <c r="C16" s="1844"/>
      <c r="D16" s="1844"/>
      <c r="E16" s="1846">
        <v>20895</v>
      </c>
    </row>
    <row r="17" spans="1:5">
      <c r="A17" s="27"/>
      <c r="E17" s="34"/>
    </row>
    <row r="18" spans="1:5" s="14" customFormat="1">
      <c r="A18" s="1266" t="s">
        <v>842</v>
      </c>
      <c r="B18" s="1843"/>
      <c r="C18" s="1844"/>
      <c r="D18" s="1844"/>
      <c r="E18" s="1845">
        <v>63195</v>
      </c>
    </row>
    <row r="19" spans="1:5">
      <c r="A19" s="27"/>
      <c r="E19" s="34"/>
    </row>
    <row r="20" spans="1:5">
      <c r="A20" s="27" t="s">
        <v>843</v>
      </c>
      <c r="B20" s="24" t="s">
        <v>844</v>
      </c>
      <c r="C20" s="25" t="s">
        <v>845</v>
      </c>
      <c r="D20" s="25" t="s">
        <v>846</v>
      </c>
      <c r="E20" s="34">
        <v>12796</v>
      </c>
    </row>
    <row r="21" spans="1:5">
      <c r="A21" s="27" t="s">
        <v>847</v>
      </c>
      <c r="B21" s="24" t="s">
        <v>844</v>
      </c>
      <c r="C21" s="25" t="s">
        <v>845</v>
      </c>
      <c r="D21" s="25" t="s">
        <v>833</v>
      </c>
      <c r="E21" s="34">
        <v>2976</v>
      </c>
    </row>
    <row r="22" spans="1:5">
      <c r="A22" s="27" t="s">
        <v>681</v>
      </c>
      <c r="B22" s="24" t="s">
        <v>844</v>
      </c>
      <c r="C22" s="25" t="s">
        <v>845</v>
      </c>
      <c r="D22" s="25" t="s">
        <v>846</v>
      </c>
      <c r="E22" s="34">
        <v>3463</v>
      </c>
    </row>
    <row r="23" spans="1:5">
      <c r="A23" s="27" t="s">
        <v>743</v>
      </c>
      <c r="B23" s="24" t="s">
        <v>844</v>
      </c>
      <c r="C23" s="25" t="s">
        <v>845</v>
      </c>
      <c r="D23" s="25" t="s">
        <v>846</v>
      </c>
      <c r="E23" s="34">
        <v>1518</v>
      </c>
    </row>
    <row r="24" spans="1:5">
      <c r="A24" s="27" t="s">
        <v>744</v>
      </c>
      <c r="B24" s="24" t="s">
        <v>844</v>
      </c>
      <c r="C24" s="25" t="s">
        <v>845</v>
      </c>
      <c r="D24" s="25" t="s">
        <v>846</v>
      </c>
      <c r="E24" s="34">
        <v>1200</v>
      </c>
    </row>
    <row r="25" spans="1:5">
      <c r="A25" s="27" t="s">
        <v>569</v>
      </c>
      <c r="B25" s="24" t="s">
        <v>844</v>
      </c>
      <c r="C25" s="25" t="s">
        <v>845</v>
      </c>
      <c r="D25" s="25" t="s">
        <v>846</v>
      </c>
      <c r="E25" s="34">
        <v>1024</v>
      </c>
    </row>
    <row r="26" spans="1:5">
      <c r="A26" s="27" t="s">
        <v>682</v>
      </c>
      <c r="B26" s="24" t="s">
        <v>844</v>
      </c>
      <c r="C26" s="25" t="s">
        <v>845</v>
      </c>
      <c r="D26" s="25" t="s">
        <v>833</v>
      </c>
      <c r="E26" s="34">
        <v>721</v>
      </c>
    </row>
    <row r="27" spans="1:5">
      <c r="A27" s="27" t="s">
        <v>848</v>
      </c>
      <c r="B27" s="24" t="s">
        <v>844</v>
      </c>
      <c r="C27" s="25" t="s">
        <v>845</v>
      </c>
      <c r="D27" s="25" t="s">
        <v>846</v>
      </c>
      <c r="E27" s="34">
        <v>1003</v>
      </c>
    </row>
    <row r="28" spans="1:5" s="14" customFormat="1">
      <c r="A28" s="1266" t="s">
        <v>849</v>
      </c>
      <c r="B28" s="1843"/>
      <c r="C28" s="1844"/>
      <c r="D28" s="1844"/>
      <c r="E28" s="1846">
        <v>24701</v>
      </c>
    </row>
    <row r="29" spans="1:5">
      <c r="A29" s="27"/>
      <c r="E29" s="34"/>
    </row>
    <row r="30" spans="1:5">
      <c r="A30" s="27" t="s">
        <v>850</v>
      </c>
      <c r="B30" s="24" t="s">
        <v>143</v>
      </c>
      <c r="C30" s="25" t="s">
        <v>851</v>
      </c>
      <c r="D30" s="25" t="s">
        <v>833</v>
      </c>
      <c r="E30" s="34">
        <v>7208</v>
      </c>
    </row>
    <row r="31" spans="1:5">
      <c r="A31" s="27" t="s">
        <v>795</v>
      </c>
      <c r="B31" s="24" t="s">
        <v>143</v>
      </c>
      <c r="C31" s="25" t="s">
        <v>851</v>
      </c>
      <c r="D31" s="25" t="s">
        <v>833</v>
      </c>
      <c r="E31" s="34">
        <v>119</v>
      </c>
    </row>
    <row r="32" spans="1:5">
      <c r="A32" s="27" t="s">
        <v>852</v>
      </c>
      <c r="B32" s="24" t="s">
        <v>143</v>
      </c>
      <c r="C32" s="25" t="s">
        <v>851</v>
      </c>
      <c r="D32" s="25" t="s">
        <v>833</v>
      </c>
      <c r="E32" s="34">
        <v>931</v>
      </c>
    </row>
    <row r="33" spans="1:49">
      <c r="A33" s="27" t="s">
        <v>464</v>
      </c>
      <c r="B33" s="24" t="s">
        <v>143</v>
      </c>
      <c r="C33" s="25" t="s">
        <v>851</v>
      </c>
      <c r="D33" s="25" t="s">
        <v>846</v>
      </c>
      <c r="E33" s="34">
        <v>1150</v>
      </c>
    </row>
    <row r="34" spans="1:49">
      <c r="A34" s="27" t="s">
        <v>853</v>
      </c>
      <c r="B34" s="24" t="s">
        <v>143</v>
      </c>
      <c r="C34" s="25" t="s">
        <v>851</v>
      </c>
      <c r="D34" s="25" t="s">
        <v>833</v>
      </c>
      <c r="E34" s="34">
        <v>38</v>
      </c>
    </row>
    <row r="35" spans="1:49">
      <c r="A35" s="27" t="s">
        <v>631</v>
      </c>
      <c r="B35" s="24" t="s">
        <v>143</v>
      </c>
      <c r="C35" s="25" t="s">
        <v>851</v>
      </c>
      <c r="D35" s="25" t="s">
        <v>833</v>
      </c>
      <c r="E35" s="34">
        <v>2874</v>
      </c>
    </row>
    <row r="36" spans="1:49" s="14" customFormat="1">
      <c r="A36" s="1266" t="s">
        <v>854</v>
      </c>
      <c r="B36" s="1843"/>
      <c r="C36" s="1844"/>
      <c r="D36" s="1844"/>
      <c r="E36" s="1846">
        <v>12320</v>
      </c>
    </row>
    <row r="37" spans="1:49">
      <c r="A37" s="27"/>
      <c r="E37" s="34"/>
    </row>
    <row r="38" spans="1:49">
      <c r="A38" s="27" t="s">
        <v>148</v>
      </c>
      <c r="B38" s="24" t="s">
        <v>147</v>
      </c>
      <c r="C38" s="25" t="s">
        <v>845</v>
      </c>
      <c r="D38" s="25" t="s">
        <v>833</v>
      </c>
      <c r="E38" s="34">
        <v>6745</v>
      </c>
    </row>
    <row r="39" spans="1:49">
      <c r="A39" s="27" t="s">
        <v>220</v>
      </c>
      <c r="B39" s="24" t="s">
        <v>147</v>
      </c>
      <c r="C39" s="25" t="s">
        <v>845</v>
      </c>
      <c r="D39" s="25" t="s">
        <v>833</v>
      </c>
      <c r="E39" s="34">
        <v>17441</v>
      </c>
    </row>
    <row r="40" spans="1:49" s="29" customFormat="1">
      <c r="A40" s="1266" t="s">
        <v>855</v>
      </c>
      <c r="B40" s="1847"/>
      <c r="C40" s="1848"/>
      <c r="D40" s="1848"/>
      <c r="E40" s="1845">
        <v>24186</v>
      </c>
      <c r="F40" s="1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row>
    <row r="41" spans="1:49">
      <c r="A41" s="1266"/>
      <c r="B41" s="1847"/>
      <c r="C41" s="1848"/>
      <c r="D41" s="1848"/>
      <c r="E41" s="1845"/>
    </row>
    <row r="42" spans="1:49">
      <c r="A42" s="1266" t="s">
        <v>856</v>
      </c>
      <c r="B42" s="1847"/>
      <c r="C42" s="1848"/>
      <c r="D42" s="1848"/>
      <c r="E42" s="1845">
        <v>9673</v>
      </c>
    </row>
    <row r="43" spans="1:49">
      <c r="A43" s="27"/>
      <c r="E43" s="34"/>
    </row>
    <row r="44" spans="1:49">
      <c r="A44" s="27" t="s">
        <v>235</v>
      </c>
      <c r="B44" s="24" t="s">
        <v>236</v>
      </c>
      <c r="C44" s="25" t="s">
        <v>832</v>
      </c>
      <c r="D44" s="25" t="s">
        <v>833</v>
      </c>
      <c r="E44" s="34">
        <v>7954</v>
      </c>
    </row>
    <row r="45" spans="1:49">
      <c r="A45" s="1266" t="s">
        <v>857</v>
      </c>
      <c r="B45" s="1847"/>
      <c r="C45" s="1848"/>
      <c r="D45" s="1848"/>
      <c r="E45" s="1845">
        <v>7954</v>
      </c>
    </row>
    <row r="46" spans="1:49">
      <c r="A46" s="27"/>
      <c r="E46" s="34"/>
    </row>
    <row r="47" spans="1:49" s="14" customFormat="1" ht="13.5" thickBot="1">
      <c r="A47" s="1267" t="s">
        <v>858</v>
      </c>
      <c r="B47" s="1268"/>
      <c r="C47" s="1269"/>
      <c r="D47" s="1269"/>
      <c r="E47" s="1270">
        <v>422102</v>
      </c>
    </row>
    <row r="48" spans="1:49" s="14" customFormat="1">
      <c r="C48" s="26"/>
      <c r="D48" s="26"/>
      <c r="E48" s="31"/>
    </row>
    <row r="49" spans="3:5" s="14" customFormat="1">
      <c r="C49" s="26"/>
      <c r="D49" s="26"/>
      <c r="E49" s="31"/>
    </row>
    <row r="50" spans="3:5" s="14" customFormat="1">
      <c r="C50" s="26"/>
      <c r="D50" s="26"/>
      <c r="E50" s="1271"/>
    </row>
    <row r="51" spans="3:5" s="14" customFormat="1">
      <c r="C51" s="26"/>
      <c r="D51" s="26"/>
      <c r="E51" s="1271"/>
    </row>
  </sheetData>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2:J94"/>
  <sheetViews>
    <sheetView workbookViewId="0">
      <selection activeCell="B35" sqref="B35"/>
    </sheetView>
  </sheetViews>
  <sheetFormatPr defaultColWidth="9.140625" defaultRowHeight="12.6"/>
  <cols>
    <col min="1" max="1" width="21.85546875" style="1" bestFit="1" customWidth="1"/>
    <col min="2" max="2" width="23.42578125" style="1" bestFit="1" customWidth="1"/>
    <col min="3" max="3" width="18.28515625" style="1" customWidth="1"/>
    <col min="4" max="5" width="12.7109375" style="1" customWidth="1"/>
    <col min="6" max="16384" width="9.140625" style="1"/>
  </cols>
  <sheetData>
    <row r="2" spans="1:10" s="21" customFormat="1" ht="18">
      <c r="A2" s="21" t="s">
        <v>859</v>
      </c>
      <c r="B2" s="22"/>
      <c r="C2" s="23"/>
      <c r="D2" s="23"/>
      <c r="E2" s="23"/>
    </row>
    <row r="3" spans="1:10">
      <c r="A3" s="29"/>
      <c r="B3" s="29"/>
      <c r="C3" s="29"/>
      <c r="D3" s="29"/>
      <c r="E3" s="29"/>
      <c r="F3" s="24"/>
      <c r="G3" s="24"/>
      <c r="H3" s="24"/>
      <c r="I3" s="24"/>
      <c r="J3" s="24"/>
    </row>
    <row r="4" spans="1:10">
      <c r="A4" s="1965" t="s">
        <v>816</v>
      </c>
      <c r="B4" s="1256"/>
      <c r="C4" s="1257"/>
      <c r="D4" s="1257"/>
      <c r="E4" s="1257"/>
      <c r="F4" s="24"/>
      <c r="G4" s="24"/>
      <c r="H4" s="24"/>
      <c r="I4" s="24"/>
      <c r="J4" s="24"/>
    </row>
    <row r="5" spans="1:10" s="14" customFormat="1" ht="12.95">
      <c r="A5" s="13" t="s">
        <v>817</v>
      </c>
      <c r="B5" s="17" t="s">
        <v>799</v>
      </c>
      <c r="C5" s="2167" t="s">
        <v>331</v>
      </c>
      <c r="D5" s="2167"/>
      <c r="E5" s="2167"/>
      <c r="G5" s="15"/>
      <c r="H5" s="15"/>
      <c r="I5" s="15"/>
      <c r="J5" s="15"/>
    </row>
    <row r="6" spans="1:10">
      <c r="A6" s="1251"/>
      <c r="B6" s="1258"/>
      <c r="C6" s="1254" t="s">
        <v>64</v>
      </c>
      <c r="D6" s="1255" t="s">
        <v>15</v>
      </c>
      <c r="E6" s="1255" t="s">
        <v>16</v>
      </c>
      <c r="F6" s="24"/>
      <c r="G6" s="1264"/>
      <c r="H6" s="1264"/>
      <c r="I6" s="1264"/>
      <c r="J6" s="1264"/>
    </row>
    <row r="7" spans="1:10">
      <c r="A7" s="24" t="s">
        <v>88</v>
      </c>
      <c r="B7" s="1272" t="s">
        <v>860</v>
      </c>
      <c r="C7" s="1273">
        <v>65.2</v>
      </c>
      <c r="D7" s="1273">
        <v>30.5</v>
      </c>
      <c r="E7" s="1273">
        <v>95.7</v>
      </c>
      <c r="F7" s="24"/>
      <c r="G7" s="24"/>
      <c r="H7" s="24"/>
      <c r="I7" s="24"/>
      <c r="J7" s="24"/>
    </row>
    <row r="8" spans="1:10">
      <c r="A8" s="24" t="s">
        <v>47</v>
      </c>
      <c r="B8" s="20">
        <v>0.7</v>
      </c>
      <c r="C8" s="1273">
        <v>121.6</v>
      </c>
      <c r="D8" s="1273">
        <v>52.4</v>
      </c>
      <c r="E8" s="1273">
        <v>174.1</v>
      </c>
      <c r="F8" s="24"/>
      <c r="G8" s="24"/>
      <c r="H8" s="24"/>
      <c r="I8" s="24"/>
      <c r="J8" s="24"/>
    </row>
    <row r="9" spans="1:10">
      <c r="A9" s="24" t="s">
        <v>163</v>
      </c>
      <c r="B9" s="20">
        <v>0.65129999999999999</v>
      </c>
      <c r="C9" s="1273">
        <v>5.6</v>
      </c>
      <c r="D9" s="1273">
        <v>-2.1</v>
      </c>
      <c r="E9" s="1273">
        <v>3.5</v>
      </c>
      <c r="F9" s="24"/>
      <c r="G9" s="24"/>
      <c r="H9" s="24"/>
      <c r="I9" s="24"/>
      <c r="J9" s="24"/>
    </row>
    <row r="10" spans="1:10">
      <c r="A10" s="24" t="s">
        <v>74</v>
      </c>
      <c r="B10" s="20">
        <v>0.49299999999999999</v>
      </c>
      <c r="C10" s="1273">
        <v>80.900000000000006</v>
      </c>
      <c r="D10" s="1273">
        <v>4.0999999999999996</v>
      </c>
      <c r="E10" s="1273">
        <v>85</v>
      </c>
      <c r="F10" s="24"/>
      <c r="G10" s="24"/>
      <c r="H10" s="24"/>
      <c r="I10" s="24"/>
      <c r="J10" s="24"/>
    </row>
    <row r="11" spans="1:10">
      <c r="A11" s="24" t="s">
        <v>107</v>
      </c>
      <c r="B11" s="20">
        <v>0.5</v>
      </c>
      <c r="C11" s="1273">
        <v>1.7</v>
      </c>
      <c r="D11" s="1273">
        <v>14.1</v>
      </c>
      <c r="E11" s="1273">
        <v>15.8</v>
      </c>
      <c r="F11" s="24"/>
      <c r="G11" s="24"/>
      <c r="H11" s="24"/>
      <c r="I11" s="24"/>
      <c r="J11" s="24"/>
    </row>
    <row r="12" spans="1:10">
      <c r="A12" s="24" t="s">
        <v>103</v>
      </c>
      <c r="B12" s="20">
        <v>0.41499999999999998</v>
      </c>
      <c r="C12" s="1273">
        <v>15</v>
      </c>
      <c r="D12" s="1273">
        <v>-0.5</v>
      </c>
      <c r="E12" s="1273">
        <v>14.5</v>
      </c>
      <c r="F12" s="24"/>
      <c r="G12" s="24"/>
      <c r="H12" s="24"/>
      <c r="I12" s="24"/>
      <c r="J12" s="24"/>
    </row>
    <row r="13" spans="1:10">
      <c r="A13" s="24" t="s">
        <v>83</v>
      </c>
      <c r="B13" s="20">
        <v>0.3332</v>
      </c>
      <c r="C13" s="1273">
        <v>55</v>
      </c>
      <c r="D13" s="1273">
        <v>1</v>
      </c>
      <c r="E13" s="1273">
        <v>56.1</v>
      </c>
      <c r="F13" s="24"/>
      <c r="G13" s="24"/>
      <c r="H13" s="24"/>
      <c r="I13" s="24"/>
      <c r="J13" s="24"/>
    </row>
    <row r="14" spans="1:10">
      <c r="A14" s="24" t="s">
        <v>112</v>
      </c>
      <c r="B14" s="1137">
        <v>0.41499999999999998</v>
      </c>
      <c r="C14" s="1273">
        <v>24</v>
      </c>
      <c r="D14" s="1273">
        <v>2.8</v>
      </c>
      <c r="E14" s="1273">
        <v>26.8</v>
      </c>
      <c r="F14" s="24"/>
      <c r="G14" s="24"/>
      <c r="H14" s="24"/>
      <c r="I14" s="24"/>
      <c r="J14" s="24"/>
    </row>
    <row r="15" spans="1:10">
      <c r="A15" s="24" t="s">
        <v>178</v>
      </c>
      <c r="B15" s="1272" t="s">
        <v>164</v>
      </c>
      <c r="C15" s="1273">
        <v>41.7</v>
      </c>
      <c r="D15" s="1273">
        <v>151.1</v>
      </c>
      <c r="E15" s="1273">
        <v>192.9</v>
      </c>
      <c r="F15" s="24"/>
      <c r="G15" s="24"/>
      <c r="H15" s="24"/>
      <c r="I15" s="24"/>
      <c r="J15" s="24"/>
    </row>
    <row r="16" spans="1:10">
      <c r="A16" s="24" t="s">
        <v>113</v>
      </c>
      <c r="B16" s="20">
        <v>0.53200000000000003</v>
      </c>
      <c r="C16" s="1273">
        <v>20</v>
      </c>
      <c r="D16" s="1273">
        <v>8.5</v>
      </c>
      <c r="E16" s="1273">
        <v>28.5</v>
      </c>
      <c r="F16" s="24"/>
      <c r="G16" s="24"/>
      <c r="H16" s="24"/>
      <c r="I16" s="24"/>
      <c r="J16" s="24"/>
    </row>
    <row r="17" spans="1:10">
      <c r="A17" s="24" t="s">
        <v>42</v>
      </c>
      <c r="B17" s="20">
        <v>0.38</v>
      </c>
      <c r="C17" s="1273">
        <v>69.900000000000006</v>
      </c>
      <c r="D17" s="1273">
        <v>4.4000000000000004</v>
      </c>
      <c r="E17" s="1273">
        <v>74.3</v>
      </c>
      <c r="F17" s="24"/>
      <c r="G17" s="24"/>
      <c r="H17" s="1273"/>
      <c r="I17" s="1273"/>
      <c r="J17" s="1273"/>
    </row>
    <row r="18" spans="1:10">
      <c r="A18" s="24" t="s">
        <v>57</v>
      </c>
      <c r="B18" s="20">
        <v>0.58550000000000002</v>
      </c>
      <c r="C18" s="1273">
        <v>0</v>
      </c>
      <c r="D18" s="1273">
        <v>0</v>
      </c>
      <c r="E18" s="1273">
        <v>0</v>
      </c>
      <c r="F18" s="24"/>
      <c r="G18" s="24"/>
      <c r="H18" s="1273"/>
      <c r="I18" s="1273"/>
      <c r="J18" s="1273"/>
    </row>
    <row r="19" spans="1:10">
      <c r="A19" s="24" t="s">
        <v>106</v>
      </c>
      <c r="B19" s="20">
        <v>0.30580000000000002</v>
      </c>
      <c r="C19" s="1273">
        <v>46.8</v>
      </c>
      <c r="D19" s="1273">
        <v>0</v>
      </c>
      <c r="E19" s="1273">
        <v>46.8</v>
      </c>
      <c r="F19" s="24"/>
      <c r="G19" s="24"/>
      <c r="H19" s="1273"/>
      <c r="I19" s="1273"/>
      <c r="J19" s="1273"/>
    </row>
    <row r="20" spans="1:10">
      <c r="A20" s="24" t="s">
        <v>105</v>
      </c>
      <c r="B20" s="20">
        <v>0.30580000000000002</v>
      </c>
      <c r="C20" s="1273">
        <v>6.5</v>
      </c>
      <c r="D20" s="1273">
        <v>199.1</v>
      </c>
      <c r="E20" s="1273">
        <v>205.6</v>
      </c>
      <c r="F20" s="24"/>
      <c r="G20" s="24"/>
      <c r="H20" s="1273"/>
      <c r="I20" s="1273"/>
      <c r="J20" s="1273"/>
    </row>
    <row r="21" spans="1:10">
      <c r="A21" s="24" t="s">
        <v>33</v>
      </c>
      <c r="B21" s="20">
        <v>0.45</v>
      </c>
      <c r="C21" s="1273">
        <v>22.8</v>
      </c>
      <c r="D21" s="1273">
        <v>2.1</v>
      </c>
      <c r="E21" s="1273">
        <v>24.9</v>
      </c>
      <c r="F21" s="24"/>
      <c r="G21" s="24"/>
      <c r="H21" s="1273"/>
      <c r="I21" s="1273"/>
      <c r="J21" s="1273"/>
    </row>
    <row r="22" spans="1:10">
      <c r="A22" s="24" t="s">
        <v>173</v>
      </c>
      <c r="B22" s="20">
        <v>0.39439999999999997</v>
      </c>
      <c r="C22" s="1273">
        <v>0.2</v>
      </c>
      <c r="D22" s="1273">
        <v>0.9</v>
      </c>
      <c r="E22" s="1273">
        <v>1.2</v>
      </c>
      <c r="F22" s="24"/>
      <c r="G22" s="24"/>
      <c r="H22" s="1273"/>
      <c r="I22" s="1273"/>
      <c r="J22" s="1273"/>
    </row>
    <row r="23" spans="1:10">
      <c r="A23" s="24" t="s">
        <v>636</v>
      </c>
      <c r="B23" s="20">
        <v>0.28849999999999998</v>
      </c>
      <c r="C23" s="1273">
        <v>1.3</v>
      </c>
      <c r="D23" s="1273">
        <v>1.1000000000000001</v>
      </c>
      <c r="E23" s="1273">
        <v>2.4</v>
      </c>
      <c r="F23" s="24"/>
      <c r="G23" s="24"/>
      <c r="H23" s="1273"/>
      <c r="I23" s="1273"/>
      <c r="J23" s="1273"/>
    </row>
    <row r="24" spans="1:10">
      <c r="A24" s="24" t="s">
        <v>593</v>
      </c>
      <c r="B24" s="20">
        <v>0.32700000000000001</v>
      </c>
      <c r="C24" s="1273">
        <v>7.2</v>
      </c>
      <c r="D24" s="1273">
        <v>1.4</v>
      </c>
      <c r="E24" s="1273">
        <v>8.6</v>
      </c>
      <c r="F24" s="24"/>
      <c r="G24" s="24"/>
      <c r="H24" s="1273"/>
      <c r="I24" s="1273"/>
      <c r="J24" s="1273"/>
    </row>
    <row r="25" spans="1:10">
      <c r="A25" s="24" t="s">
        <v>419</v>
      </c>
      <c r="B25" s="20">
        <v>0.1988</v>
      </c>
      <c r="C25" s="1273">
        <v>0.9</v>
      </c>
      <c r="D25" s="1273">
        <v>4.3</v>
      </c>
      <c r="E25" s="1273">
        <v>5.2</v>
      </c>
      <c r="F25" s="24"/>
      <c r="G25" s="24"/>
      <c r="H25" s="1273"/>
      <c r="I25" s="1273"/>
      <c r="J25" s="1273"/>
    </row>
    <row r="26" spans="1:10">
      <c r="A26" s="24" t="s">
        <v>225</v>
      </c>
      <c r="B26" s="20">
        <v>0.18</v>
      </c>
      <c r="C26" s="1273">
        <v>2.6</v>
      </c>
      <c r="D26" s="1273">
        <v>0.1</v>
      </c>
      <c r="E26" s="1273">
        <v>2.7</v>
      </c>
      <c r="F26" s="24"/>
      <c r="G26" s="24"/>
      <c r="H26" s="1273"/>
      <c r="I26" s="1273"/>
      <c r="J26" s="1273"/>
    </row>
    <row r="27" spans="1:10">
      <c r="A27" s="24" t="s">
        <v>460</v>
      </c>
      <c r="B27" s="20">
        <v>0.59599999999999997</v>
      </c>
      <c r="C27" s="1273">
        <v>0</v>
      </c>
      <c r="D27" s="1273">
        <v>0</v>
      </c>
      <c r="E27" s="1273">
        <v>0</v>
      </c>
      <c r="F27" s="24"/>
      <c r="G27" s="24"/>
      <c r="H27" s="1273"/>
      <c r="I27" s="1273"/>
      <c r="J27" s="1273"/>
    </row>
    <row r="28" spans="1:10" ht="13.5" customHeight="1">
      <c r="A28" s="24" t="s">
        <v>594</v>
      </c>
      <c r="B28" s="20">
        <v>0.58899999999999997</v>
      </c>
      <c r="C28" s="1273">
        <v>5.0999999999999996</v>
      </c>
      <c r="D28" s="1273">
        <v>0</v>
      </c>
      <c r="E28" s="1273">
        <v>5.0999999999999996</v>
      </c>
      <c r="F28" s="24"/>
      <c r="G28" s="24"/>
      <c r="H28" s="1273"/>
      <c r="I28" s="1273"/>
      <c r="J28" s="1273"/>
    </row>
    <row r="29" spans="1:10">
      <c r="A29" s="24" t="s">
        <v>51</v>
      </c>
      <c r="B29" s="20">
        <v>0.1241</v>
      </c>
      <c r="C29" s="1273">
        <v>13.3</v>
      </c>
      <c r="D29" s="1273">
        <v>2.7</v>
      </c>
      <c r="E29" s="1273">
        <v>16</v>
      </c>
      <c r="F29" s="24"/>
      <c r="G29" s="24"/>
      <c r="H29" s="1273"/>
      <c r="I29" s="1273"/>
      <c r="J29" s="1273"/>
    </row>
    <row r="30" spans="1:10">
      <c r="A30" s="24" t="s">
        <v>114</v>
      </c>
      <c r="B30" s="20">
        <v>0.34570000000000001</v>
      </c>
      <c r="C30" s="1273">
        <v>62.4</v>
      </c>
      <c r="D30" s="1273">
        <v>67.3</v>
      </c>
      <c r="E30" s="1273">
        <v>129.5</v>
      </c>
      <c r="F30" s="24"/>
      <c r="G30" s="24"/>
      <c r="H30" s="1273"/>
      <c r="I30" s="1273"/>
      <c r="J30" s="1273"/>
    </row>
    <row r="31" spans="1:10">
      <c r="A31" s="24" t="s">
        <v>56</v>
      </c>
      <c r="B31" s="20">
        <v>0.55300000000000005</v>
      </c>
      <c r="C31" s="1273">
        <v>70.7</v>
      </c>
      <c r="D31" s="1273">
        <v>42.7</v>
      </c>
      <c r="E31" s="1273">
        <v>113.4</v>
      </c>
      <c r="F31" s="24"/>
      <c r="G31" s="24"/>
      <c r="H31" s="1273"/>
      <c r="I31" s="1273"/>
      <c r="J31" s="1273"/>
    </row>
    <row r="32" spans="1:10">
      <c r="A32" s="24" t="s">
        <v>68</v>
      </c>
      <c r="B32" s="20">
        <v>0.2</v>
      </c>
      <c r="C32" s="1273">
        <v>3.6</v>
      </c>
      <c r="D32" s="1273">
        <v>1.2</v>
      </c>
      <c r="E32" s="1273">
        <v>4.8</v>
      </c>
      <c r="F32" s="24"/>
      <c r="G32" s="24"/>
      <c r="H32" s="24"/>
      <c r="I32" s="24"/>
      <c r="J32" s="24"/>
    </row>
    <row r="33" spans="1:10">
      <c r="A33" s="24" t="s">
        <v>60</v>
      </c>
      <c r="B33" s="20">
        <v>0.43969999999999998</v>
      </c>
      <c r="C33" s="1273">
        <v>13.3</v>
      </c>
      <c r="D33" s="1273">
        <v>14.3</v>
      </c>
      <c r="E33" s="1273">
        <v>27.6</v>
      </c>
      <c r="F33" s="24"/>
      <c r="G33" s="24"/>
      <c r="H33" s="24"/>
      <c r="I33" s="24"/>
      <c r="J33" s="24"/>
    </row>
    <row r="34" spans="1:10">
      <c r="A34" s="24" t="s">
        <v>861</v>
      </c>
      <c r="B34" s="1272" t="s">
        <v>167</v>
      </c>
      <c r="C34" s="1273">
        <v>40.299999999999997</v>
      </c>
      <c r="D34" s="1273">
        <v>3.9</v>
      </c>
      <c r="E34" s="1273">
        <v>44.2</v>
      </c>
      <c r="F34" s="24"/>
      <c r="G34" s="24"/>
      <c r="H34" s="24"/>
      <c r="I34" s="24"/>
      <c r="J34" s="24"/>
    </row>
    <row r="35" spans="1:10">
      <c r="A35" s="24" t="s">
        <v>85</v>
      </c>
      <c r="B35" s="20">
        <v>0.33529999999999999</v>
      </c>
      <c r="C35" s="1273">
        <v>1.1000000000000001</v>
      </c>
      <c r="D35" s="1273">
        <v>2.9</v>
      </c>
      <c r="E35" s="1273">
        <v>4.0999999999999996</v>
      </c>
      <c r="F35" s="24"/>
      <c r="G35" s="24"/>
      <c r="H35" s="24"/>
      <c r="I35" s="24"/>
      <c r="J35" s="24"/>
    </row>
    <row r="36" spans="1:10">
      <c r="A36" s="1840" t="s">
        <v>803</v>
      </c>
      <c r="B36" s="1840"/>
      <c r="C36" s="1840">
        <f>SUM(C7:C35)</f>
        <v>798.69999999999993</v>
      </c>
      <c r="D36" s="1840">
        <f>SUM(D7:D35)</f>
        <v>610.29999999999995</v>
      </c>
      <c r="E36" s="1840">
        <f>SUM(C36:D36)</f>
        <v>1409</v>
      </c>
      <c r="F36" s="24"/>
      <c r="G36" s="24"/>
      <c r="H36" s="24"/>
      <c r="I36" s="24"/>
      <c r="J36" s="24"/>
    </row>
    <row r="37" spans="1:10">
      <c r="A37" s="1246"/>
      <c r="B37" s="1246"/>
      <c r="C37" s="1246"/>
      <c r="D37" s="1246"/>
      <c r="E37" s="1246"/>
      <c r="F37" s="24"/>
      <c r="G37" s="24"/>
      <c r="H37" s="24"/>
      <c r="I37" s="24"/>
      <c r="J37" s="24"/>
    </row>
    <row r="38" spans="1:10" s="2" customFormat="1" ht="9.9499999999999993">
      <c r="A38" s="131" t="s">
        <v>862</v>
      </c>
      <c r="B38" s="131"/>
      <c r="C38" s="131"/>
      <c r="D38" s="131"/>
      <c r="E38" s="131"/>
      <c r="F38" s="55"/>
      <c r="G38" s="55"/>
      <c r="H38" s="55"/>
      <c r="I38" s="55"/>
      <c r="J38" s="55"/>
    </row>
    <row r="39" spans="1:10" s="2" customFormat="1" ht="9.9499999999999993">
      <c r="A39" s="131" t="s">
        <v>863</v>
      </c>
      <c r="B39" s="131"/>
      <c r="C39" s="131"/>
      <c r="D39" s="131"/>
      <c r="E39" s="131"/>
      <c r="F39" s="55"/>
      <c r="G39" s="55"/>
      <c r="H39" s="55"/>
      <c r="I39" s="55"/>
      <c r="J39" s="55"/>
    </row>
    <row r="40" spans="1:10" s="2" customFormat="1" ht="9.9499999999999993">
      <c r="A40" s="1236" t="s">
        <v>686</v>
      </c>
      <c r="B40" s="53"/>
      <c r="C40" s="1236"/>
      <c r="D40" s="1236"/>
      <c r="E40" s="1236"/>
      <c r="F40" s="55"/>
      <c r="G40" s="55"/>
      <c r="H40" s="55"/>
      <c r="I40" s="55"/>
      <c r="J40" s="55"/>
    </row>
    <row r="41" spans="1:10">
      <c r="A41" s="1274"/>
      <c r="B41" s="1275"/>
      <c r="C41" s="1274"/>
      <c r="D41" s="1274"/>
      <c r="E41" s="1274"/>
      <c r="F41" s="24"/>
      <c r="G41" s="24"/>
      <c r="H41" s="24"/>
      <c r="I41" s="24"/>
      <c r="J41" s="24"/>
    </row>
    <row r="42" spans="1:10" s="14" customFormat="1" ht="12.95">
      <c r="A42" s="13" t="s">
        <v>656</v>
      </c>
      <c r="B42" s="17" t="s">
        <v>811</v>
      </c>
      <c r="C42" s="2166" t="s">
        <v>689</v>
      </c>
      <c r="D42" s="2166"/>
      <c r="E42" s="2166"/>
    </row>
    <row r="43" spans="1:10">
      <c r="A43" s="1251"/>
      <c r="B43" s="1258"/>
      <c r="C43" s="1254" t="s">
        <v>64</v>
      </c>
      <c r="D43" s="1255" t="s">
        <v>15</v>
      </c>
      <c r="E43" s="1255" t="s">
        <v>16</v>
      </c>
      <c r="F43" s="24"/>
      <c r="G43" s="24"/>
      <c r="H43" s="24"/>
      <c r="I43" s="24"/>
      <c r="J43" s="24"/>
    </row>
    <row r="44" spans="1:10">
      <c r="A44" s="24" t="s">
        <v>810</v>
      </c>
      <c r="B44" s="3">
        <v>0.1152</v>
      </c>
      <c r="C44" s="1273">
        <v>0.5</v>
      </c>
      <c r="D44" s="1273">
        <v>0</v>
      </c>
      <c r="E44" s="1273">
        <v>0.5</v>
      </c>
      <c r="F44" s="24"/>
      <c r="G44" s="24"/>
      <c r="H44" s="24"/>
      <c r="I44" s="24"/>
      <c r="J44" s="24"/>
    </row>
    <row r="45" spans="1:10">
      <c r="A45" s="24" t="s">
        <v>223</v>
      </c>
      <c r="B45" s="3">
        <v>7.5999999999999998E-2</v>
      </c>
      <c r="C45" s="1273">
        <v>22.8</v>
      </c>
      <c r="D45" s="1273">
        <v>1.7</v>
      </c>
      <c r="E45" s="1273">
        <v>24.5</v>
      </c>
      <c r="F45" s="24"/>
      <c r="G45" s="24"/>
      <c r="H45" s="24"/>
      <c r="I45" s="24"/>
      <c r="J45" s="24"/>
    </row>
    <row r="46" spans="1:10">
      <c r="A46" s="24" t="s">
        <v>288</v>
      </c>
      <c r="B46" s="3">
        <v>0.1482</v>
      </c>
      <c r="C46" s="1273">
        <v>4.4000000000000004</v>
      </c>
      <c r="D46" s="1273">
        <v>0.2</v>
      </c>
      <c r="E46" s="1273">
        <v>4.5999999999999996</v>
      </c>
      <c r="F46" s="24"/>
      <c r="G46" s="24"/>
      <c r="H46" s="24"/>
      <c r="I46" s="24"/>
      <c r="J46" s="24"/>
    </row>
    <row r="47" spans="1:10">
      <c r="A47" s="24" t="s">
        <v>19</v>
      </c>
      <c r="B47" s="3">
        <v>0.1178</v>
      </c>
      <c r="C47" s="1273">
        <v>1</v>
      </c>
      <c r="D47" s="1273">
        <v>0.3</v>
      </c>
      <c r="E47" s="1273">
        <v>1.3</v>
      </c>
      <c r="F47" s="24"/>
      <c r="G47" s="24"/>
      <c r="H47" s="24"/>
      <c r="I47" s="24"/>
      <c r="J47" s="24"/>
    </row>
    <row r="48" spans="1:10">
      <c r="A48" s="24" t="s">
        <v>76</v>
      </c>
      <c r="B48" s="3">
        <v>0.6</v>
      </c>
      <c r="C48" s="1273">
        <v>12.1</v>
      </c>
      <c r="D48" s="1273">
        <v>7.8</v>
      </c>
      <c r="E48" s="1273">
        <v>19.899999999999999</v>
      </c>
      <c r="F48" s="24"/>
      <c r="G48" s="1264"/>
      <c r="H48" s="1273"/>
      <c r="I48" s="1273"/>
      <c r="J48" s="1273"/>
    </row>
    <row r="49" spans="1:10">
      <c r="A49" s="24" t="s">
        <v>646</v>
      </c>
      <c r="B49" s="3">
        <v>0.1</v>
      </c>
      <c r="C49" s="1273">
        <v>0.5</v>
      </c>
      <c r="D49" s="1273">
        <v>2.2000000000000002</v>
      </c>
      <c r="E49" s="1273">
        <v>2.7</v>
      </c>
      <c r="F49" s="24"/>
      <c r="G49" s="1264"/>
      <c r="H49" s="1273"/>
      <c r="I49" s="1273"/>
      <c r="J49" s="1273"/>
    </row>
    <row r="50" spans="1:10">
      <c r="A50" s="24" t="s">
        <v>31</v>
      </c>
      <c r="B50" s="3">
        <v>0.28920000000000001</v>
      </c>
      <c r="C50" s="1273">
        <v>2.2999999999999998</v>
      </c>
      <c r="D50" s="1273">
        <v>29.7</v>
      </c>
      <c r="E50" s="1273">
        <v>32</v>
      </c>
      <c r="F50" s="24"/>
      <c r="G50" s="1264"/>
      <c r="H50" s="1273"/>
      <c r="I50" s="1273"/>
      <c r="J50" s="1264"/>
    </row>
    <row r="51" spans="1:10">
      <c r="A51" s="1840" t="s">
        <v>338</v>
      </c>
      <c r="B51" s="1849"/>
      <c r="C51" s="1840">
        <f>SUM(C44:C50)</f>
        <v>43.6</v>
      </c>
      <c r="D51" s="1840">
        <f>SUM(D44:D50)</f>
        <v>41.9</v>
      </c>
      <c r="E51" s="1840">
        <f>SUM(E44:E50)</f>
        <v>85.5</v>
      </c>
      <c r="F51" s="24"/>
      <c r="G51" s="24"/>
      <c r="H51" s="1273"/>
      <c r="I51" s="1273"/>
      <c r="J51" s="1273"/>
    </row>
    <row r="52" spans="1:10">
      <c r="A52" s="1276" t="s">
        <v>864</v>
      </c>
      <c r="B52" s="1275"/>
      <c r="C52" s="1276">
        <f>C36+C51</f>
        <v>842.3</v>
      </c>
      <c r="D52" s="1276">
        <f>D36+D51</f>
        <v>652.19999999999993</v>
      </c>
      <c r="E52" s="1276">
        <f>E36+E51</f>
        <v>1494.5</v>
      </c>
      <c r="F52" s="24"/>
      <c r="G52" s="24"/>
      <c r="H52" s="1273"/>
      <c r="I52" s="1273"/>
      <c r="J52" s="1273"/>
    </row>
    <row r="53" spans="1:10">
      <c r="A53" s="24"/>
      <c r="B53" s="24"/>
      <c r="C53" s="24"/>
      <c r="D53" s="24"/>
      <c r="E53" s="24"/>
      <c r="F53" s="24"/>
      <c r="G53" s="24"/>
      <c r="H53" s="1273"/>
      <c r="I53" s="1273"/>
      <c r="J53" s="1273"/>
    </row>
    <row r="54" spans="1:10" s="14" customFormat="1" ht="12.95">
      <c r="A54" s="14" t="s">
        <v>865</v>
      </c>
      <c r="H54" s="16"/>
      <c r="I54" s="16"/>
      <c r="J54" s="16"/>
    </row>
    <row r="55" spans="1:10">
      <c r="A55" s="29"/>
      <c r="B55" s="29"/>
      <c r="C55" s="29"/>
      <c r="D55" s="29"/>
      <c r="E55" s="29"/>
      <c r="F55" s="24"/>
      <c r="G55" s="24"/>
      <c r="H55" s="1273"/>
      <c r="I55" s="1273"/>
      <c r="J55" s="1273"/>
    </row>
    <row r="56" spans="1:10" s="14" customFormat="1" ht="12.95">
      <c r="A56" s="13" t="s">
        <v>359</v>
      </c>
      <c r="B56" s="13"/>
      <c r="C56" s="2166" t="s">
        <v>866</v>
      </c>
      <c r="D56" s="2166"/>
      <c r="E56" s="2166"/>
      <c r="G56" s="15"/>
      <c r="H56" s="16"/>
      <c r="I56" s="16"/>
      <c r="J56" s="16"/>
    </row>
    <row r="57" spans="1:10">
      <c r="A57" s="1251"/>
      <c r="B57" s="1251" t="s">
        <v>811</v>
      </c>
      <c r="C57" s="1254" t="s">
        <v>64</v>
      </c>
      <c r="D57" s="1255" t="s">
        <v>15</v>
      </c>
      <c r="E57" s="1255" t="s">
        <v>16</v>
      </c>
      <c r="F57" s="24"/>
      <c r="G57" s="1264"/>
      <c r="H57" s="1264"/>
      <c r="I57" s="1264"/>
      <c r="J57" s="1264"/>
    </row>
    <row r="58" spans="1:10">
      <c r="A58" s="1247" t="s">
        <v>352</v>
      </c>
      <c r="B58" s="20">
        <v>0.17</v>
      </c>
      <c r="C58" s="1247">
        <v>6.5</v>
      </c>
      <c r="D58" s="1247">
        <v>0</v>
      </c>
      <c r="E58" s="1247">
        <v>6.5</v>
      </c>
      <c r="F58" s="24"/>
      <c r="G58" s="1264"/>
      <c r="H58" s="1264"/>
      <c r="I58" s="1264"/>
      <c r="J58" s="1264"/>
    </row>
    <row r="59" spans="1:10">
      <c r="A59" s="1247" t="s">
        <v>795</v>
      </c>
      <c r="B59" s="20">
        <v>0.2132</v>
      </c>
      <c r="C59" s="1247">
        <v>0.2</v>
      </c>
      <c r="D59" s="1247">
        <v>0</v>
      </c>
      <c r="E59" s="1247">
        <v>0.2</v>
      </c>
      <c r="F59" s="24"/>
      <c r="G59" s="24"/>
      <c r="H59" s="24"/>
      <c r="I59" s="24"/>
      <c r="J59" s="24"/>
    </row>
    <row r="60" spans="1:10">
      <c r="A60" s="1247" t="s">
        <v>852</v>
      </c>
      <c r="B60" s="20">
        <v>0.28760000000000002</v>
      </c>
      <c r="C60" s="1247">
        <v>0.1</v>
      </c>
      <c r="D60" s="1247">
        <v>0</v>
      </c>
      <c r="E60" s="1247">
        <v>0.1</v>
      </c>
      <c r="F60" s="24"/>
      <c r="G60" s="24"/>
      <c r="H60" s="24"/>
      <c r="I60" s="24"/>
      <c r="J60" s="24"/>
    </row>
    <row r="61" spans="1:10">
      <c r="A61" s="1247" t="s">
        <v>464</v>
      </c>
      <c r="B61" s="20">
        <v>0.3</v>
      </c>
      <c r="C61" s="1247">
        <v>0</v>
      </c>
      <c r="D61" s="1247">
        <v>1</v>
      </c>
      <c r="E61" s="1247">
        <v>1</v>
      </c>
      <c r="F61" s="24"/>
      <c r="G61" s="24"/>
      <c r="H61" s="24"/>
      <c r="I61" s="24"/>
      <c r="J61" s="24"/>
    </row>
    <row r="62" spans="1:10">
      <c r="A62" s="1247" t="s">
        <v>853</v>
      </c>
      <c r="B62" s="20">
        <v>2.35E-2</v>
      </c>
      <c r="C62" s="1247">
        <v>0</v>
      </c>
      <c r="D62" s="1247">
        <v>0</v>
      </c>
      <c r="E62" s="1247">
        <v>0</v>
      </c>
      <c r="F62" s="24"/>
      <c r="G62" s="24"/>
      <c r="H62" s="24"/>
      <c r="I62" s="24"/>
      <c r="J62" s="24"/>
    </row>
    <row r="63" spans="1:10">
      <c r="A63" s="1247" t="s">
        <v>631</v>
      </c>
      <c r="B63" s="20">
        <v>5.8799999999999998E-2</v>
      </c>
      <c r="C63" s="1247">
        <v>3.3</v>
      </c>
      <c r="D63" s="1247">
        <v>0.4</v>
      </c>
      <c r="E63" s="1247">
        <v>3.7</v>
      </c>
      <c r="F63" s="24"/>
      <c r="G63" s="24"/>
      <c r="H63" s="24"/>
      <c r="I63" s="24"/>
      <c r="J63" s="24"/>
    </row>
    <row r="64" spans="1:10">
      <c r="A64" s="1247" t="s">
        <v>796</v>
      </c>
      <c r="B64" s="20">
        <v>0.75</v>
      </c>
      <c r="C64" s="1247">
        <v>1.4</v>
      </c>
      <c r="D64" s="1247">
        <v>0</v>
      </c>
      <c r="E64" s="1247">
        <v>1.4</v>
      </c>
      <c r="F64" s="24"/>
      <c r="G64" s="24"/>
      <c r="H64" s="24"/>
      <c r="I64" s="24"/>
      <c r="J64" s="24"/>
    </row>
    <row r="65" spans="1:5">
      <c r="A65" s="1247" t="s">
        <v>690</v>
      </c>
      <c r="B65" s="20">
        <v>8.5599999999999996E-2</v>
      </c>
      <c r="C65" s="1247">
        <v>52.6</v>
      </c>
      <c r="D65" s="1247">
        <v>0</v>
      </c>
      <c r="E65" s="1247">
        <v>52.6</v>
      </c>
    </row>
    <row r="66" spans="1:5">
      <c r="A66" s="1247" t="s">
        <v>516</v>
      </c>
      <c r="B66" s="20">
        <v>0.255</v>
      </c>
      <c r="C66" s="1247">
        <v>7.9</v>
      </c>
      <c r="D66" s="1247">
        <v>23</v>
      </c>
      <c r="E66" s="1247">
        <v>31</v>
      </c>
    </row>
    <row r="67" spans="1:5">
      <c r="A67" s="1247" t="s">
        <v>813</v>
      </c>
      <c r="B67" s="20">
        <v>0.15</v>
      </c>
      <c r="C67" s="1247">
        <v>23.4</v>
      </c>
      <c r="D67" s="1247">
        <v>0</v>
      </c>
      <c r="E67" s="1247">
        <v>23.4</v>
      </c>
    </row>
    <row r="68" spans="1:5">
      <c r="A68" s="1247" t="s">
        <v>691</v>
      </c>
      <c r="B68" s="20">
        <v>0.23330000000000001</v>
      </c>
      <c r="C68" s="1247">
        <v>8.8000000000000007</v>
      </c>
      <c r="D68" s="1247">
        <v>0</v>
      </c>
      <c r="E68" s="1247">
        <v>8.8000000000000007</v>
      </c>
    </row>
    <row r="69" spans="1:5">
      <c r="A69" s="1247" t="s">
        <v>444</v>
      </c>
      <c r="B69" s="20">
        <v>0.1333</v>
      </c>
      <c r="C69" s="1247">
        <v>16.399999999999999</v>
      </c>
      <c r="D69" s="1247">
        <v>0</v>
      </c>
      <c r="E69" s="1247">
        <v>16.399999999999999</v>
      </c>
    </row>
    <row r="70" spans="1:5">
      <c r="A70" s="1247" t="s">
        <v>445</v>
      </c>
      <c r="B70" s="20">
        <v>0.1333</v>
      </c>
      <c r="C70" s="1247">
        <v>16.399999999999999</v>
      </c>
      <c r="D70" s="1247">
        <v>0</v>
      </c>
      <c r="E70" s="1247">
        <v>16.399999999999999</v>
      </c>
    </row>
    <row r="71" spans="1:5">
      <c r="A71" s="1247" t="s">
        <v>692</v>
      </c>
      <c r="B71" s="20">
        <v>0.1333</v>
      </c>
      <c r="C71" s="1247">
        <v>1.4</v>
      </c>
      <c r="D71" s="1247">
        <v>0</v>
      </c>
      <c r="E71" s="1247">
        <v>1.4</v>
      </c>
    </row>
    <row r="72" spans="1:5">
      <c r="A72" s="1247" t="s">
        <v>442</v>
      </c>
      <c r="B72" s="20">
        <v>0.23330000000000001</v>
      </c>
      <c r="C72" s="1247">
        <v>50.8</v>
      </c>
      <c r="D72" s="1247">
        <v>0</v>
      </c>
      <c r="E72" s="1247">
        <v>50.8</v>
      </c>
    </row>
    <row r="73" spans="1:5">
      <c r="A73" s="1247" t="s">
        <v>454</v>
      </c>
      <c r="B73" s="20">
        <v>0.23330000000000001</v>
      </c>
      <c r="C73" s="1247">
        <v>20.399999999999999</v>
      </c>
      <c r="D73" s="1247">
        <v>0</v>
      </c>
      <c r="E73" s="1247">
        <v>20.399999999999999</v>
      </c>
    </row>
    <row r="74" spans="1:5">
      <c r="A74" s="1247" t="s">
        <v>152</v>
      </c>
      <c r="B74" s="20">
        <v>0.31850000000000001</v>
      </c>
      <c r="C74" s="1247">
        <v>0</v>
      </c>
      <c r="D74" s="1247">
        <v>16.399999999999999</v>
      </c>
      <c r="E74" s="1247">
        <v>16.399999999999999</v>
      </c>
    </row>
    <row r="75" spans="1:5">
      <c r="A75" s="1247" t="s">
        <v>150</v>
      </c>
      <c r="B75" s="20">
        <v>0.5</v>
      </c>
      <c r="C75" s="1247">
        <v>11.1</v>
      </c>
      <c r="D75" s="1247">
        <v>0</v>
      </c>
      <c r="E75" s="1247">
        <v>11.1</v>
      </c>
    </row>
    <row r="76" spans="1:5">
      <c r="A76" s="1247" t="s">
        <v>449</v>
      </c>
      <c r="B76" s="20">
        <v>0.1333</v>
      </c>
      <c r="C76" s="1247">
        <v>4.2</v>
      </c>
      <c r="D76" s="1247">
        <v>0</v>
      </c>
      <c r="E76" s="1247">
        <v>4.2</v>
      </c>
    </row>
    <row r="77" spans="1:5">
      <c r="A77" s="1247" t="s">
        <v>235</v>
      </c>
      <c r="B77" s="20">
        <v>0.4</v>
      </c>
      <c r="C77" s="1247">
        <v>6</v>
      </c>
      <c r="D77" s="1247">
        <v>0</v>
      </c>
      <c r="E77" s="1247">
        <v>6</v>
      </c>
    </row>
    <row r="78" spans="1:5">
      <c r="A78" s="1247" t="s">
        <v>148</v>
      </c>
      <c r="B78" s="20">
        <v>0.05</v>
      </c>
      <c r="C78" s="1247">
        <v>6.1</v>
      </c>
      <c r="D78" s="1247">
        <v>0</v>
      </c>
      <c r="E78" s="1247">
        <v>6.1</v>
      </c>
    </row>
    <row r="79" spans="1:5">
      <c r="A79" s="1247" t="s">
        <v>220</v>
      </c>
      <c r="B79" s="20">
        <v>0.15</v>
      </c>
      <c r="C79" s="1247">
        <v>13.7</v>
      </c>
      <c r="D79" s="1247">
        <v>0</v>
      </c>
      <c r="E79" s="1247">
        <v>13.7</v>
      </c>
    </row>
    <row r="80" spans="1:5">
      <c r="A80" s="1247" t="s">
        <v>737</v>
      </c>
      <c r="B80" s="20">
        <v>0.08</v>
      </c>
      <c r="C80" s="1247">
        <v>5.6</v>
      </c>
      <c r="D80" s="1247">
        <v>0</v>
      </c>
      <c r="E80" s="1247">
        <v>5.6</v>
      </c>
    </row>
    <row r="81" spans="1:5">
      <c r="A81" s="1247" t="s">
        <v>805</v>
      </c>
      <c r="B81" s="20">
        <v>0.25</v>
      </c>
      <c r="C81" s="1247">
        <v>2.1</v>
      </c>
      <c r="D81" s="1247">
        <v>0</v>
      </c>
      <c r="E81" s="1247">
        <v>2.1</v>
      </c>
    </row>
    <row r="82" spans="1:5">
      <c r="A82" s="1247" t="s">
        <v>681</v>
      </c>
      <c r="B82" s="20">
        <v>0.3</v>
      </c>
      <c r="C82" s="1247">
        <v>1.1000000000000001</v>
      </c>
      <c r="D82" s="1247">
        <v>0</v>
      </c>
      <c r="E82" s="1247">
        <v>1.1000000000000001</v>
      </c>
    </row>
    <row r="83" spans="1:5">
      <c r="A83" s="1247" t="s">
        <v>662</v>
      </c>
      <c r="B83" s="20">
        <v>0.25</v>
      </c>
      <c r="C83" s="1247">
        <v>1.6</v>
      </c>
      <c r="D83" s="1247">
        <v>0.1</v>
      </c>
      <c r="E83" s="1247">
        <v>1.7</v>
      </c>
    </row>
    <row r="84" spans="1:5">
      <c r="A84" s="1247" t="s">
        <v>761</v>
      </c>
      <c r="B84" s="20">
        <v>0.18329999999999999</v>
      </c>
      <c r="C84" s="1247">
        <v>0</v>
      </c>
      <c r="D84" s="1247">
        <v>3.3</v>
      </c>
      <c r="E84" s="1247">
        <v>3.3</v>
      </c>
    </row>
    <row r="85" spans="1:5">
      <c r="A85" s="1247" t="s">
        <v>763</v>
      </c>
      <c r="B85" s="20">
        <v>0.5</v>
      </c>
      <c r="C85" s="1247">
        <v>0</v>
      </c>
      <c r="D85" s="1247">
        <v>5.3</v>
      </c>
      <c r="E85" s="1247">
        <v>5.3</v>
      </c>
    </row>
    <row r="86" spans="1:5">
      <c r="A86" s="1247" t="s">
        <v>764</v>
      </c>
      <c r="B86" s="20">
        <v>0.26669999999999999</v>
      </c>
      <c r="C86" s="1247">
        <v>0</v>
      </c>
      <c r="D86" s="1247">
        <v>4.0999999999999996</v>
      </c>
      <c r="E86" s="1247">
        <v>4.0999999999999996</v>
      </c>
    </row>
    <row r="87" spans="1:5">
      <c r="A87" s="1247" t="s">
        <v>682</v>
      </c>
      <c r="B87" s="20">
        <v>0.35</v>
      </c>
      <c r="C87" s="1247">
        <v>0.4</v>
      </c>
      <c r="D87" s="1247">
        <v>0.1</v>
      </c>
      <c r="E87" s="1247">
        <v>0.4</v>
      </c>
    </row>
    <row r="88" spans="1:5">
      <c r="A88" s="1247" t="s">
        <v>762</v>
      </c>
      <c r="B88" s="20">
        <v>0.25</v>
      </c>
      <c r="C88" s="1247">
        <v>0</v>
      </c>
      <c r="D88" s="1247">
        <v>0.4</v>
      </c>
      <c r="E88" s="1247">
        <v>0.4</v>
      </c>
    </row>
    <row r="89" spans="1:5">
      <c r="A89" s="1247" t="s">
        <v>867</v>
      </c>
      <c r="B89" s="20">
        <v>1</v>
      </c>
      <c r="C89" s="1247">
        <v>1.7</v>
      </c>
      <c r="D89" s="1247">
        <v>5.9</v>
      </c>
      <c r="E89" s="1247">
        <v>7.6</v>
      </c>
    </row>
    <row r="90" spans="1:5">
      <c r="A90" s="1247" t="s">
        <v>868</v>
      </c>
      <c r="B90" s="20"/>
      <c r="C90" s="1247"/>
      <c r="D90" s="1247"/>
      <c r="E90" s="1247"/>
    </row>
    <row r="91" spans="1:5">
      <c r="A91" s="1829" t="s">
        <v>869</v>
      </c>
      <c r="B91" s="1829"/>
      <c r="C91" s="1840">
        <f>SUM(C58:C89)</f>
        <v>263.2</v>
      </c>
      <c r="D91" s="1840">
        <f>SUM(D58:D89)</f>
        <v>59.999999999999993</v>
      </c>
      <c r="E91" s="1840">
        <f>SUM(E58:E89)</f>
        <v>323.20000000000016</v>
      </c>
    </row>
    <row r="94" spans="1:5">
      <c r="A94" s="24"/>
      <c r="B94" s="24"/>
      <c r="C94" s="24"/>
      <c r="D94" s="24"/>
      <c r="E94" s="24"/>
    </row>
  </sheetData>
  <mergeCells count="3">
    <mergeCell ref="C5:E5"/>
    <mergeCell ref="C42:E42"/>
    <mergeCell ref="C56:E56"/>
  </mergeCells>
  <phoneticPr fontId="3" type="noConversion"/>
  <pageMargins left="0.75" right="0.75" top="1" bottom="1" header="0.5" footer="0.5"/>
  <pageSetup paperSize="9" orientation="portrait" r:id="rId1"/>
  <headerFooter alignWithMargins="0">
    <oddHeader>&amp;LClassification: Confidential&amp;CStatus: Draft&amp;RExpiry Date: 2008-09-26</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F7352-5203-4505-92DA-CEC660A41916}">
  <dimension ref="A1:AA144"/>
  <sheetViews>
    <sheetView workbookViewId="0">
      <selection sqref="A1:XFD1048576"/>
    </sheetView>
  </sheetViews>
  <sheetFormatPr defaultRowHeight="12.6"/>
  <cols>
    <col min="1" max="1" width="32.85546875" customWidth="1"/>
    <col min="2" max="2" width="11.85546875" customWidth="1"/>
    <col min="3" max="3" width="8.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2.5703125" bestFit="1" customWidth="1"/>
    <col min="12" max="12" width="16.5703125" customWidth="1"/>
    <col min="13" max="13" width="28.42578125" customWidth="1"/>
    <col min="14" max="14" width="17.5703125" customWidth="1"/>
    <col min="15" max="15" width="27.28515625" customWidth="1"/>
  </cols>
  <sheetData>
    <row r="1" spans="1:27" ht="12.95">
      <c r="A1" s="687" t="s">
        <v>238</v>
      </c>
      <c r="B1" s="1408"/>
      <c r="C1" s="1408"/>
      <c r="D1" s="1408"/>
      <c r="E1" s="1408"/>
      <c r="F1" s="1408"/>
      <c r="G1" s="1408"/>
      <c r="H1" s="1408"/>
      <c r="I1" s="1408"/>
      <c r="J1" s="1408"/>
      <c r="K1" s="1408"/>
      <c r="L1" s="1408"/>
      <c r="M1" s="1408"/>
      <c r="N1" s="1408"/>
      <c r="O1" s="1408"/>
      <c r="P1" s="1408"/>
      <c r="Q1" s="1408"/>
      <c r="R1" s="1408"/>
      <c r="S1" s="1408"/>
    </row>
    <row r="2" spans="1:27" ht="12.95">
      <c r="A2" s="2074" t="s">
        <v>0</v>
      </c>
      <c r="B2" s="2074"/>
      <c r="C2" s="2074"/>
      <c r="D2" s="2074"/>
      <c r="E2" s="2074"/>
      <c r="F2" s="2074"/>
      <c r="G2" s="2074"/>
      <c r="H2" s="2074"/>
      <c r="I2" s="2074"/>
      <c r="J2" s="2074"/>
      <c r="K2" s="326"/>
      <c r="L2" s="326"/>
      <c r="M2" s="2074" t="s">
        <v>1</v>
      </c>
      <c r="N2" s="2074"/>
      <c r="O2" s="2074"/>
      <c r="P2" s="326"/>
      <c r="Q2" s="326"/>
      <c r="R2" s="326"/>
      <c r="S2" s="326"/>
      <c r="T2" s="326"/>
      <c r="U2" s="326"/>
      <c r="V2" s="326"/>
      <c r="W2" s="326"/>
      <c r="X2" s="326"/>
      <c r="Y2" s="326"/>
      <c r="Z2" s="326"/>
      <c r="AA2" s="326"/>
    </row>
    <row r="3" spans="1:27">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row>
    <row r="4" spans="1:27" ht="21">
      <c r="A4" s="1894" t="s">
        <v>2</v>
      </c>
      <c r="B4" s="1895" t="s">
        <v>3</v>
      </c>
      <c r="C4" s="2079" t="s">
        <v>4</v>
      </c>
      <c r="D4" s="2079"/>
      <c r="E4" s="2080"/>
      <c r="F4" s="1371"/>
      <c r="G4" s="1894" t="s">
        <v>5</v>
      </c>
      <c r="H4" s="1895" t="s">
        <v>3</v>
      </c>
      <c r="I4" s="2083" t="s">
        <v>6</v>
      </c>
      <c r="J4" s="2083"/>
      <c r="K4" s="1896"/>
      <c r="L4" s="326"/>
      <c r="M4" s="1409" t="s">
        <v>7</v>
      </c>
      <c r="N4" s="1410" t="s">
        <v>8</v>
      </c>
      <c r="O4" s="1411" t="s">
        <v>9</v>
      </c>
      <c r="P4" s="326"/>
      <c r="Q4" s="326"/>
      <c r="R4" s="326"/>
      <c r="S4" s="326"/>
      <c r="T4" s="326"/>
      <c r="U4" s="326"/>
      <c r="V4" s="326"/>
      <c r="W4" s="326"/>
      <c r="X4" s="326"/>
      <c r="Y4" s="326"/>
      <c r="Z4" s="326"/>
      <c r="AA4" s="326"/>
    </row>
    <row r="5" spans="1:27">
      <c r="A5" s="1399" t="s">
        <v>11</v>
      </c>
      <c r="B5" s="1455"/>
      <c r="C5" s="1330" t="s">
        <v>12</v>
      </c>
      <c r="D5" s="1330" t="s">
        <v>13</v>
      </c>
      <c r="E5" s="1400" t="s">
        <v>14</v>
      </c>
      <c r="F5" s="1371"/>
      <c r="G5" s="1399" t="s">
        <v>11</v>
      </c>
      <c r="H5" s="1455"/>
      <c r="I5" s="1330" t="s">
        <v>12</v>
      </c>
      <c r="J5" s="1373" t="s">
        <v>15</v>
      </c>
      <c r="K5" s="1549" t="s">
        <v>16</v>
      </c>
      <c r="L5" s="326"/>
      <c r="M5" s="1541" t="s">
        <v>10</v>
      </c>
      <c r="N5" s="1507">
        <v>0.4</v>
      </c>
      <c r="O5" s="1508">
        <v>76</v>
      </c>
      <c r="P5" s="326"/>
      <c r="Q5" s="326"/>
      <c r="R5" s="326"/>
      <c r="S5" s="326"/>
      <c r="T5" s="326"/>
      <c r="U5" s="326"/>
      <c r="V5" s="326"/>
      <c r="W5" s="326"/>
      <c r="X5" s="326"/>
      <c r="Y5" s="326"/>
      <c r="Z5" s="326"/>
      <c r="AA5" s="326"/>
    </row>
    <row r="6" spans="1:27" ht="12.75" customHeight="1">
      <c r="A6" s="1522" t="s">
        <v>18</v>
      </c>
      <c r="B6" s="1545">
        <v>0.51</v>
      </c>
      <c r="C6" s="1544">
        <v>0.9</v>
      </c>
      <c r="D6" s="1544">
        <v>76.2</v>
      </c>
      <c r="E6" s="1544">
        <v>77.099999999999994</v>
      </c>
      <c r="F6" s="1371"/>
      <c r="G6" s="1522" t="s">
        <v>223</v>
      </c>
      <c r="H6" s="1520">
        <v>7.5999999999999998E-2</v>
      </c>
      <c r="I6" s="1544">
        <v>6.4</v>
      </c>
      <c r="J6" s="1544">
        <v>0.8</v>
      </c>
      <c r="K6" s="1550">
        <v>7.2</v>
      </c>
      <c r="L6" s="1375"/>
      <c r="M6" s="1541" t="s">
        <v>17</v>
      </c>
      <c r="N6" s="1507">
        <v>0.35</v>
      </c>
      <c r="O6" s="1508">
        <v>104</v>
      </c>
      <c r="P6" s="326"/>
      <c r="Q6" s="326"/>
      <c r="R6" s="326"/>
      <c r="S6" s="326"/>
      <c r="T6" s="326"/>
      <c r="U6" s="326"/>
      <c r="V6" s="326"/>
      <c r="W6" s="326"/>
      <c r="X6" s="326"/>
      <c r="Y6" s="326"/>
      <c r="Z6" s="326"/>
      <c r="AA6" s="326"/>
    </row>
    <row r="7" spans="1:27">
      <c r="A7" s="1523" t="s">
        <v>21</v>
      </c>
      <c r="B7" s="1546">
        <v>0.53</v>
      </c>
      <c r="C7" s="1544">
        <v>1.6</v>
      </c>
      <c r="D7" s="1544">
        <v>4.9000000000000004</v>
      </c>
      <c r="E7" s="1544">
        <v>6.5</v>
      </c>
      <c r="F7" s="1371"/>
      <c r="G7" s="1522" t="s">
        <v>19</v>
      </c>
      <c r="H7" s="1520">
        <v>0.1178</v>
      </c>
      <c r="I7" s="1544">
        <v>0.1</v>
      </c>
      <c r="J7" s="1544">
        <v>0</v>
      </c>
      <c r="K7" s="1550">
        <v>0.1</v>
      </c>
      <c r="L7" s="1375"/>
      <c r="M7" s="1541" t="s">
        <v>20</v>
      </c>
      <c r="N7" s="1507">
        <v>0.75</v>
      </c>
      <c r="O7" s="1508">
        <v>23</v>
      </c>
      <c r="P7" s="326"/>
      <c r="Q7" s="326"/>
      <c r="R7" s="326"/>
      <c r="S7" s="326"/>
      <c r="T7" s="326"/>
      <c r="U7" s="326"/>
      <c r="V7" s="326"/>
      <c r="W7" s="326"/>
      <c r="X7" s="326"/>
      <c r="Y7" s="326"/>
      <c r="Z7" s="326"/>
      <c r="AA7" s="326"/>
    </row>
    <row r="8" spans="1:27">
      <c r="A8" s="1522" t="s">
        <v>33</v>
      </c>
      <c r="B8" s="1547" t="s">
        <v>162</v>
      </c>
      <c r="C8" s="1544">
        <v>10.8</v>
      </c>
      <c r="D8" s="1544">
        <v>10.7</v>
      </c>
      <c r="E8" s="1544">
        <v>21.5</v>
      </c>
      <c r="F8" s="1371"/>
      <c r="G8" s="1522" t="s">
        <v>31</v>
      </c>
      <c r="H8" s="1521">
        <v>0.25340000000000001</v>
      </c>
      <c r="I8" s="1544">
        <v>1.7</v>
      </c>
      <c r="J8" s="1544">
        <v>40.700000000000003</v>
      </c>
      <c r="K8" s="1550">
        <v>42.5</v>
      </c>
      <c r="L8" s="1375"/>
      <c r="M8" s="1541" t="s">
        <v>23</v>
      </c>
      <c r="N8" s="1509">
        <v>0.25</v>
      </c>
      <c r="O8" s="1508">
        <v>65</v>
      </c>
      <c r="P8" s="326"/>
      <c r="Q8" s="326"/>
      <c r="R8" s="326"/>
      <c r="S8" s="326"/>
      <c r="T8" s="326"/>
      <c r="U8" s="326"/>
      <c r="V8" s="326"/>
      <c r="W8" s="326"/>
      <c r="X8" s="326"/>
      <c r="Y8" s="326"/>
      <c r="Z8" s="326"/>
      <c r="AA8" s="326"/>
    </row>
    <row r="9" spans="1:27">
      <c r="A9" s="1522" t="s">
        <v>163</v>
      </c>
      <c r="B9" s="1547" t="s">
        <v>164</v>
      </c>
      <c r="C9" s="1544">
        <v>0</v>
      </c>
      <c r="D9" s="1544">
        <v>0.2</v>
      </c>
      <c r="E9" s="1544">
        <v>0.2</v>
      </c>
      <c r="F9" s="1371"/>
      <c r="G9" s="1522" t="s">
        <v>34</v>
      </c>
      <c r="H9" s="1520">
        <v>0.36170000000000002</v>
      </c>
      <c r="I9" s="1544">
        <v>14.7</v>
      </c>
      <c r="J9" s="1544">
        <v>35.9</v>
      </c>
      <c r="K9" s="1550">
        <v>50.7</v>
      </c>
      <c r="L9" s="1375"/>
      <c r="M9" s="1541" t="s">
        <v>26</v>
      </c>
      <c r="N9" s="1507">
        <v>0.44</v>
      </c>
      <c r="O9" s="1508">
        <v>32</v>
      </c>
      <c r="P9" s="326"/>
      <c r="Q9" s="326"/>
      <c r="R9" s="326"/>
      <c r="S9" s="326"/>
      <c r="T9" s="326"/>
      <c r="U9" s="326"/>
      <c r="V9" s="326"/>
      <c r="W9" s="326"/>
      <c r="X9" s="326"/>
      <c r="Y9" s="326"/>
      <c r="Z9" s="326"/>
      <c r="AA9" s="326"/>
    </row>
    <row r="10" spans="1:27">
      <c r="A10" s="1522" t="s">
        <v>166</v>
      </c>
      <c r="B10" s="1545">
        <v>0.58699999999999997</v>
      </c>
      <c r="C10" s="1544">
        <v>8.8000000000000007</v>
      </c>
      <c r="D10" s="1544">
        <v>31.3</v>
      </c>
      <c r="E10" s="1544">
        <v>40.1</v>
      </c>
      <c r="F10" s="1371"/>
      <c r="G10" s="1522" t="s">
        <v>28</v>
      </c>
      <c r="H10" s="1521">
        <v>0.33</v>
      </c>
      <c r="I10" s="1544">
        <v>0.6</v>
      </c>
      <c r="J10" s="1544">
        <v>3.4</v>
      </c>
      <c r="K10" s="1554">
        <v>4</v>
      </c>
      <c r="L10" s="1375"/>
      <c r="M10" s="1511" t="s">
        <v>209</v>
      </c>
      <c r="N10" s="1510">
        <v>0.5</v>
      </c>
      <c r="O10" s="1511">
        <v>27</v>
      </c>
      <c r="P10" s="326"/>
      <c r="Q10" s="326"/>
      <c r="R10" s="326"/>
      <c r="S10" s="326"/>
      <c r="T10" s="326"/>
      <c r="U10" s="326"/>
      <c r="V10" s="326"/>
      <c r="W10" s="326"/>
      <c r="X10" s="326"/>
      <c r="Y10" s="326"/>
      <c r="Z10" s="326"/>
      <c r="AA10" s="326"/>
    </row>
    <row r="11" spans="1:27">
      <c r="A11" s="1522" t="s">
        <v>42</v>
      </c>
      <c r="B11" s="1547" t="s">
        <v>167</v>
      </c>
      <c r="C11" s="1544">
        <v>7.2</v>
      </c>
      <c r="D11" s="1544">
        <v>0</v>
      </c>
      <c r="E11" s="1544">
        <v>7.2</v>
      </c>
      <c r="F11" s="1371"/>
      <c r="G11" s="1522" t="s">
        <v>22</v>
      </c>
      <c r="H11" s="1520">
        <v>0.35</v>
      </c>
      <c r="I11" s="1544">
        <v>10.1</v>
      </c>
      <c r="J11" s="1555">
        <v>0</v>
      </c>
      <c r="K11" s="1550">
        <v>10.1</v>
      </c>
      <c r="L11" s="1375"/>
      <c r="M11" s="1466" t="s">
        <v>16</v>
      </c>
      <c r="N11" s="1467"/>
      <c r="O11" s="1468">
        <v>325</v>
      </c>
      <c r="P11" s="326"/>
      <c r="Q11" s="326"/>
      <c r="R11" s="326"/>
      <c r="S11" s="326"/>
      <c r="T11" s="326"/>
      <c r="U11" s="326"/>
      <c r="V11" s="326"/>
      <c r="W11" s="326"/>
      <c r="X11" s="326"/>
      <c r="Y11" s="326"/>
      <c r="Z11" s="326"/>
      <c r="AA11" s="326"/>
    </row>
    <row r="12" spans="1:27">
      <c r="A12" s="1522" t="s">
        <v>45</v>
      </c>
      <c r="B12" s="1546">
        <v>0.36</v>
      </c>
      <c r="C12" s="1544">
        <v>8.1999999999999993</v>
      </c>
      <c r="D12" s="1544">
        <v>7.5</v>
      </c>
      <c r="E12" s="1544">
        <v>15.7</v>
      </c>
      <c r="F12" s="1371"/>
      <c r="G12" s="1522" t="s">
        <v>25</v>
      </c>
      <c r="H12" s="1520">
        <v>0.41470000000000001</v>
      </c>
      <c r="I12" s="1556">
        <v>7</v>
      </c>
      <c r="J12" s="1544">
        <v>0.2</v>
      </c>
      <c r="K12" s="1550">
        <v>7.2</v>
      </c>
      <c r="L12" s="1375"/>
      <c r="M12" s="1512" t="s">
        <v>53</v>
      </c>
      <c r="N12" s="1512"/>
      <c r="O12" s="1512"/>
      <c r="P12" s="326"/>
      <c r="Q12" s="326"/>
      <c r="R12" s="326"/>
      <c r="S12" s="326"/>
      <c r="T12" s="326"/>
      <c r="U12" s="326"/>
      <c r="V12" s="326"/>
      <c r="W12" s="326"/>
      <c r="X12" s="326"/>
      <c r="Y12" s="326"/>
      <c r="Z12" s="326"/>
    </row>
    <row r="13" spans="1:27">
      <c r="A13" s="1522" t="s">
        <v>47</v>
      </c>
      <c r="B13" s="1546">
        <v>0.51</v>
      </c>
      <c r="C13" s="1544">
        <v>35.700000000000003</v>
      </c>
      <c r="D13" s="1544">
        <v>47.5</v>
      </c>
      <c r="E13" s="1544">
        <v>83.2</v>
      </c>
      <c r="F13" s="1371"/>
      <c r="G13" s="1551" t="s">
        <v>224</v>
      </c>
      <c r="H13" s="297">
        <v>6.6400000000000001E-2</v>
      </c>
      <c r="I13" s="1544">
        <v>0.7</v>
      </c>
      <c r="J13" s="1544">
        <v>0.1</v>
      </c>
      <c r="K13" s="1550">
        <v>0.8</v>
      </c>
      <c r="L13" s="1375"/>
      <c r="M13" s="1512"/>
      <c r="N13" s="1512"/>
      <c r="O13" s="1512"/>
      <c r="P13" s="326"/>
      <c r="Q13" s="326"/>
      <c r="R13" s="326"/>
      <c r="S13" s="326"/>
      <c r="T13" s="326"/>
      <c r="U13" s="326"/>
      <c r="V13" s="326"/>
      <c r="W13" s="326"/>
      <c r="X13" s="326"/>
      <c r="Y13" s="326"/>
      <c r="Z13" s="326"/>
    </row>
    <row r="14" spans="1:27">
      <c r="A14" s="1522" t="s">
        <v>51</v>
      </c>
      <c r="B14" s="1546">
        <v>0.13039999999999999</v>
      </c>
      <c r="C14" s="1544">
        <v>5.6</v>
      </c>
      <c r="D14" s="1544">
        <v>3.5</v>
      </c>
      <c r="E14" s="1544">
        <v>9.1</v>
      </c>
      <c r="F14" s="1371"/>
      <c r="G14" s="1552" t="s">
        <v>168</v>
      </c>
      <c r="H14" s="1520">
        <v>0.3</v>
      </c>
      <c r="I14" s="1544">
        <v>0.4</v>
      </c>
      <c r="J14" s="1544">
        <v>3.4</v>
      </c>
      <c r="K14" s="1550">
        <v>3.8</v>
      </c>
      <c r="L14" s="1375"/>
      <c r="M14" s="326"/>
      <c r="N14" s="326"/>
      <c r="O14" s="326"/>
      <c r="P14" s="326"/>
      <c r="Q14" s="326"/>
      <c r="R14" s="326"/>
      <c r="S14" s="326"/>
      <c r="T14" s="326"/>
      <c r="U14" s="326"/>
      <c r="V14" s="326"/>
      <c r="W14" s="326"/>
      <c r="X14" s="326"/>
      <c r="Y14" s="326"/>
      <c r="Z14" s="326"/>
    </row>
    <row r="15" spans="1:27">
      <c r="A15" s="1522" t="s">
        <v>173</v>
      </c>
      <c r="B15" s="1547" t="s">
        <v>174</v>
      </c>
      <c r="C15" s="1544">
        <v>0</v>
      </c>
      <c r="D15" s="1544">
        <v>0</v>
      </c>
      <c r="E15" s="1544">
        <v>0</v>
      </c>
      <c r="F15" s="1371"/>
      <c r="G15" s="1553" t="s">
        <v>40</v>
      </c>
      <c r="H15" s="1663"/>
      <c r="I15" s="1663">
        <v>42</v>
      </c>
      <c r="J15" s="1663">
        <v>85</v>
      </c>
      <c r="K15" s="1664">
        <v>126</v>
      </c>
      <c r="L15" s="1504"/>
      <c r="M15" s="326"/>
      <c r="N15" s="326"/>
      <c r="O15" s="326"/>
      <c r="P15" s="326"/>
      <c r="Q15" s="326"/>
      <c r="R15" s="326"/>
      <c r="S15" s="326"/>
      <c r="T15" s="326"/>
      <c r="U15" s="326"/>
      <c r="V15" s="326"/>
      <c r="W15" s="326"/>
      <c r="X15" s="326"/>
      <c r="Y15" s="326"/>
      <c r="Z15" s="326"/>
    </row>
    <row r="16" spans="1:27">
      <c r="A16" s="1522" t="s">
        <v>54</v>
      </c>
      <c r="B16" s="1546">
        <v>0.42630000000000001</v>
      </c>
      <c r="C16" s="1544">
        <v>204.9</v>
      </c>
      <c r="D16" s="1544">
        <v>8.5</v>
      </c>
      <c r="E16" s="1544">
        <v>213.4</v>
      </c>
      <c r="F16" s="1371"/>
      <c r="G16" s="1571" t="s">
        <v>43</v>
      </c>
      <c r="H16" s="1665"/>
      <c r="I16" s="1665">
        <v>576</v>
      </c>
      <c r="J16" s="1665">
        <v>767</v>
      </c>
      <c r="K16" s="1666">
        <v>1343</v>
      </c>
      <c r="L16" s="1505"/>
      <c r="M16" s="326"/>
      <c r="N16" s="326"/>
      <c r="O16" s="326"/>
      <c r="P16" s="326"/>
      <c r="Q16" s="326"/>
      <c r="R16" s="326"/>
      <c r="S16" s="326"/>
      <c r="T16" s="326"/>
      <c r="U16" s="326"/>
      <c r="V16" s="326"/>
      <c r="W16" s="326"/>
      <c r="X16" s="326"/>
      <c r="Y16" s="326"/>
      <c r="Z16" s="326"/>
    </row>
    <row r="17" spans="1:26">
      <c r="A17" s="1522" t="s">
        <v>56</v>
      </c>
      <c r="B17" s="1546">
        <v>0.54820000000000002</v>
      </c>
      <c r="C17" s="1544">
        <v>4</v>
      </c>
      <c r="D17" s="1544">
        <v>5.4</v>
      </c>
      <c r="E17" s="1544">
        <v>9.5</v>
      </c>
      <c r="F17" s="1371"/>
      <c r="G17" s="326"/>
      <c r="H17" s="326"/>
      <c r="I17" s="326"/>
      <c r="J17" s="326"/>
      <c r="K17" s="326"/>
      <c r="L17" s="326"/>
      <c r="M17" s="326"/>
      <c r="N17" s="326"/>
      <c r="O17" s="326"/>
      <c r="P17" s="326"/>
      <c r="Q17" s="326"/>
      <c r="R17" s="326"/>
      <c r="S17" s="326"/>
      <c r="T17" s="326"/>
      <c r="U17" s="326"/>
      <c r="V17" s="326"/>
      <c r="W17" s="326"/>
      <c r="X17" s="326"/>
      <c r="Y17" s="326"/>
      <c r="Z17" s="326"/>
    </row>
    <row r="18" spans="1:26">
      <c r="A18" s="1522" t="s">
        <v>57</v>
      </c>
      <c r="B18" s="1546">
        <v>0.39550000000000002</v>
      </c>
      <c r="C18" s="1544">
        <v>3.8</v>
      </c>
      <c r="D18" s="1556">
        <v>20</v>
      </c>
      <c r="E18" s="1544">
        <v>23.8</v>
      </c>
      <c r="F18" s="1371"/>
      <c r="G18" s="326"/>
      <c r="H18" s="326"/>
      <c r="I18" s="326"/>
      <c r="J18" s="326"/>
      <c r="K18" s="326"/>
      <c r="L18" s="326"/>
      <c r="M18" s="326"/>
      <c r="N18" s="326"/>
      <c r="O18" s="326"/>
      <c r="P18" s="326"/>
      <c r="Q18" s="326"/>
      <c r="R18" s="326"/>
      <c r="S18" s="326"/>
      <c r="T18" s="326"/>
      <c r="U18" s="326"/>
      <c r="V18" s="326"/>
      <c r="W18" s="326"/>
      <c r="X18" s="326"/>
      <c r="Y18" s="326"/>
      <c r="Z18" s="326"/>
    </row>
    <row r="19" spans="1:26">
      <c r="A19" s="1522" t="s">
        <v>59</v>
      </c>
      <c r="B19" s="1546">
        <v>0.7</v>
      </c>
      <c r="C19" s="1544">
        <v>30.7</v>
      </c>
      <c r="D19" s="1544">
        <v>33.9</v>
      </c>
      <c r="E19" s="1544">
        <v>64.7</v>
      </c>
      <c r="F19" s="1371"/>
      <c r="G19" s="326"/>
      <c r="H19" s="326"/>
      <c r="I19" s="326"/>
      <c r="J19" s="326"/>
      <c r="K19" s="326"/>
      <c r="L19" s="326"/>
      <c r="M19" s="326"/>
      <c r="N19" s="326"/>
      <c r="O19" s="326"/>
      <c r="P19" s="326"/>
      <c r="Q19" s="326"/>
      <c r="R19" s="326"/>
      <c r="S19" s="326"/>
      <c r="T19" s="326"/>
      <c r="U19" s="326"/>
      <c r="V19" s="326"/>
      <c r="W19" s="326"/>
      <c r="X19" s="326"/>
      <c r="Y19" s="326"/>
      <c r="Z19" s="326"/>
    </row>
    <row r="20" spans="1:26">
      <c r="A20" s="1522" t="s">
        <v>60</v>
      </c>
      <c r="B20" s="1545">
        <v>0.43969999999999998</v>
      </c>
      <c r="C20" s="1544">
        <v>4.5</v>
      </c>
      <c r="D20" s="1544">
        <v>9.9</v>
      </c>
      <c r="E20" s="1544">
        <v>14.4</v>
      </c>
      <c r="F20" s="1371"/>
      <c r="G20" s="326"/>
      <c r="H20" s="326"/>
      <c r="I20" s="326"/>
      <c r="J20" s="326"/>
      <c r="K20" s="326"/>
      <c r="L20" s="326"/>
      <c r="M20" s="326"/>
      <c r="N20" s="326"/>
      <c r="O20" s="1512"/>
      <c r="P20" s="326"/>
      <c r="Q20" s="326"/>
      <c r="R20" s="326"/>
      <c r="S20" s="326"/>
      <c r="T20" s="326"/>
      <c r="U20" s="326"/>
      <c r="V20" s="326"/>
      <c r="W20" s="326"/>
      <c r="X20" s="326"/>
      <c r="Y20" s="326"/>
      <c r="Z20" s="326"/>
    </row>
    <row r="21" spans="1:26" ht="12.95">
      <c r="A21" s="1522" t="s">
        <v>65</v>
      </c>
      <c r="B21" s="1545">
        <v>0.64</v>
      </c>
      <c r="C21" s="1544">
        <v>3</v>
      </c>
      <c r="D21" s="1544">
        <v>0.5</v>
      </c>
      <c r="E21" s="1544">
        <v>3.4</v>
      </c>
      <c r="F21" s="1371"/>
      <c r="G21" s="2074" t="s">
        <v>58</v>
      </c>
      <c r="H21" s="2074"/>
      <c r="I21" s="2074"/>
      <c r="J21" s="2074"/>
      <c r="K21" s="2074"/>
      <c r="L21" s="2074"/>
      <c r="M21" s="1532"/>
      <c r="N21" s="326"/>
      <c r="O21" s="1512"/>
      <c r="P21" s="326"/>
      <c r="Q21" s="326"/>
      <c r="R21" s="326"/>
      <c r="S21" s="326"/>
      <c r="T21" s="326"/>
      <c r="U21" s="326"/>
      <c r="V21" s="326"/>
      <c r="W21" s="326"/>
      <c r="X21" s="326"/>
      <c r="Y21" s="326"/>
      <c r="Z21" s="326"/>
    </row>
    <row r="22" spans="1:26">
      <c r="A22" s="1522" t="s">
        <v>71</v>
      </c>
      <c r="B22" s="1547" t="s">
        <v>175</v>
      </c>
      <c r="C22" s="1544">
        <v>7.7</v>
      </c>
      <c r="D22" s="1544">
        <v>6.2</v>
      </c>
      <c r="E22" s="1544">
        <v>13.9</v>
      </c>
      <c r="F22" s="1371"/>
      <c r="G22" s="326"/>
      <c r="H22" s="326"/>
      <c r="I22" s="326"/>
      <c r="J22" s="326"/>
      <c r="K22" s="326"/>
      <c r="L22" s="326"/>
      <c r="M22" s="326"/>
      <c r="N22" s="1408"/>
      <c r="O22" s="1512"/>
      <c r="P22" s="1408"/>
      <c r="Q22" s="326"/>
      <c r="R22" s="326"/>
      <c r="S22" s="326"/>
      <c r="T22" s="326"/>
      <c r="U22" s="326"/>
      <c r="V22" s="326"/>
      <c r="W22" s="326"/>
      <c r="X22" s="326"/>
      <c r="Y22" s="326"/>
      <c r="Z22" s="326"/>
    </row>
    <row r="23" spans="1:26" ht="15.75" customHeight="1">
      <c r="A23" s="1522" t="s">
        <v>74</v>
      </c>
      <c r="B23" s="1547" t="s">
        <v>176</v>
      </c>
      <c r="C23" s="1544">
        <v>49.3</v>
      </c>
      <c r="D23" s="1544">
        <v>63.9</v>
      </c>
      <c r="E23" s="1544">
        <v>113.1</v>
      </c>
      <c r="F23" s="1371"/>
      <c r="G23" s="1413" t="s">
        <v>61</v>
      </c>
      <c r="H23" s="1414" t="s">
        <v>239</v>
      </c>
      <c r="I23" s="1414" t="s">
        <v>63</v>
      </c>
      <c r="J23" s="1414" t="s">
        <v>64</v>
      </c>
      <c r="K23" s="1414" t="s">
        <v>15</v>
      </c>
      <c r="L23" s="1534" t="s">
        <v>16</v>
      </c>
      <c r="M23" s="1408"/>
      <c r="N23" s="1408"/>
      <c r="O23" s="1512"/>
      <c r="P23" s="1408"/>
      <c r="Q23" s="326"/>
      <c r="R23" s="326"/>
      <c r="S23" s="326"/>
      <c r="T23" s="326"/>
      <c r="U23" s="326"/>
      <c r="V23" s="326"/>
      <c r="W23" s="326"/>
      <c r="X23" s="326"/>
      <c r="Y23" s="326"/>
      <c r="Z23" s="326"/>
    </row>
    <row r="24" spans="1:26">
      <c r="A24" s="1522" t="s">
        <v>178</v>
      </c>
      <c r="B24" s="1547" t="s">
        <v>177</v>
      </c>
      <c r="C24" s="1544">
        <v>5.3</v>
      </c>
      <c r="D24" s="1544">
        <v>16.2</v>
      </c>
      <c r="E24" s="1544">
        <v>21.5</v>
      </c>
      <c r="F24" s="1371"/>
      <c r="G24" s="1539" t="s">
        <v>66</v>
      </c>
      <c r="H24" s="1412"/>
      <c r="I24" s="1449" t="s">
        <v>67</v>
      </c>
      <c r="J24" s="1512">
        <v>0.6</v>
      </c>
      <c r="K24" s="1558">
        <v>0.1</v>
      </c>
      <c r="L24" s="1471">
        <f t="shared" ref="L24:L37" si="0">J24+K24</f>
        <v>0.7</v>
      </c>
      <c r="M24" s="1408"/>
      <c r="N24" s="1557"/>
      <c r="O24" s="1512"/>
      <c r="P24" s="1408"/>
      <c r="Q24" s="326"/>
      <c r="R24" s="326"/>
      <c r="S24" s="326"/>
      <c r="T24" s="326"/>
      <c r="U24" s="326"/>
      <c r="V24" s="326"/>
      <c r="W24" s="326"/>
      <c r="X24" s="326"/>
      <c r="Y24" s="326"/>
      <c r="Z24" s="326"/>
    </row>
    <row r="25" spans="1:26">
      <c r="A25" s="1522" t="s">
        <v>83</v>
      </c>
      <c r="B25" s="1546">
        <v>0.33279999999999998</v>
      </c>
      <c r="C25" s="1544">
        <v>33.700000000000003</v>
      </c>
      <c r="D25" s="1544">
        <v>0</v>
      </c>
      <c r="E25" s="1544">
        <v>33.700000000000003</v>
      </c>
      <c r="F25" s="1371"/>
      <c r="G25" s="1539" t="s">
        <v>69</v>
      </c>
      <c r="H25" s="1412"/>
      <c r="I25" s="1449">
        <v>0.27500000000000002</v>
      </c>
      <c r="J25" s="1513">
        <v>7.6</v>
      </c>
      <c r="K25" s="1512">
        <v>0.1</v>
      </c>
      <c r="L25" s="1431">
        <f t="shared" si="0"/>
        <v>7.6999999999999993</v>
      </c>
      <c r="M25" s="1408"/>
      <c r="N25" s="326"/>
      <c r="O25" s="1512"/>
      <c r="P25" s="1408"/>
      <c r="Q25" s="326"/>
      <c r="R25" s="326"/>
      <c r="S25" s="326"/>
      <c r="T25" s="326"/>
      <c r="U25" s="326"/>
      <c r="V25" s="326"/>
      <c r="W25" s="326"/>
      <c r="X25" s="326"/>
      <c r="Y25" s="326"/>
      <c r="Z25" s="326"/>
    </row>
    <row r="26" spans="1:26">
      <c r="A26" s="1522" t="s">
        <v>85</v>
      </c>
      <c r="B26" s="1546">
        <v>0.3679</v>
      </c>
      <c r="C26" s="1544">
        <v>2.6</v>
      </c>
      <c r="D26" s="1544">
        <v>12.3</v>
      </c>
      <c r="E26" s="1544">
        <v>15</v>
      </c>
      <c r="F26" s="1371"/>
      <c r="G26" s="1539" t="s">
        <v>72</v>
      </c>
      <c r="H26" s="1412"/>
      <c r="I26" s="1418">
        <v>0.46</v>
      </c>
      <c r="J26" s="1513">
        <v>27.9</v>
      </c>
      <c r="K26" s="1512">
        <v>3.4</v>
      </c>
      <c r="L26" s="1431">
        <f t="shared" si="0"/>
        <v>31.299999999999997</v>
      </c>
      <c r="M26" s="1408"/>
      <c r="N26" s="326"/>
      <c r="O26" s="1408"/>
      <c r="P26" s="1408"/>
      <c r="Q26" s="326"/>
      <c r="R26" s="326"/>
      <c r="S26" s="326"/>
      <c r="T26" s="326"/>
      <c r="U26" s="326"/>
      <c r="V26" s="326"/>
      <c r="W26" s="326"/>
      <c r="X26" s="326"/>
      <c r="Y26" s="326"/>
      <c r="Z26" s="326"/>
    </row>
    <row r="27" spans="1:26">
      <c r="A27" s="1522" t="s">
        <v>88</v>
      </c>
      <c r="B27" s="1547" t="s">
        <v>179</v>
      </c>
      <c r="C27" s="1544">
        <v>12.7</v>
      </c>
      <c r="D27" s="1544">
        <v>8.1</v>
      </c>
      <c r="E27" s="1544">
        <v>20.8</v>
      </c>
      <c r="F27" s="1371"/>
      <c r="G27" s="1539" t="s">
        <v>240</v>
      </c>
      <c r="H27" s="1412"/>
      <c r="I27" s="1450" t="s">
        <v>67</v>
      </c>
      <c r="J27" s="1513">
        <v>0</v>
      </c>
      <c r="K27" s="1512">
        <v>0</v>
      </c>
      <c r="L27" s="1431">
        <f t="shared" si="0"/>
        <v>0</v>
      </c>
      <c r="M27" s="1408"/>
      <c r="N27" s="326"/>
      <c r="O27" s="1408"/>
      <c r="P27" s="1408"/>
      <c r="Q27" s="326"/>
      <c r="R27" s="326"/>
      <c r="S27" s="326"/>
      <c r="T27" s="326"/>
      <c r="U27" s="326"/>
      <c r="V27" s="326"/>
      <c r="W27" s="326"/>
      <c r="X27" s="326"/>
      <c r="Y27" s="326"/>
      <c r="Z27" s="326"/>
    </row>
    <row r="28" spans="1:26">
      <c r="A28" s="1522" t="s">
        <v>103</v>
      </c>
      <c r="B28" s="1546">
        <v>0.41499999999999998</v>
      </c>
      <c r="C28" s="1544">
        <v>9.8000000000000007</v>
      </c>
      <c r="D28" s="1544">
        <v>0.6</v>
      </c>
      <c r="E28" s="1544">
        <v>10.4</v>
      </c>
      <c r="F28" s="1371"/>
      <c r="G28" s="1539" t="s">
        <v>75</v>
      </c>
      <c r="H28" s="1412"/>
      <c r="I28" s="1450">
        <v>0.12</v>
      </c>
      <c r="J28" s="1513">
        <v>0.3</v>
      </c>
      <c r="K28" s="1512">
        <v>0</v>
      </c>
      <c r="L28" s="1431">
        <f t="shared" si="0"/>
        <v>0.3</v>
      </c>
      <c r="M28" s="1408"/>
      <c r="N28" s="326"/>
      <c r="O28" s="1408"/>
      <c r="P28" s="1408"/>
      <c r="Q28" s="326"/>
      <c r="R28" s="326"/>
      <c r="S28" s="326"/>
      <c r="T28" s="326"/>
      <c r="U28" s="326"/>
      <c r="V28" s="326"/>
      <c r="W28" s="326"/>
      <c r="X28" s="326"/>
      <c r="Y28" s="326"/>
      <c r="Z28" s="326"/>
    </row>
    <row r="29" spans="1:26">
      <c r="A29" s="1522" t="s">
        <v>104</v>
      </c>
      <c r="B29" s="1546">
        <v>0.59099999999999997</v>
      </c>
      <c r="C29" s="1544">
        <v>9.4</v>
      </c>
      <c r="D29" s="1544">
        <v>0</v>
      </c>
      <c r="E29" s="1544">
        <v>9.4</v>
      </c>
      <c r="F29" s="1371"/>
      <c r="G29" s="1539" t="s">
        <v>77</v>
      </c>
      <c r="H29" s="1412"/>
      <c r="I29" s="1418">
        <v>0.25</v>
      </c>
      <c r="J29" s="1513">
        <v>12.6</v>
      </c>
      <c r="K29" s="1512">
        <v>0.3</v>
      </c>
      <c r="L29" s="1431">
        <f t="shared" si="0"/>
        <v>12.9</v>
      </c>
      <c r="M29" s="1408"/>
      <c r="N29" s="326"/>
      <c r="O29" s="1408"/>
      <c r="P29" s="1408"/>
      <c r="Q29" s="326"/>
      <c r="R29" s="326"/>
      <c r="S29" s="326"/>
      <c r="T29" s="326"/>
      <c r="U29" s="326"/>
      <c r="V29" s="326"/>
      <c r="W29" s="326"/>
      <c r="X29" s="326"/>
      <c r="Y29" s="326"/>
      <c r="Z29" s="326"/>
    </row>
    <row r="30" spans="1:26">
      <c r="A30" s="1522" t="s">
        <v>105</v>
      </c>
      <c r="B30" s="1545">
        <v>0.30580000000000002</v>
      </c>
      <c r="C30" s="1544">
        <v>5.6</v>
      </c>
      <c r="D30" s="1544">
        <v>194.8</v>
      </c>
      <c r="E30" s="1544">
        <v>200.4</v>
      </c>
      <c r="F30" s="1371"/>
      <c r="G30" s="1539" t="s">
        <v>79</v>
      </c>
      <c r="H30" s="1412"/>
      <c r="I30" s="1450">
        <v>0.5</v>
      </c>
      <c r="J30" s="1513">
        <v>15.7</v>
      </c>
      <c r="K30" s="1512">
        <v>0.1</v>
      </c>
      <c r="L30" s="1431">
        <f t="shared" si="0"/>
        <v>15.799999999999999</v>
      </c>
      <c r="M30" s="1408"/>
      <c r="N30" s="326"/>
      <c r="O30" s="1408"/>
      <c r="P30" s="1408"/>
      <c r="Q30" s="326"/>
      <c r="R30" s="326"/>
      <c r="S30" s="326"/>
      <c r="T30" s="326"/>
      <c r="U30" s="326"/>
      <c r="V30" s="326"/>
      <c r="W30" s="326"/>
      <c r="X30" s="326"/>
      <c r="Y30" s="326"/>
      <c r="Z30" s="326"/>
    </row>
    <row r="31" spans="1:26">
      <c r="A31" s="1522" t="s">
        <v>106</v>
      </c>
      <c r="B31" s="1545">
        <v>0.30580000000000002</v>
      </c>
      <c r="C31" s="1544">
        <v>19.899999999999999</v>
      </c>
      <c r="D31" s="1544">
        <v>0</v>
      </c>
      <c r="E31" s="1544">
        <v>19.899999999999999</v>
      </c>
      <c r="F31" s="1371"/>
      <c r="G31" s="1539" t="s">
        <v>82</v>
      </c>
      <c r="H31" s="1412"/>
      <c r="I31" s="1450" t="s">
        <v>67</v>
      </c>
      <c r="J31" s="1512">
        <v>29.1</v>
      </c>
      <c r="K31" s="1512">
        <v>190.2</v>
      </c>
      <c r="L31" s="1431">
        <f t="shared" si="0"/>
        <v>219.29999999999998</v>
      </c>
      <c r="M31" s="1408"/>
      <c r="N31" s="326"/>
      <c r="O31" s="1408"/>
      <c r="P31" s="1408"/>
      <c r="Q31" s="326"/>
      <c r="R31" s="326"/>
      <c r="S31" s="326"/>
      <c r="T31" s="326"/>
      <c r="U31" s="326"/>
      <c r="V31" s="326"/>
      <c r="W31" s="326"/>
      <c r="X31" s="326"/>
      <c r="Y31" s="326"/>
      <c r="Z31" s="326"/>
    </row>
    <row r="32" spans="1:26">
      <c r="A32" s="1522" t="s">
        <v>108</v>
      </c>
      <c r="B32" s="1545">
        <v>0.58840000000000003</v>
      </c>
      <c r="C32" s="1544">
        <v>12.3</v>
      </c>
      <c r="D32" s="1544">
        <v>30.3</v>
      </c>
      <c r="E32" s="1544">
        <v>42.6</v>
      </c>
      <c r="F32" s="1371"/>
      <c r="G32" s="1539" t="s">
        <v>241</v>
      </c>
      <c r="H32" s="1412"/>
      <c r="I32" s="1450" t="s">
        <v>242</v>
      </c>
      <c r="J32" s="1513">
        <v>0</v>
      </c>
      <c r="K32" s="1512">
        <v>0</v>
      </c>
      <c r="L32" s="1431">
        <f t="shared" si="0"/>
        <v>0</v>
      </c>
      <c r="M32" s="1408"/>
      <c r="N32" s="326"/>
      <c r="O32" s="1408"/>
      <c r="P32" s="1408"/>
      <c r="Q32" s="326"/>
      <c r="R32" s="326"/>
      <c r="S32" s="326"/>
      <c r="T32" s="326"/>
      <c r="U32" s="326"/>
      <c r="V32" s="326"/>
      <c r="W32" s="326"/>
      <c r="X32" s="326"/>
      <c r="Y32" s="326"/>
      <c r="Z32" s="326"/>
    </row>
    <row r="33" spans="1:26">
      <c r="A33" s="1522" t="s">
        <v>111</v>
      </c>
      <c r="B33" s="1546">
        <v>0.66779999999999995</v>
      </c>
      <c r="C33" s="1544">
        <v>0.7</v>
      </c>
      <c r="D33" s="1544">
        <v>5</v>
      </c>
      <c r="E33" s="1544">
        <v>5.8</v>
      </c>
      <c r="F33" s="1371"/>
      <c r="G33" s="1539" t="s">
        <v>84</v>
      </c>
      <c r="H33" s="1412"/>
      <c r="I33" s="1450">
        <v>0.215</v>
      </c>
      <c r="J33" s="1513">
        <v>15</v>
      </c>
      <c r="K33" s="1512">
        <v>0.3</v>
      </c>
      <c r="L33" s="1431">
        <f t="shared" si="0"/>
        <v>15.3</v>
      </c>
      <c r="M33" s="1408"/>
      <c r="N33" s="326"/>
      <c r="O33" s="1408"/>
      <c r="P33" s="1408"/>
      <c r="Q33" s="326"/>
      <c r="R33" s="326"/>
      <c r="S33" s="326"/>
      <c r="T33" s="326"/>
      <c r="U33" s="326"/>
      <c r="V33" s="326"/>
      <c r="W33" s="326"/>
      <c r="X33" s="326"/>
      <c r="Y33" s="326"/>
      <c r="Z33" s="326"/>
    </row>
    <row r="34" spans="1:26">
      <c r="A34" s="1522" t="s">
        <v>225</v>
      </c>
      <c r="B34" s="1545">
        <v>0.18</v>
      </c>
      <c r="C34" s="1544">
        <v>0</v>
      </c>
      <c r="D34" s="1544">
        <v>0</v>
      </c>
      <c r="E34" s="1544">
        <v>0</v>
      </c>
      <c r="F34" s="1371"/>
      <c r="G34" s="1539" t="s">
        <v>86</v>
      </c>
      <c r="H34" s="1412"/>
      <c r="I34" s="1450">
        <v>0.25</v>
      </c>
      <c r="J34" s="1513">
        <v>4.9000000000000004</v>
      </c>
      <c r="K34" s="1512">
        <v>0.2</v>
      </c>
      <c r="L34" s="1431">
        <f t="shared" si="0"/>
        <v>5.1000000000000005</v>
      </c>
      <c r="M34" s="1408"/>
      <c r="N34" s="326"/>
      <c r="O34" s="1408"/>
      <c r="P34" s="1408"/>
      <c r="Q34" s="326"/>
      <c r="R34" s="326"/>
      <c r="S34" s="326"/>
      <c r="T34" s="326"/>
      <c r="U34" s="326"/>
      <c r="V34" s="326"/>
      <c r="W34" s="326"/>
      <c r="X34" s="326"/>
      <c r="Y34" s="326"/>
      <c r="Z34" s="326"/>
    </row>
    <row r="35" spans="1:26">
      <c r="A35" s="1522" t="s">
        <v>112</v>
      </c>
      <c r="B35" s="1546">
        <v>0.41499999999999998</v>
      </c>
      <c r="C35" s="1544">
        <v>9</v>
      </c>
      <c r="D35" s="1544">
        <v>0</v>
      </c>
      <c r="E35" s="1544">
        <v>9</v>
      </c>
      <c r="F35" s="1371"/>
      <c r="G35" s="1539" t="s">
        <v>90</v>
      </c>
      <c r="H35" s="1412"/>
      <c r="I35" s="1450">
        <v>0.25</v>
      </c>
      <c r="J35" s="1513">
        <v>21.8</v>
      </c>
      <c r="K35" s="1512">
        <v>3</v>
      </c>
      <c r="L35" s="1431">
        <f t="shared" si="0"/>
        <v>24.8</v>
      </c>
      <c r="M35" s="1408"/>
      <c r="N35" s="326"/>
      <c r="O35" s="1408"/>
      <c r="P35" s="1408"/>
      <c r="Q35" s="326"/>
      <c r="R35" s="326"/>
      <c r="S35" s="326"/>
      <c r="T35" s="326"/>
      <c r="U35" s="326"/>
      <c r="V35" s="326"/>
      <c r="W35" s="326"/>
      <c r="X35" s="326"/>
      <c r="Y35" s="326"/>
      <c r="Z35" s="326"/>
    </row>
    <row r="36" spans="1:26">
      <c r="A36" s="1522" t="s">
        <v>113</v>
      </c>
      <c r="B36" s="1545">
        <v>0.53200000000000003</v>
      </c>
      <c r="C36" s="1544">
        <v>12.8</v>
      </c>
      <c r="D36" s="1544">
        <v>48.2</v>
      </c>
      <c r="E36" s="1544">
        <v>61</v>
      </c>
      <c r="F36" s="1371"/>
      <c r="G36" s="1540" t="s">
        <v>93</v>
      </c>
      <c r="H36" s="1416"/>
      <c r="I36" s="1452">
        <v>1</v>
      </c>
      <c r="J36" s="1513">
        <v>1.6</v>
      </c>
      <c r="K36" s="1512">
        <v>0.2</v>
      </c>
      <c r="L36" s="1533">
        <f t="shared" si="0"/>
        <v>1.8</v>
      </c>
      <c r="M36" s="1408"/>
      <c r="N36" s="326"/>
      <c r="O36" s="1408"/>
      <c r="P36" s="1408"/>
      <c r="Q36" s="326"/>
      <c r="R36" s="326"/>
      <c r="S36" s="326"/>
      <c r="T36" s="326"/>
      <c r="U36" s="326"/>
      <c r="V36" s="326"/>
      <c r="W36" s="326"/>
      <c r="X36" s="326"/>
      <c r="Y36" s="326"/>
      <c r="Z36" s="326"/>
    </row>
    <row r="37" spans="1:26">
      <c r="A37" s="1522" t="s">
        <v>114</v>
      </c>
      <c r="B37" s="1546">
        <v>0.34570000000000001</v>
      </c>
      <c r="C37" s="1544">
        <v>14.2</v>
      </c>
      <c r="D37" s="1544">
        <v>36.5</v>
      </c>
      <c r="E37" s="1544">
        <v>50.7</v>
      </c>
      <c r="F37" s="1371"/>
      <c r="G37" s="1443" t="s">
        <v>100</v>
      </c>
      <c r="H37" s="1444"/>
      <c r="I37" s="1444"/>
      <c r="J37" s="1473">
        <v>137.19999999999999</v>
      </c>
      <c r="K37" s="1474">
        <f>SUM(K24:K36)</f>
        <v>197.89999999999998</v>
      </c>
      <c r="L37" s="1473">
        <f t="shared" si="0"/>
        <v>335.09999999999997</v>
      </c>
      <c r="M37" s="1408"/>
      <c r="N37" s="326"/>
      <c r="O37" s="1408"/>
      <c r="P37" s="1408"/>
      <c r="Q37" s="326"/>
      <c r="R37" s="326"/>
      <c r="S37" s="326"/>
      <c r="T37" s="326"/>
      <c r="U37" s="326"/>
      <c r="V37" s="326"/>
      <c r="W37" s="326"/>
      <c r="X37" s="326"/>
      <c r="Y37" s="326"/>
      <c r="Z37" s="326"/>
    </row>
    <row r="38" spans="1:26">
      <c r="A38" s="1525" t="s">
        <v>243</v>
      </c>
      <c r="B38" s="1667"/>
      <c r="C38" s="1668">
        <v>535</v>
      </c>
      <c r="D38" s="1668">
        <v>682</v>
      </c>
      <c r="E38" s="1668">
        <v>1217</v>
      </c>
      <c r="F38" s="1371"/>
      <c r="G38" s="1371"/>
      <c r="H38" s="672"/>
      <c r="I38" s="326"/>
      <c r="J38" s="326"/>
      <c r="K38" s="326"/>
      <c r="L38" s="326"/>
      <c r="M38" s="326"/>
      <c r="N38" s="326"/>
      <c r="O38" s="1408"/>
      <c r="P38" s="1408"/>
      <c r="Q38" s="326"/>
      <c r="R38" s="326"/>
      <c r="S38" s="326"/>
      <c r="T38" s="326"/>
      <c r="U38" s="326"/>
      <c r="V38" s="326"/>
      <c r="W38" s="326"/>
      <c r="X38" s="326"/>
      <c r="Y38" s="326"/>
      <c r="Z38" s="326"/>
    </row>
    <row r="39" spans="1:26">
      <c r="A39" s="1371"/>
      <c r="B39" s="1371"/>
      <c r="C39" s="1371"/>
      <c r="D39" s="1371"/>
      <c r="E39" s="1371"/>
      <c r="F39" s="1371"/>
      <c r="G39" s="1371"/>
      <c r="H39" s="672"/>
      <c r="I39" s="326"/>
      <c r="J39" s="326"/>
      <c r="K39" s="326"/>
      <c r="L39" s="326"/>
      <c r="M39" s="326"/>
      <c r="N39" s="326"/>
      <c r="O39" s="1408"/>
      <c r="P39" s="1408"/>
      <c r="Q39" s="326"/>
      <c r="R39" s="326"/>
      <c r="S39" s="326"/>
      <c r="T39" s="326"/>
      <c r="U39" s="326"/>
      <c r="V39" s="326"/>
      <c r="W39" s="326"/>
      <c r="X39" s="326"/>
      <c r="Y39" s="326"/>
      <c r="Z39" s="326"/>
    </row>
    <row r="40" spans="1:26">
      <c r="A40" s="1461" t="s">
        <v>182</v>
      </c>
      <c r="B40" s="1461"/>
      <c r="C40" s="1461"/>
      <c r="D40" s="1461"/>
      <c r="E40" s="1461"/>
      <c r="F40" s="2168"/>
      <c r="G40" s="2168"/>
      <c r="H40" s="1461"/>
      <c r="I40" s="326"/>
      <c r="J40" s="326"/>
      <c r="K40" s="326"/>
      <c r="L40" s="326"/>
      <c r="M40" s="326"/>
      <c r="N40" s="326"/>
      <c r="O40" s="1408"/>
      <c r="P40" s="1408"/>
      <c r="Q40" s="326"/>
      <c r="R40" s="326"/>
      <c r="S40" s="326"/>
      <c r="T40" s="326"/>
      <c r="U40" s="326"/>
      <c r="V40" s="326"/>
      <c r="W40" s="326"/>
      <c r="X40" s="326"/>
      <c r="Y40" s="326"/>
      <c r="Z40" s="326"/>
    </row>
    <row r="41" spans="1:26">
      <c r="A41" s="1461" t="s">
        <v>183</v>
      </c>
      <c r="B41" s="1462"/>
      <c r="C41" s="1462"/>
      <c r="D41" s="1462"/>
      <c r="E41" s="1462"/>
      <c r="F41" s="2169"/>
      <c r="G41" s="2169"/>
      <c r="H41" s="1548"/>
      <c r="I41" s="326"/>
      <c r="J41" s="326"/>
      <c r="K41" s="326"/>
      <c r="L41" s="326"/>
      <c r="M41" s="326"/>
      <c r="N41" s="326"/>
      <c r="O41" s="1408"/>
      <c r="P41" s="1408"/>
      <c r="Q41" s="326"/>
      <c r="R41" s="326"/>
      <c r="S41" s="326"/>
      <c r="T41" s="326"/>
      <c r="U41" s="326"/>
      <c r="V41" s="326"/>
      <c r="W41" s="326"/>
      <c r="X41" s="326"/>
      <c r="Y41" s="326"/>
      <c r="Z41" s="326"/>
    </row>
    <row r="42" spans="1:26">
      <c r="A42" s="1461" t="s">
        <v>184</v>
      </c>
      <c r="B42" s="1462"/>
      <c r="C42" s="1462"/>
      <c r="D42" s="1462"/>
      <c r="E42" s="1462"/>
      <c r="F42" s="2169"/>
      <c r="G42" s="2169"/>
      <c r="H42" s="1548"/>
      <c r="I42" s="326"/>
      <c r="J42" s="326"/>
      <c r="K42" s="326"/>
      <c r="L42" s="326"/>
      <c r="M42" s="326"/>
      <c r="N42" s="326"/>
      <c r="O42" s="1408"/>
      <c r="P42" s="1408"/>
      <c r="Q42" s="326"/>
      <c r="R42" s="326"/>
      <c r="S42" s="326"/>
      <c r="T42" s="326"/>
      <c r="U42" s="326"/>
      <c r="V42" s="326"/>
      <c r="W42" s="326"/>
      <c r="X42" s="326"/>
      <c r="Y42" s="326"/>
      <c r="Z42" s="326"/>
    </row>
    <row r="43" spans="1:26">
      <c r="A43" s="2085" t="s">
        <v>244</v>
      </c>
      <c r="B43" s="2085"/>
      <c r="C43" s="2085"/>
      <c r="D43" s="2085"/>
      <c r="E43" s="2085"/>
      <c r="F43" s="2085"/>
      <c r="G43" s="2085"/>
      <c r="H43" s="2085"/>
      <c r="I43" s="326"/>
      <c r="J43" s="326"/>
      <c r="K43" s="326"/>
      <c r="L43" s="326"/>
      <c r="M43" s="326"/>
      <c r="N43" s="326"/>
      <c r="O43" s="1408"/>
      <c r="P43" s="1408"/>
      <c r="Q43" s="326"/>
      <c r="R43" s="326"/>
      <c r="S43" s="326"/>
      <c r="T43" s="326"/>
      <c r="U43" s="326"/>
      <c r="V43" s="326"/>
      <c r="W43" s="326"/>
      <c r="X43" s="326"/>
      <c r="Y43" s="326"/>
      <c r="Z43" s="326"/>
    </row>
    <row r="44" spans="1:26">
      <c r="A44" s="1461" t="s">
        <v>231</v>
      </c>
      <c r="B44" s="1461"/>
      <c r="C44" s="1461"/>
      <c r="D44" s="1461"/>
      <c r="E44" s="1461"/>
      <c r="F44" s="1463"/>
      <c r="G44" s="1463"/>
      <c r="H44" s="1463"/>
      <c r="I44" s="326"/>
      <c r="J44" s="326"/>
      <c r="K44" s="326"/>
      <c r="L44" s="326"/>
      <c r="M44" s="326"/>
      <c r="N44" s="326"/>
      <c r="O44" s="1408"/>
      <c r="P44" s="1408"/>
      <c r="Q44" s="326"/>
      <c r="R44" s="326"/>
      <c r="S44" s="326"/>
      <c r="T44" s="326"/>
      <c r="U44" s="326"/>
      <c r="V44" s="326"/>
      <c r="W44" s="326"/>
      <c r="X44" s="326"/>
      <c r="Y44" s="326"/>
      <c r="Z44" s="326"/>
    </row>
    <row r="45" spans="1:26">
      <c r="A45" s="1461" t="s">
        <v>232</v>
      </c>
      <c r="B45" s="1461"/>
      <c r="C45" s="1461"/>
      <c r="D45" s="1461"/>
      <c r="E45" s="1462"/>
      <c r="F45" s="2169"/>
      <c r="G45" s="2169"/>
      <c r="H45" s="1548"/>
      <c r="I45" s="326"/>
      <c r="J45" s="326"/>
      <c r="K45" s="326"/>
      <c r="L45" s="326"/>
      <c r="M45" s="326"/>
      <c r="N45" s="326"/>
      <c r="O45" s="1408"/>
      <c r="P45" s="1408"/>
      <c r="Q45" s="326"/>
      <c r="R45" s="326"/>
      <c r="S45" s="326"/>
      <c r="T45" s="326"/>
      <c r="U45" s="326"/>
      <c r="V45" s="326"/>
      <c r="W45" s="326"/>
      <c r="X45" s="326"/>
      <c r="Y45" s="326"/>
      <c r="Z45" s="326"/>
    </row>
    <row r="46" spans="1:26">
      <c r="A46" s="1461" t="s">
        <v>233</v>
      </c>
      <c r="B46" s="1461"/>
      <c r="C46" s="1461"/>
      <c r="D46" s="1461"/>
      <c r="E46" s="1462"/>
      <c r="F46" s="2169"/>
      <c r="G46" s="2169"/>
      <c r="H46" s="1548"/>
      <c r="I46" s="326"/>
      <c r="J46" s="326"/>
      <c r="K46" s="326"/>
      <c r="L46" s="326"/>
      <c r="M46" s="326"/>
      <c r="N46" s="326"/>
      <c r="O46" s="1408"/>
      <c r="P46" s="1408"/>
      <c r="Q46" s="326"/>
      <c r="R46" s="326"/>
      <c r="S46" s="326"/>
      <c r="T46" s="326"/>
      <c r="U46" s="326"/>
      <c r="V46" s="326"/>
      <c r="W46" s="326"/>
      <c r="X46" s="326"/>
      <c r="Y46" s="326"/>
      <c r="Z46" s="326"/>
    </row>
    <row r="47" spans="1:26" ht="29.25" customHeight="1">
      <c r="A47" s="2084" t="s">
        <v>234</v>
      </c>
      <c r="B47" s="2084"/>
      <c r="C47" s="2084"/>
      <c r="D47" s="2084"/>
      <c r="E47" s="2084"/>
      <c r="F47" s="2169"/>
      <c r="G47" s="2169"/>
      <c r="H47" s="1548"/>
      <c r="I47" s="326"/>
      <c r="J47" s="326"/>
      <c r="K47" s="326"/>
      <c r="L47" s="326"/>
      <c r="M47" s="326"/>
      <c r="N47" s="326"/>
      <c r="O47" s="1408"/>
      <c r="P47" s="1408"/>
      <c r="Q47" s="326"/>
      <c r="R47" s="326"/>
      <c r="S47" s="326"/>
      <c r="T47" s="326"/>
      <c r="U47" s="326"/>
      <c r="V47" s="326"/>
      <c r="W47" s="326"/>
      <c r="X47" s="326"/>
      <c r="Y47" s="326"/>
      <c r="Z47" s="326"/>
    </row>
    <row r="48" spans="1:26">
      <c r="A48" s="1378"/>
      <c r="B48" s="1378"/>
      <c r="C48" s="1378"/>
      <c r="D48" s="1380"/>
      <c r="E48" s="1333"/>
      <c r="F48" s="326"/>
      <c r="G48" s="326"/>
      <c r="H48" s="326"/>
      <c r="I48" s="326"/>
      <c r="J48" s="326"/>
      <c r="K48" s="326"/>
      <c r="L48" s="326"/>
      <c r="M48" s="326"/>
      <c r="N48" s="1408"/>
      <c r="O48" s="1408"/>
      <c r="P48" s="1408"/>
      <c r="Q48" s="326"/>
      <c r="R48" s="326"/>
      <c r="S48" s="326"/>
      <c r="T48" s="326"/>
      <c r="U48" s="326"/>
      <c r="V48" s="326"/>
      <c r="W48" s="326"/>
    </row>
    <row r="49" spans="1:21" ht="12.95">
      <c r="A49" s="1902" t="s">
        <v>212</v>
      </c>
      <c r="B49" s="1903"/>
      <c r="C49" s="1903"/>
      <c r="D49" s="1903"/>
      <c r="E49" s="1903"/>
      <c r="F49" s="1904"/>
      <c r="G49" s="326"/>
      <c r="H49" s="326"/>
      <c r="I49" s="326"/>
      <c r="J49" s="1402"/>
      <c r="K49" s="1402"/>
      <c r="L49" s="1402"/>
      <c r="M49" s="1447"/>
      <c r="N49" s="1408"/>
      <c r="O49" s="1408"/>
      <c r="P49" s="326"/>
      <c r="Q49" s="326"/>
      <c r="R49" s="326"/>
      <c r="S49" s="326"/>
      <c r="T49" s="326"/>
      <c r="U49" s="326"/>
    </row>
    <row r="50" spans="1:21" ht="30" customHeight="1">
      <c r="A50" s="1560" t="s">
        <v>118</v>
      </c>
      <c r="B50" s="1414"/>
      <c r="C50" s="1414"/>
      <c r="D50" s="1414" t="s">
        <v>119</v>
      </c>
      <c r="E50" s="1414"/>
      <c r="F50" s="1534"/>
      <c r="G50" s="326"/>
      <c r="H50" s="326"/>
      <c r="I50" s="326"/>
      <c r="J50" s="556"/>
      <c r="K50" s="556"/>
      <c r="L50" s="1403"/>
      <c r="M50" s="2075"/>
      <c r="N50" s="2075"/>
      <c r="O50" s="2075"/>
      <c r="P50" s="326"/>
      <c r="Q50" s="326"/>
      <c r="R50" s="326"/>
      <c r="S50" s="326"/>
      <c r="T50" s="326"/>
      <c r="U50" s="326"/>
    </row>
    <row r="51" spans="1:21" ht="22.5" customHeight="1">
      <c r="A51" s="1561" t="s">
        <v>61</v>
      </c>
      <c r="B51" s="1455" t="s">
        <v>120</v>
      </c>
      <c r="C51" s="1455" t="s">
        <v>63</v>
      </c>
      <c r="D51" s="1455" t="s">
        <v>64</v>
      </c>
      <c r="E51" s="1455" t="s">
        <v>15</v>
      </c>
      <c r="F51" s="1549" t="s">
        <v>16</v>
      </c>
      <c r="G51" s="326"/>
      <c r="H51" s="326"/>
      <c r="I51" s="326"/>
      <c r="J51" s="326"/>
      <c r="K51" s="326"/>
      <c r="L51" s="326"/>
      <c r="M51" s="1408"/>
      <c r="N51" s="1408"/>
      <c r="O51" s="1408"/>
      <c r="P51" s="326"/>
      <c r="Q51" s="326"/>
      <c r="R51" s="326"/>
      <c r="S51" s="326"/>
      <c r="T51" s="326"/>
      <c r="U51" s="326"/>
    </row>
    <row r="52" spans="1:21" ht="12.95">
      <c r="A52" s="869" t="s">
        <v>121</v>
      </c>
      <c r="B52" s="326" t="s">
        <v>122</v>
      </c>
      <c r="C52" s="744">
        <v>7.2700000000000001E-2</v>
      </c>
      <c r="D52" s="745">
        <v>30.2</v>
      </c>
      <c r="E52" s="747">
        <v>0</v>
      </c>
      <c r="F52" s="1562">
        <f>D52+E52</f>
        <v>30.2</v>
      </c>
      <c r="G52" s="326"/>
      <c r="H52" s="326"/>
      <c r="I52" s="326"/>
      <c r="J52" s="326"/>
      <c r="K52" s="326"/>
      <c r="L52" s="326"/>
      <c r="M52" s="1408"/>
      <c r="N52" s="1408"/>
      <c r="O52" s="1408"/>
      <c r="P52" s="326"/>
      <c r="Q52" s="326"/>
      <c r="R52" s="326"/>
      <c r="S52" s="326"/>
      <c r="T52" s="326"/>
      <c r="U52" s="326"/>
    </row>
    <row r="53" spans="1:21" ht="12.95">
      <c r="A53" s="869" t="s">
        <v>123</v>
      </c>
      <c r="B53" s="326" t="s">
        <v>124</v>
      </c>
      <c r="C53" s="744">
        <v>0.2021</v>
      </c>
      <c r="D53" s="745">
        <v>21.7</v>
      </c>
      <c r="E53" s="747">
        <v>0</v>
      </c>
      <c r="F53" s="1562">
        <f t="shared" ref="F53:F82" si="1">D53+E53</f>
        <v>21.7</v>
      </c>
      <c r="G53" s="326"/>
      <c r="H53" s="326"/>
      <c r="I53" s="326"/>
      <c r="J53" s="326"/>
      <c r="K53" s="326"/>
      <c r="L53" s="326"/>
      <c r="M53" s="1408"/>
      <c r="N53" s="1408"/>
      <c r="O53" s="1408"/>
      <c r="P53" s="326"/>
      <c r="Q53" s="326"/>
      <c r="R53" s="326"/>
      <c r="S53" s="326"/>
      <c r="T53" s="326"/>
      <c r="U53" s="326"/>
    </row>
    <row r="54" spans="1:21" ht="12.95">
      <c r="A54" s="1367" t="s">
        <v>125</v>
      </c>
      <c r="B54" s="326" t="s">
        <v>126</v>
      </c>
      <c r="C54" s="1565">
        <v>0.12</v>
      </c>
      <c r="D54" s="1566">
        <v>17.8</v>
      </c>
      <c r="E54" s="1566">
        <v>0</v>
      </c>
      <c r="F54" s="1567">
        <f t="shared" si="1"/>
        <v>17.8</v>
      </c>
      <c r="G54" s="326"/>
      <c r="H54" s="326"/>
      <c r="I54" s="326"/>
      <c r="J54" s="326"/>
      <c r="K54" s="326"/>
      <c r="L54" s="326"/>
      <c r="M54" s="1408"/>
      <c r="N54" s="1408"/>
      <c r="O54" s="1408"/>
      <c r="P54" s="326"/>
      <c r="Q54" s="326"/>
      <c r="R54" s="326"/>
      <c r="S54" s="326"/>
      <c r="T54" s="326"/>
      <c r="U54" s="326"/>
    </row>
    <row r="55" spans="1:21">
      <c r="A55" s="872" t="s">
        <v>127</v>
      </c>
      <c r="B55" s="794" t="s">
        <v>126</v>
      </c>
      <c r="C55" s="744">
        <v>0.12</v>
      </c>
      <c r="D55" s="745">
        <v>5.2</v>
      </c>
      <c r="E55" s="745">
        <v>0</v>
      </c>
      <c r="F55" s="1562">
        <f t="shared" si="1"/>
        <v>5.2</v>
      </c>
      <c r="G55" s="326"/>
      <c r="H55" s="326"/>
      <c r="I55" s="326"/>
      <c r="J55" s="326"/>
      <c r="K55" s="326"/>
      <c r="L55" s="326"/>
      <c r="M55" s="1408"/>
      <c r="N55" s="1408"/>
      <c r="O55" s="1408"/>
      <c r="P55" s="326"/>
      <c r="Q55" s="326"/>
      <c r="R55" s="326"/>
      <c r="S55" s="326"/>
      <c r="T55" s="326"/>
      <c r="U55" s="326"/>
    </row>
    <row r="56" spans="1:21">
      <c r="A56" s="872" t="s">
        <v>128</v>
      </c>
      <c r="B56" s="794" t="s">
        <v>126</v>
      </c>
      <c r="C56" s="744">
        <v>0.12</v>
      </c>
      <c r="D56" s="745">
        <v>6.6</v>
      </c>
      <c r="E56" s="745">
        <v>0</v>
      </c>
      <c r="F56" s="1562">
        <f t="shared" si="1"/>
        <v>6.6</v>
      </c>
      <c r="G56" s="326"/>
      <c r="H56" s="326"/>
      <c r="I56" s="326"/>
      <c r="J56" s="326"/>
      <c r="K56" s="326"/>
      <c r="L56" s="326"/>
      <c r="M56" s="1408"/>
      <c r="N56" s="1408"/>
      <c r="O56" s="1408"/>
      <c r="P56" s="326"/>
      <c r="Q56" s="326"/>
      <c r="R56" s="326"/>
      <c r="S56" s="326"/>
      <c r="T56" s="326"/>
      <c r="U56" s="326"/>
    </row>
    <row r="57" spans="1:21">
      <c r="A57" s="872" t="s">
        <v>130</v>
      </c>
      <c r="B57" s="794" t="s">
        <v>126</v>
      </c>
      <c r="C57" s="744">
        <v>0.12</v>
      </c>
      <c r="D57" s="745">
        <v>2.6</v>
      </c>
      <c r="E57" s="745">
        <v>0</v>
      </c>
      <c r="F57" s="1562">
        <f t="shared" si="1"/>
        <v>2.6</v>
      </c>
      <c r="G57" s="326"/>
      <c r="H57" s="326"/>
      <c r="I57" s="326"/>
      <c r="J57" s="326"/>
      <c r="K57" s="326"/>
      <c r="L57" s="326"/>
      <c r="M57" s="1408"/>
      <c r="N57" s="1408"/>
      <c r="O57" s="1408"/>
      <c r="P57" s="326"/>
      <c r="Q57" s="326"/>
      <c r="R57" s="326"/>
      <c r="S57" s="326"/>
      <c r="T57" s="326"/>
      <c r="U57" s="326"/>
    </row>
    <row r="58" spans="1:21">
      <c r="A58" s="872" t="s">
        <v>131</v>
      </c>
      <c r="B58" s="794" t="s">
        <v>126</v>
      </c>
      <c r="C58" s="744">
        <v>0.12</v>
      </c>
      <c r="D58" s="745">
        <v>3.4</v>
      </c>
      <c r="E58" s="745">
        <v>0</v>
      </c>
      <c r="F58" s="1562">
        <f t="shared" si="1"/>
        <v>3.4</v>
      </c>
      <c r="G58" s="326"/>
      <c r="H58" s="326"/>
      <c r="I58" s="326"/>
      <c r="J58" s="326"/>
      <c r="K58" s="326"/>
      <c r="L58" s="326"/>
      <c r="M58" s="1408"/>
      <c r="N58" s="1408"/>
      <c r="O58" s="1408"/>
      <c r="P58" s="326"/>
      <c r="Q58" s="326"/>
      <c r="R58" s="326"/>
      <c r="S58" s="326"/>
      <c r="T58" s="326"/>
      <c r="U58" s="326"/>
    </row>
    <row r="59" spans="1:21" ht="12.95">
      <c r="A59" s="1367" t="s">
        <v>132</v>
      </c>
      <c r="B59" s="326" t="s">
        <v>126</v>
      </c>
      <c r="C59" s="1565">
        <v>0.22159999999999999</v>
      </c>
      <c r="D59" s="1568">
        <v>86.6</v>
      </c>
      <c r="E59" s="1569">
        <v>0</v>
      </c>
      <c r="F59" s="1567">
        <f t="shared" si="1"/>
        <v>86.6</v>
      </c>
      <c r="G59" s="326"/>
      <c r="H59" s="326"/>
      <c r="I59" s="326"/>
      <c r="J59" s="326"/>
      <c r="K59" s="326"/>
      <c r="L59" s="326"/>
      <c r="M59" s="1408"/>
      <c r="N59" s="1408"/>
      <c r="O59" s="1408"/>
      <c r="P59" s="326"/>
      <c r="Q59" s="326"/>
      <c r="R59" s="326"/>
      <c r="S59" s="326"/>
      <c r="T59" s="326"/>
      <c r="U59" s="326"/>
    </row>
    <row r="60" spans="1:21">
      <c r="A60" s="872" t="s">
        <v>133</v>
      </c>
      <c r="B60" s="794" t="s">
        <v>126</v>
      </c>
      <c r="C60" s="1559">
        <v>0.22159999999999999</v>
      </c>
      <c r="D60" s="745">
        <v>23.1</v>
      </c>
      <c r="E60" s="745">
        <v>0</v>
      </c>
      <c r="F60" s="1562">
        <f t="shared" si="1"/>
        <v>23.1</v>
      </c>
      <c r="G60" s="326"/>
      <c r="H60" s="326"/>
      <c r="I60" s="326"/>
      <c r="J60" s="326"/>
      <c r="K60" s="326"/>
      <c r="L60" s="326"/>
      <c r="M60" s="326"/>
      <c r="N60" s="326"/>
      <c r="O60" s="326"/>
      <c r="P60" s="326"/>
      <c r="Q60" s="326"/>
      <c r="R60" s="326"/>
      <c r="S60" s="326"/>
      <c r="T60" s="326"/>
      <c r="U60" s="326"/>
    </row>
    <row r="61" spans="1:21">
      <c r="A61" s="872" t="s">
        <v>134</v>
      </c>
      <c r="B61" s="794" t="s">
        <v>126</v>
      </c>
      <c r="C61" s="1559">
        <v>0.22159999999999999</v>
      </c>
      <c r="D61" s="745">
        <v>26.3</v>
      </c>
      <c r="E61" s="745">
        <v>0</v>
      </c>
      <c r="F61" s="1562">
        <f t="shared" si="1"/>
        <v>26.3</v>
      </c>
      <c r="G61" s="326"/>
      <c r="H61" s="326"/>
      <c r="I61" s="326"/>
      <c r="J61" s="326"/>
      <c r="K61" s="326"/>
      <c r="L61" s="326"/>
      <c r="M61" s="326"/>
      <c r="N61" s="326"/>
      <c r="O61" s="326"/>
      <c r="P61" s="326"/>
      <c r="Q61" s="326"/>
      <c r="R61" s="326"/>
      <c r="S61" s="326"/>
      <c r="T61" s="326"/>
      <c r="U61" s="326"/>
    </row>
    <row r="62" spans="1:21">
      <c r="A62" s="872" t="s">
        <v>135</v>
      </c>
      <c r="B62" s="794" t="s">
        <v>126</v>
      </c>
      <c r="C62" s="1559">
        <v>0.22159999999999999</v>
      </c>
      <c r="D62" s="745">
        <v>12.9</v>
      </c>
      <c r="E62" s="745">
        <v>0</v>
      </c>
      <c r="F62" s="1562">
        <f t="shared" si="1"/>
        <v>12.9</v>
      </c>
      <c r="G62" s="326"/>
      <c r="H62" s="326"/>
      <c r="I62" s="326"/>
      <c r="J62" s="326"/>
      <c r="K62" s="326"/>
      <c r="L62" s="326"/>
      <c r="M62" s="326"/>
      <c r="N62" s="326"/>
      <c r="O62" s="326"/>
      <c r="P62" s="326"/>
      <c r="Q62" s="326"/>
      <c r="R62" s="326"/>
      <c r="S62" s="326"/>
      <c r="T62" s="326"/>
      <c r="U62" s="326"/>
    </row>
    <row r="63" spans="1:21">
      <c r="A63" s="872" t="s">
        <v>136</v>
      </c>
      <c r="B63" s="794" t="s">
        <v>126</v>
      </c>
      <c r="C63" s="1559">
        <v>0.22159999999999999</v>
      </c>
      <c r="D63" s="745">
        <v>17.3</v>
      </c>
      <c r="E63" s="745">
        <v>0</v>
      </c>
      <c r="F63" s="1562">
        <f t="shared" si="1"/>
        <v>17.3</v>
      </c>
      <c r="G63" s="326"/>
      <c r="H63" s="326"/>
      <c r="I63" s="326"/>
      <c r="J63" s="326"/>
      <c r="K63" s="326"/>
      <c r="L63" s="326"/>
      <c r="M63" s="326"/>
      <c r="N63" s="326"/>
      <c r="O63" s="326"/>
      <c r="P63" s="326"/>
      <c r="Q63" s="326"/>
      <c r="R63" s="326"/>
      <c r="S63" s="326"/>
      <c r="T63" s="326"/>
      <c r="U63" s="326"/>
    </row>
    <row r="64" spans="1:21">
      <c r="A64" s="872" t="s">
        <v>137</v>
      </c>
      <c r="B64" s="794" t="s">
        <v>126</v>
      </c>
      <c r="C64" s="1559">
        <v>0.22159999999999999</v>
      </c>
      <c r="D64" s="745">
        <v>6.9</v>
      </c>
      <c r="E64" s="745">
        <v>0</v>
      </c>
      <c r="F64" s="1562">
        <f t="shared" si="1"/>
        <v>6.9</v>
      </c>
      <c r="G64" s="326"/>
      <c r="H64" s="326"/>
      <c r="I64" s="326"/>
      <c r="J64" s="326"/>
      <c r="K64" s="326"/>
      <c r="L64" s="326"/>
      <c r="M64" s="326"/>
      <c r="N64" s="326"/>
      <c r="O64" s="326"/>
      <c r="P64" s="326"/>
      <c r="Q64" s="326"/>
      <c r="R64" s="326"/>
      <c r="S64" s="326"/>
      <c r="T64" s="326"/>
      <c r="U64" s="326"/>
    </row>
    <row r="65" spans="1:21" ht="12.95">
      <c r="A65" s="869" t="s">
        <v>138</v>
      </c>
      <c r="B65" s="326" t="s">
        <v>126</v>
      </c>
      <c r="C65" s="1565">
        <v>0.1333</v>
      </c>
      <c r="D65" s="1566">
        <v>7.9</v>
      </c>
      <c r="E65" s="1570">
        <v>0</v>
      </c>
      <c r="F65" s="1567">
        <f t="shared" si="1"/>
        <v>7.9</v>
      </c>
      <c r="G65" s="326"/>
      <c r="H65" s="326"/>
      <c r="I65" s="326"/>
      <c r="J65" s="326"/>
      <c r="K65" s="326"/>
      <c r="L65" s="326"/>
      <c r="M65" s="326"/>
      <c r="N65" s="326"/>
      <c r="O65" s="326"/>
      <c r="P65" s="326"/>
      <c r="Q65" s="326"/>
      <c r="R65" s="326"/>
      <c r="S65" s="326"/>
      <c r="T65" s="326"/>
      <c r="U65" s="326"/>
    </row>
    <row r="66" spans="1:21">
      <c r="A66" s="1539" t="s">
        <v>141</v>
      </c>
      <c r="B66" s="326" t="s">
        <v>140</v>
      </c>
      <c r="C66" s="759">
        <v>0.3</v>
      </c>
      <c r="D66" s="745">
        <v>7.8</v>
      </c>
      <c r="E66" s="745">
        <v>1.5</v>
      </c>
      <c r="F66" s="1562">
        <f t="shared" si="1"/>
        <v>9.3000000000000007</v>
      </c>
      <c r="G66" s="326"/>
      <c r="H66" s="326"/>
      <c r="I66" s="326"/>
      <c r="J66" s="326"/>
      <c r="K66" s="326"/>
      <c r="L66" s="326"/>
      <c r="M66" s="326"/>
      <c r="N66" s="326"/>
      <c r="O66" s="326"/>
      <c r="P66" s="326"/>
      <c r="Q66" s="326"/>
      <c r="R66" s="326"/>
      <c r="S66" s="326"/>
      <c r="T66" s="326"/>
      <c r="U66" s="326"/>
    </row>
    <row r="67" spans="1:21">
      <c r="A67" s="1539" t="s">
        <v>216</v>
      </c>
      <c r="B67" s="326" t="s">
        <v>143</v>
      </c>
      <c r="C67" s="759">
        <v>1</v>
      </c>
      <c r="D67" s="745">
        <v>0.4</v>
      </c>
      <c r="E67" s="745">
        <v>0</v>
      </c>
      <c r="F67" s="1562">
        <f t="shared" si="1"/>
        <v>0.4</v>
      </c>
      <c r="G67" s="326"/>
      <c r="H67" s="326"/>
      <c r="I67" s="326"/>
      <c r="J67" s="326"/>
      <c r="K67" s="326"/>
      <c r="L67" s="326"/>
      <c r="M67" s="326"/>
      <c r="N67" s="326"/>
      <c r="O67" s="326"/>
      <c r="P67" s="326"/>
      <c r="Q67" s="326"/>
      <c r="R67" s="326"/>
      <c r="S67" s="326"/>
      <c r="T67" s="326"/>
      <c r="U67" s="326"/>
    </row>
    <row r="68" spans="1:21">
      <c r="A68" s="1539" t="s">
        <v>217</v>
      </c>
      <c r="B68" s="326" t="s">
        <v>194</v>
      </c>
      <c r="C68" s="746">
        <v>0.36499999999999999</v>
      </c>
      <c r="D68" s="747">
        <v>0</v>
      </c>
      <c r="E68" s="745">
        <v>9.1</v>
      </c>
      <c r="F68" s="1562">
        <f t="shared" si="1"/>
        <v>9.1</v>
      </c>
      <c r="G68" s="326"/>
      <c r="H68" s="326"/>
      <c r="I68" s="326"/>
      <c r="J68" s="326"/>
      <c r="K68" s="326"/>
      <c r="L68" s="326"/>
      <c r="M68" s="326"/>
      <c r="N68" s="326"/>
      <c r="O68" s="326"/>
      <c r="P68" s="326"/>
      <c r="Q68" s="326"/>
      <c r="R68" s="326"/>
      <c r="S68" s="326"/>
      <c r="T68" s="326"/>
      <c r="U68" s="326"/>
    </row>
    <row r="69" spans="1:21">
      <c r="A69" s="1539" t="s">
        <v>146</v>
      </c>
      <c r="B69" s="326" t="s">
        <v>147</v>
      </c>
      <c r="C69" s="746">
        <v>0.09</v>
      </c>
      <c r="D69" s="745">
        <v>12.3</v>
      </c>
      <c r="E69" s="747">
        <v>0</v>
      </c>
      <c r="F69" s="1562">
        <f t="shared" si="1"/>
        <v>12.3</v>
      </c>
      <c r="G69" s="326"/>
      <c r="H69" s="326"/>
      <c r="I69" s="326"/>
      <c r="J69" s="326"/>
      <c r="K69" s="326"/>
      <c r="L69" s="326"/>
      <c r="M69" s="326"/>
      <c r="N69" s="326"/>
      <c r="O69" s="326"/>
      <c r="P69" s="326"/>
      <c r="Q69" s="326"/>
      <c r="R69" s="326"/>
      <c r="S69" s="326"/>
      <c r="T69" s="326"/>
      <c r="U69" s="326"/>
    </row>
    <row r="70" spans="1:21">
      <c r="A70" s="1539" t="s">
        <v>148</v>
      </c>
      <c r="B70" s="326" t="s">
        <v>147</v>
      </c>
      <c r="C70" s="744">
        <v>0.05</v>
      </c>
      <c r="D70" s="745">
        <v>3</v>
      </c>
      <c r="E70" s="747">
        <v>0</v>
      </c>
      <c r="F70" s="1562">
        <f t="shared" si="1"/>
        <v>3</v>
      </c>
      <c r="G70" s="326"/>
      <c r="H70" s="326"/>
      <c r="I70" s="326"/>
      <c r="J70" s="326"/>
      <c r="K70" s="326"/>
      <c r="L70" s="326"/>
      <c r="M70" s="326"/>
      <c r="N70" s="326"/>
      <c r="O70" s="326"/>
      <c r="P70" s="326"/>
      <c r="Q70" s="326"/>
      <c r="R70" s="326"/>
      <c r="S70" s="326"/>
      <c r="T70" s="326"/>
      <c r="U70" s="326"/>
    </row>
    <row r="71" spans="1:21">
      <c r="A71" s="1539" t="s">
        <v>149</v>
      </c>
      <c r="B71" s="326" t="s">
        <v>147</v>
      </c>
      <c r="C71" s="744">
        <v>9.2600000000000002E-2</v>
      </c>
      <c r="D71" s="745">
        <v>2.8</v>
      </c>
      <c r="E71" s="747">
        <v>0</v>
      </c>
      <c r="F71" s="1562">
        <f t="shared" si="1"/>
        <v>2.8</v>
      </c>
      <c r="G71" s="326"/>
      <c r="H71" s="326"/>
      <c r="I71" s="326"/>
      <c r="J71" s="326"/>
      <c r="K71" s="326"/>
      <c r="L71" s="326"/>
      <c r="M71" s="326"/>
      <c r="N71" s="326"/>
      <c r="O71" s="326"/>
      <c r="P71" s="326"/>
      <c r="Q71" s="326"/>
      <c r="R71" s="326"/>
      <c r="S71" s="326"/>
      <c r="T71" s="326"/>
      <c r="U71" s="326"/>
    </row>
    <row r="72" spans="1:21">
      <c r="A72" s="1539" t="s">
        <v>150</v>
      </c>
      <c r="B72" s="326" t="s">
        <v>151</v>
      </c>
      <c r="C72" s="746">
        <v>0.45900000000000002</v>
      </c>
      <c r="D72" s="745">
        <v>15.9</v>
      </c>
      <c r="E72" s="747">
        <v>0</v>
      </c>
      <c r="F72" s="1562">
        <f t="shared" si="1"/>
        <v>15.9</v>
      </c>
      <c r="G72" s="326"/>
      <c r="H72" s="326"/>
      <c r="I72" s="326"/>
      <c r="J72" s="326"/>
      <c r="K72" s="326"/>
      <c r="L72" s="326"/>
      <c r="M72" s="326"/>
      <c r="N72" s="326"/>
      <c r="O72" s="326"/>
      <c r="P72" s="326"/>
      <c r="Q72" s="326"/>
      <c r="R72" s="326"/>
      <c r="S72" s="326"/>
      <c r="T72" s="326"/>
      <c r="U72" s="326"/>
    </row>
    <row r="73" spans="1:21">
      <c r="A73" s="1539" t="s">
        <v>152</v>
      </c>
      <c r="B73" s="326" t="s">
        <v>151</v>
      </c>
      <c r="C73" s="744">
        <v>0.31850000000000001</v>
      </c>
      <c r="D73" s="747">
        <v>0</v>
      </c>
      <c r="E73" s="745">
        <v>29.4</v>
      </c>
      <c r="F73" s="1562">
        <f t="shared" si="1"/>
        <v>29.4</v>
      </c>
      <c r="G73" s="326"/>
      <c r="H73" s="326"/>
      <c r="I73" s="326"/>
      <c r="J73" s="326"/>
      <c r="K73" s="326"/>
      <c r="L73" s="326"/>
      <c r="M73" s="326"/>
      <c r="N73" s="326"/>
      <c r="O73" s="326"/>
      <c r="P73" s="326"/>
      <c r="Q73" s="326"/>
      <c r="R73" s="326"/>
      <c r="S73" s="326"/>
      <c r="T73" s="326"/>
      <c r="U73" s="326"/>
    </row>
    <row r="74" spans="1:21">
      <c r="A74" s="1539" t="s">
        <v>235</v>
      </c>
      <c r="B74" s="326" t="s">
        <v>236</v>
      </c>
      <c r="C74" s="744">
        <v>0.3</v>
      </c>
      <c r="D74" s="745">
        <v>0</v>
      </c>
      <c r="E74" s="747">
        <v>0</v>
      </c>
      <c r="F74" s="1562">
        <f t="shared" si="1"/>
        <v>0</v>
      </c>
      <c r="G74" s="326"/>
      <c r="H74" s="326"/>
      <c r="I74" s="326"/>
      <c r="J74" s="326"/>
      <c r="K74" s="326"/>
      <c r="L74" s="326"/>
      <c r="M74" s="326"/>
      <c r="N74" s="326"/>
      <c r="O74" s="326"/>
      <c r="P74" s="326"/>
      <c r="Q74" s="326"/>
      <c r="R74" s="326"/>
      <c r="S74" s="326"/>
      <c r="T74" s="326"/>
      <c r="U74" s="326"/>
    </row>
    <row r="75" spans="1:21">
      <c r="A75" s="1539" t="s">
        <v>245</v>
      </c>
      <c r="B75" s="326" t="s">
        <v>236</v>
      </c>
      <c r="C75" s="744">
        <v>0.49</v>
      </c>
      <c r="D75" s="745">
        <v>0</v>
      </c>
      <c r="E75" s="747">
        <v>0</v>
      </c>
      <c r="F75" s="1562">
        <f t="shared" si="1"/>
        <v>0</v>
      </c>
      <c r="G75" s="326"/>
      <c r="H75" s="326"/>
      <c r="I75" s="326"/>
      <c r="J75" s="326"/>
      <c r="K75" s="326"/>
      <c r="L75" s="326"/>
      <c r="M75" s="326"/>
      <c r="N75" s="326"/>
      <c r="O75" s="326"/>
      <c r="P75" s="326"/>
      <c r="Q75" s="326"/>
      <c r="R75" s="326"/>
      <c r="S75" s="326"/>
      <c r="T75" s="326"/>
      <c r="U75" s="326"/>
    </row>
    <row r="76" spans="1:21">
      <c r="A76" s="1539" t="s">
        <v>153</v>
      </c>
      <c r="B76" s="326" t="s">
        <v>143</v>
      </c>
      <c r="C76" s="746">
        <v>0.65110000000000001</v>
      </c>
      <c r="D76" s="745">
        <v>15.5</v>
      </c>
      <c r="E76" s="745">
        <v>0</v>
      </c>
      <c r="F76" s="1562">
        <f t="shared" si="1"/>
        <v>15.5</v>
      </c>
      <c r="G76" s="326"/>
      <c r="H76" s="326"/>
      <c r="I76" s="326"/>
      <c r="J76" s="326"/>
      <c r="K76" s="326"/>
      <c r="L76" s="326"/>
      <c r="M76" s="326"/>
      <c r="N76" s="326"/>
      <c r="O76" s="326"/>
      <c r="P76" s="326"/>
      <c r="Q76" s="326"/>
      <c r="R76" s="326"/>
      <c r="S76" s="326"/>
      <c r="T76" s="326"/>
      <c r="U76" s="326"/>
    </row>
    <row r="77" spans="1:21">
      <c r="A77" s="1539" t="s">
        <v>154</v>
      </c>
      <c r="B77" s="326" t="s">
        <v>155</v>
      </c>
      <c r="C77" s="746">
        <v>0.1</v>
      </c>
      <c r="D77" s="745">
        <v>5.6</v>
      </c>
      <c r="E77" s="747">
        <v>0</v>
      </c>
      <c r="F77" s="1562">
        <f t="shared" si="1"/>
        <v>5.6</v>
      </c>
      <c r="G77" s="326"/>
      <c r="H77" s="326"/>
      <c r="I77" s="326"/>
      <c r="J77" s="326"/>
      <c r="K77" s="326"/>
      <c r="L77" s="326"/>
      <c r="M77" s="326"/>
      <c r="N77" s="326"/>
      <c r="O77" s="326"/>
      <c r="P77" s="326"/>
      <c r="Q77" s="326"/>
      <c r="R77" s="326"/>
      <c r="S77" s="326"/>
      <c r="T77" s="326"/>
      <c r="U77" s="326"/>
    </row>
    <row r="78" spans="1:21">
      <c r="A78" s="1539" t="s">
        <v>206</v>
      </c>
      <c r="B78" s="326" t="s">
        <v>157</v>
      </c>
      <c r="C78" s="746">
        <v>0.6</v>
      </c>
      <c r="D78" s="745">
        <v>0</v>
      </c>
      <c r="E78" s="747">
        <v>0</v>
      </c>
      <c r="F78" s="1562">
        <f t="shared" si="1"/>
        <v>0</v>
      </c>
      <c r="G78" s="326"/>
      <c r="H78" s="326"/>
      <c r="I78" s="326"/>
      <c r="J78" s="326"/>
      <c r="K78" s="326"/>
      <c r="L78" s="326"/>
      <c r="M78" s="326"/>
      <c r="N78" s="326"/>
      <c r="O78" s="326"/>
      <c r="P78" s="326"/>
      <c r="Q78" s="326"/>
      <c r="R78" s="326"/>
      <c r="S78" s="326"/>
      <c r="T78" s="326"/>
      <c r="U78" s="326"/>
    </row>
    <row r="79" spans="1:21">
      <c r="A79" s="1539" t="s">
        <v>158</v>
      </c>
      <c r="B79" s="326" t="s">
        <v>157</v>
      </c>
      <c r="C79" s="746">
        <v>0.25</v>
      </c>
      <c r="D79" s="745">
        <v>30.5</v>
      </c>
      <c r="E79" s="747">
        <v>3.5</v>
      </c>
      <c r="F79" s="1562">
        <f t="shared" si="1"/>
        <v>34</v>
      </c>
      <c r="G79" s="326"/>
      <c r="H79" s="326"/>
      <c r="I79" s="326"/>
      <c r="J79" s="326"/>
      <c r="K79" s="326"/>
      <c r="L79" s="326"/>
      <c r="M79" s="326"/>
      <c r="N79" s="326"/>
      <c r="O79" s="326"/>
      <c r="P79" s="326"/>
      <c r="Q79" s="326"/>
      <c r="R79" s="326"/>
      <c r="S79" s="326"/>
      <c r="T79" s="326"/>
      <c r="U79" s="326"/>
    </row>
    <row r="80" spans="1:21">
      <c r="A80" s="1539" t="s">
        <v>246</v>
      </c>
      <c r="B80" s="326" t="s">
        <v>236</v>
      </c>
      <c r="C80" s="746">
        <v>0.33329999999999999</v>
      </c>
      <c r="D80" s="745">
        <v>0</v>
      </c>
      <c r="E80" s="745">
        <v>0</v>
      </c>
      <c r="F80" s="1562">
        <f t="shared" si="1"/>
        <v>0</v>
      </c>
      <c r="G80" s="326"/>
      <c r="H80" s="326"/>
      <c r="I80" s="326"/>
      <c r="J80" s="326"/>
      <c r="K80" s="326"/>
      <c r="L80" s="326"/>
      <c r="M80" s="326"/>
      <c r="N80" s="326"/>
      <c r="O80" s="326"/>
      <c r="P80" s="326"/>
      <c r="Q80" s="326"/>
      <c r="R80" s="326"/>
      <c r="S80" s="326"/>
      <c r="T80" s="326"/>
      <c r="U80" s="326"/>
    </row>
    <row r="81" spans="1:22">
      <c r="A81" s="1539" t="s">
        <v>220</v>
      </c>
      <c r="B81" s="326" t="s">
        <v>147</v>
      </c>
      <c r="C81" s="744">
        <v>0.15</v>
      </c>
      <c r="D81" s="745">
        <v>0</v>
      </c>
      <c r="E81" s="747">
        <v>0</v>
      </c>
      <c r="F81" s="1562">
        <f t="shared" si="1"/>
        <v>0</v>
      </c>
      <c r="G81" s="326"/>
      <c r="H81" s="326"/>
      <c r="I81" s="326"/>
      <c r="J81" s="326"/>
      <c r="K81" s="326"/>
      <c r="L81" s="326"/>
      <c r="M81" s="326"/>
      <c r="N81" s="326"/>
      <c r="O81" s="326"/>
      <c r="P81" s="326"/>
      <c r="Q81" s="326"/>
      <c r="R81" s="326"/>
      <c r="S81" s="326"/>
      <c r="T81" s="326"/>
      <c r="U81" s="326"/>
    </row>
    <row r="82" spans="1:22">
      <c r="A82" s="1539" t="s">
        <v>160</v>
      </c>
      <c r="B82" s="326" t="s">
        <v>143</v>
      </c>
      <c r="C82" s="744">
        <v>0.38</v>
      </c>
      <c r="D82" s="745">
        <v>1.3</v>
      </c>
      <c r="E82" s="745">
        <v>1.3</v>
      </c>
      <c r="F82" s="1562">
        <f t="shared" si="1"/>
        <v>2.6</v>
      </c>
      <c r="G82" s="326"/>
      <c r="H82" s="326"/>
      <c r="I82" s="326"/>
      <c r="J82" s="326"/>
      <c r="K82" s="326"/>
      <c r="L82" s="326"/>
      <c r="M82" s="326"/>
      <c r="N82" s="326"/>
      <c r="O82" s="326"/>
      <c r="P82" s="326"/>
      <c r="Q82" s="326"/>
      <c r="R82" s="326"/>
      <c r="S82" s="326"/>
      <c r="T82" s="326"/>
      <c r="U82" s="326"/>
    </row>
    <row r="83" spans="1:22">
      <c r="A83" s="1539" t="s">
        <v>247</v>
      </c>
      <c r="B83" s="511" t="s">
        <v>143</v>
      </c>
      <c r="C83" s="744">
        <v>0.14530000000000001</v>
      </c>
      <c r="D83" s="745">
        <v>0.6</v>
      </c>
      <c r="E83" s="745">
        <v>1</v>
      </c>
      <c r="F83" s="1562"/>
      <c r="G83" s="326"/>
      <c r="H83" s="326"/>
      <c r="I83" s="326"/>
      <c r="J83" s="326"/>
      <c r="K83" s="326"/>
      <c r="L83" s="326"/>
      <c r="M83" s="326"/>
      <c r="N83" s="326"/>
      <c r="O83" s="326"/>
      <c r="P83" s="326"/>
      <c r="Q83" s="326"/>
      <c r="R83" s="326"/>
      <c r="S83" s="326"/>
      <c r="T83" s="326"/>
      <c r="U83" s="326"/>
    </row>
    <row r="84" spans="1:22">
      <c r="A84" s="1563" t="s">
        <v>212</v>
      </c>
      <c r="B84" s="1518"/>
      <c r="C84" s="1518"/>
      <c r="D84" s="1519">
        <v>260</v>
      </c>
      <c r="E84" s="1519">
        <v>46</v>
      </c>
      <c r="F84" s="1564">
        <f>SUM(D84:E84)</f>
        <v>306</v>
      </c>
      <c r="G84" s="326"/>
      <c r="H84" s="326"/>
      <c r="I84" s="326"/>
      <c r="J84" s="326"/>
      <c r="K84" s="326"/>
      <c r="L84" s="326"/>
      <c r="M84" s="326"/>
      <c r="N84" s="326"/>
      <c r="O84" s="326"/>
      <c r="P84" s="326"/>
      <c r="Q84" s="326"/>
      <c r="R84" s="326"/>
      <c r="S84" s="326"/>
      <c r="T84" s="326"/>
      <c r="U84" s="326"/>
    </row>
    <row r="85" spans="1:22">
      <c r="A85" s="1408"/>
      <c r="B85" s="1408"/>
      <c r="C85" s="1408"/>
      <c r="D85" s="1408"/>
      <c r="E85" s="1408"/>
      <c r="F85" s="1408"/>
      <c r="G85" s="1408"/>
      <c r="H85" s="1408"/>
      <c r="I85" s="1408"/>
      <c r="J85" s="1408"/>
      <c r="K85" s="1408"/>
      <c r="L85" s="1408"/>
      <c r="M85" s="1408"/>
      <c r="N85" s="1408"/>
      <c r="O85" s="1408"/>
      <c r="P85" s="326"/>
      <c r="Q85" s="326"/>
      <c r="R85" s="326"/>
      <c r="S85" s="326"/>
      <c r="T85" s="326"/>
      <c r="U85" s="326"/>
      <c r="V85" s="326"/>
    </row>
    <row r="86" spans="1:22">
      <c r="A86" s="1408"/>
      <c r="B86" s="1408"/>
      <c r="C86" s="1408"/>
      <c r="D86" s="1408"/>
      <c r="E86" s="1408"/>
      <c r="F86" s="1408"/>
      <c r="G86" s="1408"/>
      <c r="H86" s="1408"/>
      <c r="I86" s="1408"/>
      <c r="J86" s="1408"/>
      <c r="K86" s="1408"/>
      <c r="L86" s="1408"/>
      <c r="M86" s="1408"/>
      <c r="N86" s="1408"/>
      <c r="O86" s="1408"/>
      <c r="P86" s="326"/>
      <c r="Q86" s="326"/>
      <c r="R86" s="326"/>
      <c r="S86" s="326"/>
      <c r="T86" s="326"/>
      <c r="U86" s="326"/>
      <c r="V86" s="326"/>
    </row>
    <row r="87" spans="1:22">
      <c r="A87" s="1408"/>
      <c r="B87" s="1408"/>
      <c r="C87" s="1408"/>
      <c r="D87" s="1408"/>
      <c r="E87" s="1408"/>
      <c r="F87" s="1408"/>
      <c r="G87" s="1408"/>
      <c r="H87" s="1408"/>
      <c r="I87" s="1408"/>
      <c r="J87" s="1408"/>
      <c r="K87" s="1408"/>
      <c r="L87" s="1408"/>
      <c r="M87" s="1408"/>
      <c r="N87" s="1408"/>
      <c r="O87" s="1408"/>
      <c r="P87" s="326"/>
      <c r="Q87" s="326"/>
      <c r="R87" s="326"/>
      <c r="S87" s="326"/>
      <c r="T87" s="326"/>
      <c r="U87" s="326"/>
      <c r="V87" s="326"/>
    </row>
    <row r="88" spans="1:22">
      <c r="A88" s="1408"/>
      <c r="B88" s="1408"/>
      <c r="C88" s="1408"/>
      <c r="D88" s="1408"/>
      <c r="E88" s="1408"/>
      <c r="F88" s="1408"/>
      <c r="G88" s="1408"/>
      <c r="H88" s="1408"/>
      <c r="I88" s="1408"/>
      <c r="J88" s="1408"/>
      <c r="K88" s="1408"/>
      <c r="L88" s="1408"/>
      <c r="M88" s="1408"/>
      <c r="N88" s="1408"/>
      <c r="O88" s="1408"/>
      <c r="P88" s="326"/>
      <c r="Q88" s="326"/>
      <c r="R88" s="326"/>
      <c r="S88" s="326"/>
      <c r="T88" s="326"/>
      <c r="U88" s="326"/>
      <c r="V88" s="326"/>
    </row>
    <row r="89" spans="1:22">
      <c r="A89" s="1408"/>
      <c r="B89" s="1408"/>
      <c r="C89" s="1408"/>
      <c r="D89" s="1408"/>
      <c r="E89" s="1408"/>
      <c r="F89" s="1408"/>
      <c r="G89" s="1408"/>
      <c r="H89" s="1408"/>
      <c r="I89" s="1408"/>
      <c r="J89" s="1408"/>
      <c r="K89" s="1408"/>
      <c r="L89" s="1408"/>
      <c r="M89" s="1408"/>
      <c r="N89" s="1408"/>
      <c r="O89" s="1408"/>
      <c r="U89" s="326"/>
      <c r="V89" s="326"/>
    </row>
    <row r="90" spans="1:22">
      <c r="A90" s="1408"/>
      <c r="B90" s="1408"/>
      <c r="C90" s="1408"/>
      <c r="D90" s="1408"/>
      <c r="E90" s="1408"/>
      <c r="F90" s="1408"/>
      <c r="G90" s="1408"/>
      <c r="H90" s="1408"/>
      <c r="I90" s="1408"/>
      <c r="J90" s="1408"/>
      <c r="K90" s="1408"/>
      <c r="L90" s="1408"/>
      <c r="M90" s="1408"/>
      <c r="N90" s="1408"/>
      <c r="O90" s="1408"/>
    </row>
    <row r="91" spans="1:22">
      <c r="A91" s="1408"/>
      <c r="B91" s="1408"/>
      <c r="C91" s="1408"/>
      <c r="D91" s="1408"/>
      <c r="E91" s="1408"/>
      <c r="F91" s="1408"/>
      <c r="G91" s="1408"/>
      <c r="H91" s="1408"/>
      <c r="I91" s="1408"/>
      <c r="J91" s="1408"/>
      <c r="K91" s="1408"/>
      <c r="L91" s="1408"/>
      <c r="M91" s="1408"/>
      <c r="N91" s="1408"/>
      <c r="O91" s="1408"/>
    </row>
    <row r="92" spans="1:22">
      <c r="A92" s="1408"/>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A139" s="1408"/>
      <c r="B139" s="1408"/>
      <c r="C139" s="1408"/>
      <c r="D139" s="1408"/>
      <c r="E139" s="1408"/>
      <c r="F139" s="1408"/>
      <c r="G139" s="1408"/>
      <c r="H139" s="1408"/>
      <c r="I139" s="1408"/>
      <c r="J139" s="1408"/>
      <c r="K139" s="1408"/>
      <c r="L139" s="1408"/>
      <c r="M139" s="1408"/>
      <c r="N139" s="1408"/>
      <c r="O139" s="1408"/>
    </row>
    <row r="140" spans="1:15">
      <c r="A140" s="1408"/>
      <c r="B140" s="1408"/>
      <c r="C140" s="1408"/>
      <c r="D140" s="1408"/>
      <c r="E140" s="1408"/>
      <c r="F140" s="1408"/>
      <c r="G140" s="1408"/>
      <c r="H140" s="1408"/>
      <c r="I140" s="1408"/>
      <c r="J140" s="1408"/>
      <c r="K140" s="1408"/>
      <c r="L140" s="1408"/>
      <c r="M140" s="1408"/>
      <c r="N140" s="1408"/>
      <c r="O140" s="1408"/>
    </row>
    <row r="141" spans="1:15">
      <c r="A141" s="1408"/>
      <c r="B141" s="1408"/>
      <c r="C141" s="1408"/>
      <c r="D141" s="1408"/>
      <c r="E141" s="1408"/>
      <c r="F141" s="1408"/>
      <c r="G141" s="1408"/>
      <c r="H141" s="1408"/>
      <c r="I141" s="1408"/>
      <c r="J141" s="1408"/>
      <c r="K141" s="1408"/>
      <c r="L141" s="1408"/>
      <c r="M141" s="1408"/>
      <c r="N141" s="1408"/>
      <c r="O141" s="1408"/>
    </row>
    <row r="142" spans="1:15">
      <c r="A142" s="1408"/>
      <c r="B142" s="1408"/>
      <c r="C142" s="1408"/>
      <c r="D142" s="1408"/>
      <c r="E142" s="1408"/>
      <c r="F142" s="1408"/>
      <c r="G142" s="1408"/>
      <c r="H142" s="1408"/>
      <c r="I142" s="1408"/>
      <c r="J142" s="1408"/>
      <c r="K142" s="1408"/>
      <c r="L142" s="1408"/>
      <c r="M142" s="1408"/>
      <c r="N142" s="1408"/>
      <c r="O142" s="1408"/>
    </row>
    <row r="143" spans="1:15">
      <c r="A143" s="1408"/>
      <c r="B143" s="1408"/>
      <c r="C143" s="1408"/>
      <c r="D143" s="1408"/>
      <c r="E143" s="1408"/>
      <c r="F143" s="1408"/>
      <c r="G143" s="1408"/>
      <c r="H143" s="1408"/>
      <c r="I143" s="1408"/>
      <c r="J143" s="1408"/>
      <c r="K143" s="1408"/>
      <c r="L143" s="1408"/>
      <c r="M143" s="1408"/>
      <c r="N143" s="1408"/>
      <c r="O143" s="1408"/>
    </row>
    <row r="144" spans="1:15">
      <c r="A144" s="1408"/>
      <c r="B144" s="1408"/>
      <c r="C144" s="1408"/>
      <c r="D144" s="1408"/>
      <c r="E144" s="1408"/>
      <c r="F144" s="1408"/>
      <c r="G144" s="1408"/>
      <c r="H144" s="1408"/>
      <c r="I144" s="1408"/>
      <c r="J144" s="1408"/>
      <c r="K144" s="1408"/>
      <c r="L144" s="1408"/>
      <c r="M144" s="1408"/>
      <c r="N144" s="1408"/>
      <c r="O144" s="1408"/>
    </row>
  </sheetData>
  <mergeCells count="14">
    <mergeCell ref="M50:O50"/>
    <mergeCell ref="F40:G40"/>
    <mergeCell ref="F41:G41"/>
    <mergeCell ref="F42:G42"/>
    <mergeCell ref="F45:G45"/>
    <mergeCell ref="F46:G46"/>
    <mergeCell ref="A47:E47"/>
    <mergeCell ref="F47:G47"/>
    <mergeCell ref="A2:J2"/>
    <mergeCell ref="M2:O2"/>
    <mergeCell ref="C4:E4"/>
    <mergeCell ref="I4:J4"/>
    <mergeCell ref="G21:L21"/>
    <mergeCell ref="A43:H4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2C53D-6D8B-4C54-800D-E22EEED0B961}">
  <dimension ref="A1:AA144"/>
  <sheetViews>
    <sheetView workbookViewId="0">
      <selection sqref="A1:XFD1048576"/>
    </sheetView>
  </sheetViews>
  <sheetFormatPr defaultRowHeight="12.6"/>
  <cols>
    <col min="1" max="1" width="32.85546875" customWidth="1"/>
    <col min="2" max="2" width="11.85546875" customWidth="1"/>
    <col min="3" max="3" width="8.85546875" customWidth="1"/>
    <col min="4" max="4" width="10" bestFit="1" customWidth="1"/>
    <col min="5" max="5" width="9.42578125" customWidth="1"/>
    <col min="7" max="7" width="17.85546875" customWidth="1"/>
    <col min="8" max="8" width="11.140625" customWidth="1"/>
    <col min="9" max="9" width="20.7109375" customWidth="1"/>
    <col min="10" max="10" width="15.85546875" customWidth="1"/>
    <col min="11" max="11" width="12.5703125" bestFit="1" customWidth="1"/>
    <col min="12" max="12" width="12" customWidth="1"/>
    <col min="13" max="13" width="28.42578125" customWidth="1"/>
    <col min="14" max="14" width="17.5703125" customWidth="1"/>
    <col min="15" max="15" width="27.28515625" customWidth="1"/>
  </cols>
  <sheetData>
    <row r="1" spans="1:27" ht="12.95">
      <c r="A1" s="687" t="s">
        <v>248</v>
      </c>
      <c r="B1" s="1408"/>
      <c r="C1" s="1408"/>
      <c r="D1" s="1408"/>
      <c r="E1" s="1408"/>
      <c r="F1" s="1408"/>
      <c r="G1" s="1408"/>
      <c r="H1" s="1408"/>
      <c r="I1" s="1408"/>
      <c r="J1" s="1408"/>
      <c r="K1" s="1408"/>
      <c r="L1" s="1408"/>
      <c r="M1" s="1408"/>
      <c r="N1" s="1408"/>
      <c r="O1" s="1408"/>
      <c r="P1" s="1408"/>
      <c r="Q1" s="1408"/>
      <c r="R1" s="1408"/>
      <c r="S1" s="1408"/>
    </row>
    <row r="2" spans="1:27" ht="12.95">
      <c r="A2" s="2074" t="s">
        <v>0</v>
      </c>
      <c r="B2" s="2074"/>
      <c r="C2" s="2074"/>
      <c r="D2" s="2074"/>
      <c r="E2" s="2074"/>
      <c r="F2" s="2074"/>
      <c r="G2" s="2074"/>
      <c r="H2" s="2074"/>
      <c r="I2" s="2074"/>
      <c r="J2" s="2074"/>
      <c r="K2" s="326"/>
      <c r="L2" s="326"/>
      <c r="M2" s="2074" t="s">
        <v>1</v>
      </c>
      <c r="N2" s="2074"/>
      <c r="O2" s="2074"/>
      <c r="P2" s="326"/>
      <c r="Q2" s="326"/>
      <c r="R2" s="326"/>
      <c r="S2" s="326"/>
      <c r="T2" s="326"/>
      <c r="U2" s="326"/>
      <c r="V2" s="326"/>
      <c r="W2" s="326"/>
      <c r="X2" s="326"/>
      <c r="Y2" s="326"/>
      <c r="Z2" s="326"/>
      <c r="AA2" s="326"/>
    </row>
    <row r="3" spans="1:27">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row>
    <row r="4" spans="1:27" ht="21">
      <c r="A4" s="1894" t="s">
        <v>2</v>
      </c>
      <c r="B4" s="1895" t="s">
        <v>3</v>
      </c>
      <c r="C4" s="2079" t="s">
        <v>4</v>
      </c>
      <c r="D4" s="2079"/>
      <c r="E4" s="2080"/>
      <c r="F4" s="1371"/>
      <c r="G4" s="1894" t="s">
        <v>5</v>
      </c>
      <c r="H4" s="1895" t="s">
        <v>3</v>
      </c>
      <c r="I4" s="2083" t="s">
        <v>6</v>
      </c>
      <c r="J4" s="2083"/>
      <c r="K4" s="1895"/>
      <c r="L4" s="326"/>
      <c r="M4" s="1409" t="s">
        <v>7</v>
      </c>
      <c r="N4" s="1410" t="s">
        <v>8</v>
      </c>
      <c r="O4" s="1411" t="s">
        <v>9</v>
      </c>
      <c r="P4" s="326"/>
      <c r="Q4" s="326"/>
      <c r="R4" s="326"/>
      <c r="S4" s="326"/>
      <c r="T4" s="326"/>
      <c r="U4" s="326"/>
      <c r="V4" s="326"/>
      <c r="W4" s="326"/>
      <c r="X4" s="326"/>
      <c r="Y4" s="326"/>
      <c r="Z4" s="326"/>
      <c r="AA4" s="326"/>
    </row>
    <row r="5" spans="1:27">
      <c r="A5" s="1399" t="s">
        <v>11</v>
      </c>
      <c r="B5" s="1455"/>
      <c r="C5" s="1330" t="s">
        <v>12</v>
      </c>
      <c r="D5" s="1330" t="s">
        <v>13</v>
      </c>
      <c r="E5" s="1400" t="s">
        <v>14</v>
      </c>
      <c r="F5" s="1371"/>
      <c r="G5" s="1399" t="s">
        <v>11</v>
      </c>
      <c r="H5" s="1455"/>
      <c r="I5" s="1330" t="s">
        <v>12</v>
      </c>
      <c r="J5" s="1373" t="s">
        <v>15</v>
      </c>
      <c r="K5" s="1455" t="s">
        <v>16</v>
      </c>
      <c r="L5" s="326"/>
      <c r="M5" s="1541" t="s">
        <v>10</v>
      </c>
      <c r="N5" s="1507">
        <v>0.4</v>
      </c>
      <c r="O5" s="1508">
        <v>127</v>
      </c>
      <c r="P5" s="326"/>
      <c r="Q5" s="326"/>
      <c r="R5" s="326"/>
      <c r="S5" s="326"/>
      <c r="T5" s="326"/>
      <c r="U5" s="326"/>
      <c r="V5" s="326"/>
      <c r="W5" s="326"/>
      <c r="X5" s="326"/>
      <c r="Y5" s="326"/>
      <c r="Z5" s="326"/>
      <c r="AA5" s="326"/>
    </row>
    <row r="6" spans="1:27" ht="12.75" customHeight="1">
      <c r="A6" s="1522" t="s">
        <v>18</v>
      </c>
      <c r="B6" s="1520">
        <v>0.51</v>
      </c>
      <c r="C6" s="1464">
        <v>0.9</v>
      </c>
      <c r="D6" s="1464">
        <v>76.400000000000006</v>
      </c>
      <c r="E6" s="1469">
        <v>77.3</v>
      </c>
      <c r="F6" s="1371"/>
      <c r="G6" s="1464" t="s">
        <v>223</v>
      </c>
      <c r="H6" s="1520">
        <v>7.5999999999999998E-2</v>
      </c>
      <c r="I6" s="1464">
        <v>9.3000000000000007</v>
      </c>
      <c r="J6" s="1464">
        <v>1.3</v>
      </c>
      <c r="K6" s="1464">
        <v>10.6</v>
      </c>
      <c r="L6" s="1375"/>
      <c r="M6" s="1541" t="s">
        <v>17</v>
      </c>
      <c r="N6" s="1507">
        <v>0.35</v>
      </c>
      <c r="O6" s="1508">
        <v>177</v>
      </c>
      <c r="P6" s="326"/>
      <c r="Q6" s="326"/>
      <c r="R6" s="326"/>
      <c r="S6" s="326"/>
      <c r="T6" s="326"/>
      <c r="U6" s="326"/>
      <c r="V6" s="326"/>
      <c r="W6" s="326"/>
      <c r="X6" s="326"/>
      <c r="Y6" s="326"/>
      <c r="Z6" s="326"/>
      <c r="AA6" s="326"/>
    </row>
    <row r="7" spans="1:27">
      <c r="A7" s="1523" t="s">
        <v>21</v>
      </c>
      <c r="B7" s="1521">
        <v>0.53</v>
      </c>
      <c r="C7" s="1464">
        <v>1.7</v>
      </c>
      <c r="D7" s="1464">
        <v>5.3</v>
      </c>
      <c r="E7" s="1469">
        <v>7.1</v>
      </c>
      <c r="F7" s="1371"/>
      <c r="G7" s="1464" t="s">
        <v>19</v>
      </c>
      <c r="H7" s="1520">
        <v>0.1178</v>
      </c>
      <c r="I7" s="1464">
        <v>0.1</v>
      </c>
      <c r="J7" s="1464">
        <v>0</v>
      </c>
      <c r="K7" s="1464">
        <v>0.1</v>
      </c>
      <c r="L7" s="1375"/>
      <c r="M7" s="1541" t="s">
        <v>20</v>
      </c>
      <c r="N7" s="1507">
        <v>0.75</v>
      </c>
      <c r="O7" s="1508">
        <v>31</v>
      </c>
      <c r="P7" s="326"/>
      <c r="Q7" s="326"/>
      <c r="R7" s="326"/>
      <c r="S7" s="326"/>
      <c r="T7" s="326"/>
      <c r="U7" s="326"/>
      <c r="V7" s="326"/>
      <c r="W7" s="326"/>
      <c r="X7" s="326"/>
      <c r="Y7" s="326"/>
      <c r="Z7" s="326"/>
      <c r="AA7" s="326"/>
    </row>
    <row r="8" spans="1:27">
      <c r="A8" s="1522" t="s">
        <v>33</v>
      </c>
      <c r="B8" s="1524" t="s">
        <v>162</v>
      </c>
      <c r="C8" s="1464">
        <v>12.4</v>
      </c>
      <c r="D8" s="1464">
        <v>10.4</v>
      </c>
      <c r="E8" s="1469">
        <v>22.8</v>
      </c>
      <c r="F8" s="1371"/>
      <c r="G8" s="1464" t="s">
        <v>31</v>
      </c>
      <c r="H8" s="1521">
        <v>0.25340000000000001</v>
      </c>
      <c r="I8" s="1464">
        <v>1.9</v>
      </c>
      <c r="J8" s="1464">
        <v>44.3</v>
      </c>
      <c r="K8" s="1464">
        <v>46.2</v>
      </c>
      <c r="L8" s="1375"/>
      <c r="M8" s="1541" t="s">
        <v>23</v>
      </c>
      <c r="N8" s="1509">
        <v>0.25</v>
      </c>
      <c r="O8" s="1508">
        <v>106</v>
      </c>
      <c r="P8" s="326"/>
      <c r="Q8" s="326"/>
      <c r="R8" s="326"/>
      <c r="S8" s="326"/>
      <c r="T8" s="326"/>
      <c r="U8" s="326"/>
      <c r="V8" s="326"/>
      <c r="W8" s="326"/>
      <c r="X8" s="326"/>
      <c r="Y8" s="326"/>
      <c r="Z8" s="326"/>
      <c r="AA8" s="326"/>
    </row>
    <row r="9" spans="1:27">
      <c r="A9" s="1522" t="s">
        <v>163</v>
      </c>
      <c r="B9" s="1524" t="s">
        <v>164</v>
      </c>
      <c r="C9" s="1464">
        <v>0</v>
      </c>
      <c r="D9" s="1464">
        <v>0.2</v>
      </c>
      <c r="E9" s="1469">
        <v>0.2</v>
      </c>
      <c r="F9" s="1371"/>
      <c r="G9" s="1464" t="s">
        <v>34</v>
      </c>
      <c r="H9" s="1520">
        <v>0.36170000000000002</v>
      </c>
      <c r="I9" s="1464">
        <v>13.2</v>
      </c>
      <c r="J9" s="1464">
        <v>31.3</v>
      </c>
      <c r="K9" s="1464">
        <v>44.5</v>
      </c>
      <c r="L9" s="1375"/>
      <c r="M9" s="1541" t="s">
        <v>26</v>
      </c>
      <c r="N9" s="1507">
        <v>0.44</v>
      </c>
      <c r="O9" s="1508">
        <v>31</v>
      </c>
      <c r="P9" s="326"/>
      <c r="Q9" s="326"/>
      <c r="R9" s="326"/>
      <c r="S9" s="326"/>
      <c r="T9" s="326"/>
      <c r="U9" s="326"/>
      <c r="V9" s="326"/>
      <c r="W9" s="326"/>
      <c r="X9" s="326"/>
      <c r="Y9" s="326"/>
      <c r="Z9" s="326"/>
      <c r="AA9" s="326"/>
    </row>
    <row r="10" spans="1:27">
      <c r="A10" s="1522" t="s">
        <v>166</v>
      </c>
      <c r="B10" s="1520">
        <v>0.58699999999999997</v>
      </c>
      <c r="C10" s="1464">
        <v>9.4</v>
      </c>
      <c r="D10" s="1464">
        <v>30.8</v>
      </c>
      <c r="E10" s="1469">
        <v>40.200000000000003</v>
      </c>
      <c r="F10" s="1371"/>
      <c r="G10" s="1464" t="s">
        <v>28</v>
      </c>
      <c r="H10" s="1521">
        <v>0.33</v>
      </c>
      <c r="I10" s="1464">
        <v>0.8</v>
      </c>
      <c r="J10" s="1464">
        <v>3.7</v>
      </c>
      <c r="K10" s="1464">
        <v>4.5</v>
      </c>
      <c r="L10" s="1375"/>
      <c r="M10" s="1511" t="s">
        <v>209</v>
      </c>
      <c r="N10" s="1510">
        <v>0.5</v>
      </c>
      <c r="O10" s="1511">
        <v>40</v>
      </c>
      <c r="P10" s="326"/>
      <c r="Q10" s="326"/>
      <c r="R10" s="326"/>
      <c r="S10" s="326"/>
      <c r="T10" s="326"/>
      <c r="U10" s="326"/>
      <c r="V10" s="326"/>
      <c r="W10" s="326"/>
      <c r="X10" s="326"/>
      <c r="Y10" s="326"/>
      <c r="Z10" s="326"/>
      <c r="AA10" s="326"/>
    </row>
    <row r="11" spans="1:27">
      <c r="A11" s="1522" t="s">
        <v>42</v>
      </c>
      <c r="B11" s="1524" t="s">
        <v>167</v>
      </c>
      <c r="C11" s="1464">
        <v>20.7</v>
      </c>
      <c r="D11" s="1464">
        <v>0</v>
      </c>
      <c r="E11" s="1469">
        <v>20.7</v>
      </c>
      <c r="F11" s="1371"/>
      <c r="G11" s="1464" t="s">
        <v>22</v>
      </c>
      <c r="H11" s="1520">
        <v>0.35</v>
      </c>
      <c r="I11" s="1464">
        <v>14.5</v>
      </c>
      <c r="J11" s="1464">
        <v>0</v>
      </c>
      <c r="K11" s="1464">
        <v>14.5</v>
      </c>
      <c r="L11" s="1375"/>
      <c r="M11" s="1466" t="s">
        <v>16</v>
      </c>
      <c r="N11" s="1467"/>
      <c r="O11" s="1468">
        <v>511</v>
      </c>
      <c r="P11" s="326"/>
      <c r="Q11" s="326"/>
      <c r="R11" s="326"/>
      <c r="S11" s="326"/>
      <c r="T11" s="326"/>
      <c r="U11" s="326"/>
      <c r="V11" s="326"/>
      <c r="W11" s="326"/>
      <c r="X11" s="326"/>
      <c r="Y11" s="326"/>
      <c r="Z11" s="326"/>
      <c r="AA11" s="326"/>
    </row>
    <row r="12" spans="1:27">
      <c r="A12" s="1522" t="s">
        <v>45</v>
      </c>
      <c r="B12" s="1521">
        <v>0.36</v>
      </c>
      <c r="C12" s="1464">
        <v>9.9</v>
      </c>
      <c r="D12" s="1464">
        <v>8.5</v>
      </c>
      <c r="E12" s="1469">
        <v>18.399999999999999</v>
      </c>
      <c r="F12" s="1371"/>
      <c r="G12" s="1464" t="s">
        <v>25</v>
      </c>
      <c r="H12" s="1520">
        <v>0.41470000000000001</v>
      </c>
      <c r="I12" s="1464">
        <v>13.1</v>
      </c>
      <c r="J12" s="1464">
        <v>3.2</v>
      </c>
      <c r="K12" s="1464">
        <v>16.3</v>
      </c>
      <c r="L12" s="1375"/>
      <c r="M12" s="1512" t="s">
        <v>53</v>
      </c>
      <c r="N12" s="1512"/>
      <c r="O12" s="1512"/>
      <c r="P12" s="326"/>
      <c r="Q12" s="326"/>
      <c r="R12" s="326"/>
      <c r="S12" s="326"/>
      <c r="T12" s="326"/>
      <c r="U12" s="326"/>
      <c r="V12" s="326"/>
      <c r="W12" s="326"/>
      <c r="X12" s="326"/>
      <c r="Y12" s="326"/>
      <c r="Z12" s="326"/>
    </row>
    <row r="13" spans="1:27">
      <c r="A13" s="1522" t="s">
        <v>47</v>
      </c>
      <c r="B13" s="1377">
        <v>0.51</v>
      </c>
      <c r="C13" s="1542">
        <v>32.181663777777779</v>
      </c>
      <c r="D13" s="1543">
        <v>55.256016555555554</v>
      </c>
      <c r="E13" s="1374">
        <f t="shared" ref="E13" si="0">SUM(C13:D13)</f>
        <v>87.437680333333333</v>
      </c>
      <c r="F13" s="1371"/>
      <c r="G13" s="670" t="s">
        <v>224</v>
      </c>
      <c r="H13" s="297">
        <v>6.6400000000000001E-2</v>
      </c>
      <c r="I13" s="1375">
        <v>1</v>
      </c>
      <c r="J13" s="1375">
        <v>0.1</v>
      </c>
      <c r="K13" s="1375">
        <f t="shared" ref="K13" si="1">SUM(I13:J13)</f>
        <v>1.1000000000000001</v>
      </c>
      <c r="L13" s="1375"/>
      <c r="M13" s="1512"/>
      <c r="N13" s="1512"/>
      <c r="O13" s="1512"/>
      <c r="P13" s="326"/>
      <c r="Q13" s="326"/>
      <c r="R13" s="326"/>
      <c r="S13" s="326"/>
      <c r="T13" s="326"/>
      <c r="U13" s="326"/>
      <c r="V13" s="326"/>
      <c r="W13" s="326"/>
      <c r="X13" s="326"/>
      <c r="Y13" s="326"/>
      <c r="Z13" s="326"/>
    </row>
    <row r="14" spans="1:27">
      <c r="A14" s="1522" t="s">
        <v>51</v>
      </c>
      <c r="B14" s="1521">
        <v>0.13039999999999999</v>
      </c>
      <c r="C14" s="1464">
        <v>7</v>
      </c>
      <c r="D14" s="1464">
        <v>4.0999999999999996</v>
      </c>
      <c r="E14" s="1469">
        <v>11.1</v>
      </c>
      <c r="F14" s="1371"/>
      <c r="G14" s="1461" t="s">
        <v>168</v>
      </c>
      <c r="H14" s="1520">
        <v>0.3</v>
      </c>
      <c r="I14" s="1464">
        <v>0.4</v>
      </c>
      <c r="J14" s="1464">
        <v>3.5</v>
      </c>
      <c r="K14" s="1464">
        <v>3.9</v>
      </c>
      <c r="L14" s="1375"/>
      <c r="M14" s="326"/>
      <c r="N14" s="326"/>
      <c r="O14" s="326"/>
      <c r="P14" s="326"/>
      <c r="Q14" s="326"/>
      <c r="R14" s="326"/>
      <c r="S14" s="326"/>
      <c r="T14" s="326"/>
      <c r="U14" s="326"/>
      <c r="V14" s="326"/>
      <c r="W14" s="326"/>
      <c r="X14" s="326"/>
      <c r="Y14" s="326"/>
      <c r="Z14" s="326"/>
    </row>
    <row r="15" spans="1:27">
      <c r="A15" s="1522" t="s">
        <v>173</v>
      </c>
      <c r="B15" s="1524" t="s">
        <v>174</v>
      </c>
      <c r="C15" s="1464">
        <v>0</v>
      </c>
      <c r="D15" s="1464">
        <v>0</v>
      </c>
      <c r="E15" s="1469">
        <v>0</v>
      </c>
      <c r="F15" s="1371"/>
      <c r="G15" s="1663" t="s">
        <v>40</v>
      </c>
      <c r="H15" s="1663"/>
      <c r="I15" s="1663">
        <v>54</v>
      </c>
      <c r="J15" s="1663">
        <v>87</v>
      </c>
      <c r="K15" s="1663">
        <v>142</v>
      </c>
      <c r="L15" s="1504"/>
      <c r="M15" s="326"/>
      <c r="N15" s="326"/>
      <c r="O15" s="326"/>
      <c r="P15" s="326"/>
      <c r="Q15" s="326"/>
      <c r="R15" s="326"/>
      <c r="S15" s="326"/>
      <c r="T15" s="326"/>
      <c r="U15" s="326"/>
      <c r="V15" s="326"/>
      <c r="W15" s="326"/>
      <c r="X15" s="326"/>
      <c r="Y15" s="326"/>
      <c r="Z15" s="326"/>
    </row>
    <row r="16" spans="1:27">
      <c r="A16" s="1522" t="s">
        <v>54</v>
      </c>
      <c r="B16" s="1521">
        <v>0.42630000000000001</v>
      </c>
      <c r="C16" s="1464">
        <v>222.5</v>
      </c>
      <c r="D16" s="1464">
        <v>8.6999999999999993</v>
      </c>
      <c r="E16" s="1469">
        <v>231.2</v>
      </c>
      <c r="F16" s="1371"/>
      <c r="G16" s="1667" t="s">
        <v>43</v>
      </c>
      <c r="H16" s="1669"/>
      <c r="I16" s="1669">
        <v>638</v>
      </c>
      <c r="J16" s="1669">
        <v>798</v>
      </c>
      <c r="K16" s="1670">
        <v>1436</v>
      </c>
      <c r="L16" s="1505"/>
      <c r="M16" s="326"/>
      <c r="N16" s="326"/>
      <c r="O16" s="326"/>
      <c r="P16" s="326"/>
      <c r="Q16" s="326"/>
      <c r="R16" s="326"/>
      <c r="S16" s="326"/>
      <c r="T16" s="326"/>
      <c r="U16" s="326"/>
      <c r="V16" s="326"/>
      <c r="W16" s="326"/>
      <c r="X16" s="326"/>
      <c r="Y16" s="326"/>
      <c r="Z16" s="326"/>
    </row>
    <row r="17" spans="1:26">
      <c r="A17" s="1522" t="s">
        <v>56</v>
      </c>
      <c r="B17" s="1521">
        <v>0.54820000000000002</v>
      </c>
      <c r="C17" s="1464">
        <v>4.5999999999999996</v>
      </c>
      <c r="D17" s="1464">
        <v>5.7</v>
      </c>
      <c r="E17" s="1469">
        <v>10.3</v>
      </c>
      <c r="F17" s="1371"/>
      <c r="G17" s="326"/>
      <c r="H17" s="326"/>
      <c r="I17" s="326"/>
      <c r="J17" s="326"/>
      <c r="K17" s="326"/>
      <c r="L17" s="326"/>
      <c r="M17" s="326"/>
      <c r="N17" s="326"/>
      <c r="O17" s="326"/>
      <c r="P17" s="326"/>
      <c r="Q17" s="326"/>
      <c r="R17" s="326"/>
      <c r="S17" s="326"/>
      <c r="T17" s="326"/>
      <c r="U17" s="326"/>
      <c r="V17" s="326"/>
      <c r="W17" s="326"/>
      <c r="X17" s="326"/>
      <c r="Y17" s="326"/>
      <c r="Z17" s="326"/>
    </row>
    <row r="18" spans="1:26">
      <c r="A18" s="1522" t="s">
        <v>57</v>
      </c>
      <c r="B18" s="1521">
        <v>0.39550000000000002</v>
      </c>
      <c r="C18" s="1464">
        <v>4.7</v>
      </c>
      <c r="D18" s="1464">
        <v>23</v>
      </c>
      <c r="E18" s="1469">
        <v>27.7</v>
      </c>
      <c r="F18" s="1371"/>
      <c r="G18" s="326"/>
      <c r="H18" s="326"/>
      <c r="I18" s="326"/>
      <c r="J18" s="326"/>
      <c r="K18" s="326"/>
      <c r="L18" s="326"/>
      <c r="M18" s="326"/>
      <c r="N18" s="326"/>
      <c r="O18" s="326"/>
      <c r="P18" s="326"/>
      <c r="Q18" s="326"/>
      <c r="R18" s="326"/>
      <c r="S18" s="326"/>
      <c r="T18" s="326"/>
      <c r="U18" s="326"/>
      <c r="V18" s="326"/>
      <c r="W18" s="326"/>
      <c r="X18" s="326"/>
      <c r="Y18" s="326"/>
      <c r="Z18" s="326"/>
    </row>
    <row r="19" spans="1:26">
      <c r="A19" s="1522" t="s">
        <v>59</v>
      </c>
      <c r="B19" s="1521">
        <v>0.7</v>
      </c>
      <c r="C19" s="1464">
        <v>30.3</v>
      </c>
      <c r="D19" s="1464">
        <v>27.2</v>
      </c>
      <c r="E19" s="1469">
        <v>57.4</v>
      </c>
      <c r="F19" s="1371"/>
      <c r="G19" s="326"/>
      <c r="H19" s="326"/>
      <c r="I19" s="326"/>
      <c r="J19" s="326"/>
      <c r="K19" s="326"/>
      <c r="L19" s="326"/>
      <c r="M19" s="326"/>
      <c r="N19" s="326"/>
      <c r="O19" s="326"/>
      <c r="P19" s="326"/>
      <c r="Q19" s="326"/>
      <c r="R19" s="326"/>
      <c r="S19" s="326"/>
      <c r="T19" s="326"/>
      <c r="U19" s="326"/>
      <c r="V19" s="326"/>
      <c r="W19" s="326"/>
      <c r="X19" s="326"/>
      <c r="Y19" s="326"/>
      <c r="Z19" s="326"/>
    </row>
    <row r="20" spans="1:26">
      <c r="A20" s="1522" t="s">
        <v>60</v>
      </c>
      <c r="B20" s="1520">
        <v>0.43969999999999998</v>
      </c>
      <c r="C20" s="1464">
        <v>4.7</v>
      </c>
      <c r="D20" s="1464">
        <v>10.199999999999999</v>
      </c>
      <c r="E20" s="1469">
        <v>14.8</v>
      </c>
      <c r="F20" s="1371"/>
      <c r="G20" s="326"/>
      <c r="H20" s="326"/>
      <c r="I20" s="326"/>
      <c r="J20" s="326"/>
      <c r="K20" s="326"/>
      <c r="L20" s="326"/>
      <c r="M20" s="326"/>
      <c r="N20" s="326"/>
      <c r="O20" s="326"/>
      <c r="P20" s="326"/>
      <c r="Q20" s="326"/>
      <c r="R20" s="326"/>
      <c r="S20" s="326"/>
      <c r="T20" s="326"/>
      <c r="U20" s="326"/>
      <c r="V20" s="326"/>
      <c r="W20" s="326"/>
      <c r="X20" s="326"/>
      <c r="Y20" s="326"/>
      <c r="Z20" s="326"/>
    </row>
    <row r="21" spans="1:26" ht="12.95">
      <c r="A21" s="1522" t="s">
        <v>65</v>
      </c>
      <c r="B21" s="1520">
        <v>0.64</v>
      </c>
      <c r="C21" s="1464">
        <v>2.8</v>
      </c>
      <c r="D21" s="1464">
        <v>1</v>
      </c>
      <c r="E21" s="1469">
        <v>3.8</v>
      </c>
      <c r="F21" s="1371"/>
      <c r="G21" s="2074" t="s">
        <v>58</v>
      </c>
      <c r="H21" s="2074"/>
      <c r="I21" s="2074"/>
      <c r="J21" s="2074"/>
      <c r="K21" s="2074"/>
      <c r="L21" s="2074"/>
      <c r="M21" s="1532"/>
      <c r="N21" s="326"/>
      <c r="O21" s="326"/>
      <c r="P21" s="326"/>
      <c r="Q21" s="326"/>
      <c r="R21" s="326"/>
      <c r="S21" s="326"/>
      <c r="T21" s="326"/>
      <c r="U21" s="326"/>
      <c r="V21" s="326"/>
      <c r="W21" s="326"/>
      <c r="X21" s="326"/>
      <c r="Y21" s="326"/>
      <c r="Z21" s="326"/>
    </row>
    <row r="22" spans="1:26">
      <c r="A22" s="1522" t="s">
        <v>71</v>
      </c>
      <c r="B22" s="1524" t="s">
        <v>175</v>
      </c>
      <c r="C22" s="1464">
        <v>8</v>
      </c>
      <c r="D22" s="1464">
        <v>5.6</v>
      </c>
      <c r="E22" s="1469">
        <v>13.6</v>
      </c>
      <c r="F22" s="1371"/>
      <c r="G22" s="326"/>
      <c r="H22" s="326"/>
      <c r="I22" s="326"/>
      <c r="J22" s="326"/>
      <c r="K22" s="326"/>
      <c r="L22" s="326"/>
      <c r="M22" s="326"/>
      <c r="N22" s="1408"/>
      <c r="O22" s="1408"/>
      <c r="P22" s="1408"/>
      <c r="Q22" s="326"/>
      <c r="R22" s="326"/>
      <c r="S22" s="326"/>
      <c r="T22" s="326"/>
      <c r="U22" s="326"/>
      <c r="V22" s="326"/>
      <c r="W22" s="326"/>
      <c r="X22" s="326"/>
      <c r="Y22" s="326"/>
      <c r="Z22" s="326"/>
    </row>
    <row r="23" spans="1:26" ht="15.75" customHeight="1">
      <c r="A23" s="1522" t="s">
        <v>74</v>
      </c>
      <c r="B23" s="1524" t="s">
        <v>176</v>
      </c>
      <c r="C23" s="1464">
        <v>50.3</v>
      </c>
      <c r="D23" s="1464">
        <v>77.099999999999994</v>
      </c>
      <c r="E23" s="1469">
        <v>127.4</v>
      </c>
      <c r="F23" s="1371"/>
      <c r="G23" s="1413" t="s">
        <v>61</v>
      </c>
      <c r="H23" s="1414" t="s">
        <v>239</v>
      </c>
      <c r="I23" s="1414" t="s">
        <v>63</v>
      </c>
      <c r="J23" s="1414" t="s">
        <v>64</v>
      </c>
      <c r="K23" s="1414" t="s">
        <v>15</v>
      </c>
      <c r="L23" s="1534" t="s">
        <v>16</v>
      </c>
      <c r="M23" s="1408"/>
      <c r="N23" s="1408"/>
      <c r="O23" s="1408"/>
      <c r="P23" s="1408"/>
      <c r="Q23" s="326"/>
      <c r="R23" s="326"/>
      <c r="S23" s="326"/>
      <c r="T23" s="326"/>
      <c r="U23" s="326"/>
      <c r="V23" s="326"/>
      <c r="W23" s="326"/>
      <c r="X23" s="326"/>
      <c r="Y23" s="326"/>
      <c r="Z23" s="326"/>
    </row>
    <row r="24" spans="1:26">
      <c r="A24" s="1522" t="s">
        <v>178</v>
      </c>
      <c r="B24" s="1524" t="s">
        <v>177</v>
      </c>
      <c r="C24" s="1464">
        <v>7.1</v>
      </c>
      <c r="D24" s="1464">
        <v>21.1</v>
      </c>
      <c r="E24" s="1469">
        <v>28.2</v>
      </c>
      <c r="F24" s="1371"/>
      <c r="G24" s="1539" t="s">
        <v>66</v>
      </c>
      <c r="H24" s="1412"/>
      <c r="I24" s="1449" t="s">
        <v>67</v>
      </c>
      <c r="J24" s="1531">
        <v>1.2020050222222223</v>
      </c>
      <c r="K24" s="1531">
        <v>0.3089476111111113</v>
      </c>
      <c r="L24" s="1471">
        <f t="shared" ref="L24:L37" si="2">J24+K24</f>
        <v>1.5109526333333336</v>
      </c>
      <c r="M24" s="1408"/>
      <c r="N24" s="1408"/>
      <c r="O24" s="1408"/>
      <c r="P24" s="1408"/>
      <c r="Q24" s="326"/>
      <c r="R24" s="326"/>
      <c r="S24" s="326"/>
      <c r="T24" s="326"/>
      <c r="U24" s="326"/>
      <c r="V24" s="326"/>
      <c r="W24" s="326"/>
      <c r="X24" s="326"/>
      <c r="Y24" s="326"/>
      <c r="Z24" s="326"/>
    </row>
    <row r="25" spans="1:26">
      <c r="A25" s="1522" t="s">
        <v>83</v>
      </c>
      <c r="B25" s="1521">
        <v>0.33279999999999998</v>
      </c>
      <c r="C25" s="1464">
        <v>34.799999999999997</v>
      </c>
      <c r="D25" s="1464">
        <v>0</v>
      </c>
      <c r="E25" s="1469">
        <v>34.799999999999997</v>
      </c>
      <c r="F25" s="1371"/>
      <c r="G25" s="1539" t="s">
        <v>69</v>
      </c>
      <c r="H25" s="1412"/>
      <c r="I25" s="1449">
        <v>0.27500000000000002</v>
      </c>
      <c r="J25" s="1531">
        <v>8.1940285666666632</v>
      </c>
      <c r="K25" s="1531">
        <v>0.117020122222222</v>
      </c>
      <c r="L25" s="1431">
        <f t="shared" si="2"/>
        <v>8.311048688888885</v>
      </c>
      <c r="M25" s="1408"/>
      <c r="N25" s="1408"/>
      <c r="O25" s="1408"/>
      <c r="P25" s="1408"/>
      <c r="Q25" s="326"/>
      <c r="R25" s="326"/>
      <c r="S25" s="326"/>
      <c r="T25" s="326"/>
      <c r="U25" s="326"/>
      <c r="V25" s="326"/>
      <c r="W25" s="326"/>
      <c r="X25" s="326"/>
      <c r="Y25" s="326"/>
      <c r="Z25" s="326"/>
    </row>
    <row r="26" spans="1:26">
      <c r="A26" s="1522" t="s">
        <v>85</v>
      </c>
      <c r="B26" s="1521">
        <v>0.3679</v>
      </c>
      <c r="C26" s="1464">
        <v>0</v>
      </c>
      <c r="D26" s="1464">
        <v>0</v>
      </c>
      <c r="E26" s="1469">
        <v>0</v>
      </c>
      <c r="F26" s="1371"/>
      <c r="G26" s="1539" t="s">
        <v>72</v>
      </c>
      <c r="H26" s="1412"/>
      <c r="I26" s="1418">
        <v>0.46</v>
      </c>
      <c r="J26" s="1531">
        <v>18.336540522222272</v>
      </c>
      <c r="K26" s="1531">
        <v>1.8816583444444399</v>
      </c>
      <c r="L26" s="1431">
        <f t="shared" si="2"/>
        <v>20.218198866666711</v>
      </c>
      <c r="M26" s="1408"/>
      <c r="N26" s="1408"/>
      <c r="O26" s="1408"/>
      <c r="P26" s="1408"/>
      <c r="Q26" s="326"/>
      <c r="R26" s="326"/>
      <c r="S26" s="326"/>
      <c r="T26" s="326"/>
      <c r="U26" s="326"/>
      <c r="V26" s="326"/>
      <c r="W26" s="326"/>
      <c r="X26" s="326"/>
      <c r="Y26" s="326"/>
      <c r="Z26" s="326"/>
    </row>
    <row r="27" spans="1:26">
      <c r="A27" s="1522" t="s">
        <v>88</v>
      </c>
      <c r="B27" s="1524" t="s">
        <v>179</v>
      </c>
      <c r="C27" s="1464">
        <v>12.6</v>
      </c>
      <c r="D27" s="1464">
        <v>7.4</v>
      </c>
      <c r="E27" s="1469">
        <v>20</v>
      </c>
      <c r="F27" s="1371"/>
      <c r="G27" s="1539" t="s">
        <v>240</v>
      </c>
      <c r="H27" s="1412"/>
      <c r="I27" s="1450" t="s">
        <v>67</v>
      </c>
      <c r="J27" s="1531">
        <v>-8.298E-4</v>
      </c>
      <c r="K27" s="1531">
        <v>-3.7873E-3</v>
      </c>
      <c r="L27" s="1431">
        <f t="shared" si="2"/>
        <v>-4.6170999999999999E-3</v>
      </c>
      <c r="M27" s="1408"/>
      <c r="N27" s="1408"/>
      <c r="O27" s="1408"/>
      <c r="P27" s="1408"/>
      <c r="Q27" s="326"/>
      <c r="R27" s="326"/>
      <c r="S27" s="326"/>
      <c r="T27" s="326"/>
      <c r="U27" s="326"/>
      <c r="V27" s="326"/>
      <c r="W27" s="326"/>
      <c r="X27" s="326"/>
      <c r="Y27" s="326"/>
      <c r="Z27" s="326"/>
    </row>
    <row r="28" spans="1:26">
      <c r="A28" s="1522" t="s">
        <v>103</v>
      </c>
      <c r="B28" s="1521">
        <v>0.41499999999999998</v>
      </c>
      <c r="C28" s="1464">
        <v>8.8000000000000007</v>
      </c>
      <c r="D28" s="1464">
        <v>0.9</v>
      </c>
      <c r="E28" s="1469">
        <v>9.6999999999999993</v>
      </c>
      <c r="F28" s="1371"/>
      <c r="G28" s="1539" t="s">
        <v>75</v>
      </c>
      <c r="H28" s="1412"/>
      <c r="I28" s="1450">
        <v>0.12</v>
      </c>
      <c r="J28" s="1531">
        <v>0.49889756666666668</v>
      </c>
      <c r="K28" s="1531">
        <v>3.7299222222222199E-3</v>
      </c>
      <c r="L28" s="1431">
        <f t="shared" si="2"/>
        <v>0.50262748888888886</v>
      </c>
      <c r="M28" s="1408"/>
      <c r="N28" s="1408"/>
      <c r="O28" s="1408"/>
      <c r="P28" s="1408"/>
      <c r="Q28" s="326"/>
      <c r="R28" s="326"/>
      <c r="S28" s="326"/>
      <c r="T28" s="326"/>
      <c r="U28" s="326"/>
      <c r="V28" s="326"/>
      <c r="W28" s="326"/>
      <c r="X28" s="326"/>
      <c r="Y28" s="326"/>
      <c r="Z28" s="326"/>
    </row>
    <row r="29" spans="1:26">
      <c r="A29" s="1522" t="s">
        <v>104</v>
      </c>
      <c r="B29" s="1521">
        <v>0.59099999999999997</v>
      </c>
      <c r="C29" s="1464">
        <v>10.4</v>
      </c>
      <c r="D29" s="1464">
        <v>0</v>
      </c>
      <c r="E29" s="1469">
        <v>10.4</v>
      </c>
      <c r="F29" s="1371"/>
      <c r="G29" s="1539" t="s">
        <v>77</v>
      </c>
      <c r="H29" s="1412"/>
      <c r="I29" s="1418">
        <v>0.25</v>
      </c>
      <c r="J29" s="1531">
        <v>11.16266229999999</v>
      </c>
      <c r="K29" s="1531">
        <v>0.11441777777777799</v>
      </c>
      <c r="L29" s="1431">
        <f t="shared" si="2"/>
        <v>11.277080077777768</v>
      </c>
      <c r="M29" s="1408"/>
      <c r="N29" s="1408"/>
      <c r="O29" s="1408"/>
      <c r="P29" s="1408"/>
      <c r="Q29" s="326"/>
      <c r="R29" s="326"/>
      <c r="S29" s="326"/>
      <c r="T29" s="326"/>
      <c r="U29" s="326"/>
      <c r="V29" s="326"/>
      <c r="W29" s="326"/>
      <c r="X29" s="326"/>
      <c r="Y29" s="326"/>
      <c r="Z29" s="326"/>
    </row>
    <row r="30" spans="1:26">
      <c r="A30" s="1522" t="s">
        <v>105</v>
      </c>
      <c r="B30" s="1520">
        <v>0.30580000000000002</v>
      </c>
      <c r="C30" s="1464">
        <v>7.1</v>
      </c>
      <c r="D30" s="1464">
        <v>206.4</v>
      </c>
      <c r="E30" s="1469">
        <v>213.4</v>
      </c>
      <c r="F30" s="1371"/>
      <c r="G30" s="1539" t="s">
        <v>79</v>
      </c>
      <c r="H30" s="1412"/>
      <c r="I30" s="1450">
        <v>0.5</v>
      </c>
      <c r="J30" s="1531">
        <v>16.678837955555512</v>
      </c>
      <c r="K30" s="1531">
        <v>0.13344473333333301</v>
      </c>
      <c r="L30" s="1431">
        <f t="shared" si="2"/>
        <v>16.812282688888846</v>
      </c>
      <c r="M30" s="1408"/>
      <c r="N30" s="1408"/>
      <c r="O30" s="1408"/>
      <c r="P30" s="1408"/>
      <c r="Q30" s="326"/>
      <c r="R30" s="326"/>
      <c r="S30" s="326"/>
      <c r="T30" s="326"/>
      <c r="U30" s="326"/>
      <c r="V30" s="326"/>
      <c r="W30" s="326"/>
      <c r="X30" s="326"/>
      <c r="Y30" s="326"/>
      <c r="Z30" s="326"/>
    </row>
    <row r="31" spans="1:26">
      <c r="A31" s="1522" t="s">
        <v>106</v>
      </c>
      <c r="B31" s="1520">
        <v>0.30580000000000002</v>
      </c>
      <c r="C31" s="1464">
        <v>20.8</v>
      </c>
      <c r="D31" s="1464">
        <v>0</v>
      </c>
      <c r="E31" s="1469">
        <v>20.8</v>
      </c>
      <c r="F31" s="1371"/>
      <c r="G31" s="1539" t="s">
        <v>82</v>
      </c>
      <c r="H31" s="1412"/>
      <c r="I31" s="1450" t="s">
        <v>67</v>
      </c>
      <c r="J31" s="1531">
        <v>23.850031733333353</v>
      </c>
      <c r="K31" s="1531">
        <v>196.13232462222248</v>
      </c>
      <c r="L31" s="1431">
        <f t="shared" si="2"/>
        <v>219.98235635555585</v>
      </c>
      <c r="M31" s="1408"/>
      <c r="N31" s="1408"/>
      <c r="O31" s="1408"/>
      <c r="P31" s="1408"/>
      <c r="Q31" s="326"/>
      <c r="R31" s="326"/>
      <c r="S31" s="326"/>
      <c r="T31" s="326"/>
      <c r="U31" s="326"/>
      <c r="V31" s="326"/>
      <c r="W31" s="326"/>
      <c r="X31" s="326"/>
      <c r="Y31" s="326"/>
      <c r="Z31" s="326"/>
    </row>
    <row r="32" spans="1:26">
      <c r="A32" s="1522" t="s">
        <v>108</v>
      </c>
      <c r="B32" s="1520">
        <v>0.58840000000000003</v>
      </c>
      <c r="C32" s="1464">
        <v>14.2</v>
      </c>
      <c r="D32" s="1464">
        <v>30.6</v>
      </c>
      <c r="E32" s="1469">
        <v>44.8</v>
      </c>
      <c r="F32" s="1371"/>
      <c r="G32" s="1539" t="s">
        <v>241</v>
      </c>
      <c r="H32" s="1412"/>
      <c r="I32" s="1450" t="s">
        <v>242</v>
      </c>
      <c r="J32" s="1531">
        <v>0</v>
      </c>
      <c r="K32" s="1531">
        <v>0</v>
      </c>
      <c r="L32" s="1431">
        <f t="shared" si="2"/>
        <v>0</v>
      </c>
      <c r="M32" s="1408"/>
      <c r="N32" s="1408"/>
      <c r="O32" s="1408"/>
      <c r="P32" s="1408"/>
      <c r="Q32" s="326"/>
      <c r="R32" s="326"/>
      <c r="S32" s="326"/>
      <c r="T32" s="326"/>
      <c r="U32" s="326"/>
      <c r="V32" s="326"/>
      <c r="W32" s="326"/>
      <c r="X32" s="326"/>
      <c r="Y32" s="326"/>
      <c r="Z32" s="326"/>
    </row>
    <row r="33" spans="1:26">
      <c r="A33" s="1522" t="s">
        <v>111</v>
      </c>
      <c r="B33" s="1521">
        <v>0.66779999999999995</v>
      </c>
      <c r="C33" s="1464">
        <v>0.6</v>
      </c>
      <c r="D33" s="1464">
        <v>5.7</v>
      </c>
      <c r="E33" s="1469">
        <v>6.3</v>
      </c>
      <c r="F33" s="1371"/>
      <c r="G33" s="1539" t="s">
        <v>84</v>
      </c>
      <c r="H33" s="1412"/>
      <c r="I33" s="1450">
        <v>0.215</v>
      </c>
      <c r="J33" s="1531">
        <v>16.277220333333322</v>
      </c>
      <c r="K33" s="1531">
        <v>0.35743305555555599</v>
      </c>
      <c r="L33" s="1431">
        <f t="shared" si="2"/>
        <v>16.634653388888879</v>
      </c>
      <c r="M33" s="1408"/>
      <c r="N33" s="1408"/>
      <c r="O33" s="1408"/>
      <c r="P33" s="1408"/>
      <c r="Q33" s="326"/>
      <c r="R33" s="326"/>
      <c r="S33" s="326"/>
      <c r="T33" s="326"/>
      <c r="U33" s="326"/>
      <c r="V33" s="326"/>
      <c r="W33" s="326"/>
      <c r="X33" s="326"/>
      <c r="Y33" s="326"/>
      <c r="Z33" s="326"/>
    </row>
    <row r="34" spans="1:26">
      <c r="A34" s="1522" t="s">
        <v>225</v>
      </c>
      <c r="B34" s="1520">
        <v>0.18</v>
      </c>
      <c r="C34" s="1464">
        <v>0</v>
      </c>
      <c r="D34" s="1464">
        <v>0</v>
      </c>
      <c r="E34" s="1469">
        <v>0.1</v>
      </c>
      <c r="F34" s="1371"/>
      <c r="G34" s="1539" t="s">
        <v>86</v>
      </c>
      <c r="H34" s="1412"/>
      <c r="I34" s="1450">
        <v>0.25</v>
      </c>
      <c r="J34" s="1531">
        <v>6.4864947111111064</v>
      </c>
      <c r="K34" s="1531">
        <v>0.341050844444444</v>
      </c>
      <c r="L34" s="1431">
        <f t="shared" si="2"/>
        <v>6.8275455555555506</v>
      </c>
      <c r="M34" s="1408"/>
      <c r="N34" s="1408"/>
      <c r="O34" s="1408"/>
      <c r="P34" s="1408"/>
      <c r="Q34" s="326"/>
      <c r="R34" s="326"/>
      <c r="S34" s="326"/>
      <c r="T34" s="326"/>
      <c r="U34" s="326"/>
      <c r="V34" s="326"/>
      <c r="W34" s="326"/>
      <c r="X34" s="326"/>
      <c r="Y34" s="326"/>
      <c r="Z34" s="326"/>
    </row>
    <row r="35" spans="1:26">
      <c r="A35" s="1522" t="s">
        <v>112</v>
      </c>
      <c r="B35" s="1521">
        <v>0.41499999999999998</v>
      </c>
      <c r="C35" s="1464">
        <v>9.4</v>
      </c>
      <c r="D35" s="1464">
        <v>0</v>
      </c>
      <c r="E35" s="1469">
        <v>9.4</v>
      </c>
      <c r="F35" s="1371"/>
      <c r="G35" s="1539" t="s">
        <v>90</v>
      </c>
      <c r="H35" s="1412"/>
      <c r="I35" s="1450">
        <v>0.25</v>
      </c>
      <c r="J35" s="1531">
        <v>22.500103633333371</v>
      </c>
      <c r="K35" s="1531">
        <v>3.1499489333333299</v>
      </c>
      <c r="L35" s="1431">
        <f t="shared" si="2"/>
        <v>25.650052566666702</v>
      </c>
      <c r="M35" s="1408"/>
      <c r="N35" s="1408"/>
      <c r="O35" s="1408"/>
      <c r="P35" s="1408"/>
      <c r="Q35" s="326"/>
      <c r="R35" s="326"/>
      <c r="S35" s="326"/>
      <c r="T35" s="326"/>
      <c r="U35" s="326"/>
      <c r="V35" s="326"/>
      <c r="W35" s="326"/>
      <c r="X35" s="326"/>
      <c r="Y35" s="326"/>
      <c r="Z35" s="326"/>
    </row>
    <row r="36" spans="1:26">
      <c r="A36" s="1522" t="s">
        <v>113</v>
      </c>
      <c r="B36" s="1520">
        <v>0.53200000000000003</v>
      </c>
      <c r="C36" s="1464">
        <v>20.100000000000001</v>
      </c>
      <c r="D36" s="1464">
        <v>50.2</v>
      </c>
      <c r="E36" s="1469">
        <v>70.3</v>
      </c>
      <c r="F36" s="1371"/>
      <c r="G36" s="1540" t="s">
        <v>93</v>
      </c>
      <c r="H36" s="1416"/>
      <c r="I36" s="1452">
        <v>1</v>
      </c>
      <c r="J36" s="1531">
        <v>1.3466977444444455</v>
      </c>
      <c r="K36" s="1531">
        <v>0.176627877777778</v>
      </c>
      <c r="L36" s="1533">
        <f t="shared" si="2"/>
        <v>1.5233256222222233</v>
      </c>
      <c r="M36" s="1408"/>
      <c r="N36" s="1408"/>
      <c r="O36" s="1408"/>
      <c r="P36" s="1408"/>
      <c r="Q36" s="326"/>
      <c r="R36" s="326"/>
      <c r="S36" s="326"/>
      <c r="T36" s="326"/>
      <c r="U36" s="326"/>
      <c r="V36" s="326"/>
      <c r="W36" s="326"/>
      <c r="X36" s="326"/>
      <c r="Y36" s="326"/>
      <c r="Z36" s="326"/>
    </row>
    <row r="37" spans="1:26">
      <c r="A37" s="1522" t="s">
        <v>114</v>
      </c>
      <c r="B37" s="1521">
        <v>0.34570000000000001</v>
      </c>
      <c r="C37" s="1464">
        <v>15.4</v>
      </c>
      <c r="D37" s="1464">
        <v>39</v>
      </c>
      <c r="E37" s="1469">
        <v>54.4</v>
      </c>
      <c r="F37" s="1371"/>
      <c r="G37" s="1443" t="s">
        <v>100</v>
      </c>
      <c r="H37" s="1444"/>
      <c r="I37" s="1444"/>
      <c r="J37" s="1473">
        <f>SUM(J24:J36)</f>
        <v>126.5326902888889</v>
      </c>
      <c r="K37" s="1474">
        <f>SUM(K24:K36)</f>
        <v>202.71281654444471</v>
      </c>
      <c r="L37" s="1473">
        <f t="shared" si="2"/>
        <v>329.24550683333359</v>
      </c>
      <c r="M37" s="1408"/>
      <c r="O37" s="1408"/>
      <c r="P37" s="1408"/>
      <c r="Q37" s="326"/>
      <c r="R37" s="326"/>
      <c r="S37" s="326"/>
      <c r="T37" s="326"/>
      <c r="U37" s="326"/>
      <c r="V37" s="326"/>
      <c r="W37" s="326"/>
      <c r="X37" s="326"/>
      <c r="Y37" s="326"/>
      <c r="Z37" s="326"/>
    </row>
    <row r="38" spans="1:26">
      <c r="A38" s="1525" t="s">
        <v>243</v>
      </c>
      <c r="B38" s="1667"/>
      <c r="C38" s="1663">
        <v>583</v>
      </c>
      <c r="D38" s="1663">
        <v>711</v>
      </c>
      <c r="E38" s="1664">
        <v>1294</v>
      </c>
      <c r="F38" s="1371"/>
      <c r="G38" s="1371"/>
      <c r="H38" s="672"/>
      <c r="I38" s="326"/>
      <c r="J38" s="326"/>
      <c r="K38" s="326"/>
      <c r="L38" s="326"/>
      <c r="M38" s="326"/>
      <c r="N38" s="326"/>
      <c r="O38" s="1408"/>
      <c r="P38" s="1408"/>
      <c r="Q38" s="326"/>
      <c r="R38" s="326"/>
      <c r="S38" s="326"/>
      <c r="T38" s="326"/>
      <c r="U38" s="326"/>
      <c r="V38" s="326"/>
      <c r="W38" s="326"/>
      <c r="X38" s="326"/>
      <c r="Y38" s="326"/>
      <c r="Z38" s="326"/>
    </row>
    <row r="39" spans="1:26">
      <c r="A39" s="1371"/>
      <c r="B39" s="1371"/>
      <c r="C39" s="1371"/>
      <c r="D39" s="1371"/>
      <c r="E39" s="1371"/>
      <c r="F39" s="1371"/>
      <c r="G39" s="1371"/>
      <c r="H39" s="672"/>
      <c r="I39" s="326"/>
      <c r="J39" s="326"/>
      <c r="K39" s="326"/>
      <c r="L39" s="326"/>
      <c r="M39" s="326"/>
      <c r="N39" s="326"/>
      <c r="O39" s="1408"/>
      <c r="P39" s="1408"/>
      <c r="Q39" s="326"/>
      <c r="R39" s="326"/>
      <c r="S39" s="326"/>
      <c r="T39" s="326"/>
      <c r="U39" s="326"/>
      <c r="V39" s="326"/>
      <c r="W39" s="326"/>
      <c r="X39" s="326"/>
      <c r="Y39" s="326"/>
      <c r="Z39" s="326"/>
    </row>
    <row r="40" spans="1:26">
      <c r="A40" s="1378" t="s">
        <v>182</v>
      </c>
      <c r="B40" s="1279"/>
      <c r="C40" s="1279"/>
      <c r="D40" s="1279"/>
      <c r="E40" s="1279"/>
      <c r="F40" s="1371"/>
      <c r="G40" s="1371"/>
      <c r="H40" s="1332"/>
      <c r="I40" s="326"/>
      <c r="J40" s="326"/>
      <c r="K40" s="326"/>
      <c r="L40" s="326"/>
      <c r="M40" s="326"/>
      <c r="N40" s="326"/>
      <c r="O40" s="1408"/>
      <c r="P40" s="1408"/>
      <c r="Q40" s="326"/>
      <c r="R40" s="326"/>
      <c r="S40" s="326"/>
      <c r="T40" s="326"/>
      <c r="U40" s="326"/>
      <c r="V40" s="326"/>
      <c r="W40" s="326"/>
      <c r="X40" s="326"/>
      <c r="Y40" s="326"/>
      <c r="Z40" s="326"/>
    </row>
    <row r="41" spans="1:26">
      <c r="A41" s="1378" t="s">
        <v>183</v>
      </c>
      <c r="B41" s="1331"/>
      <c r="C41" s="1333"/>
      <c r="D41" s="1333"/>
      <c r="E41" s="1333"/>
      <c r="F41" s="1333"/>
      <c r="G41" s="1334"/>
      <c r="H41" s="1334"/>
      <c r="I41" s="326"/>
      <c r="J41" s="326"/>
      <c r="K41" s="326"/>
      <c r="L41" s="326"/>
      <c r="M41" s="326"/>
      <c r="N41" s="326"/>
      <c r="O41" s="1408"/>
      <c r="P41" s="1408"/>
      <c r="Q41" s="326"/>
      <c r="R41" s="326"/>
      <c r="S41" s="326"/>
      <c r="T41" s="326"/>
      <c r="U41" s="326"/>
      <c r="V41" s="326"/>
      <c r="W41" s="326"/>
      <c r="X41" s="326"/>
      <c r="Y41" s="326"/>
      <c r="Z41" s="326"/>
    </row>
    <row r="42" spans="1:26">
      <c r="A42" s="1378" t="s">
        <v>184</v>
      </c>
      <c r="B42" s="1331"/>
      <c r="C42" s="1333"/>
      <c r="D42" s="1333"/>
      <c r="E42" s="1333"/>
      <c r="F42" s="1333"/>
      <c r="G42" s="1334"/>
      <c r="H42" s="1334"/>
      <c r="I42" s="326"/>
      <c r="J42" s="326"/>
      <c r="K42" s="326"/>
      <c r="L42" s="326"/>
      <c r="M42" s="326"/>
      <c r="N42" s="326"/>
      <c r="O42" s="1408"/>
      <c r="P42" s="1408"/>
      <c r="Q42" s="326"/>
      <c r="R42" s="326"/>
      <c r="S42" s="326"/>
      <c r="T42" s="326"/>
      <c r="U42" s="326"/>
      <c r="V42" s="326"/>
      <c r="W42" s="326"/>
      <c r="X42" s="326"/>
      <c r="Y42" s="326"/>
      <c r="Z42" s="326"/>
    </row>
    <row r="43" spans="1:26">
      <c r="A43" s="2086" t="s">
        <v>185</v>
      </c>
      <c r="B43" s="2086"/>
      <c r="C43" s="2086"/>
      <c r="D43" s="2086"/>
      <c r="E43" s="2086"/>
      <c r="F43" s="2086"/>
      <c r="G43" s="2086"/>
      <c r="H43" s="2086"/>
      <c r="I43" s="326"/>
      <c r="J43" s="326"/>
      <c r="K43" s="326"/>
      <c r="L43" s="326"/>
      <c r="M43" s="326"/>
      <c r="N43" s="326"/>
      <c r="O43" s="1408"/>
      <c r="P43" s="1408"/>
      <c r="Q43" s="326"/>
      <c r="R43" s="326"/>
      <c r="S43" s="326"/>
      <c r="T43" s="326"/>
      <c r="U43" s="326"/>
      <c r="V43" s="326"/>
      <c r="W43" s="326"/>
      <c r="X43" s="326"/>
      <c r="Y43" s="326"/>
      <c r="Z43" s="326"/>
    </row>
    <row r="44" spans="1:26">
      <c r="A44" s="1378" t="s">
        <v>231</v>
      </c>
      <c r="B44" s="1378"/>
      <c r="C44" s="1378"/>
      <c r="D44" s="1378"/>
      <c r="E44" s="1378"/>
      <c r="F44" s="1379"/>
      <c r="G44" s="1379"/>
      <c r="H44" s="1379"/>
      <c r="I44" s="326"/>
      <c r="J44" s="326"/>
      <c r="K44" s="326"/>
      <c r="L44" s="326"/>
      <c r="M44" s="326"/>
      <c r="N44" s="326"/>
      <c r="O44" s="1408"/>
      <c r="P44" s="1408"/>
      <c r="Q44" s="326"/>
      <c r="R44" s="326"/>
      <c r="S44" s="326"/>
      <c r="T44" s="326"/>
      <c r="U44" s="326"/>
      <c r="V44" s="326"/>
      <c r="W44" s="326"/>
      <c r="X44" s="326"/>
      <c r="Y44" s="326"/>
      <c r="Z44" s="326"/>
    </row>
    <row r="45" spans="1:26">
      <c r="A45" s="1378" t="s">
        <v>232</v>
      </c>
      <c r="B45" s="1378"/>
      <c r="C45" s="1378"/>
      <c r="D45" s="1380"/>
      <c r="E45" s="1333"/>
      <c r="F45" s="1333"/>
      <c r="G45" s="1334"/>
      <c r="H45" s="1334"/>
      <c r="I45" s="326"/>
      <c r="J45" s="326"/>
      <c r="K45" s="326"/>
      <c r="L45" s="326"/>
      <c r="M45" s="326"/>
      <c r="N45" s="326"/>
      <c r="O45" s="1408"/>
      <c r="P45" s="1408"/>
      <c r="Q45" s="326"/>
      <c r="R45" s="326"/>
      <c r="S45" s="326"/>
      <c r="T45" s="326"/>
      <c r="U45" s="326"/>
      <c r="V45" s="326"/>
      <c r="W45" s="326"/>
      <c r="X45" s="326"/>
      <c r="Y45" s="326"/>
      <c r="Z45" s="326"/>
    </row>
    <row r="46" spans="1:26">
      <c r="A46" s="1378" t="s">
        <v>233</v>
      </c>
      <c r="B46" s="1378"/>
      <c r="C46" s="1378"/>
      <c r="D46" s="1380"/>
      <c r="E46" s="1333"/>
      <c r="F46" s="1333"/>
      <c r="G46" s="1334"/>
      <c r="H46" s="1334"/>
      <c r="I46" s="326"/>
      <c r="J46" s="326"/>
      <c r="K46" s="326"/>
      <c r="L46" s="326"/>
      <c r="M46" s="326"/>
      <c r="N46" s="326"/>
      <c r="O46" s="1408"/>
      <c r="P46" s="1408"/>
      <c r="Q46" s="326"/>
      <c r="R46" s="326"/>
      <c r="S46" s="326"/>
      <c r="T46" s="326"/>
      <c r="U46" s="326"/>
      <c r="V46" s="326"/>
      <c r="W46" s="326"/>
      <c r="X46" s="326"/>
      <c r="Y46" s="326"/>
      <c r="Z46" s="326"/>
    </row>
    <row r="47" spans="1:26">
      <c r="A47" s="1378" t="s">
        <v>249</v>
      </c>
      <c r="B47" s="1378"/>
      <c r="C47" s="1378"/>
      <c r="D47" s="1380"/>
      <c r="E47" s="1333"/>
      <c r="F47" s="1333"/>
      <c r="G47" s="1334"/>
      <c r="H47" s="1334"/>
      <c r="I47" s="326"/>
      <c r="J47" s="326"/>
      <c r="K47" s="326"/>
      <c r="L47" s="326"/>
      <c r="M47" s="326"/>
      <c r="N47" s="326"/>
      <c r="O47" s="1408"/>
      <c r="P47" s="1408"/>
      <c r="Q47" s="326"/>
      <c r="R47" s="326"/>
      <c r="S47" s="326"/>
      <c r="T47" s="326"/>
      <c r="U47" s="326"/>
      <c r="V47" s="326"/>
      <c r="W47" s="326"/>
      <c r="X47" s="326"/>
      <c r="Y47" s="326"/>
      <c r="Z47" s="326"/>
    </row>
    <row r="48" spans="1:26">
      <c r="A48" s="1526"/>
      <c r="B48" s="1527"/>
      <c r="C48" s="1464"/>
      <c r="D48" s="1464"/>
      <c r="E48" s="1464"/>
      <c r="F48" s="1371"/>
      <c r="G48" s="1371"/>
      <c r="H48" s="672"/>
      <c r="I48" s="326"/>
      <c r="J48" s="326"/>
      <c r="K48" s="326"/>
      <c r="L48" s="326"/>
      <c r="M48" s="326"/>
      <c r="N48" s="326"/>
      <c r="O48" s="1408"/>
      <c r="P48" s="1408"/>
      <c r="Q48" s="326"/>
      <c r="R48" s="326"/>
      <c r="S48" s="326"/>
      <c r="T48" s="326"/>
      <c r="U48" s="326"/>
      <c r="V48" s="326"/>
      <c r="W48" s="326"/>
      <c r="X48" s="326"/>
      <c r="Y48" s="326"/>
      <c r="Z48" s="326"/>
    </row>
    <row r="49" spans="1:23">
      <c r="A49" s="1378"/>
      <c r="B49" s="1378"/>
      <c r="C49" s="1378"/>
      <c r="D49" s="1380"/>
      <c r="E49" s="1333"/>
      <c r="F49" s="326"/>
      <c r="G49" s="326"/>
      <c r="H49" s="326"/>
      <c r="I49" s="326"/>
      <c r="J49" s="326"/>
      <c r="K49" s="326"/>
      <c r="L49" s="326"/>
      <c r="M49" s="326"/>
      <c r="N49" s="1408"/>
      <c r="O49" s="1408"/>
      <c r="P49" s="1408"/>
      <c r="Q49" s="326"/>
      <c r="R49" s="326"/>
      <c r="S49" s="326"/>
      <c r="T49" s="326"/>
      <c r="U49" s="326"/>
      <c r="V49" s="326"/>
      <c r="W49" s="326"/>
    </row>
    <row r="50" spans="1:23" ht="12.95">
      <c r="A50" s="1389" t="s">
        <v>212</v>
      </c>
      <c r="B50" s="1390"/>
      <c r="C50" s="1390"/>
      <c r="D50" s="1390"/>
      <c r="E50" s="1390"/>
      <c r="F50" s="1390"/>
      <c r="G50" s="326"/>
      <c r="H50" s="326"/>
      <c r="I50" s="326"/>
      <c r="J50" s="1402"/>
      <c r="K50" s="1402"/>
      <c r="L50" s="1402"/>
      <c r="M50" s="1447"/>
      <c r="N50" s="1408"/>
      <c r="O50" s="1408"/>
      <c r="P50" s="326"/>
      <c r="Q50" s="326"/>
      <c r="R50" s="326"/>
      <c r="S50" s="326"/>
      <c r="T50" s="326"/>
      <c r="U50" s="326"/>
    </row>
    <row r="51" spans="1:23" ht="30" customHeight="1">
      <c r="A51" s="1413" t="s">
        <v>118</v>
      </c>
      <c r="B51" s="1414"/>
      <c r="C51" s="1414"/>
      <c r="D51" s="1414" t="s">
        <v>119</v>
      </c>
      <c r="E51" s="1414"/>
      <c r="F51" s="1415"/>
      <c r="G51" s="326"/>
      <c r="H51" s="326"/>
      <c r="I51" s="326"/>
      <c r="J51" s="556"/>
      <c r="K51" s="556"/>
      <c r="L51" s="1403"/>
      <c r="M51" s="2075"/>
      <c r="N51" s="2075"/>
      <c r="O51" s="2075"/>
      <c r="P51" s="326"/>
      <c r="Q51" s="326"/>
      <c r="R51" s="326"/>
      <c r="S51" s="326"/>
      <c r="T51" s="326"/>
      <c r="U51" s="326"/>
    </row>
    <row r="52" spans="1:23" ht="22.5" customHeight="1">
      <c r="A52" s="1427" t="s">
        <v>61</v>
      </c>
      <c r="B52" s="1455" t="s">
        <v>120</v>
      </c>
      <c r="C52" s="1455" t="s">
        <v>63</v>
      </c>
      <c r="D52" s="1455" t="s">
        <v>64</v>
      </c>
      <c r="E52" s="1455" t="s">
        <v>15</v>
      </c>
      <c r="F52" s="1428" t="s">
        <v>16</v>
      </c>
      <c r="G52" s="326"/>
      <c r="H52" s="326"/>
      <c r="I52" s="326"/>
      <c r="J52" s="326"/>
      <c r="K52" s="326"/>
      <c r="L52" s="326"/>
      <c r="M52" s="1408"/>
      <c r="N52" s="1408"/>
      <c r="O52" s="1408"/>
      <c r="P52" s="326"/>
      <c r="Q52" s="326"/>
      <c r="R52" s="326"/>
      <c r="S52" s="326"/>
      <c r="T52" s="326"/>
      <c r="U52" s="326"/>
    </row>
    <row r="53" spans="1:23" ht="12.95">
      <c r="A53" s="556" t="s">
        <v>121</v>
      </c>
      <c r="B53" s="326" t="s">
        <v>122</v>
      </c>
      <c r="C53" s="652">
        <v>7.2700000000000001E-2</v>
      </c>
      <c r="D53" s="745">
        <v>31.5</v>
      </c>
      <c r="E53" s="747">
        <v>0</v>
      </c>
      <c r="F53" s="1528">
        <f>D53+E53</f>
        <v>31.5</v>
      </c>
      <c r="G53" s="326"/>
      <c r="H53" s="326"/>
      <c r="I53" s="326"/>
      <c r="J53" s="326"/>
      <c r="K53" s="326"/>
      <c r="L53" s="326"/>
      <c r="M53" s="1408"/>
      <c r="N53" s="1408"/>
      <c r="O53" s="1408"/>
      <c r="P53" s="326"/>
      <c r="Q53" s="326"/>
      <c r="R53" s="326"/>
      <c r="S53" s="326"/>
      <c r="T53" s="326"/>
      <c r="U53" s="326"/>
    </row>
    <row r="54" spans="1:23" ht="12.95">
      <c r="A54" s="556" t="s">
        <v>123</v>
      </c>
      <c r="B54" s="326" t="s">
        <v>124</v>
      </c>
      <c r="C54" s="652">
        <v>0.2021</v>
      </c>
      <c r="D54" s="745">
        <v>22.9</v>
      </c>
      <c r="E54" s="747">
        <v>0</v>
      </c>
      <c r="F54" s="1528">
        <f t="shared" ref="F54:F83" si="3">D54+E54</f>
        <v>22.9</v>
      </c>
      <c r="G54" s="326"/>
      <c r="H54" s="326"/>
      <c r="I54" s="326"/>
      <c r="J54" s="326"/>
      <c r="K54" s="326"/>
      <c r="L54" s="326"/>
      <c r="M54" s="1408"/>
      <c r="N54" s="1408"/>
      <c r="O54" s="1408"/>
      <c r="P54" s="326"/>
      <c r="Q54" s="326"/>
      <c r="R54" s="326"/>
      <c r="S54" s="326"/>
      <c r="T54" s="326"/>
      <c r="U54" s="326"/>
    </row>
    <row r="55" spans="1:23" ht="12.95">
      <c r="A55" s="568" t="s">
        <v>125</v>
      </c>
      <c r="B55" s="326" t="s">
        <v>126</v>
      </c>
      <c r="C55" s="790">
        <v>0.12</v>
      </c>
      <c r="D55" s="870">
        <v>17.3</v>
      </c>
      <c r="E55" s="870">
        <v>0</v>
      </c>
      <c r="F55" s="1529">
        <f t="shared" si="3"/>
        <v>17.3</v>
      </c>
      <c r="G55" s="326"/>
      <c r="H55" s="326"/>
      <c r="I55" s="326"/>
      <c r="J55" s="326"/>
      <c r="K55" s="326"/>
      <c r="L55" s="326"/>
      <c r="M55" s="1408"/>
      <c r="N55" s="1408"/>
      <c r="O55" s="1408"/>
      <c r="P55" s="326"/>
      <c r="Q55" s="326"/>
      <c r="R55" s="326"/>
      <c r="S55" s="326"/>
      <c r="T55" s="326"/>
      <c r="U55" s="326"/>
    </row>
    <row r="56" spans="1:23">
      <c r="A56" s="794" t="s">
        <v>127</v>
      </c>
      <c r="B56" s="794" t="s">
        <v>126</v>
      </c>
      <c r="C56" s="744">
        <v>0.12</v>
      </c>
      <c r="D56" s="745">
        <v>4.1326409891304348</v>
      </c>
      <c r="E56" s="745">
        <v>0</v>
      </c>
      <c r="F56" s="1528">
        <f t="shared" si="3"/>
        <v>4.1326409891304348</v>
      </c>
      <c r="G56" s="326"/>
      <c r="H56" s="326"/>
      <c r="I56" s="326"/>
      <c r="J56" s="326"/>
      <c r="K56" s="326"/>
      <c r="L56" s="326"/>
      <c r="M56" s="1408"/>
      <c r="N56" s="1408"/>
      <c r="O56" s="1408"/>
      <c r="P56" s="326"/>
      <c r="Q56" s="326"/>
      <c r="R56" s="326"/>
      <c r="S56" s="326"/>
      <c r="T56" s="326"/>
      <c r="U56" s="326"/>
    </row>
    <row r="57" spans="1:23">
      <c r="A57" s="794" t="s">
        <v>128</v>
      </c>
      <c r="B57" s="794" t="s">
        <v>126</v>
      </c>
      <c r="C57" s="744">
        <v>0.12</v>
      </c>
      <c r="D57" s="745">
        <v>7</v>
      </c>
      <c r="E57" s="745">
        <v>0</v>
      </c>
      <c r="F57" s="1528">
        <f t="shared" si="3"/>
        <v>7</v>
      </c>
      <c r="G57" s="326"/>
      <c r="H57" s="326"/>
      <c r="I57" s="326"/>
      <c r="J57" s="326"/>
      <c r="K57" s="326"/>
      <c r="L57" s="326"/>
      <c r="M57" s="1408"/>
      <c r="N57" s="1408"/>
      <c r="O57" s="1408"/>
      <c r="P57" s="326"/>
      <c r="Q57" s="326"/>
      <c r="R57" s="326"/>
      <c r="S57" s="326"/>
      <c r="T57" s="326"/>
      <c r="U57" s="326"/>
    </row>
    <row r="58" spans="1:23">
      <c r="A58" s="794" t="s">
        <v>130</v>
      </c>
      <c r="B58" s="794" t="s">
        <v>126</v>
      </c>
      <c r="C58" s="744">
        <v>0.12</v>
      </c>
      <c r="D58" s="745">
        <v>2.5</v>
      </c>
      <c r="E58" s="745">
        <v>0</v>
      </c>
      <c r="F58" s="1528">
        <f t="shared" si="3"/>
        <v>2.5</v>
      </c>
      <c r="G58" s="326"/>
      <c r="H58" s="326"/>
      <c r="I58" s="326"/>
      <c r="J58" s="326"/>
      <c r="K58" s="326"/>
      <c r="L58" s="326"/>
      <c r="M58" s="1408"/>
      <c r="N58" s="1408"/>
      <c r="O58" s="1408"/>
      <c r="P58" s="326"/>
      <c r="Q58" s="326"/>
      <c r="R58" s="326"/>
      <c r="S58" s="326"/>
      <c r="T58" s="326"/>
      <c r="U58" s="326"/>
    </row>
    <row r="59" spans="1:23">
      <c r="A59" s="794" t="s">
        <v>131</v>
      </c>
      <c r="B59" s="794" t="s">
        <v>126</v>
      </c>
      <c r="C59" s="744">
        <v>0.12</v>
      </c>
      <c r="D59" s="745">
        <v>3.7075214565217389</v>
      </c>
      <c r="E59" s="745">
        <v>0</v>
      </c>
      <c r="F59" s="1528">
        <f t="shared" si="3"/>
        <v>3.7075214565217389</v>
      </c>
      <c r="G59" s="326"/>
      <c r="H59" s="326"/>
      <c r="I59" s="326"/>
      <c r="J59" s="326"/>
      <c r="K59" s="326"/>
      <c r="L59" s="326"/>
      <c r="M59" s="1408"/>
      <c r="N59" s="1408"/>
      <c r="O59" s="1408"/>
      <c r="P59" s="326"/>
      <c r="Q59" s="326"/>
      <c r="R59" s="326"/>
      <c r="S59" s="326"/>
      <c r="T59" s="326"/>
      <c r="U59" s="326"/>
    </row>
    <row r="60" spans="1:23" ht="12.95">
      <c r="A60" s="568" t="s">
        <v>132</v>
      </c>
      <c r="B60" s="326" t="s">
        <v>126</v>
      </c>
      <c r="C60" s="790">
        <v>0.2215</v>
      </c>
      <c r="D60" s="1530">
        <v>85.6</v>
      </c>
      <c r="E60" s="1530">
        <v>0</v>
      </c>
      <c r="F60" s="1530">
        <f t="shared" si="3"/>
        <v>85.6</v>
      </c>
      <c r="G60" s="326"/>
      <c r="H60" s="326"/>
      <c r="I60" s="326"/>
      <c r="J60" s="326"/>
      <c r="K60" s="326"/>
      <c r="L60" s="326"/>
      <c r="M60" s="1408"/>
      <c r="N60" s="1408"/>
      <c r="O60" s="1408"/>
      <c r="P60" s="326"/>
      <c r="Q60" s="326"/>
      <c r="R60" s="326"/>
      <c r="S60" s="326"/>
      <c r="T60" s="326"/>
      <c r="U60" s="326"/>
    </row>
    <row r="61" spans="1:23">
      <c r="A61" s="794" t="s">
        <v>133</v>
      </c>
      <c r="B61" s="794" t="s">
        <v>126</v>
      </c>
      <c r="C61" s="652">
        <v>0.2215</v>
      </c>
      <c r="D61" s="745">
        <v>21.202442855555599</v>
      </c>
      <c r="E61" s="745">
        <v>0</v>
      </c>
      <c r="F61" s="1528">
        <f t="shared" si="3"/>
        <v>21.202442855555599</v>
      </c>
      <c r="G61" s="326"/>
      <c r="H61" s="326"/>
      <c r="I61" s="326"/>
      <c r="J61" s="326"/>
      <c r="K61" s="326"/>
      <c r="L61" s="326"/>
      <c r="M61" s="326"/>
      <c r="N61" s="326"/>
      <c r="O61" s="326"/>
      <c r="P61" s="326"/>
      <c r="Q61" s="326"/>
      <c r="R61" s="326"/>
      <c r="S61" s="326"/>
      <c r="T61" s="326"/>
      <c r="U61" s="326"/>
    </row>
    <row r="62" spans="1:23">
      <c r="A62" s="794" t="s">
        <v>134</v>
      </c>
      <c r="B62" s="794" t="s">
        <v>126</v>
      </c>
      <c r="C62" s="652">
        <v>0.2215</v>
      </c>
      <c r="D62" s="745">
        <v>25.8408647222222</v>
      </c>
      <c r="E62" s="745">
        <v>0</v>
      </c>
      <c r="F62" s="1528">
        <f t="shared" si="3"/>
        <v>25.8408647222222</v>
      </c>
      <c r="G62" s="326"/>
      <c r="H62" s="326"/>
      <c r="I62" s="326"/>
      <c r="J62" s="326"/>
      <c r="K62" s="326"/>
      <c r="L62" s="326"/>
      <c r="M62" s="326"/>
      <c r="N62" s="326"/>
      <c r="O62" s="326"/>
      <c r="P62" s="326"/>
      <c r="Q62" s="326"/>
      <c r="R62" s="326"/>
      <c r="S62" s="326"/>
      <c r="T62" s="326"/>
      <c r="U62" s="326"/>
    </row>
    <row r="63" spans="1:23">
      <c r="A63" s="794" t="s">
        <v>135</v>
      </c>
      <c r="B63" s="794" t="s">
        <v>126</v>
      </c>
      <c r="C63" s="652">
        <v>0.2215</v>
      </c>
      <c r="D63" s="745">
        <v>13.0960323555556</v>
      </c>
      <c r="E63" s="745">
        <v>0</v>
      </c>
      <c r="F63" s="1431">
        <f t="shared" si="3"/>
        <v>13.0960323555556</v>
      </c>
      <c r="G63" s="326"/>
      <c r="H63" s="326"/>
      <c r="I63" s="326"/>
      <c r="J63" s="326"/>
      <c r="K63" s="326"/>
      <c r="L63" s="326"/>
      <c r="M63" s="326"/>
      <c r="N63" s="326"/>
      <c r="O63" s="326"/>
      <c r="P63" s="326"/>
      <c r="Q63" s="326"/>
      <c r="R63" s="326"/>
      <c r="S63" s="326"/>
      <c r="T63" s="326"/>
      <c r="U63" s="326"/>
    </row>
    <row r="64" spans="1:23">
      <c r="A64" s="794" t="s">
        <v>136</v>
      </c>
      <c r="B64" s="794" t="s">
        <v>126</v>
      </c>
      <c r="C64" s="652">
        <v>0.2215</v>
      </c>
      <c r="D64" s="745">
        <v>18.3357319666667</v>
      </c>
      <c r="E64" s="745">
        <v>0</v>
      </c>
      <c r="F64" s="1431">
        <f t="shared" si="3"/>
        <v>18.3357319666667</v>
      </c>
      <c r="G64" s="326"/>
      <c r="H64" s="326"/>
      <c r="I64" s="326"/>
      <c r="J64" s="326"/>
      <c r="K64" s="326"/>
      <c r="L64" s="326"/>
      <c r="M64" s="326"/>
      <c r="N64" s="326"/>
      <c r="O64" s="326"/>
      <c r="P64" s="326"/>
      <c r="Q64" s="326"/>
      <c r="R64" s="326"/>
      <c r="S64" s="326"/>
      <c r="T64" s="326"/>
      <c r="U64" s="326"/>
    </row>
    <row r="65" spans="1:21">
      <c r="A65" s="794" t="s">
        <v>137</v>
      </c>
      <c r="B65" s="794" t="s">
        <v>126</v>
      </c>
      <c r="C65" s="652">
        <v>0.2215</v>
      </c>
      <c r="D65" s="745">
        <v>7.1577661333333298</v>
      </c>
      <c r="E65" s="745">
        <v>0</v>
      </c>
      <c r="F65" s="1431">
        <f t="shared" si="3"/>
        <v>7.1577661333333298</v>
      </c>
      <c r="G65" s="326"/>
      <c r="H65" s="326"/>
      <c r="I65" s="326"/>
      <c r="J65" s="326"/>
      <c r="K65" s="326"/>
      <c r="L65" s="326"/>
      <c r="M65" s="326"/>
      <c r="N65" s="326"/>
      <c r="O65" s="326"/>
      <c r="P65" s="326"/>
      <c r="Q65" s="326"/>
      <c r="R65" s="326"/>
      <c r="S65" s="326"/>
      <c r="T65" s="326"/>
      <c r="U65" s="326"/>
    </row>
    <row r="66" spans="1:21" ht="12.95">
      <c r="A66" s="556" t="s">
        <v>138</v>
      </c>
      <c r="B66" s="326" t="s">
        <v>126</v>
      </c>
      <c r="C66" s="790">
        <v>0.1333</v>
      </c>
      <c r="D66" s="870">
        <v>8</v>
      </c>
      <c r="E66" s="490">
        <v>0</v>
      </c>
      <c r="F66" s="1517">
        <f t="shared" si="3"/>
        <v>8</v>
      </c>
      <c r="G66" s="326"/>
      <c r="H66" s="326"/>
      <c r="I66" s="326"/>
      <c r="J66" s="326"/>
      <c r="K66" s="326"/>
      <c r="L66" s="326"/>
      <c r="M66" s="326"/>
      <c r="N66" s="326"/>
      <c r="O66" s="326"/>
      <c r="P66" s="326"/>
      <c r="Q66" s="326"/>
      <c r="R66" s="326"/>
      <c r="S66" s="326"/>
      <c r="T66" s="326"/>
      <c r="U66" s="326"/>
    </row>
    <row r="67" spans="1:21">
      <c r="A67" s="1430" t="s">
        <v>141</v>
      </c>
      <c r="B67" s="326" t="s">
        <v>140</v>
      </c>
      <c r="C67" s="653">
        <v>0.3</v>
      </c>
      <c r="D67" s="780">
        <v>6.3982196333333299</v>
      </c>
      <c r="E67" s="780">
        <v>1.23802035555556</v>
      </c>
      <c r="F67" s="1431">
        <f t="shared" si="3"/>
        <v>7.6362399888888897</v>
      </c>
      <c r="G67" s="326"/>
      <c r="H67" s="326"/>
      <c r="I67" s="326"/>
      <c r="J67" s="326"/>
      <c r="K67" s="326"/>
      <c r="L67" s="326"/>
      <c r="M67" s="326"/>
      <c r="N67" s="326"/>
      <c r="O67" s="326"/>
      <c r="P67" s="326"/>
      <c r="Q67" s="326"/>
      <c r="R67" s="326"/>
      <c r="S67" s="326"/>
      <c r="T67" s="326"/>
      <c r="U67" s="326"/>
    </row>
    <row r="68" spans="1:21">
      <c r="A68" s="1430" t="s">
        <v>216</v>
      </c>
      <c r="B68" s="326" t="s">
        <v>143</v>
      </c>
      <c r="C68" s="653">
        <v>0.65700000000000003</v>
      </c>
      <c r="D68" s="780">
        <v>0.395317822222222</v>
      </c>
      <c r="E68" s="780">
        <v>0</v>
      </c>
      <c r="F68" s="1431">
        <f t="shared" si="3"/>
        <v>0.395317822222222</v>
      </c>
      <c r="G68" s="326"/>
      <c r="H68" s="326"/>
      <c r="I68" s="326"/>
      <c r="J68" s="326"/>
      <c r="K68" s="326"/>
      <c r="L68" s="326"/>
      <c r="M68" s="326"/>
      <c r="N68" s="326"/>
      <c r="O68" s="326"/>
      <c r="P68" s="326"/>
      <c r="Q68" s="326"/>
      <c r="R68" s="326"/>
      <c r="S68" s="326"/>
      <c r="T68" s="326"/>
      <c r="U68" s="326"/>
    </row>
    <row r="69" spans="1:21">
      <c r="A69" s="1430" t="s">
        <v>217</v>
      </c>
      <c r="B69" s="326" t="s">
        <v>194</v>
      </c>
      <c r="C69" s="1516">
        <v>0.36499999999999999</v>
      </c>
      <c r="D69" s="804">
        <v>0</v>
      </c>
      <c r="E69" s="780">
        <v>9.6423548333333304</v>
      </c>
      <c r="F69" s="1431">
        <f t="shared" si="3"/>
        <v>9.6423548333333304</v>
      </c>
      <c r="G69" s="326"/>
      <c r="H69" s="326"/>
      <c r="I69" s="326"/>
      <c r="J69" s="326"/>
      <c r="K69" s="326"/>
      <c r="L69" s="326"/>
      <c r="M69" s="326"/>
      <c r="N69" s="326"/>
      <c r="O69" s="326"/>
      <c r="P69" s="326"/>
      <c r="Q69" s="326"/>
      <c r="R69" s="326"/>
      <c r="S69" s="326"/>
      <c r="T69" s="326"/>
      <c r="U69" s="326"/>
    </row>
    <row r="70" spans="1:21">
      <c r="A70" s="1430" t="s">
        <v>146</v>
      </c>
      <c r="B70" s="326" t="s">
        <v>147</v>
      </c>
      <c r="C70" s="1516">
        <v>0.09</v>
      </c>
      <c r="D70" s="780">
        <v>11.9233102222222</v>
      </c>
      <c r="E70" s="804">
        <v>0</v>
      </c>
      <c r="F70" s="1431">
        <f t="shared" si="3"/>
        <v>11.9233102222222</v>
      </c>
      <c r="G70" s="326"/>
      <c r="H70" s="326"/>
      <c r="I70" s="326"/>
      <c r="J70" s="326"/>
      <c r="K70" s="326"/>
      <c r="L70" s="326"/>
      <c r="M70" s="326"/>
      <c r="N70" s="326"/>
      <c r="O70" s="326"/>
      <c r="P70" s="326"/>
      <c r="Q70" s="326"/>
      <c r="R70" s="326"/>
      <c r="S70" s="326"/>
      <c r="T70" s="326"/>
      <c r="U70" s="326"/>
    </row>
    <row r="71" spans="1:21">
      <c r="A71" s="1430" t="s">
        <v>148</v>
      </c>
      <c r="B71" s="326" t="s">
        <v>147</v>
      </c>
      <c r="C71" s="652">
        <v>0.05</v>
      </c>
      <c r="D71" s="780">
        <v>3.16586643333333</v>
      </c>
      <c r="E71" s="804">
        <v>0</v>
      </c>
      <c r="F71" s="1431">
        <f t="shared" si="3"/>
        <v>3.16586643333333</v>
      </c>
      <c r="G71" s="326"/>
      <c r="H71" s="326"/>
      <c r="I71" s="326"/>
      <c r="J71" s="326"/>
      <c r="K71" s="326"/>
      <c r="L71" s="326"/>
      <c r="M71" s="326"/>
      <c r="N71" s="326"/>
      <c r="O71" s="326"/>
      <c r="P71" s="326"/>
      <c r="Q71" s="326"/>
      <c r="R71" s="326"/>
      <c r="S71" s="326"/>
      <c r="T71" s="326"/>
      <c r="U71" s="326"/>
    </row>
    <row r="72" spans="1:21">
      <c r="A72" s="1430" t="s">
        <v>149</v>
      </c>
      <c r="B72" s="326" t="s">
        <v>147</v>
      </c>
      <c r="C72" s="652">
        <v>9.2600000000000002E-2</v>
      </c>
      <c r="D72" s="780">
        <v>2.8212553444444399</v>
      </c>
      <c r="E72" s="804">
        <v>0</v>
      </c>
      <c r="F72" s="1431">
        <f t="shared" si="3"/>
        <v>2.8212553444444399</v>
      </c>
      <c r="G72" s="326"/>
      <c r="H72" s="326"/>
      <c r="I72" s="326"/>
      <c r="J72" s="326"/>
      <c r="K72" s="326"/>
      <c r="L72" s="326"/>
      <c r="M72" s="326"/>
      <c r="N72" s="326"/>
      <c r="O72" s="326"/>
      <c r="P72" s="326"/>
      <c r="Q72" s="326"/>
      <c r="R72" s="326"/>
      <c r="S72" s="326"/>
      <c r="T72" s="326"/>
      <c r="U72" s="326"/>
    </row>
    <row r="73" spans="1:21">
      <c r="A73" s="1430" t="s">
        <v>150</v>
      </c>
      <c r="B73" s="326" t="s">
        <v>151</v>
      </c>
      <c r="C73" s="1516">
        <v>0.45900000000000002</v>
      </c>
      <c r="D73" s="780">
        <v>16.327509888888891</v>
      </c>
      <c r="E73" s="804">
        <v>0</v>
      </c>
      <c r="F73" s="1431">
        <f t="shared" si="3"/>
        <v>16.327509888888891</v>
      </c>
      <c r="G73" s="326"/>
      <c r="H73" s="326"/>
      <c r="I73" s="326"/>
      <c r="J73" s="326"/>
      <c r="K73" s="326"/>
      <c r="L73" s="326"/>
      <c r="M73" s="326"/>
      <c r="N73" s="326"/>
      <c r="O73" s="326"/>
      <c r="P73" s="326"/>
      <c r="Q73" s="326"/>
      <c r="R73" s="326"/>
      <c r="S73" s="326"/>
      <c r="T73" s="326"/>
      <c r="U73" s="326"/>
    </row>
    <row r="74" spans="1:21">
      <c r="A74" s="1430" t="s">
        <v>152</v>
      </c>
      <c r="B74" s="326" t="s">
        <v>151</v>
      </c>
      <c r="C74" s="652">
        <v>0.31850000000000001</v>
      </c>
      <c r="D74" s="804">
        <v>0</v>
      </c>
      <c r="E74" s="780">
        <v>35.858608955555603</v>
      </c>
      <c r="F74" s="1431">
        <f t="shared" si="3"/>
        <v>35.858608955555603</v>
      </c>
      <c r="G74" s="326"/>
      <c r="H74" s="326"/>
      <c r="I74" s="326"/>
      <c r="J74" s="326"/>
      <c r="K74" s="326"/>
      <c r="L74" s="326"/>
      <c r="M74" s="326"/>
      <c r="N74" s="326"/>
      <c r="O74" s="326"/>
      <c r="P74" s="326"/>
      <c r="Q74" s="326"/>
      <c r="R74" s="326"/>
      <c r="S74" s="326"/>
      <c r="T74" s="326"/>
      <c r="U74" s="326"/>
    </row>
    <row r="75" spans="1:21">
      <c r="A75" s="1430" t="s">
        <v>235</v>
      </c>
      <c r="B75" s="326" t="s">
        <v>236</v>
      </c>
      <c r="C75" s="652">
        <v>0.3</v>
      </c>
      <c r="D75" s="780">
        <v>10.114561233333299</v>
      </c>
      <c r="E75" s="804">
        <v>0</v>
      </c>
      <c r="F75" s="1431">
        <f t="shared" si="3"/>
        <v>10.114561233333299</v>
      </c>
      <c r="G75" s="326"/>
      <c r="H75" s="326"/>
      <c r="I75" s="326"/>
      <c r="J75" s="326"/>
      <c r="K75" s="326"/>
      <c r="L75" s="326"/>
      <c r="M75" s="326"/>
      <c r="N75" s="326"/>
      <c r="O75" s="326"/>
      <c r="P75" s="326"/>
      <c r="Q75" s="326"/>
      <c r="R75" s="326"/>
      <c r="S75" s="326"/>
      <c r="T75" s="326"/>
      <c r="U75" s="326"/>
    </row>
    <row r="76" spans="1:21">
      <c r="A76" s="1430" t="s">
        <v>245</v>
      </c>
      <c r="B76" s="326" t="s">
        <v>236</v>
      </c>
      <c r="C76" s="652">
        <v>0.49</v>
      </c>
      <c r="D76" s="780">
        <v>12.041787988888901</v>
      </c>
      <c r="E76" s="804">
        <v>0</v>
      </c>
      <c r="F76" s="1431">
        <f t="shared" si="3"/>
        <v>12.041787988888901</v>
      </c>
      <c r="G76" s="326"/>
      <c r="H76" s="326"/>
      <c r="I76" s="326"/>
      <c r="J76" s="326"/>
      <c r="K76" s="326"/>
      <c r="L76" s="326"/>
      <c r="M76" s="326"/>
      <c r="N76" s="326"/>
      <c r="O76" s="326"/>
      <c r="P76" s="326"/>
      <c r="Q76" s="326"/>
      <c r="R76" s="326"/>
      <c r="S76" s="326"/>
      <c r="T76" s="326"/>
      <c r="U76" s="326"/>
    </row>
    <row r="77" spans="1:21">
      <c r="A77" s="1430" t="s">
        <v>153</v>
      </c>
      <c r="B77" s="326" t="s">
        <v>143</v>
      </c>
      <c r="C77" s="1516">
        <v>0.65110000000000001</v>
      </c>
      <c r="D77" s="780">
        <v>16.047949766666701</v>
      </c>
      <c r="E77" s="780">
        <v>0</v>
      </c>
      <c r="F77" s="1431">
        <f t="shared" si="3"/>
        <v>16.047949766666701</v>
      </c>
      <c r="G77" s="326"/>
      <c r="H77" s="326"/>
      <c r="I77" s="326"/>
      <c r="J77" s="326"/>
      <c r="K77" s="326"/>
      <c r="L77" s="326"/>
      <c r="M77" s="326"/>
      <c r="N77" s="326"/>
      <c r="O77" s="326"/>
      <c r="P77" s="326"/>
      <c r="Q77" s="326"/>
      <c r="R77" s="326"/>
      <c r="S77" s="326"/>
      <c r="T77" s="326"/>
      <c r="U77" s="326"/>
    </row>
    <row r="78" spans="1:21">
      <c r="A78" s="1430" t="s">
        <v>154</v>
      </c>
      <c r="B78" s="326" t="s">
        <v>155</v>
      </c>
      <c r="C78" s="1516">
        <v>0.1</v>
      </c>
      <c r="D78" s="780">
        <v>6.48272174444444</v>
      </c>
      <c r="E78" s="804">
        <v>0</v>
      </c>
      <c r="F78" s="1431">
        <f t="shared" si="3"/>
        <v>6.48272174444444</v>
      </c>
      <c r="G78" s="326"/>
      <c r="H78" s="326"/>
      <c r="I78" s="326"/>
      <c r="J78" s="326"/>
      <c r="K78" s="326"/>
      <c r="L78" s="326"/>
      <c r="M78" s="326"/>
      <c r="N78" s="326"/>
      <c r="O78" s="326"/>
      <c r="P78" s="326"/>
      <c r="Q78" s="326"/>
      <c r="R78" s="326"/>
      <c r="S78" s="326"/>
      <c r="T78" s="326"/>
      <c r="U78" s="326"/>
    </row>
    <row r="79" spans="1:21">
      <c r="A79" s="1430" t="s">
        <v>206</v>
      </c>
      <c r="B79" s="326" t="s">
        <v>157</v>
      </c>
      <c r="C79" s="1516">
        <v>0.6</v>
      </c>
      <c r="D79" s="780">
        <v>0</v>
      </c>
      <c r="E79" s="804">
        <v>0</v>
      </c>
      <c r="F79" s="1431">
        <f t="shared" si="3"/>
        <v>0</v>
      </c>
      <c r="G79" s="326"/>
      <c r="H79" s="326"/>
      <c r="I79" s="326"/>
      <c r="J79" s="326"/>
      <c r="K79" s="326"/>
      <c r="L79" s="326"/>
      <c r="M79" s="326"/>
      <c r="N79" s="326"/>
      <c r="O79" s="326"/>
      <c r="P79" s="326"/>
      <c r="Q79" s="326"/>
      <c r="R79" s="326"/>
      <c r="S79" s="326"/>
      <c r="T79" s="326"/>
      <c r="U79" s="326"/>
    </row>
    <row r="80" spans="1:21">
      <c r="A80" s="1430" t="s">
        <v>158</v>
      </c>
      <c r="B80" s="326" t="s">
        <v>157</v>
      </c>
      <c r="C80" s="1516">
        <v>0.25</v>
      </c>
      <c r="D80" s="780">
        <v>31.7117865111111</v>
      </c>
      <c r="E80" s="804">
        <v>4.2136774666666703</v>
      </c>
      <c r="F80" s="1431">
        <f t="shared" si="3"/>
        <v>35.925463977777767</v>
      </c>
      <c r="G80" s="326"/>
      <c r="H80" s="326"/>
      <c r="I80" s="326"/>
      <c r="J80" s="326"/>
      <c r="K80" s="326"/>
      <c r="L80" s="326"/>
      <c r="M80" s="326"/>
      <c r="N80" s="326"/>
      <c r="O80" s="326"/>
      <c r="P80" s="326"/>
      <c r="Q80" s="326"/>
      <c r="R80" s="326"/>
      <c r="S80" s="326"/>
      <c r="T80" s="326"/>
      <c r="U80" s="326"/>
    </row>
    <row r="81" spans="1:22">
      <c r="A81" s="1430" t="s">
        <v>246</v>
      </c>
      <c r="B81" s="326" t="s">
        <v>236</v>
      </c>
      <c r="C81" s="1516">
        <v>0.33329999999999999</v>
      </c>
      <c r="D81" s="780">
        <v>2.5041553777777787</v>
      </c>
      <c r="E81" s="780">
        <v>0.96043326666666695</v>
      </c>
      <c r="F81" s="1431">
        <f t="shared" si="3"/>
        <v>3.4645886444444458</v>
      </c>
      <c r="G81" s="326"/>
      <c r="H81" s="326"/>
      <c r="I81" s="326"/>
      <c r="J81" s="326"/>
      <c r="K81" s="326"/>
      <c r="L81" s="326"/>
      <c r="M81" s="326"/>
      <c r="N81" s="326"/>
      <c r="O81" s="326"/>
      <c r="P81" s="326"/>
      <c r="Q81" s="326"/>
      <c r="R81" s="326"/>
      <c r="S81" s="326"/>
      <c r="T81" s="326"/>
      <c r="U81" s="326"/>
    </row>
    <row r="82" spans="1:22">
      <c r="A82" s="1430" t="s">
        <v>220</v>
      </c>
      <c r="B82" s="326" t="s">
        <v>147</v>
      </c>
      <c r="C82" s="652">
        <v>0.15</v>
      </c>
      <c r="D82" s="780">
        <v>0</v>
      </c>
      <c r="E82" s="804">
        <v>0</v>
      </c>
      <c r="F82" s="1431">
        <f t="shared" si="3"/>
        <v>0</v>
      </c>
      <c r="G82" s="326"/>
      <c r="H82" s="326"/>
      <c r="I82" s="326"/>
      <c r="J82" s="326"/>
      <c r="K82" s="326"/>
      <c r="L82" s="326"/>
      <c r="M82" s="326"/>
      <c r="N82" s="326"/>
      <c r="O82" s="326"/>
      <c r="P82" s="326"/>
      <c r="Q82" s="326"/>
      <c r="R82" s="326"/>
      <c r="S82" s="326"/>
      <c r="T82" s="326"/>
      <c r="U82" s="326"/>
    </row>
    <row r="83" spans="1:22">
      <c r="A83" s="1430" t="s">
        <v>160</v>
      </c>
      <c r="B83" s="326" t="s">
        <v>143</v>
      </c>
      <c r="C83" s="652">
        <v>0.38</v>
      </c>
      <c r="D83" s="780">
        <v>1.9257554111111099</v>
      </c>
      <c r="E83" s="780">
        <v>1.7872554111111101</v>
      </c>
      <c r="F83" s="1431">
        <f t="shared" si="3"/>
        <v>3.7130108222222198</v>
      </c>
      <c r="G83" s="326"/>
      <c r="H83" s="326"/>
      <c r="I83" s="326"/>
      <c r="J83" s="326"/>
      <c r="K83" s="326"/>
      <c r="L83" s="326"/>
      <c r="M83" s="326"/>
      <c r="N83" s="326"/>
      <c r="O83" s="326"/>
      <c r="P83" s="326"/>
      <c r="Q83" s="326"/>
      <c r="R83" s="326"/>
      <c r="S83" s="326"/>
      <c r="T83" s="326"/>
      <c r="U83" s="326"/>
    </row>
    <row r="84" spans="1:22">
      <c r="A84" s="1443" t="s">
        <v>212</v>
      </c>
      <c r="B84" s="1444"/>
      <c r="C84" s="1518"/>
      <c r="D84" s="1519">
        <f>SUM(D53:D83)-D55-D60</f>
        <v>287.23319785676335</v>
      </c>
      <c r="E84" s="1519">
        <f>SUM(E53:E83)-E55-E60</f>
        <v>53.700350288888949</v>
      </c>
      <c r="F84" s="1519">
        <f>SUM(F53:F83)-F55-F60</f>
        <v>340.93354814565237</v>
      </c>
      <c r="G84" s="326"/>
      <c r="H84" s="326"/>
      <c r="I84" s="326"/>
      <c r="J84" s="326"/>
      <c r="K84" s="326"/>
      <c r="L84" s="326"/>
      <c r="M84" s="326"/>
      <c r="N84" s="326"/>
      <c r="O84" s="326"/>
      <c r="P84" s="326"/>
      <c r="Q84" s="326"/>
      <c r="R84" s="326"/>
      <c r="S84" s="326"/>
      <c r="T84" s="326"/>
      <c r="U84" s="326"/>
    </row>
    <row r="85" spans="1:22">
      <c r="A85" s="1408"/>
      <c r="B85" s="1408"/>
      <c r="C85" s="1408"/>
      <c r="D85" s="1408"/>
      <c r="E85" s="1408"/>
      <c r="F85" s="1408"/>
      <c r="G85" s="1408"/>
      <c r="H85" s="1408"/>
      <c r="I85" s="1408"/>
      <c r="J85" s="1408"/>
      <c r="K85" s="1408"/>
      <c r="L85" s="1408"/>
      <c r="M85" s="1408"/>
      <c r="N85" s="1408"/>
      <c r="O85" s="1408"/>
      <c r="P85" s="326"/>
      <c r="Q85" s="326"/>
      <c r="R85" s="326"/>
      <c r="S85" s="326"/>
      <c r="T85" s="326"/>
      <c r="U85" s="326"/>
      <c r="V85" s="326"/>
    </row>
    <row r="86" spans="1:22">
      <c r="A86" s="1408"/>
      <c r="B86" s="1408"/>
      <c r="C86" s="1408"/>
      <c r="D86" s="1408"/>
      <c r="E86" s="1408"/>
      <c r="F86" s="1408"/>
      <c r="G86" s="1408"/>
      <c r="H86" s="1408"/>
      <c r="I86" s="1408"/>
      <c r="J86" s="1408"/>
      <c r="K86" s="1408"/>
      <c r="L86" s="1408"/>
      <c r="M86" s="1408"/>
      <c r="N86" s="1408"/>
      <c r="O86" s="1408"/>
      <c r="P86" s="326"/>
      <c r="Q86" s="326"/>
      <c r="R86" s="326"/>
      <c r="S86" s="326"/>
      <c r="T86" s="326"/>
      <c r="U86" s="326"/>
      <c r="V86" s="326"/>
    </row>
    <row r="87" spans="1:22">
      <c r="A87" s="1408"/>
      <c r="B87" s="1408"/>
      <c r="C87" s="1408"/>
      <c r="D87" s="1408"/>
      <c r="E87" s="1408"/>
      <c r="F87" s="1408"/>
      <c r="G87" s="1408"/>
      <c r="H87" s="1408"/>
      <c r="I87" s="1408"/>
      <c r="J87" s="1408"/>
      <c r="K87" s="1408"/>
      <c r="L87" s="1408"/>
      <c r="M87" s="1408"/>
      <c r="N87" s="1408"/>
      <c r="O87" s="1408"/>
      <c r="P87" s="326"/>
      <c r="Q87" s="326"/>
      <c r="R87" s="326"/>
      <c r="S87" s="326"/>
      <c r="T87" s="326"/>
      <c r="U87" s="326"/>
      <c r="V87" s="326"/>
    </row>
    <row r="88" spans="1:22">
      <c r="A88" s="1408"/>
      <c r="B88" s="1408"/>
      <c r="C88" s="1408"/>
      <c r="D88" s="1408"/>
      <c r="E88" s="1408"/>
      <c r="F88" s="1408"/>
      <c r="G88" s="1408"/>
      <c r="H88" s="1408"/>
      <c r="I88" s="1408"/>
      <c r="J88" s="1408"/>
      <c r="K88" s="1408"/>
      <c r="L88" s="1408"/>
      <c r="M88" s="1408"/>
      <c r="N88" s="1408"/>
      <c r="O88" s="1408"/>
      <c r="P88" s="326"/>
      <c r="Q88" s="326"/>
      <c r="R88" s="326"/>
      <c r="S88" s="326"/>
      <c r="T88" s="326"/>
      <c r="U88" s="326"/>
      <c r="V88" s="326"/>
    </row>
    <row r="89" spans="1:22">
      <c r="A89" s="1408"/>
      <c r="B89" s="1408"/>
      <c r="C89" s="1408"/>
      <c r="D89" s="1408"/>
      <c r="E89" s="1408"/>
      <c r="F89" s="1408"/>
      <c r="G89" s="1408"/>
      <c r="H89" s="1408"/>
      <c r="I89" s="1408"/>
      <c r="J89" s="1408"/>
      <c r="K89" s="1408"/>
      <c r="L89" s="1408"/>
      <c r="M89" s="1408"/>
      <c r="N89" s="1408"/>
      <c r="O89" s="1408"/>
      <c r="U89" s="326"/>
      <c r="V89" s="326"/>
    </row>
    <row r="90" spans="1:22">
      <c r="A90" s="1408"/>
      <c r="B90" s="1408"/>
      <c r="C90" s="1408"/>
      <c r="D90" s="1408"/>
      <c r="E90" s="1408"/>
      <c r="F90" s="1408"/>
      <c r="G90" s="1408"/>
      <c r="H90" s="1408"/>
      <c r="I90" s="1408"/>
      <c r="J90" s="1408"/>
      <c r="K90" s="1408"/>
      <c r="L90" s="1408"/>
      <c r="M90" s="1408"/>
      <c r="N90" s="1408"/>
      <c r="O90" s="1408"/>
    </row>
    <row r="91" spans="1:22">
      <c r="A91" s="1408"/>
      <c r="B91" s="1408"/>
      <c r="C91" s="1408"/>
      <c r="D91" s="1408"/>
      <c r="E91" s="1408"/>
      <c r="F91" s="1408"/>
      <c r="G91" s="1408"/>
      <c r="H91" s="1408"/>
      <c r="I91" s="1408"/>
      <c r="J91" s="1408"/>
      <c r="K91" s="1408"/>
      <c r="L91" s="1408"/>
      <c r="M91" s="1408"/>
      <c r="N91" s="1408"/>
      <c r="O91" s="1408"/>
    </row>
    <row r="92" spans="1:22">
      <c r="A92" s="1408"/>
      <c r="B92" s="1408"/>
      <c r="C92" s="1408"/>
      <c r="D92" s="1408"/>
      <c r="E92" s="1408"/>
      <c r="F92" s="1408"/>
      <c r="G92" s="1408"/>
      <c r="H92" s="1408"/>
      <c r="I92" s="1408"/>
      <c r="J92" s="1408"/>
      <c r="K92" s="1408"/>
      <c r="L92" s="1408"/>
      <c r="M92" s="1408"/>
      <c r="N92" s="1408"/>
      <c r="O92" s="1408"/>
    </row>
    <row r="93" spans="1:22">
      <c r="A93" s="1408"/>
      <c r="B93" s="1408"/>
      <c r="C93" s="1408"/>
      <c r="D93" s="1408"/>
      <c r="E93" s="1408"/>
      <c r="F93" s="1408"/>
      <c r="G93" s="1408"/>
      <c r="H93" s="1408"/>
      <c r="I93" s="1408"/>
      <c r="J93" s="1408"/>
      <c r="K93" s="1408"/>
      <c r="L93" s="1408"/>
      <c r="M93" s="1408"/>
      <c r="N93" s="1408"/>
      <c r="O93" s="1408"/>
    </row>
    <row r="94" spans="1:22">
      <c r="A94" s="1408"/>
      <c r="B94" s="1408"/>
      <c r="C94" s="1408"/>
      <c r="D94" s="1408"/>
      <c r="E94" s="1408"/>
      <c r="F94" s="1408"/>
      <c r="G94" s="1408"/>
      <c r="H94" s="1408"/>
      <c r="I94" s="1408"/>
      <c r="J94" s="1408"/>
      <c r="K94" s="1408"/>
      <c r="L94" s="1408"/>
      <c r="M94" s="1408"/>
      <c r="N94" s="1408"/>
      <c r="O94" s="1408"/>
    </row>
    <row r="95" spans="1:22">
      <c r="A95" s="1408"/>
      <c r="B95" s="1408"/>
      <c r="C95" s="1408"/>
      <c r="D95" s="1408"/>
      <c r="E95" s="1408"/>
      <c r="F95" s="1408"/>
      <c r="G95" s="1408"/>
      <c r="H95" s="1408"/>
      <c r="I95" s="1408"/>
      <c r="J95" s="1408"/>
      <c r="K95" s="1408"/>
      <c r="L95" s="1408"/>
      <c r="M95" s="1408"/>
      <c r="N95" s="1408"/>
      <c r="O95" s="1408"/>
    </row>
    <row r="96" spans="1:22">
      <c r="A96" s="1408"/>
      <c r="B96" s="1408"/>
      <c r="C96" s="1408"/>
      <c r="D96" s="1408"/>
      <c r="E96" s="1408"/>
      <c r="F96" s="1408"/>
      <c r="G96" s="1408"/>
      <c r="H96" s="1408"/>
      <c r="I96" s="1408"/>
      <c r="J96" s="1408"/>
      <c r="K96" s="1408"/>
      <c r="L96" s="1408"/>
      <c r="M96" s="1408"/>
      <c r="N96" s="1408"/>
      <c r="O96" s="1408"/>
    </row>
    <row r="97" spans="1:15">
      <c r="A97" s="1408"/>
      <c r="B97" s="1408"/>
      <c r="C97" s="1408"/>
      <c r="D97" s="1408"/>
      <c r="E97" s="1408"/>
      <c r="F97" s="1408"/>
      <c r="G97" s="1408"/>
      <c r="H97" s="1408"/>
      <c r="I97" s="1408"/>
      <c r="J97" s="1408"/>
      <c r="K97" s="1408"/>
      <c r="L97" s="1408"/>
      <c r="M97" s="1408"/>
      <c r="N97" s="1408"/>
      <c r="O97" s="1408"/>
    </row>
    <row r="98" spans="1:15">
      <c r="A98" s="1408"/>
      <c r="B98" s="1408"/>
      <c r="C98" s="1408"/>
      <c r="D98" s="1408"/>
      <c r="E98" s="1408"/>
      <c r="F98" s="1408"/>
      <c r="G98" s="1408"/>
      <c r="H98" s="1408"/>
      <c r="I98" s="1408"/>
      <c r="J98" s="1408"/>
      <c r="K98" s="1408"/>
      <c r="L98" s="1408"/>
      <c r="M98" s="1408"/>
      <c r="N98" s="1408"/>
      <c r="O98" s="1408"/>
    </row>
    <row r="99" spans="1:15">
      <c r="A99" s="1408"/>
      <c r="B99" s="1408"/>
      <c r="C99" s="1408"/>
      <c r="D99" s="1408"/>
      <c r="E99" s="1408"/>
      <c r="F99" s="1408"/>
      <c r="G99" s="1408"/>
      <c r="H99" s="1408"/>
      <c r="I99" s="1408"/>
      <c r="J99" s="1408"/>
      <c r="K99" s="1408"/>
      <c r="L99" s="1408"/>
      <c r="M99" s="1408"/>
      <c r="N99" s="1408"/>
      <c r="O99" s="1408"/>
    </row>
    <row r="100" spans="1:15">
      <c r="A100" s="1408"/>
      <c r="B100" s="1408"/>
      <c r="C100" s="1408"/>
      <c r="D100" s="1408"/>
      <c r="E100" s="1408"/>
      <c r="F100" s="1408"/>
      <c r="G100" s="1408"/>
      <c r="H100" s="1408"/>
      <c r="I100" s="1408"/>
      <c r="J100" s="1408"/>
      <c r="K100" s="1408"/>
      <c r="L100" s="1408"/>
      <c r="M100" s="1408"/>
      <c r="N100" s="1408"/>
      <c r="O100" s="1408"/>
    </row>
    <row r="101" spans="1:15">
      <c r="A101" s="1408"/>
      <c r="B101" s="1408"/>
      <c r="C101" s="1408"/>
      <c r="D101" s="1408"/>
      <c r="E101" s="1408"/>
      <c r="F101" s="1408"/>
      <c r="G101" s="1408"/>
      <c r="H101" s="1408"/>
      <c r="I101" s="1408"/>
      <c r="J101" s="1408"/>
      <c r="K101" s="1408"/>
      <c r="L101" s="1408"/>
      <c r="M101" s="1408"/>
      <c r="N101" s="1408"/>
      <c r="O101" s="1408"/>
    </row>
    <row r="102" spans="1:15">
      <c r="A102" s="1408"/>
      <c r="B102" s="1408"/>
      <c r="C102" s="1408"/>
      <c r="D102" s="1408"/>
      <c r="E102" s="1408"/>
      <c r="F102" s="1408"/>
      <c r="G102" s="1408"/>
      <c r="H102" s="1408"/>
      <c r="I102" s="1408"/>
      <c r="J102" s="1408"/>
      <c r="K102" s="1408"/>
      <c r="L102" s="1408"/>
      <c r="M102" s="1408"/>
      <c r="N102" s="1408"/>
      <c r="O102" s="1408"/>
    </row>
    <row r="103" spans="1:15">
      <c r="A103" s="1408"/>
      <c r="B103" s="1408"/>
      <c r="C103" s="1408"/>
      <c r="D103" s="1408"/>
      <c r="E103" s="1408"/>
      <c r="F103" s="1408"/>
      <c r="G103" s="1408"/>
      <c r="H103" s="1408"/>
      <c r="I103" s="1408"/>
      <c r="J103" s="1408"/>
      <c r="K103" s="1408"/>
      <c r="L103" s="1408"/>
      <c r="M103" s="1408"/>
      <c r="N103" s="1408"/>
      <c r="O103" s="1408"/>
    </row>
    <row r="104" spans="1:15">
      <c r="A104" s="1408"/>
      <c r="B104" s="1408"/>
      <c r="C104" s="1408"/>
      <c r="D104" s="1408"/>
      <c r="E104" s="1408"/>
      <c r="F104" s="1408"/>
      <c r="G104" s="1408"/>
      <c r="H104" s="1408"/>
      <c r="I104" s="1408"/>
      <c r="J104" s="1408"/>
      <c r="K104" s="1408"/>
      <c r="L104" s="1408"/>
      <c r="M104" s="1408"/>
      <c r="N104" s="1408"/>
      <c r="O104" s="1408"/>
    </row>
    <row r="105" spans="1:15">
      <c r="A105" s="1408"/>
      <c r="B105" s="1408"/>
      <c r="C105" s="1408"/>
      <c r="D105" s="1408"/>
      <c r="E105" s="1408"/>
      <c r="F105" s="1408"/>
      <c r="G105" s="1408"/>
      <c r="H105" s="1408"/>
      <c r="I105" s="1408"/>
      <c r="J105" s="1408"/>
      <c r="K105" s="1408"/>
      <c r="L105" s="1408"/>
      <c r="M105" s="1408"/>
      <c r="N105" s="1408"/>
      <c r="O105" s="1408"/>
    </row>
    <row r="106" spans="1:15">
      <c r="A106" s="1408"/>
      <c r="B106" s="1408"/>
      <c r="C106" s="1408"/>
      <c r="D106" s="1408"/>
      <c r="E106" s="1408"/>
      <c r="F106" s="1408"/>
      <c r="G106" s="1408"/>
      <c r="H106" s="1408"/>
      <c r="I106" s="1408"/>
      <c r="J106" s="1408"/>
      <c r="K106" s="1408"/>
      <c r="L106" s="1408"/>
      <c r="M106" s="1408"/>
      <c r="N106" s="1408"/>
      <c r="O106" s="1408"/>
    </row>
    <row r="107" spans="1:15">
      <c r="A107" s="1408"/>
      <c r="B107" s="1408"/>
      <c r="C107" s="1408"/>
      <c r="D107" s="1408"/>
      <c r="E107" s="1408"/>
      <c r="F107" s="1408"/>
      <c r="G107" s="1408"/>
      <c r="H107" s="1408"/>
      <c r="I107" s="1408"/>
      <c r="J107" s="1408"/>
      <c r="K107" s="1408"/>
      <c r="L107" s="1408"/>
      <c r="M107" s="1408"/>
      <c r="N107" s="1408"/>
      <c r="O107" s="1408"/>
    </row>
    <row r="108" spans="1:15">
      <c r="A108" s="1408"/>
      <c r="B108" s="1408"/>
      <c r="C108" s="1408"/>
      <c r="D108" s="1408"/>
      <c r="E108" s="1408"/>
      <c r="F108" s="1408"/>
      <c r="G108" s="1408"/>
      <c r="H108" s="1408"/>
      <c r="I108" s="1408"/>
      <c r="J108" s="1408"/>
      <c r="K108" s="1408"/>
      <c r="L108" s="1408"/>
      <c r="M108" s="1408"/>
      <c r="N108" s="1408"/>
      <c r="O108" s="1408"/>
    </row>
    <row r="109" spans="1:15">
      <c r="A109" s="1408"/>
      <c r="B109" s="1408"/>
      <c r="C109" s="1408"/>
      <c r="D109" s="1408"/>
      <c r="E109" s="1408"/>
      <c r="F109" s="1408"/>
      <c r="G109" s="1408"/>
      <c r="H109" s="1408"/>
      <c r="I109" s="1408"/>
      <c r="J109" s="1408"/>
      <c r="K109" s="1408"/>
      <c r="L109" s="1408"/>
      <c r="M109" s="1408"/>
      <c r="N109" s="1408"/>
      <c r="O109" s="1408"/>
    </row>
    <row r="110" spans="1:15">
      <c r="A110" s="1408"/>
      <c r="B110" s="1408"/>
      <c r="C110" s="1408"/>
      <c r="D110" s="1408"/>
      <c r="E110" s="1408"/>
      <c r="F110" s="1408"/>
      <c r="G110" s="1408"/>
      <c r="H110" s="1408"/>
      <c r="I110" s="1408"/>
      <c r="J110" s="1408"/>
      <c r="K110" s="1408"/>
      <c r="L110" s="1408"/>
      <c r="M110" s="1408"/>
      <c r="N110" s="1408"/>
      <c r="O110" s="1408"/>
    </row>
    <row r="111" spans="1:15">
      <c r="A111" s="1408"/>
      <c r="B111" s="1408"/>
      <c r="C111" s="1408"/>
      <c r="D111" s="1408"/>
      <c r="E111" s="1408"/>
      <c r="F111" s="1408"/>
      <c r="G111" s="1408"/>
      <c r="H111" s="1408"/>
      <c r="I111" s="1408"/>
      <c r="J111" s="1408"/>
      <c r="K111" s="1408"/>
      <c r="L111" s="1408"/>
      <c r="M111" s="1408"/>
      <c r="N111" s="1408"/>
      <c r="O111" s="1408"/>
    </row>
    <row r="112" spans="1:15">
      <c r="A112" s="1408"/>
      <c r="B112" s="1408"/>
      <c r="C112" s="1408"/>
      <c r="D112" s="1408"/>
      <c r="E112" s="1408"/>
      <c r="F112" s="1408"/>
      <c r="G112" s="1408"/>
      <c r="H112" s="1408"/>
      <c r="I112" s="1408"/>
      <c r="J112" s="1408"/>
      <c r="K112" s="1408"/>
      <c r="L112" s="1408"/>
      <c r="M112" s="1408"/>
      <c r="N112" s="1408"/>
      <c r="O112" s="1408"/>
    </row>
    <row r="113" spans="1:15">
      <c r="A113" s="1408"/>
      <c r="B113" s="1408"/>
      <c r="C113" s="1408"/>
      <c r="D113" s="1408"/>
      <c r="E113" s="1408"/>
      <c r="F113" s="1408"/>
      <c r="G113" s="1408"/>
      <c r="H113" s="1408"/>
      <c r="I113" s="1408"/>
      <c r="J113" s="1408"/>
      <c r="K113" s="1408"/>
      <c r="L113" s="1408"/>
      <c r="M113" s="1408"/>
      <c r="N113" s="1408"/>
      <c r="O113" s="1408"/>
    </row>
    <row r="114" spans="1:15">
      <c r="A114" s="1408"/>
      <c r="B114" s="1408"/>
      <c r="C114" s="1408"/>
      <c r="D114" s="1408"/>
      <c r="E114" s="1408"/>
      <c r="F114" s="1408"/>
      <c r="G114" s="1408"/>
      <c r="H114" s="1408"/>
      <c r="I114" s="1408"/>
      <c r="J114" s="1408"/>
      <c r="K114" s="1408"/>
      <c r="L114" s="1408"/>
      <c r="M114" s="1408"/>
      <c r="N114" s="1408"/>
      <c r="O114" s="1408"/>
    </row>
    <row r="115" spans="1:15">
      <c r="A115" s="1408"/>
      <c r="B115" s="1408"/>
      <c r="C115" s="1408"/>
      <c r="D115" s="1408"/>
      <c r="E115" s="1408"/>
      <c r="F115" s="1408"/>
      <c r="G115" s="1408"/>
      <c r="H115" s="1408"/>
      <c r="I115" s="1408"/>
      <c r="J115" s="1408"/>
      <c r="K115" s="1408"/>
      <c r="L115" s="1408"/>
      <c r="M115" s="1408"/>
      <c r="N115" s="1408"/>
      <c r="O115" s="1408"/>
    </row>
    <row r="116" spans="1:15">
      <c r="A116" s="1408"/>
      <c r="B116" s="1408"/>
      <c r="C116" s="1408"/>
      <c r="D116" s="1408"/>
      <c r="E116" s="1408"/>
      <c r="F116" s="1408"/>
      <c r="G116" s="1408"/>
      <c r="H116" s="1408"/>
      <c r="I116" s="1408"/>
      <c r="J116" s="1408"/>
      <c r="K116" s="1408"/>
      <c r="L116" s="1408"/>
      <c r="M116" s="1408"/>
      <c r="N116" s="1408"/>
      <c r="O116" s="1408"/>
    </row>
    <row r="117" spans="1:15">
      <c r="A117" s="1408"/>
      <c r="B117" s="1408"/>
      <c r="C117" s="1408"/>
      <c r="D117" s="1408"/>
      <c r="E117" s="1408"/>
      <c r="F117" s="1408"/>
      <c r="G117" s="1408"/>
      <c r="H117" s="1408"/>
      <c r="I117" s="1408"/>
      <c r="J117" s="1408"/>
      <c r="K117" s="1408"/>
      <c r="L117" s="1408"/>
      <c r="M117" s="1408"/>
      <c r="N117" s="1408"/>
      <c r="O117" s="1408"/>
    </row>
    <row r="118" spans="1:15">
      <c r="A118" s="1408"/>
      <c r="B118" s="1408"/>
      <c r="C118" s="1408"/>
      <c r="D118" s="1408"/>
      <c r="E118" s="1408"/>
      <c r="F118" s="1408"/>
      <c r="G118" s="1408"/>
      <c r="H118" s="1408"/>
      <c r="I118" s="1408"/>
      <c r="J118" s="1408"/>
      <c r="K118" s="1408"/>
      <c r="L118" s="1408"/>
      <c r="M118" s="1408"/>
      <c r="N118" s="1408"/>
      <c r="O118" s="1408"/>
    </row>
    <row r="119" spans="1:15">
      <c r="A119" s="1408"/>
      <c r="B119" s="1408"/>
      <c r="C119" s="1408"/>
      <c r="D119" s="1408"/>
      <c r="E119" s="1408"/>
      <c r="F119" s="1408"/>
      <c r="G119" s="1408"/>
      <c r="H119" s="1408"/>
      <c r="I119" s="1408"/>
      <c r="J119" s="1408"/>
      <c r="K119" s="1408"/>
      <c r="L119" s="1408"/>
      <c r="M119" s="1408"/>
      <c r="N119" s="1408"/>
      <c r="O119" s="1408"/>
    </row>
    <row r="120" spans="1:15">
      <c r="A120" s="1408"/>
      <c r="B120" s="1408"/>
      <c r="C120" s="1408"/>
      <c r="D120" s="1408"/>
      <c r="E120" s="1408"/>
      <c r="F120" s="1408"/>
      <c r="G120" s="1408"/>
      <c r="H120" s="1408"/>
      <c r="I120" s="1408"/>
      <c r="J120" s="1408"/>
      <c r="K120" s="1408"/>
      <c r="L120" s="1408"/>
      <c r="M120" s="1408"/>
      <c r="N120" s="1408"/>
      <c r="O120" s="1408"/>
    </row>
    <row r="121" spans="1:15">
      <c r="A121" s="1408"/>
      <c r="B121" s="1408"/>
      <c r="C121" s="1408"/>
      <c r="D121" s="1408"/>
      <c r="E121" s="1408"/>
      <c r="F121" s="1408"/>
      <c r="G121" s="1408"/>
      <c r="H121" s="1408"/>
      <c r="I121" s="1408"/>
      <c r="J121" s="1408"/>
      <c r="K121" s="1408"/>
      <c r="L121" s="1408"/>
      <c r="M121" s="1408"/>
      <c r="N121" s="1408"/>
      <c r="O121" s="1408"/>
    </row>
    <row r="122" spans="1:15">
      <c r="A122" s="1408"/>
      <c r="B122" s="1408"/>
      <c r="C122" s="1408"/>
      <c r="D122" s="1408"/>
      <c r="E122" s="1408"/>
      <c r="F122" s="1408"/>
      <c r="G122" s="1408"/>
      <c r="H122" s="1408"/>
      <c r="I122" s="1408"/>
      <c r="J122" s="1408"/>
      <c r="K122" s="1408"/>
      <c r="L122" s="1408"/>
      <c r="M122" s="1408"/>
      <c r="N122" s="1408"/>
      <c r="O122" s="1408"/>
    </row>
    <row r="123" spans="1:15">
      <c r="A123" s="1408"/>
      <c r="B123" s="1408"/>
      <c r="C123" s="1408"/>
      <c r="D123" s="1408"/>
      <c r="E123" s="1408"/>
      <c r="F123" s="1408"/>
      <c r="G123" s="1408"/>
      <c r="H123" s="1408"/>
      <c r="I123" s="1408"/>
      <c r="J123" s="1408"/>
      <c r="K123" s="1408"/>
      <c r="L123" s="1408"/>
      <c r="M123" s="1408"/>
      <c r="N123" s="1408"/>
      <c r="O123" s="1408"/>
    </row>
    <row r="124" spans="1:15">
      <c r="A124" s="1408"/>
      <c r="B124" s="1408"/>
      <c r="C124" s="1408"/>
      <c r="D124" s="1408"/>
      <c r="E124" s="1408"/>
      <c r="F124" s="1408"/>
      <c r="G124" s="1408"/>
      <c r="H124" s="1408"/>
      <c r="I124" s="1408"/>
      <c r="J124" s="1408"/>
      <c r="K124" s="1408"/>
      <c r="L124" s="1408"/>
      <c r="M124" s="1408"/>
      <c r="N124" s="1408"/>
      <c r="O124" s="1408"/>
    </row>
    <row r="125" spans="1:15">
      <c r="A125" s="1408"/>
      <c r="B125" s="1408"/>
      <c r="C125" s="1408"/>
      <c r="D125" s="1408"/>
      <c r="E125" s="1408"/>
      <c r="F125" s="1408"/>
      <c r="G125" s="1408"/>
      <c r="H125" s="1408"/>
      <c r="I125" s="1408"/>
      <c r="J125" s="1408"/>
      <c r="K125" s="1408"/>
      <c r="L125" s="1408"/>
      <c r="M125" s="1408"/>
      <c r="N125" s="1408"/>
      <c r="O125" s="1408"/>
    </row>
    <row r="126" spans="1:15">
      <c r="A126" s="1408"/>
      <c r="B126" s="1408"/>
      <c r="C126" s="1408"/>
      <c r="D126" s="1408"/>
      <c r="E126" s="1408"/>
      <c r="F126" s="1408"/>
      <c r="G126" s="1408"/>
      <c r="H126" s="1408"/>
      <c r="I126" s="1408"/>
      <c r="J126" s="1408"/>
      <c r="K126" s="1408"/>
      <c r="L126" s="1408"/>
      <c r="M126" s="1408"/>
      <c r="N126" s="1408"/>
      <c r="O126" s="1408"/>
    </row>
    <row r="127" spans="1:15">
      <c r="A127" s="1408"/>
      <c r="B127" s="1408"/>
      <c r="C127" s="1408"/>
      <c r="D127" s="1408"/>
      <c r="E127" s="1408"/>
      <c r="F127" s="1408"/>
      <c r="G127" s="1408"/>
      <c r="H127" s="1408"/>
      <c r="I127" s="1408"/>
      <c r="J127" s="1408"/>
      <c r="K127" s="1408"/>
      <c r="L127" s="1408"/>
      <c r="M127" s="1408"/>
      <c r="N127" s="1408"/>
      <c r="O127" s="1408"/>
    </row>
    <row r="128" spans="1:15">
      <c r="A128" s="1408"/>
      <c r="B128" s="1408"/>
      <c r="C128" s="1408"/>
      <c r="D128" s="1408"/>
      <c r="E128" s="1408"/>
      <c r="F128" s="1408"/>
      <c r="G128" s="1408"/>
      <c r="H128" s="1408"/>
      <c r="I128" s="1408"/>
      <c r="J128" s="1408"/>
      <c r="K128" s="1408"/>
      <c r="L128" s="1408"/>
      <c r="M128" s="1408"/>
      <c r="N128" s="1408"/>
      <c r="O128" s="1408"/>
    </row>
    <row r="129" spans="1:15">
      <c r="A129" s="1408"/>
      <c r="B129" s="1408"/>
      <c r="C129" s="1408"/>
      <c r="D129" s="1408"/>
      <c r="E129" s="1408"/>
      <c r="F129" s="1408"/>
      <c r="G129" s="1408"/>
      <c r="H129" s="1408"/>
      <c r="I129" s="1408"/>
      <c r="J129" s="1408"/>
      <c r="K129" s="1408"/>
      <c r="L129" s="1408"/>
      <c r="M129" s="1408"/>
      <c r="N129" s="1408"/>
      <c r="O129" s="1408"/>
    </row>
    <row r="130" spans="1:15">
      <c r="A130" s="1408"/>
      <c r="B130" s="1408"/>
      <c r="C130" s="1408"/>
      <c r="D130" s="1408"/>
      <c r="E130" s="1408"/>
      <c r="F130" s="1408"/>
      <c r="G130" s="1408"/>
      <c r="H130" s="1408"/>
      <c r="I130" s="1408"/>
      <c r="J130" s="1408"/>
      <c r="K130" s="1408"/>
      <c r="L130" s="1408"/>
      <c r="M130" s="1408"/>
      <c r="N130" s="1408"/>
      <c r="O130" s="1408"/>
    </row>
    <row r="131" spans="1:15">
      <c r="A131" s="1408"/>
      <c r="B131" s="1408"/>
      <c r="C131" s="1408"/>
      <c r="D131" s="1408"/>
      <c r="E131" s="1408"/>
      <c r="F131" s="1408"/>
      <c r="G131" s="1408"/>
      <c r="H131" s="1408"/>
      <c r="I131" s="1408"/>
      <c r="J131" s="1408"/>
      <c r="K131" s="1408"/>
      <c r="L131" s="1408"/>
      <c r="M131" s="1408"/>
      <c r="N131" s="1408"/>
      <c r="O131" s="1408"/>
    </row>
    <row r="132" spans="1:15">
      <c r="A132" s="1408"/>
      <c r="B132" s="1408"/>
      <c r="C132" s="1408"/>
      <c r="D132" s="1408"/>
      <c r="E132" s="1408"/>
      <c r="F132" s="1408"/>
      <c r="G132" s="1408"/>
      <c r="H132" s="1408"/>
      <c r="I132" s="1408"/>
      <c r="J132" s="1408"/>
      <c r="K132" s="1408"/>
      <c r="L132" s="1408"/>
      <c r="M132" s="1408"/>
      <c r="N132" s="1408"/>
      <c r="O132" s="1408"/>
    </row>
    <row r="133" spans="1:15">
      <c r="A133" s="1408"/>
      <c r="B133" s="1408"/>
      <c r="C133" s="1408"/>
      <c r="D133" s="1408"/>
      <c r="E133" s="1408"/>
      <c r="F133" s="1408"/>
      <c r="G133" s="1408"/>
      <c r="H133" s="1408"/>
      <c r="I133" s="1408"/>
      <c r="J133" s="1408"/>
      <c r="K133" s="1408"/>
      <c r="L133" s="1408"/>
      <c r="M133" s="1408"/>
      <c r="N133" s="1408"/>
      <c r="O133" s="1408"/>
    </row>
    <row r="134" spans="1:15">
      <c r="A134" s="1408"/>
      <c r="B134" s="1408"/>
      <c r="C134" s="1408"/>
      <c r="D134" s="1408"/>
      <c r="E134" s="1408"/>
      <c r="F134" s="1408"/>
      <c r="G134" s="1408"/>
      <c r="H134" s="1408"/>
      <c r="I134" s="1408"/>
      <c r="J134" s="1408"/>
      <c r="K134" s="1408"/>
      <c r="L134" s="1408"/>
      <c r="M134" s="1408"/>
      <c r="N134" s="1408"/>
      <c r="O134" s="1408"/>
    </row>
    <row r="135" spans="1:15">
      <c r="A135" s="1408"/>
      <c r="B135" s="1408"/>
      <c r="C135" s="1408"/>
      <c r="D135" s="1408"/>
      <c r="E135" s="1408"/>
      <c r="F135" s="1408"/>
      <c r="G135" s="1408"/>
      <c r="H135" s="1408"/>
      <c r="I135" s="1408"/>
      <c r="J135" s="1408"/>
      <c r="K135" s="1408"/>
      <c r="L135" s="1408"/>
      <c r="M135" s="1408"/>
      <c r="N135" s="1408"/>
      <c r="O135" s="1408"/>
    </row>
    <row r="136" spans="1:15">
      <c r="A136" s="1408"/>
      <c r="B136" s="1408"/>
      <c r="C136" s="1408"/>
      <c r="D136" s="1408"/>
      <c r="E136" s="1408"/>
      <c r="F136" s="1408"/>
      <c r="G136" s="1408"/>
      <c r="H136" s="1408"/>
      <c r="I136" s="1408"/>
      <c r="J136" s="1408"/>
      <c r="K136" s="1408"/>
      <c r="L136" s="1408"/>
      <c r="M136" s="1408"/>
      <c r="N136" s="1408"/>
      <c r="O136" s="1408"/>
    </row>
    <row r="137" spans="1:15">
      <c r="A137" s="1408"/>
      <c r="B137" s="1408"/>
      <c r="C137" s="1408"/>
      <c r="D137" s="1408"/>
      <c r="E137" s="1408"/>
      <c r="F137" s="1408"/>
      <c r="G137" s="1408"/>
      <c r="H137" s="1408"/>
      <c r="I137" s="1408"/>
      <c r="J137" s="1408"/>
      <c r="K137" s="1408"/>
      <c r="L137" s="1408"/>
      <c r="M137" s="1408"/>
      <c r="N137" s="1408"/>
      <c r="O137" s="1408"/>
    </row>
    <row r="138" spans="1:15">
      <c r="A138" s="1408"/>
      <c r="B138" s="1408"/>
      <c r="C138" s="1408"/>
      <c r="D138" s="1408"/>
      <c r="E138" s="1408"/>
      <c r="F138" s="1408"/>
      <c r="G138" s="1408"/>
      <c r="H138" s="1408"/>
      <c r="I138" s="1408"/>
      <c r="J138" s="1408"/>
      <c r="K138" s="1408"/>
      <c r="L138" s="1408"/>
      <c r="M138" s="1408"/>
      <c r="N138" s="1408"/>
      <c r="O138" s="1408"/>
    </row>
    <row r="139" spans="1:15">
      <c r="A139" s="1408"/>
      <c r="B139" s="1408"/>
      <c r="C139" s="1408"/>
      <c r="D139" s="1408"/>
      <c r="E139" s="1408"/>
      <c r="F139" s="1408"/>
      <c r="G139" s="1408"/>
      <c r="H139" s="1408"/>
      <c r="I139" s="1408"/>
      <c r="J139" s="1408"/>
      <c r="K139" s="1408"/>
      <c r="L139" s="1408"/>
      <c r="M139" s="1408"/>
      <c r="N139" s="1408"/>
      <c r="O139" s="1408"/>
    </row>
    <row r="140" spans="1:15">
      <c r="A140" s="1408"/>
      <c r="B140" s="1408"/>
      <c r="C140" s="1408"/>
      <c r="D140" s="1408"/>
      <c r="E140" s="1408"/>
      <c r="F140" s="1408"/>
      <c r="G140" s="1408"/>
      <c r="H140" s="1408"/>
      <c r="I140" s="1408"/>
      <c r="J140" s="1408"/>
      <c r="K140" s="1408"/>
      <c r="L140" s="1408"/>
      <c r="M140" s="1408"/>
      <c r="N140" s="1408"/>
      <c r="O140" s="1408"/>
    </row>
    <row r="141" spans="1:15">
      <c r="A141" s="1408"/>
      <c r="B141" s="1408"/>
      <c r="C141" s="1408"/>
      <c r="D141" s="1408"/>
      <c r="E141" s="1408"/>
      <c r="F141" s="1408"/>
      <c r="G141" s="1408"/>
      <c r="H141" s="1408"/>
      <c r="I141" s="1408"/>
      <c r="J141" s="1408"/>
      <c r="K141" s="1408"/>
      <c r="L141" s="1408"/>
      <c r="M141" s="1408"/>
      <c r="N141" s="1408"/>
      <c r="O141" s="1408"/>
    </row>
    <row r="142" spans="1:15">
      <c r="A142" s="1408"/>
      <c r="B142" s="1408"/>
      <c r="C142" s="1408"/>
      <c r="D142" s="1408"/>
      <c r="E142" s="1408"/>
      <c r="F142" s="1408"/>
      <c r="G142" s="1408"/>
      <c r="H142" s="1408"/>
      <c r="I142" s="1408"/>
      <c r="J142" s="1408"/>
      <c r="K142" s="1408"/>
      <c r="L142" s="1408"/>
      <c r="M142" s="1408"/>
      <c r="N142" s="1408"/>
      <c r="O142" s="1408"/>
    </row>
    <row r="143" spans="1:15">
      <c r="A143" s="1408"/>
      <c r="B143" s="1408"/>
      <c r="C143" s="1408"/>
      <c r="D143" s="1408"/>
      <c r="E143" s="1408"/>
      <c r="F143" s="1408"/>
      <c r="G143" s="1408"/>
      <c r="H143" s="1408"/>
      <c r="I143" s="1408"/>
      <c r="J143" s="1408"/>
      <c r="K143" s="1408"/>
      <c r="L143" s="1408"/>
      <c r="M143" s="1408"/>
      <c r="N143" s="1408"/>
      <c r="O143" s="1408"/>
    </row>
    <row r="144" spans="1:15">
      <c r="A144" s="1408"/>
      <c r="B144" s="1408"/>
      <c r="C144" s="1408"/>
      <c r="D144" s="1408"/>
      <c r="E144" s="1408"/>
      <c r="F144" s="1408"/>
      <c r="G144" s="1408"/>
      <c r="H144" s="1408"/>
      <c r="I144" s="1408"/>
      <c r="J144" s="1408"/>
      <c r="K144" s="1408"/>
      <c r="L144" s="1408"/>
      <c r="M144" s="1408"/>
      <c r="N144" s="1408"/>
      <c r="O144" s="1408"/>
    </row>
  </sheetData>
  <mergeCells count="7">
    <mergeCell ref="M51:O51"/>
    <mergeCell ref="A2:J2"/>
    <mergeCell ref="M2:O2"/>
    <mergeCell ref="C4:E4"/>
    <mergeCell ref="I4:J4"/>
    <mergeCell ref="G21:L21"/>
    <mergeCell ref="A43:H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LongProp xmlns="" name="TaxCatchAll"><![CDATA[14;#Norway|cd21f0fc-a0f3-48c6-8f36-ae1c60534e37;#13;#CHIEF FINANCIAL OFFICER (CFO)|b0c920c2-8528-461f-80ed-6abeb5807870;#12;#Not Applicable|b6a69bb1-4da6-4b3a-bc7f-2752c0395156;#42;#Quarterly reporting|99a222f7-e5fa-4c56-bc2c-3819abba10a1;#7;#Finance and control (F＆C)|66224380-bb60-4120-86eb-a290e1eccb25;#4;#Confidential|ea5c4c07-1021-4ed5-8387-57b122f482d2;#3;#Office 365|23cc2eaf-b88f-49bf-9aee-2309aadb8846;#2;#Draft|af4d3abd-d88d-48b7-8fea-db9baac9496f;#1;#Equinor ASA|98c35a5d-62b8-4578-be3d-53b9f4deec1f]]></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quinor Document" ma:contentTypeID="0x01010021A623C39873404E8BA89587BD4428B40100E69C4D60DC886940A7B44890FE4325B2" ma:contentTypeVersion="13" ma:contentTypeDescription="Create a new document." ma:contentTypeScope="" ma:versionID="0a2dcc5ad590d5403ceca00d0326e2fc">
  <xsd:schema xmlns:xsd="http://www.w3.org/2001/XMLSchema" xmlns:xs="http://www.w3.org/2001/XMLSchema" xmlns:p="http://schemas.microsoft.com/office/2006/metadata/properties" xmlns:ns2="5dc4d459-3633-49d7-aaa8-f9bd34e794cb" xmlns:ns3="5b4e24bb-367d-45dc-b637-097f3fb44482" xmlns:ns4="b202ea74-1f71-40d5-9bef-de0b4fcc0dba" targetNamespace="http://schemas.microsoft.com/office/2006/metadata/properties" ma:root="true" ma:fieldsID="84f6ccc188a06359f8b84516e478b320" ns2:_="" ns3:_="" ns4:_="">
    <xsd:import namespace="5dc4d459-3633-49d7-aaa8-f9bd34e794cb"/>
    <xsd:import namespace="5b4e24bb-367d-45dc-b637-097f3fb44482"/>
    <xsd:import namespace="b202ea74-1f71-40d5-9bef-de0b4fcc0dba"/>
    <xsd:element name="properties">
      <xsd:complexType>
        <xsd:sequence>
          <xsd:element name="documentManagement">
            <xsd:complexType>
              <xsd:all>
                <xsd:element ref="ns2:hfb23c77fa4f4618a5f446ac03ac12ab" minOccurs="0"/>
                <xsd:element ref="ns3:TaxCatchAll" minOccurs="0"/>
                <xsd:element ref="ns3:TaxCatchAllLabel" minOccurs="0"/>
                <xsd:element ref="ns2:g971e9ce8060489b80a056801d36d93d" minOccurs="0"/>
                <xsd:element ref="ns2:c71f94430ee24530b6af52dc58e8598c" minOccurs="0"/>
                <xsd:element ref="ns2:d632f762b19c46329b06e4a329cb5038" minOccurs="0"/>
                <xsd:element ref="ns2:b519d5ff8fc64ffea9cb9a4c0b377271" minOccurs="0"/>
                <xsd:element ref="ns2:gd56e2644879487f8da67586944cf0f5" minOccurs="0"/>
                <xsd:element ref="ns2:mbf6ec96a4d94feeaf76fee4d5d0c80e" minOccurs="0"/>
                <xsd:element ref="ns2:m9e92212f5fa42fa9b52bc2f3224e0af" minOccurs="0"/>
                <xsd:element ref="ns2:o6fe11a35735487dac377a215490fa4b" minOccurs="0"/>
                <xsd:element ref="ns4:MediaServiceMetadata" minOccurs="0"/>
                <xsd:element ref="ns4:MediaServiceFastMetadata" minOccurs="0"/>
                <xsd:element ref="ns2:SharedWithUsers" minOccurs="0"/>
                <xsd:element ref="ns2:SharedWithDetails" minOccurs="0"/>
                <xsd:element ref="ns4:MediaServiceAutoKeyPoints" minOccurs="0"/>
                <xsd:element ref="ns4:MediaServiceKeyPoint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c4d459-3633-49d7-aaa8-f9bd34e794cb" elementFormDefault="qualified">
    <xsd:import namespace="http://schemas.microsoft.com/office/2006/documentManagement/types"/>
    <xsd:import namespace="http://schemas.microsoft.com/office/infopath/2007/PartnerControls"/>
    <xsd:element name="hfb23c77fa4f4618a5f446ac03ac12ab" ma:index="8" ma:taxonomy="true" ma:internalName="hfb23c77fa4f4618a5f446ac03ac12ab" ma:taxonomyFieldName="EIMProcessArea" ma:displayName="Business capability level 1" ma:default="7;#Finance and control (F＆C)|66224380-bb60-4120-86eb-a290e1eccb25" ma:fieldId="{1fb23c77-fa4f-4618-a5f4-46ac03ac12ab}" ma:sspId="02f74cf1-ae9f-400d-bc52-3bcd3a9e177f" ma:termSetId="041c847a-4248-484c-8e89-6aba1a2f3a53" ma:anchorId="00000000-0000-0000-0000-000000000000" ma:open="false" ma:isKeyword="false">
      <xsd:complexType>
        <xsd:sequence>
          <xsd:element ref="pc:Terms" minOccurs="0" maxOccurs="1"/>
        </xsd:sequence>
      </xsd:complexType>
    </xsd:element>
    <xsd:element name="g971e9ce8060489b80a056801d36d93d" ma:index="12" ma:taxonomy="true" ma:internalName="g971e9ce8060489b80a056801d36d93d" ma:taxonomyFieldName="EIMProcess" ma:displayName="Business capability level 2" ma:default="40;#Investor Relation|90cbd02f-7d63-42dc-bb02-e4b1f73c21bd" ma:fieldId="{0971e9ce-8060-489b-80a0-56801d36d93d}" ma:sspId="02f74cf1-ae9f-400d-bc52-3bcd3a9e177f" ma:termSetId="3b80e1d2-5900-412d-b185-fa8652847d19" ma:anchorId="00000000-0000-0000-0000-000000000000" ma:open="false" ma:isKeyword="false">
      <xsd:complexType>
        <xsd:sequence>
          <xsd:element ref="pc:Terms" minOccurs="0" maxOccurs="1"/>
        </xsd:sequence>
      </xsd:complexType>
    </xsd:element>
    <xsd:element name="c71f94430ee24530b6af52dc58e8598c" ma:index="14" ma:taxonomy="true" ma:internalName="c71f94430ee24530b6af52dc58e8598c" ma:taxonomyFieldName="EIMInformationAsset" ma:displayName="Information type" ma:default="42;#Quarterly reporting|99a222f7-e5fa-4c56-bc2c-3819abba10a1" ma:fieldId="{c71f9443-0ee2-4530-b6af-52dc58e8598c}" ma:sspId="02f74cf1-ae9f-400d-bc52-3bcd3a9e177f" ma:termSetId="b76f03a6-1db7-44cf-ab25-1870b16029af" ma:anchorId="00000000-0000-0000-0000-000000000000" ma:open="false" ma:isKeyword="false">
      <xsd:complexType>
        <xsd:sequence>
          <xsd:element ref="pc:Terms" minOccurs="0" maxOccurs="1"/>
        </xsd:sequence>
      </xsd:complexType>
    </xsd:element>
    <xsd:element name="d632f762b19c46329b06e4a329cb5038" ma:index="16" ma:taxonomy="true" ma:internalName="d632f762b19c46329b06e4a329cb5038" ma:taxonomyFieldName="EIMBusinessArea" ma:displayName="Business Area" ma:default="-1;#CHIEF FINANCIAL OFFICER (CFO)|b0c920c2-8528-461f-80ed-6abeb5807870" ma:fieldId="{d632f762-b19c-4632-9b06-e4a329cb5038}" ma:sspId="02f74cf1-ae9f-400d-bc52-3bcd3a9e177f" ma:termSetId="a8ca9a86-9113-48ea-8063-579000373f6c" ma:anchorId="00000000-0000-0000-0000-000000000000" ma:open="false" ma:isKeyword="false">
      <xsd:complexType>
        <xsd:sequence>
          <xsd:element ref="pc:Terms" minOccurs="0" maxOccurs="1"/>
        </xsd:sequence>
      </xsd:complexType>
    </xsd:element>
    <xsd:element name="b519d5ff8fc64ffea9cb9a4c0b377271" ma:index="18" ma:taxonomy="true" ma:internalName="b519d5ff8fc64ffea9cb9a4c0b377271" ma:taxonomyFieldName="EIMSecurityClassification" ma:displayName="Security Classification" ma:default="4;#Confidential|ea5c4c07-1021-4ed5-8387-57b122f482d2" ma:fieldId="{b519d5ff-8fc6-4ffe-a9cb-9a4c0b377271}" ma:sspId="02f74cf1-ae9f-400d-bc52-3bcd3a9e177f" ma:termSetId="6586e8a5-4521-47b6-a267-a502c9a77ea2" ma:anchorId="00000000-0000-0000-0000-000000000000" ma:open="false" ma:isKeyword="false">
      <xsd:complexType>
        <xsd:sequence>
          <xsd:element ref="pc:Terms" minOccurs="0" maxOccurs="1"/>
        </xsd:sequence>
      </xsd:complexType>
    </xsd:element>
    <xsd:element name="gd56e2644879487f8da67586944cf0f5" ma:index="20" ma:taxonomy="true" ma:internalName="gd56e2644879487f8da67586944cf0f5" ma:taxonomyFieldName="EIMStatus" ma:displayName="Status" ma:default="2;#Draft|af4d3abd-d88d-48b7-8fea-db9baac9496f" ma:fieldId="{0d56e264-4879-487f-8da6-7586944cf0f5}" ma:sspId="02f74cf1-ae9f-400d-bc52-3bcd3a9e177f" ma:termSetId="ee819452-dde8-4ad2-a8b9-030bdfafa61b" ma:anchorId="00000000-0000-0000-0000-000000000000" ma:open="false" ma:isKeyword="false">
      <xsd:complexType>
        <xsd:sequence>
          <xsd:element ref="pc:Terms" minOccurs="0" maxOccurs="1"/>
        </xsd:sequence>
      </xsd:complexType>
    </xsd:element>
    <xsd:element name="mbf6ec96a4d94feeaf76fee4d5d0c80e" ma:index="22" ma:taxonomy="true" ma:internalName="mbf6ec96a4d94feeaf76fee4d5d0c80e" ma:taxonomyFieldName="EIMCountry" ma:displayName="Country" ma:default="14;#Norway|cd21f0fc-a0f3-48c6-8f36-ae1c60534e37" ma:fieldId="{6bf6ec96-a4d9-4fee-af76-fee4d5d0c80e}" ma:taxonomyMulti="true" ma:sspId="02f74cf1-ae9f-400d-bc52-3bcd3a9e177f" ma:termSetId="0250f7c1-058f-435e-97fc-c7f58584592f" ma:anchorId="00000000-0000-0000-0000-000000000000" ma:open="false" ma:isKeyword="false">
      <xsd:complexType>
        <xsd:sequence>
          <xsd:element ref="pc:Terms" minOccurs="0" maxOccurs="1"/>
        </xsd:sequence>
      </xsd:complexType>
    </xsd:element>
    <xsd:element name="m9e92212f5fa42fa9b52bc2f3224e0af" ma:index="24" ma:taxonomy="true" ma:internalName="m9e92212f5fa42fa9b52bc2f3224e0af" ma:taxonomyFieldName="EIMLegalEntity" ma:displayName="Legal Entity" ma:default="1;#Equinor ASA|98c35a5d-62b8-4578-be3d-53b9f4deec1f" ma:fieldId="{69e92212-f5fa-42fa-9b52-bc2f3224e0af}" ma:sspId="02f74cf1-ae9f-400d-bc52-3bcd3a9e177f" ma:termSetId="547ebc0c-73a3-4a88-b498-ea2a950fe21d" ma:anchorId="00000000-0000-0000-0000-000000000000" ma:open="false" ma:isKeyword="false">
      <xsd:complexType>
        <xsd:sequence>
          <xsd:element ref="pc:Terms" minOccurs="0" maxOccurs="1"/>
        </xsd:sequence>
      </xsd:complexType>
    </xsd:element>
    <xsd:element name="o6fe11a35735487dac377a215490fa4b" ma:index="26" nillable="true" ma:taxonomy="true" ma:internalName="o6fe11a35735487dac377a215490fa4b" ma:taxonomyFieldName="EIMSource" ma:displayName="Source" ma:default="3;#Office 365|23cc2eaf-b88f-49bf-9aee-2309aadb8846" ma:fieldId="{86fe11a3-5735-487d-ac37-7a215490fa4b}" ma:sspId="02f74cf1-ae9f-400d-bc52-3bcd3a9e177f" ma:termSetId="68f706c4-2129-47d0-b770-1bab961b61be" ma:anchorId="00000000-0000-0000-0000-000000000000" ma:open="false" ma:isKeyword="false">
      <xsd:complexType>
        <xsd:sequence>
          <xsd:element ref="pc:Terms" minOccurs="0" maxOccurs="1"/>
        </xsd:sequence>
      </xsd:complex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4e24bb-367d-45dc-b637-097f3fb44482"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6aada1a-6a0a-498d-854a-f4fef8fe5c58}" ma:internalName="TaxCatchAll" ma:showField="CatchAllData" ma:web="5dc4d459-3633-49d7-aaa8-f9bd34e794c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aada1a-6a0a-498d-854a-f4fef8fe5c58}" ma:internalName="TaxCatchAllLabel" ma:readOnly="true" ma:showField="CatchAllDataLabel" ma:web="5dc4d459-3633-49d7-aaa8-f9bd34e794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02ea74-1f71-40d5-9bef-de0b4fcc0db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element name="MediaServiceSearchProperties" ma:index="3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fb23c77fa4f4618a5f446ac03ac12ab xmlns="5dc4d459-3633-49d7-aaa8-f9bd34e794cb">
      <Terms xmlns="http://schemas.microsoft.com/office/infopath/2007/PartnerControls">
        <TermInfo xmlns="http://schemas.microsoft.com/office/infopath/2007/PartnerControls">
          <TermName xmlns="http://schemas.microsoft.com/office/infopath/2007/PartnerControls">Finance and control (F＆C)</TermName>
          <TermId xmlns="http://schemas.microsoft.com/office/infopath/2007/PartnerControls">66224380-bb60-4120-86eb-a290e1eccb25</TermId>
        </TermInfo>
      </Terms>
    </hfb23c77fa4f4618a5f446ac03ac12ab>
    <c71f94430ee24530b6af52dc58e8598c xmlns="5dc4d459-3633-49d7-aaa8-f9bd34e794cb">
      <Terms xmlns="http://schemas.microsoft.com/office/infopath/2007/PartnerControls">
        <TermInfo xmlns="http://schemas.microsoft.com/office/infopath/2007/PartnerControls">
          <TermName xmlns="http://schemas.microsoft.com/office/infopath/2007/PartnerControls">Quarterly reporting</TermName>
          <TermId xmlns="http://schemas.microsoft.com/office/infopath/2007/PartnerControls">99a222f7-e5fa-4c56-bc2c-3819abba10a1</TermId>
        </TermInfo>
      </Terms>
    </c71f94430ee24530b6af52dc58e8598c>
    <o6fe11a35735487dac377a215490fa4b xmlns="5dc4d459-3633-49d7-aaa8-f9bd34e794cb">
      <Terms xmlns="http://schemas.microsoft.com/office/infopath/2007/PartnerControls">
        <TermInfo xmlns="http://schemas.microsoft.com/office/infopath/2007/PartnerControls">
          <TermName xmlns="http://schemas.microsoft.com/office/infopath/2007/PartnerControls">Office 365</TermName>
          <TermId xmlns="http://schemas.microsoft.com/office/infopath/2007/PartnerControls">23cc2eaf-b88f-49bf-9aee-2309aadb8846</TermId>
        </TermInfo>
      </Terms>
    </o6fe11a35735487dac377a215490fa4b>
    <b519d5ff8fc64ffea9cb9a4c0b377271 xmlns="5dc4d459-3633-49d7-aaa8-f9bd34e794c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ea5c4c07-1021-4ed5-8387-57b122f482d2</TermId>
        </TermInfo>
      </Terms>
    </b519d5ff8fc64ffea9cb9a4c0b377271>
    <gd56e2644879487f8da67586944cf0f5 xmlns="5dc4d459-3633-49d7-aaa8-f9bd34e794c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af4d3abd-d88d-48b7-8fea-db9baac9496f</TermId>
        </TermInfo>
      </Terms>
    </gd56e2644879487f8da67586944cf0f5>
    <TaxCatchAll xmlns="5b4e24bb-367d-45dc-b637-097f3fb44482">
      <Value>14</Value>
      <Value>13</Value>
      <Value>12</Value>
      <Value>42</Value>
      <Value>7</Value>
      <Value>4</Value>
      <Value>3</Value>
      <Value>2</Value>
      <Value>1</Value>
    </TaxCatchAll>
    <g971e9ce8060489b80a056801d36d93d xmlns="5dc4d459-3633-49d7-aaa8-f9bd34e794cb">
      <Terms xmlns="http://schemas.microsoft.com/office/infopath/2007/PartnerControls">
        <TermInfo xmlns="http://schemas.microsoft.com/office/infopath/2007/PartnerControls">
          <TermName xmlns="http://schemas.microsoft.com/office/infopath/2007/PartnerControls">Not Applicable</TermName>
          <TermId xmlns="http://schemas.microsoft.com/office/infopath/2007/PartnerControls">b6a69bb1-4da6-4b3a-bc7f-2752c0395156</TermId>
        </TermInfo>
      </Terms>
    </g971e9ce8060489b80a056801d36d93d>
    <d632f762b19c46329b06e4a329cb5038 xmlns="5dc4d459-3633-49d7-aaa8-f9bd34e794cb">
      <Terms xmlns="http://schemas.microsoft.com/office/infopath/2007/PartnerControls">
        <TermInfo xmlns="http://schemas.microsoft.com/office/infopath/2007/PartnerControls">
          <TermName xmlns="http://schemas.microsoft.com/office/infopath/2007/PartnerControls">CHIEF FINANCIAL OFFICER (CFO)</TermName>
          <TermId xmlns="http://schemas.microsoft.com/office/infopath/2007/PartnerControls">b0c920c2-8528-461f-80ed-6abeb5807870</TermId>
        </TermInfo>
      </Terms>
    </d632f762b19c46329b06e4a329cb5038>
    <mbf6ec96a4d94feeaf76fee4d5d0c80e xmlns="5dc4d459-3633-49d7-aaa8-f9bd34e794cb">
      <Terms xmlns="http://schemas.microsoft.com/office/infopath/2007/PartnerControls">
        <TermInfo xmlns="http://schemas.microsoft.com/office/infopath/2007/PartnerControls">
          <TermName xmlns="http://schemas.microsoft.com/office/infopath/2007/PartnerControls">Norway</TermName>
          <TermId xmlns="http://schemas.microsoft.com/office/infopath/2007/PartnerControls">cd21f0fc-a0f3-48c6-8f36-ae1c60534e37</TermId>
        </TermInfo>
      </Terms>
    </mbf6ec96a4d94feeaf76fee4d5d0c80e>
    <m9e92212f5fa42fa9b52bc2f3224e0af xmlns="5dc4d459-3633-49d7-aaa8-f9bd34e794cb">
      <Terms xmlns="http://schemas.microsoft.com/office/infopath/2007/PartnerControls">
        <TermInfo xmlns="http://schemas.microsoft.com/office/infopath/2007/PartnerControls">
          <TermName xmlns="http://schemas.microsoft.com/office/infopath/2007/PartnerControls">Equinor ASA</TermName>
          <TermId xmlns="http://schemas.microsoft.com/office/infopath/2007/PartnerControls">98c35a5d-62b8-4578-be3d-53b9f4deec1f</TermId>
        </TermInfo>
      </Terms>
    </m9e92212f5fa42fa9b52bc2f3224e0af>
    <SharedWithUsers xmlns="5dc4d459-3633-49d7-aaa8-f9bd34e794cb">
      <UserInfo>
        <DisplayName>Ulrica Fearn</DisplayName>
        <AccountId>290</AccountId>
        <AccountType/>
      </UserInfo>
      <UserInfo>
        <DisplayName>Nina Kristin Sund</DisplayName>
        <AccountId>313</AccountId>
        <AccountType/>
      </UserInfo>
      <UserInfo>
        <DisplayName>Mads Holm</DisplayName>
        <AccountId>195</AccountId>
        <AccountType/>
      </UserInfo>
    </SharedWithUsers>
  </documentManagement>
</p:properties>
</file>

<file path=customXml/item5.xml><?xml version="1.0" encoding="utf-8"?>
<?mso-contentType ?>
<SharedContentType xmlns="Microsoft.SharePoint.Taxonomy.ContentTypeSync" SourceId="02f74cf1-ae9f-400d-bc52-3bcd3a9e177f" ContentTypeId="0x0101" PreviousValue="false"/>
</file>

<file path=customXml/itemProps1.xml><?xml version="1.0" encoding="utf-8"?>
<ds:datastoreItem xmlns:ds="http://schemas.openxmlformats.org/officeDocument/2006/customXml" ds:itemID="{AB399647-0726-4B2D-A2DF-BB40F83A27B4}"/>
</file>

<file path=customXml/itemProps2.xml><?xml version="1.0" encoding="utf-8"?>
<ds:datastoreItem xmlns:ds="http://schemas.openxmlformats.org/officeDocument/2006/customXml" ds:itemID="{4637E37C-4E10-4EBD-9343-67D0F2665D66}"/>
</file>

<file path=customXml/itemProps3.xml><?xml version="1.0" encoding="utf-8"?>
<ds:datastoreItem xmlns:ds="http://schemas.openxmlformats.org/officeDocument/2006/customXml" ds:itemID="{95496554-808D-49C7-BE7E-F183DD1B78B0}"/>
</file>

<file path=customXml/itemProps4.xml><?xml version="1.0" encoding="utf-8"?>
<ds:datastoreItem xmlns:ds="http://schemas.openxmlformats.org/officeDocument/2006/customXml" ds:itemID="{56F4368A-8DDC-4D0B-A3D7-309740435551}"/>
</file>

<file path=customXml/itemProps5.xml><?xml version="1.0" encoding="utf-8"?>
<ds:datastoreItem xmlns:ds="http://schemas.openxmlformats.org/officeDocument/2006/customXml" ds:itemID="{C2260B23-89B5-4809-B88D-F31F5216BA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Marius Javier Sandnes</dc:creator>
  <cp:keywords/>
  <dc:description/>
  <cp:lastModifiedBy>Erik Gonder</cp:lastModifiedBy>
  <cp:revision/>
  <dcterms:created xsi:type="dcterms:W3CDTF">1900-12-31T22:00:00Z</dcterms:created>
  <dcterms:modified xsi:type="dcterms:W3CDTF">2024-04-24T09:17:55Z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piry Date">
    <vt:lpwstr>2008-09-26T00:00:00Z</vt:lpwstr>
  </property>
  <property fmtid="{D5CDD505-2E9C-101B-9397-08002B2CF9AE}" pid="3" name="Status">
    <vt:lpwstr>Final</vt:lpwstr>
  </property>
  <property fmtid="{D5CDD505-2E9C-101B-9397-08002B2CF9AE}" pid="4" name="Security Classification">
    <vt:lpwstr>Confidential</vt:lpwstr>
  </property>
  <property fmtid="{D5CDD505-2E9C-101B-9397-08002B2CF9AE}" pid="5" name="Author">
    <vt:lpwstr>Barkli, Herlaug Louise</vt:lpwstr>
  </property>
  <property fmtid="{D5CDD505-2E9C-101B-9397-08002B2CF9AE}" pid="6" name="Document type">
    <vt:lpwstr>Spreadsheet</vt:lpwstr>
  </property>
  <property fmtid="{D5CDD505-2E9C-101B-9397-08002B2CF9AE}" pid="7" name="Created date">
    <vt:lpwstr/>
  </property>
  <property fmtid="{D5CDD505-2E9C-101B-9397-08002B2CF9AE}" pid="8" name="_AdHocReviewCycleID">
    <vt:i4>-1569336572</vt:i4>
  </property>
  <property fmtid="{D5CDD505-2E9C-101B-9397-08002B2CF9AE}" pid="9" name="_NewReviewCycle">
    <vt:lpwstr/>
  </property>
  <property fmtid="{D5CDD505-2E9C-101B-9397-08002B2CF9AE}" pid="10" name="_PreviousAdHocReviewCycleID">
    <vt:i4>-877088449</vt:i4>
  </property>
  <property fmtid="{D5CDD505-2E9C-101B-9397-08002B2CF9AE}" pid="11" name="_ReviewingToolsShownOnce">
    <vt:lpwstr/>
  </property>
  <property fmtid="{D5CDD505-2E9C-101B-9397-08002B2CF9AE}" pid="12" name="CS_KEYWORD">
    <vt:lpwstr/>
  </property>
  <property fmtid="{D5CDD505-2E9C-101B-9397-08002B2CF9AE}" pid="13" name="CS_CATEGORY">
    <vt:lpwstr>1</vt:lpwstr>
  </property>
  <property fmtid="{D5CDD505-2E9C-101B-9397-08002B2CF9AE}" pid="14" name="CS_JOURNALNUMBER">
    <vt:lpwstr/>
  </property>
  <property fmtid="{D5CDD505-2E9C-101B-9397-08002B2CF9AE}" pid="15" name="CS_ARCHIVEID">
    <vt:lpwstr/>
  </property>
  <property fmtid="{D5CDD505-2E9C-101B-9397-08002B2CF9AE}" pid="16" name="CS_ACTIVITY">
    <vt:lpwstr>3</vt:lpwstr>
  </property>
  <property fmtid="{D5CDD505-2E9C-101B-9397-08002B2CF9AE}" pid="17" name="ContentTypeId">
    <vt:lpwstr>0x01010021A623C39873404E8BA89587BD4428B40100E69C4D60DC886940A7B44890FE4325B2</vt:lpwstr>
  </property>
  <property fmtid="{D5CDD505-2E9C-101B-9397-08002B2CF9AE}" pid="18" name="_dlc_policyId">
    <vt:lpwstr>0x010100F7AC974578254811A4E2A32DB0F95ACD0B|-1289614699</vt:lpwstr>
  </property>
  <property fmtid="{D5CDD505-2E9C-101B-9397-08002B2CF9AE}" pid="19" name="ItemRetentionFormula">
    <vt:lpwstr>&lt;formula id="Status Sent to archive" /&gt;</vt:lpwstr>
  </property>
  <property fmtid="{D5CDD505-2E9C-101B-9397-08002B2CF9AE}" pid="20" name="Organisation">
    <vt:lpwstr>2</vt:lpwstr>
  </property>
  <property fmtid="{D5CDD505-2E9C-101B-9397-08002B2CF9AE}" pid="21" name="Process">
    <vt:lpwstr>3</vt:lpwstr>
  </property>
  <property fmtid="{D5CDD505-2E9C-101B-9397-08002B2CF9AE}" pid="22" name="SecurityClassification">
    <vt:lpwstr>10</vt:lpwstr>
  </property>
  <property fmtid="{D5CDD505-2E9C-101B-9397-08002B2CF9AE}" pid="23" name="_dlc_DocIdItemGuid">
    <vt:lpwstr>ca7b7d22-6686-44b7-bc63-7238629a7095</vt:lpwstr>
  </property>
  <property fmtid="{D5CDD505-2E9C-101B-9397-08002B2CF9AE}" pid="24" name="OrganisationTaxHTField0">
    <vt:lpwstr>CFO INVESTOR RELATIONS (CFO IR)04f93327-f297-4fbf-8647-b10829f3ef73</vt:lpwstr>
  </property>
  <property fmtid="{D5CDD505-2E9C-101B-9397-08002B2CF9AE}" pid="25" name="ProcessTaxHTField0">
    <vt:lpwstr>Finance and control - Financial compliance (F＆C FC)1f627ef7-7429-40bc-a27a-cdcdc75c738f</vt:lpwstr>
  </property>
  <property fmtid="{D5CDD505-2E9C-101B-9397-08002B2CF9AE}" pid="26" name="SecurityClassificationTaxHTField0">
    <vt:lpwstr>Confidentialf92e2a64-1788-4720-9fdc-7ff713a647cd</vt:lpwstr>
  </property>
  <property fmtid="{D5CDD505-2E9C-101B-9397-08002B2CF9AE}" pid="27" name="Document status">
    <vt:lpwstr>Draft</vt:lpwstr>
  </property>
  <property fmtid="{D5CDD505-2E9C-101B-9397-08002B2CF9AE}" pid="28" name="_dlc_DocId">
    <vt:lpwstr>95e3d013-98b7-4977-bef2-e0dc0d410932</vt:lpwstr>
  </property>
  <property fmtid="{D5CDD505-2E9C-101B-9397-08002B2CF9AE}" pid="29" name="_dlc_DocIdUrl">
    <vt:lpwstr>http://team.statoil.com/sites/ts-17482/Publication/_layouts/DocIdRedir.aspx?ID=95e3d013-98b7-4977-bef2-e0dc0d41093295e3d013-98b7-4977-bef2-e0dc0d410932</vt:lpwstr>
  </property>
  <property fmtid="{D5CDD505-2E9C-101B-9397-08002B2CF9AE}" pid="30" name="RMS Encrypted">
    <vt:lpwstr>false</vt:lpwstr>
  </property>
  <property fmtid="{D5CDD505-2E9C-101B-9397-08002B2CF9AE}" pid="31" name="EIMLegalEntity">
    <vt:lpwstr>1;#Equinor ASA|98c35a5d-62b8-4578-be3d-53b9f4deec1f</vt:lpwstr>
  </property>
  <property fmtid="{D5CDD505-2E9C-101B-9397-08002B2CF9AE}" pid="32" name="EIMSource">
    <vt:lpwstr>3;#Office 365|23cc2eaf-b88f-49bf-9aee-2309aadb8846</vt:lpwstr>
  </property>
  <property fmtid="{D5CDD505-2E9C-101B-9397-08002B2CF9AE}" pid="33" name="EIMSecurityClassification">
    <vt:lpwstr>4;#Confidential|ea5c4c07-1021-4ed5-8387-57b122f482d2</vt:lpwstr>
  </property>
  <property fmtid="{D5CDD505-2E9C-101B-9397-08002B2CF9AE}" pid="34" name="EIMStatus">
    <vt:lpwstr>2;#Draft|af4d3abd-d88d-48b7-8fea-db9baac9496f</vt:lpwstr>
  </property>
  <property fmtid="{D5CDD505-2E9C-101B-9397-08002B2CF9AE}" pid="35" name="EIMBusinessArea">
    <vt:lpwstr>13;#CHIEF FINANCIAL OFFICER (CFO)|b0c920c2-8528-461f-80ed-6abeb5807870</vt:lpwstr>
  </property>
  <property fmtid="{D5CDD505-2E9C-101B-9397-08002B2CF9AE}" pid="36" name="EIMCountry">
    <vt:lpwstr>14;#Norway|cd21f0fc-a0f3-48c6-8f36-ae1c60534e37</vt:lpwstr>
  </property>
  <property fmtid="{D5CDD505-2E9C-101B-9397-08002B2CF9AE}" pid="37" name="EIMProcess">
    <vt:lpwstr>12;#Not Applicable|b6a69bb1-4da6-4b3a-bc7f-2752c0395156</vt:lpwstr>
  </property>
  <property fmtid="{D5CDD505-2E9C-101B-9397-08002B2CF9AE}" pid="38" name="EIMProcessArea">
    <vt:lpwstr>7;#Finance and control (F＆C)|66224380-bb60-4120-86eb-a290e1eccb25</vt:lpwstr>
  </property>
  <property fmtid="{D5CDD505-2E9C-101B-9397-08002B2CF9AE}" pid="39" name="EIMInformationAsset">
    <vt:lpwstr>42;#Quarterly reporting|99a222f7-e5fa-4c56-bc2c-3819abba10a1</vt:lpwstr>
  </property>
  <property fmtid="{D5CDD505-2E9C-101B-9397-08002B2CF9AE}" pid="40" name="SharedWithUsers">
    <vt:lpwstr/>
  </property>
</Properties>
</file>