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24226"/>
  <mc:AlternateContent xmlns:mc="http://schemas.openxmlformats.org/markup-compatibility/2006">
    <mc:Choice Requires="x15">
      <x15ac:absPath xmlns:x15ac="http://schemas.microsoft.com/office/spreadsheetml/2010/11/ac" url="https://statoilsrm.sharepoint.com/sites/CFOIRQuarterlyResults/Publication/2q25/"/>
    </mc:Choice>
  </mc:AlternateContent>
  <xr:revisionPtr revIDLastSave="0" documentId="8_{1CCCAA35-067F-481F-9B4C-8ED4F1E772D9}" xr6:coauthVersionLast="47" xr6:coauthVersionMax="47" xr10:uidLastSave="{00000000-0000-0000-0000-000000000000}"/>
  <bookViews>
    <workbookView xWindow="-120" yWindow="-120" windowWidth="38640" windowHeight="21120" xr2:uid="{00000000-000D-0000-FFFF-FFFF00000000}"/>
  </bookViews>
  <sheets>
    <sheet name="2Q25" sheetId="92" r:id="rId1"/>
    <sheet name="1Q25" sheetId="91" r:id="rId2"/>
    <sheet name="4Q24" sheetId="90" r:id="rId3"/>
    <sheet name="3Q24" sheetId="89" r:id="rId4"/>
    <sheet name="2Q24" sheetId="87" r:id="rId5"/>
    <sheet name="1Q24" sheetId="88" r:id="rId6"/>
    <sheet name="4Q23" sheetId="85" r:id="rId7"/>
    <sheet name="3Q23" sheetId="83" r:id="rId8"/>
    <sheet name="2Q23" sheetId="84" r:id="rId9"/>
    <sheet name="1Q23" sheetId="82" r:id="rId10"/>
    <sheet name="4Q22" sheetId="81" r:id="rId11"/>
    <sheet name="3q2022" sheetId="80" r:id="rId12"/>
    <sheet name="2q2022" sheetId="79" r:id="rId13"/>
    <sheet name="1Q2022" sheetId="76" r:id="rId14"/>
    <sheet name="4q2021" sheetId="78" r:id="rId15"/>
    <sheet name="Equinor 3Q21" sheetId="77" r:id="rId16"/>
    <sheet name="Equinor 2Q21" sheetId="75" r:id="rId17"/>
    <sheet name="Equinor 1Q21" sheetId="74" r:id="rId18"/>
    <sheet name="Equinor 4Q20" sheetId="73" r:id="rId19"/>
    <sheet name="Equinor 3Q20" sheetId="72" r:id="rId20"/>
    <sheet name="Equinor 2Q20" sheetId="71" r:id="rId21"/>
    <sheet name="Equinor1Q20" sheetId="70" r:id="rId22"/>
    <sheet name="Equinor4q19" sheetId="69" r:id="rId23"/>
    <sheet name="Equinor3Q19" sheetId="68" r:id="rId24"/>
    <sheet name="Equinor 2Q19" sheetId="67" r:id="rId25"/>
    <sheet name="Equinor 1Q19" sheetId="66" r:id="rId26"/>
    <sheet name="Equinor4Q18" sheetId="65" r:id="rId27"/>
    <sheet name="Equinor3Q18" sheetId="64" r:id="rId28"/>
    <sheet name="Equinor2Q18" sheetId="63" r:id="rId29"/>
    <sheet name="Statoil1Q18" sheetId="62" r:id="rId30"/>
    <sheet name="Statoil 4Q17" sheetId="61" r:id="rId31"/>
    <sheet name="Statoil 3Q17" sheetId="60" r:id="rId32"/>
    <sheet name="Statoil 2Q 2017" sheetId="59" r:id="rId33"/>
    <sheet name="Statoil 1Q 2017" sheetId="58" r:id="rId34"/>
    <sheet name="Statoil 4Q 2016" sheetId="57" r:id="rId35"/>
    <sheet name="Statoil 3Q 2016" sheetId="56" r:id="rId36"/>
    <sheet name="StatoilQ2 2016" sheetId="55" r:id="rId37"/>
    <sheet name="StatoilQ1 2016" sheetId="54" r:id="rId38"/>
    <sheet name="StatoilQ4 2015" sheetId="53" r:id="rId39"/>
    <sheet name="Statoil Q3 2015" sheetId="52" r:id="rId40"/>
    <sheet name="Statoil Q2 2015" sheetId="50" r:id="rId41"/>
    <sheet name="Statoil Q1 2015" sheetId="51" r:id="rId42"/>
    <sheet name="Statoil Q4 2014" sheetId="48" r:id="rId43"/>
    <sheet name="Statoil Q3 2014" sheetId="47" r:id="rId44"/>
    <sheet name="Statoil Q2 2014" sheetId="46" r:id="rId45"/>
    <sheet name="Statoil Q1 2014" sheetId="45" r:id="rId46"/>
    <sheet name="Statoil Q4 2013" sheetId="44" r:id="rId47"/>
    <sheet name="Statoil 3Q13" sheetId="42" r:id="rId48"/>
    <sheet name="Statoil 2Q13" sheetId="41" r:id="rId49"/>
    <sheet name="Statoil 1Q13" sheetId="40" r:id="rId50"/>
    <sheet name="Statoil 4Q12" sheetId="39" r:id="rId51"/>
    <sheet name="Statoil 3Q12" sheetId="38" r:id="rId52"/>
    <sheet name="Statoil 2Q12" sheetId="37" r:id="rId53"/>
    <sheet name="Statoil1Q12" sheetId="36" r:id="rId54"/>
    <sheet name="Statoil 2011 " sheetId="34" r:id="rId55"/>
    <sheet name="Statoil 4Q11 " sheetId="33" r:id="rId56"/>
    <sheet name="Statoil 3Q11" sheetId="32" r:id="rId57"/>
    <sheet name="Statoil 2Q11" sheetId="31" r:id="rId58"/>
    <sheet name="Statoil 1Q11" sheetId="30" r:id="rId59"/>
    <sheet name="Statoil 2010" sheetId="29" r:id="rId60"/>
    <sheet name="Statoil 4Q2010" sheetId="28" r:id="rId61"/>
    <sheet name="Statoil 3Q2010" sheetId="27" r:id="rId62"/>
    <sheet name="Statoil 2Q2010" sheetId="26" r:id="rId63"/>
    <sheet name="Statoil 1Q2010" sheetId="24" r:id="rId64"/>
    <sheet name="Statoil 2009" sheetId="23" r:id="rId65"/>
    <sheet name="Statoil 4Q 2009" sheetId="22" r:id="rId66"/>
    <sheet name="Statoil 3Q 2009" sheetId="21" r:id="rId67"/>
    <sheet name="Statoil 2Q 2009" sheetId="20" r:id="rId68"/>
    <sheet name="Statoil 1Q 2009" sheetId="19" r:id="rId69"/>
    <sheet name="StatoilHydro 2008" sheetId="14" r:id="rId70"/>
    <sheet name="StatoilHydro 4Q 2008" sheetId="18" r:id="rId71"/>
    <sheet name="StatoilHydro 3Q 2008" sheetId="17" r:id="rId72"/>
    <sheet name="StatoilHydro 2Q 2008" sheetId="15" r:id="rId73"/>
    <sheet name="StatoilHydro 1Q 2008" sheetId="12" r:id="rId74"/>
    <sheet name="Int equity production 2007" sheetId="16" r:id="rId75"/>
    <sheet name="StatoilHydro 4Q 2007" sheetId="11" r:id="rId76"/>
  </sheets>
  <definedNames>
    <definedName name="_xlnm._FilterDatabase" localSheetId="39" hidden="1">'Statoil Q3 2015'!$B$69:$F$102</definedName>
    <definedName name="Avkastning_sysselsatt_kapital" localSheetId="41">#REF!</definedName>
    <definedName name="Avkastning_sysselsatt_kapital" localSheetId="40">#REF!</definedName>
    <definedName name="Avkastning_sysselsatt_kapital" localSheetId="46">#REF!</definedName>
    <definedName name="Avkastning_sysselsatt_kapital">#REF!</definedName>
    <definedName name="_xlnm.Print_Area" localSheetId="52">'Statoil 2Q12'!$A$1:$F$69</definedName>
    <definedName name="_xlnm.Print_Area" localSheetId="51">'Statoil 3Q12'!$A$1:$F$66</definedName>
    <definedName name="_xlnm.Print_Area" localSheetId="46">'Statoil Q4 2013'!$A$2:$G$122</definedName>
    <definedName name="Resultat_før_finansposter" localSheetId="41">#REF!</definedName>
    <definedName name="Resultat_før_finansposter" localSheetId="40">#REF!</definedName>
    <definedName name="Resultat_før_finansposter" localSheetId="46">#REF!</definedName>
    <definedName name="Resultat_før_finansposter">#REF!</definedName>
    <definedName name="SAPBEXdnldView" hidden="1">"D4AMJB16T398LJAXNHBC2Q5FB"</definedName>
    <definedName name="SAPBEXsysID" hidden="1">"P04"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 i="92" l="1"/>
  <c r="F91" i="92"/>
  <c r="E91" i="92"/>
  <c r="D51" i="90"/>
  <c r="L14" i="90"/>
  <c r="K14" i="90"/>
  <c r="F51" i="90"/>
  <c r="E51" i="90"/>
  <c r="P15" i="88"/>
  <c r="L35" i="85"/>
  <c r="K12" i="85"/>
  <c r="J12" i="85"/>
  <c r="I12" i="85"/>
  <c r="E37" i="84"/>
  <c r="D37" i="84"/>
  <c r="C37" i="84"/>
  <c r="L34" i="84"/>
  <c r="K34" i="84"/>
  <c r="J34" i="84"/>
  <c r="J11" i="84"/>
  <c r="I11" i="84"/>
  <c r="K11" i="84"/>
  <c r="D37" i="83"/>
  <c r="J11" i="83"/>
  <c r="I11" i="83"/>
  <c r="E37" i="83"/>
  <c r="C37" i="83"/>
  <c r="L34" i="83"/>
  <c r="K34" i="83"/>
  <c r="J34" i="83"/>
  <c r="O13" i="82"/>
  <c r="K36" i="82"/>
  <c r="L36" i="82"/>
  <c r="J36" i="82"/>
  <c r="J13" i="82"/>
  <c r="I13" i="82"/>
  <c r="D38" i="82"/>
  <c r="C38" i="82"/>
  <c r="F88" i="81"/>
  <c r="K35" i="81"/>
  <c r="K11" i="83"/>
  <c r="K13" i="82"/>
  <c r="J14" i="82"/>
  <c r="E38" i="82"/>
  <c r="J15" i="81"/>
  <c r="I15" i="81"/>
  <c r="K15" i="81"/>
  <c r="D39" i="81"/>
  <c r="C39" i="81"/>
  <c r="J16" i="81"/>
  <c r="I16" i="81"/>
  <c r="E39" i="81"/>
  <c r="F87" i="81"/>
  <c r="F85" i="81"/>
  <c r="F84" i="81"/>
  <c r="F83" i="81"/>
  <c r="F82" i="81"/>
  <c r="F81" i="81"/>
  <c r="F80" i="81"/>
  <c r="F79" i="81"/>
  <c r="F78" i="81"/>
  <c r="F77" i="81"/>
  <c r="F76" i="81"/>
  <c r="F75" i="81"/>
  <c r="F74" i="81"/>
  <c r="F73" i="81"/>
  <c r="F72" i="81"/>
  <c r="F71" i="81"/>
  <c r="F70" i="81"/>
  <c r="F69" i="81"/>
  <c r="F68" i="81"/>
  <c r="F67" i="81"/>
  <c r="F66" i="81"/>
  <c r="F65" i="81"/>
  <c r="F64" i="81"/>
  <c r="F63" i="81"/>
  <c r="F62" i="81"/>
  <c r="F61" i="81"/>
  <c r="F60" i="81"/>
  <c r="F59" i="81"/>
  <c r="F67" i="80"/>
  <c r="F82" i="80"/>
  <c r="K35" i="80"/>
  <c r="J35" i="80"/>
  <c r="L24" i="80"/>
  <c r="L35" i="80"/>
  <c r="J15" i="80"/>
  <c r="I15" i="80"/>
  <c r="D38" i="80"/>
  <c r="C38" i="80"/>
  <c r="F83" i="80"/>
  <c r="F81" i="80"/>
  <c r="F80" i="80"/>
  <c r="F79" i="80"/>
  <c r="F78" i="80"/>
  <c r="F77" i="80"/>
  <c r="F76" i="80"/>
  <c r="F75" i="80"/>
  <c r="F74" i="80"/>
  <c r="F73" i="80"/>
  <c r="F72" i="80"/>
  <c r="F71" i="80"/>
  <c r="F70" i="80"/>
  <c r="F69" i="80"/>
  <c r="F68" i="80"/>
  <c r="F66" i="80"/>
  <c r="F65" i="80"/>
  <c r="F64" i="80"/>
  <c r="F63" i="80"/>
  <c r="F62" i="80"/>
  <c r="F61" i="80"/>
  <c r="F60" i="80"/>
  <c r="F59" i="80"/>
  <c r="F58" i="80"/>
  <c r="F57" i="80"/>
  <c r="F56" i="80"/>
  <c r="F55" i="80"/>
  <c r="F54" i="80"/>
  <c r="F53" i="80"/>
  <c r="K16" i="81"/>
  <c r="J16" i="80"/>
  <c r="I16" i="80"/>
  <c r="K15" i="80"/>
  <c r="E38" i="80"/>
  <c r="K16" i="80"/>
  <c r="F84" i="79"/>
  <c r="F82" i="79"/>
  <c r="F81" i="79"/>
  <c r="F80" i="79"/>
  <c r="F79" i="79"/>
  <c r="F78" i="79"/>
  <c r="F77" i="79"/>
  <c r="F76" i="79"/>
  <c r="F75" i="79"/>
  <c r="F74" i="79"/>
  <c r="F73" i="79"/>
  <c r="F72" i="79"/>
  <c r="F71" i="79"/>
  <c r="F70" i="79"/>
  <c r="F69" i="79"/>
  <c r="F68" i="79"/>
  <c r="F67" i="79"/>
  <c r="F66" i="79"/>
  <c r="F65" i="79"/>
  <c r="F64" i="79"/>
  <c r="F63" i="79"/>
  <c r="F62" i="79"/>
  <c r="F61" i="79"/>
  <c r="F60" i="79"/>
  <c r="F59" i="79"/>
  <c r="F58" i="79"/>
  <c r="F57" i="79"/>
  <c r="F56" i="79"/>
  <c r="F55" i="79"/>
  <c r="F54" i="79"/>
  <c r="F53" i="79"/>
  <c r="F52" i="79"/>
  <c r="K37" i="79"/>
  <c r="L36" i="79"/>
  <c r="L35" i="79"/>
  <c r="L34" i="79"/>
  <c r="L33" i="79"/>
  <c r="L32" i="79"/>
  <c r="L31" i="79"/>
  <c r="L30" i="79"/>
  <c r="L29" i="79"/>
  <c r="L28" i="79"/>
  <c r="L27" i="79"/>
  <c r="L26" i="79"/>
  <c r="L25" i="79"/>
  <c r="L24" i="79"/>
  <c r="K13" i="76"/>
  <c r="E13" i="76"/>
  <c r="L37" i="79"/>
  <c r="E84" i="78"/>
  <c r="D84" i="78"/>
  <c r="F83" i="78"/>
  <c r="F82" i="78"/>
  <c r="F81" i="78"/>
  <c r="F80" i="78"/>
  <c r="F79" i="78"/>
  <c r="F78" i="78"/>
  <c r="F77" i="78"/>
  <c r="F76" i="78"/>
  <c r="F75" i="78"/>
  <c r="F74" i="78"/>
  <c r="F73" i="78"/>
  <c r="F72" i="78"/>
  <c r="F71" i="78"/>
  <c r="F70" i="78"/>
  <c r="F69" i="78"/>
  <c r="F68" i="78"/>
  <c r="F67" i="78"/>
  <c r="F66" i="78"/>
  <c r="F65" i="78"/>
  <c r="F64" i="78"/>
  <c r="F63" i="78"/>
  <c r="F62" i="78"/>
  <c r="F61" i="78"/>
  <c r="F60" i="78"/>
  <c r="F59" i="78"/>
  <c r="F58" i="78"/>
  <c r="F57" i="78"/>
  <c r="F56" i="78"/>
  <c r="F55" i="78"/>
  <c r="F54" i="78"/>
  <c r="F53" i="78"/>
  <c r="D38" i="78"/>
  <c r="C38" i="78"/>
  <c r="E38" i="78"/>
  <c r="K37" i="78"/>
  <c r="J37" i="78"/>
  <c r="E37" i="78"/>
  <c r="E36" i="78"/>
  <c r="M35" i="78"/>
  <c r="E35" i="78"/>
  <c r="M34" i="78"/>
  <c r="E34" i="78"/>
  <c r="M33" i="78"/>
  <c r="E33" i="78"/>
  <c r="M32" i="78"/>
  <c r="E32" i="78"/>
  <c r="M31" i="78"/>
  <c r="E31" i="78"/>
  <c r="M30" i="78"/>
  <c r="E30" i="78"/>
  <c r="M29" i="78"/>
  <c r="E29" i="78"/>
  <c r="M28" i="78"/>
  <c r="E28" i="78"/>
  <c r="M27" i="78"/>
  <c r="E27" i="78"/>
  <c r="M26" i="78"/>
  <c r="E26" i="78"/>
  <c r="M25" i="78"/>
  <c r="E25" i="78"/>
  <c r="M24" i="78"/>
  <c r="M37" i="78"/>
  <c r="E24" i="78"/>
  <c r="E23" i="78"/>
  <c r="E22" i="78"/>
  <c r="E21" i="78"/>
  <c r="E20" i="78"/>
  <c r="E19" i="78"/>
  <c r="E18" i="78"/>
  <c r="E17" i="78"/>
  <c r="E16" i="78"/>
  <c r="J15" i="78"/>
  <c r="J16" i="78"/>
  <c r="I15" i="78"/>
  <c r="I16" i="78"/>
  <c r="E15" i="78"/>
  <c r="K14" i="78"/>
  <c r="E14" i="78"/>
  <c r="K13" i="78"/>
  <c r="E13" i="78"/>
  <c r="K12" i="78"/>
  <c r="E12" i="78"/>
  <c r="O11" i="78"/>
  <c r="K11" i="78"/>
  <c r="E11" i="78"/>
  <c r="K10" i="78"/>
  <c r="E10" i="78"/>
  <c r="K9" i="78"/>
  <c r="E9" i="78"/>
  <c r="K8" i="78"/>
  <c r="E8" i="78"/>
  <c r="K7" i="78"/>
  <c r="E7" i="78"/>
  <c r="K6" i="78"/>
  <c r="K15" i="78"/>
  <c r="E6" i="78"/>
  <c r="K16" i="78"/>
  <c r="F84" i="78"/>
  <c r="L36" i="76"/>
  <c r="L24" i="76"/>
  <c r="L25" i="76"/>
  <c r="L26" i="76"/>
  <c r="L27" i="76"/>
  <c r="L28" i="76"/>
  <c r="L29" i="76"/>
  <c r="L30" i="76"/>
  <c r="L31" i="76"/>
  <c r="L32" i="76"/>
  <c r="L33" i="76"/>
  <c r="L34" i="76"/>
  <c r="L35" i="76"/>
  <c r="J37" i="76"/>
  <c r="K37" i="76"/>
  <c r="L37" i="76"/>
  <c r="F53" i="76"/>
  <c r="F54" i="76"/>
  <c r="F55" i="76"/>
  <c r="F56" i="76"/>
  <c r="F57" i="76"/>
  <c r="F58" i="76"/>
  <c r="F59" i="76"/>
  <c r="F60" i="76"/>
  <c r="F61" i="76"/>
  <c r="F62" i="76"/>
  <c r="F63" i="76"/>
  <c r="D84" i="76"/>
  <c r="E84" i="76"/>
  <c r="F67" i="76"/>
  <c r="F68" i="76"/>
  <c r="F69" i="76"/>
  <c r="F70" i="76"/>
  <c r="F71" i="76"/>
  <c r="F72" i="76"/>
  <c r="F73" i="76"/>
  <c r="F74" i="76"/>
  <c r="F75" i="76"/>
  <c r="F76" i="76"/>
  <c r="F77" i="76"/>
  <c r="F78" i="76"/>
  <c r="F79" i="76"/>
  <c r="F80" i="76"/>
  <c r="F81" i="76"/>
  <c r="F82" i="76"/>
  <c r="F83" i="76"/>
  <c r="F64" i="76"/>
  <c r="F65" i="76"/>
  <c r="F66" i="76"/>
  <c r="F84" i="76"/>
  <c r="K37" i="77"/>
  <c r="L25" i="77"/>
  <c r="L26" i="77"/>
  <c r="L27" i="77"/>
  <c r="L28" i="77"/>
  <c r="L29" i="77"/>
  <c r="L30" i="77"/>
  <c r="L31" i="77"/>
  <c r="L32" i="77"/>
  <c r="L33" i="77"/>
  <c r="L34" i="77"/>
  <c r="L35" i="77"/>
  <c r="L36" i="77"/>
  <c r="L24" i="77"/>
  <c r="J15" i="77"/>
  <c r="J16" i="77"/>
  <c r="I15" i="77"/>
  <c r="I16" i="77"/>
  <c r="F85" i="77"/>
  <c r="E85" i="77"/>
  <c r="G84" i="77"/>
  <c r="G83" i="77"/>
  <c r="G82" i="77"/>
  <c r="G81" i="77"/>
  <c r="G80" i="77"/>
  <c r="G79" i="77"/>
  <c r="G78" i="77"/>
  <c r="G77" i="77"/>
  <c r="G76" i="77"/>
  <c r="G75" i="77"/>
  <c r="G74" i="77"/>
  <c r="G73" i="77"/>
  <c r="G72" i="77"/>
  <c r="G71" i="77"/>
  <c r="G70" i="77"/>
  <c r="G69" i="77"/>
  <c r="G68" i="77"/>
  <c r="G67" i="77"/>
  <c r="G66" i="77"/>
  <c r="G65" i="77"/>
  <c r="G64" i="77"/>
  <c r="G63" i="77"/>
  <c r="G62" i="77"/>
  <c r="G61" i="77"/>
  <c r="G60" i="77"/>
  <c r="G59" i="77"/>
  <c r="G58" i="77"/>
  <c r="G57" i="77"/>
  <c r="G56" i="77"/>
  <c r="G55" i="77"/>
  <c r="G54" i="77"/>
  <c r="J37" i="77"/>
  <c r="E27" i="77"/>
  <c r="E6" i="77"/>
  <c r="E39" i="77"/>
  <c r="G85" i="77"/>
  <c r="K35" i="75"/>
  <c r="J35" i="75"/>
  <c r="L34" i="75"/>
  <c r="L33" i="75"/>
  <c r="L32" i="75"/>
  <c r="L31" i="75"/>
  <c r="L30" i="75"/>
  <c r="L29" i="75"/>
  <c r="L28" i="75"/>
  <c r="L27" i="75"/>
  <c r="L26" i="75"/>
  <c r="L25" i="75"/>
  <c r="L24" i="75"/>
  <c r="L23" i="75"/>
  <c r="L22" i="75"/>
  <c r="L35" i="75"/>
  <c r="G83" i="75"/>
  <c r="G82" i="75"/>
  <c r="G81" i="75"/>
  <c r="G80" i="75"/>
  <c r="G79" i="75"/>
  <c r="G78" i="75"/>
  <c r="G77" i="75"/>
  <c r="G76" i="75"/>
  <c r="G75" i="75"/>
  <c r="G74" i="75"/>
  <c r="G73" i="75"/>
  <c r="G72" i="75"/>
  <c r="G71" i="75"/>
  <c r="G70" i="75"/>
  <c r="G69" i="75"/>
  <c r="G68" i="75"/>
  <c r="G67" i="75"/>
  <c r="G66" i="75"/>
  <c r="G65" i="75"/>
  <c r="G64" i="75"/>
  <c r="G63" i="75"/>
  <c r="G62" i="75"/>
  <c r="G61" i="75"/>
  <c r="F60" i="75"/>
  <c r="E60" i="75"/>
  <c r="G59" i="75"/>
  <c r="G58" i="75"/>
  <c r="G57" i="75"/>
  <c r="G56" i="75"/>
  <c r="F55" i="75"/>
  <c r="E55" i="75"/>
  <c r="G55" i="75"/>
  <c r="G54" i="75"/>
  <c r="G53" i="75"/>
  <c r="F84" i="75"/>
  <c r="G60" i="75"/>
  <c r="G84" i="75"/>
  <c r="E84" i="75"/>
  <c r="E6" i="75"/>
  <c r="E7" i="75"/>
  <c r="E8" i="75"/>
  <c r="E9" i="75"/>
  <c r="E10" i="75"/>
  <c r="E11" i="75"/>
  <c r="E12" i="75"/>
  <c r="E13" i="75"/>
  <c r="E14" i="75"/>
  <c r="I14" i="75"/>
  <c r="J14" i="75"/>
  <c r="E15" i="75"/>
  <c r="E16" i="75"/>
  <c r="E17" i="75"/>
  <c r="E18" i="75"/>
  <c r="E19" i="75"/>
  <c r="E20" i="75"/>
  <c r="E21" i="75"/>
  <c r="E22" i="75"/>
  <c r="E23" i="75"/>
  <c r="E24" i="75"/>
  <c r="E25" i="75"/>
  <c r="E26" i="75"/>
  <c r="E27" i="75"/>
  <c r="E28" i="75"/>
  <c r="E29" i="75"/>
  <c r="E30" i="75"/>
  <c r="E31" i="75"/>
  <c r="E32" i="75"/>
  <c r="E33" i="75"/>
  <c r="E34" i="75"/>
  <c r="E35" i="75"/>
  <c r="E36" i="75"/>
  <c r="E37" i="75"/>
  <c r="F94" i="74"/>
  <c r="E94" i="74"/>
  <c r="D94" i="74"/>
  <c r="D37" i="74"/>
  <c r="C37" i="74"/>
  <c r="E37" i="74"/>
  <c r="K14" i="74"/>
  <c r="J14" i="74"/>
  <c r="J15" i="74"/>
  <c r="I14" i="74"/>
  <c r="I15" i="74"/>
  <c r="K15" i="74"/>
  <c r="G98" i="73"/>
  <c r="F98" i="73"/>
  <c r="E98" i="73"/>
  <c r="G111" i="72"/>
  <c r="G110" i="72"/>
  <c r="F37" i="72"/>
  <c r="E37" i="72"/>
  <c r="D37" i="72"/>
  <c r="G111" i="71"/>
  <c r="G110" i="71"/>
  <c r="G123" i="70"/>
  <c r="F123" i="70"/>
  <c r="E123" i="70"/>
  <c r="G120" i="68"/>
  <c r="F120" i="68"/>
  <c r="E120" i="68"/>
  <c r="F114" i="66"/>
  <c r="E114" i="66"/>
  <c r="D114" i="66"/>
  <c r="G107" i="64"/>
  <c r="H107" i="64"/>
  <c r="G107" i="63"/>
  <c r="F107" i="63"/>
  <c r="H107" i="63"/>
  <c r="F50" i="62"/>
  <c r="F51" i="62"/>
  <c r="F52" i="62"/>
  <c r="F53" i="62"/>
  <c r="F54" i="62"/>
  <c r="F55" i="62"/>
  <c r="F56" i="62"/>
  <c r="F57" i="62"/>
  <c r="F58" i="62"/>
  <c r="F49" i="62"/>
  <c r="F7" i="62"/>
  <c r="F8" i="62"/>
  <c r="F9" i="62"/>
  <c r="F10" i="62"/>
  <c r="F11" i="62"/>
  <c r="F12" i="62"/>
  <c r="F13" i="62"/>
  <c r="F14" i="62"/>
  <c r="F15" i="62"/>
  <c r="F16" i="62"/>
  <c r="F17" i="62"/>
  <c r="F18" i="62"/>
  <c r="F19" i="62"/>
  <c r="F20" i="62"/>
  <c r="F21" i="62"/>
  <c r="F22" i="62"/>
  <c r="F23" i="62"/>
  <c r="F24" i="62"/>
  <c r="F25" i="62"/>
  <c r="F26" i="62"/>
  <c r="F27" i="62"/>
  <c r="F28" i="62"/>
  <c r="F29" i="62"/>
  <c r="F30" i="62"/>
  <c r="F31" i="62"/>
  <c r="F32" i="62"/>
  <c r="F33" i="62"/>
  <c r="F34" i="62"/>
  <c r="F35" i="62"/>
  <c r="F60" i="62"/>
  <c r="E48" i="62"/>
  <c r="E59" i="62"/>
  <c r="D48" i="62"/>
  <c r="D59" i="62"/>
  <c r="E36" i="62"/>
  <c r="D36" i="62"/>
  <c r="F36" i="62"/>
  <c r="F6" i="62"/>
  <c r="F48" i="62"/>
  <c r="E106" i="62"/>
  <c r="D106" i="62"/>
  <c r="E107" i="61"/>
  <c r="D107" i="61"/>
  <c r="F107" i="61"/>
  <c r="I33" i="60"/>
  <c r="K8" i="60"/>
  <c r="D106" i="60"/>
  <c r="F106" i="60"/>
  <c r="E106" i="60"/>
  <c r="F117" i="59"/>
  <c r="G117" i="59"/>
  <c r="E117" i="59"/>
  <c r="H73" i="58"/>
  <c r="H74" i="58"/>
  <c r="H75" i="58"/>
  <c r="H76" i="58"/>
  <c r="H77" i="58"/>
  <c r="H78" i="58"/>
  <c r="H79" i="58"/>
  <c r="H80" i="58"/>
  <c r="H81" i="58"/>
  <c r="H82" i="58"/>
  <c r="H83" i="58"/>
  <c r="H84" i="58"/>
  <c r="G110" i="58"/>
  <c r="F110" i="58"/>
  <c r="H109" i="58"/>
  <c r="H108" i="58"/>
  <c r="H107" i="58"/>
  <c r="H106" i="58"/>
  <c r="H105" i="58"/>
  <c r="H104" i="58"/>
  <c r="H103" i="58"/>
  <c r="H102" i="58"/>
  <c r="H101" i="58"/>
  <c r="H100" i="58"/>
  <c r="H99" i="58"/>
  <c r="H98" i="58"/>
  <c r="H97" i="58"/>
  <c r="H96" i="58"/>
  <c r="H95" i="58"/>
  <c r="H94" i="58"/>
  <c r="H93" i="58"/>
  <c r="H92" i="58"/>
  <c r="H91" i="58"/>
  <c r="H90" i="58"/>
  <c r="H89" i="58"/>
  <c r="H88" i="58"/>
  <c r="H87" i="58"/>
  <c r="H86" i="58"/>
  <c r="H85" i="58"/>
  <c r="H110" i="58"/>
  <c r="F111" i="57"/>
  <c r="E111" i="57"/>
  <c r="G111" i="57"/>
  <c r="G109" i="57"/>
  <c r="G108" i="57"/>
  <c r="G107" i="57"/>
  <c r="G106" i="57"/>
  <c r="G105" i="57"/>
  <c r="G104" i="57"/>
  <c r="G103" i="57"/>
  <c r="G102" i="57"/>
  <c r="G101" i="57"/>
  <c r="G100" i="57"/>
  <c r="G99" i="57"/>
  <c r="G98" i="57"/>
  <c r="G97" i="57"/>
  <c r="G96" i="57"/>
  <c r="G95" i="57"/>
  <c r="G94" i="57"/>
  <c r="G93" i="57"/>
  <c r="G92" i="57"/>
  <c r="G91" i="57"/>
  <c r="G90" i="57"/>
  <c r="G89" i="57"/>
  <c r="G88" i="57"/>
  <c r="G87" i="57"/>
  <c r="G86" i="57"/>
  <c r="G85" i="57"/>
  <c r="G84" i="57"/>
  <c r="G83" i="57"/>
  <c r="G82" i="57"/>
  <c r="G81" i="57"/>
  <c r="G80" i="57"/>
  <c r="G79" i="57"/>
  <c r="G78" i="57"/>
  <c r="G77" i="57"/>
  <c r="G76" i="57"/>
  <c r="G75" i="57"/>
  <c r="G74" i="57"/>
  <c r="F83" i="56"/>
  <c r="F110" i="56"/>
  <c r="F109" i="56"/>
  <c r="F108" i="56"/>
  <c r="F91" i="56"/>
  <c r="F90" i="56"/>
  <c r="F85" i="56"/>
  <c r="F100" i="56"/>
  <c r="F79" i="56"/>
  <c r="F78" i="56"/>
  <c r="E111" i="56"/>
  <c r="D111" i="56"/>
  <c r="F81" i="56"/>
  <c r="F107" i="56"/>
  <c r="F106" i="56"/>
  <c r="F105" i="56"/>
  <c r="F104" i="56"/>
  <c r="F103" i="56"/>
  <c r="F102" i="56"/>
  <c r="F101" i="56"/>
  <c r="F99" i="56"/>
  <c r="F98" i="56"/>
  <c r="F97" i="56"/>
  <c r="F96" i="56"/>
  <c r="F95" i="56"/>
  <c r="F94" i="56"/>
  <c r="F93" i="56"/>
  <c r="F92" i="56"/>
  <c r="F89" i="56"/>
  <c r="F88" i="56"/>
  <c r="F87" i="56"/>
  <c r="F86" i="56"/>
  <c r="F84" i="56"/>
  <c r="F82" i="56"/>
  <c r="F80" i="56"/>
  <c r="F77" i="56"/>
  <c r="F76" i="56"/>
  <c r="F75" i="56"/>
  <c r="F111" i="56"/>
  <c r="E66" i="56"/>
  <c r="D66" i="56"/>
  <c r="F65" i="56"/>
  <c r="F64" i="56"/>
  <c r="F63" i="56"/>
  <c r="F62" i="56"/>
  <c r="F61" i="56"/>
  <c r="F60" i="56"/>
  <c r="F59" i="56"/>
  <c r="F58" i="56"/>
  <c r="F57" i="56"/>
  <c r="F56" i="56"/>
  <c r="E37" i="56"/>
  <c r="E67" i="56"/>
  <c r="D37" i="56"/>
  <c r="F36" i="56"/>
  <c r="F35" i="56"/>
  <c r="F34" i="56"/>
  <c r="F33" i="56"/>
  <c r="F32" i="56"/>
  <c r="F31" i="56"/>
  <c r="F30" i="56"/>
  <c r="F29" i="56"/>
  <c r="F28" i="56"/>
  <c r="F27" i="56"/>
  <c r="F26" i="56"/>
  <c r="F25" i="56"/>
  <c r="F24" i="56"/>
  <c r="F23" i="56"/>
  <c r="F22" i="56"/>
  <c r="F21" i="56"/>
  <c r="F20" i="56"/>
  <c r="F19" i="56"/>
  <c r="F18" i="56"/>
  <c r="F17" i="56"/>
  <c r="F16" i="56"/>
  <c r="F15" i="56"/>
  <c r="F14" i="56"/>
  <c r="F13" i="56"/>
  <c r="F12" i="56"/>
  <c r="F11" i="56"/>
  <c r="F10" i="56"/>
  <c r="F9" i="56"/>
  <c r="F8" i="56"/>
  <c r="F7" i="56"/>
  <c r="F6" i="56"/>
  <c r="F109" i="55"/>
  <c r="F108" i="55"/>
  <c r="F91" i="55"/>
  <c r="F90" i="55"/>
  <c r="F85" i="55"/>
  <c r="F80" i="55"/>
  <c r="F83" i="55"/>
  <c r="F99" i="55"/>
  <c r="F79" i="55"/>
  <c r="E112" i="55"/>
  <c r="D112" i="55"/>
  <c r="F111" i="55"/>
  <c r="F110" i="55"/>
  <c r="F107" i="55"/>
  <c r="F106" i="55"/>
  <c r="F105" i="55"/>
  <c r="F104" i="55"/>
  <c r="F103" i="55"/>
  <c r="F102" i="55"/>
  <c r="F101" i="55"/>
  <c r="F100" i="55"/>
  <c r="F98" i="55"/>
  <c r="F97" i="55"/>
  <c r="F96" i="55"/>
  <c r="F95" i="55"/>
  <c r="F94" i="55"/>
  <c r="F93" i="55"/>
  <c r="F92" i="55"/>
  <c r="F89" i="55"/>
  <c r="F88" i="55"/>
  <c r="F87" i="55"/>
  <c r="F86" i="55"/>
  <c r="F84" i="55"/>
  <c r="F82" i="55"/>
  <c r="F81" i="55"/>
  <c r="F78" i="55"/>
  <c r="F77" i="55"/>
  <c r="F76" i="55"/>
  <c r="E66" i="55"/>
  <c r="D66" i="55"/>
  <c r="F65" i="55"/>
  <c r="F64" i="55"/>
  <c r="F63" i="55"/>
  <c r="F62" i="55"/>
  <c r="F61" i="55"/>
  <c r="F60" i="55"/>
  <c r="F59" i="55"/>
  <c r="F58" i="55"/>
  <c r="F57" i="55"/>
  <c r="F56" i="55"/>
  <c r="F66" i="55"/>
  <c r="E37" i="55"/>
  <c r="E67" i="55"/>
  <c r="D37" i="55"/>
  <c r="D67" i="55"/>
  <c r="F36" i="55"/>
  <c r="F35" i="55"/>
  <c r="F34" i="55"/>
  <c r="F33" i="55"/>
  <c r="F32" i="55"/>
  <c r="F31" i="55"/>
  <c r="F30" i="55"/>
  <c r="F29" i="55"/>
  <c r="F28" i="55"/>
  <c r="F27" i="55"/>
  <c r="F26" i="55"/>
  <c r="F25" i="55"/>
  <c r="F24" i="55"/>
  <c r="F23" i="55"/>
  <c r="F22" i="55"/>
  <c r="F21" i="55"/>
  <c r="F20" i="55"/>
  <c r="F19" i="55"/>
  <c r="F18" i="55"/>
  <c r="F17" i="55"/>
  <c r="F16" i="55"/>
  <c r="F15" i="55"/>
  <c r="F14" i="55"/>
  <c r="F13" i="55"/>
  <c r="F12" i="55"/>
  <c r="F11" i="55"/>
  <c r="F10" i="55"/>
  <c r="F9" i="55"/>
  <c r="F8" i="55"/>
  <c r="F7" i="55"/>
  <c r="F6" i="55"/>
  <c r="E80" i="54"/>
  <c r="D105" i="54"/>
  <c r="C105" i="54"/>
  <c r="E105" i="54"/>
  <c r="E104" i="54"/>
  <c r="E102" i="54"/>
  <c r="E85" i="54"/>
  <c r="E74" i="54"/>
  <c r="E94" i="54"/>
  <c r="E78" i="54"/>
  <c r="E73" i="54"/>
  <c r="E70" i="54"/>
  <c r="E71" i="54"/>
  <c r="E72" i="54"/>
  <c r="E75" i="54"/>
  <c r="E77" i="54"/>
  <c r="E79" i="54"/>
  <c r="E81" i="54"/>
  <c r="E82" i="54"/>
  <c r="E83" i="54"/>
  <c r="E84" i="54"/>
  <c r="E86" i="54"/>
  <c r="E87" i="54"/>
  <c r="E88" i="54"/>
  <c r="E89" i="54"/>
  <c r="E90" i="54"/>
  <c r="E91" i="54"/>
  <c r="E92" i="54"/>
  <c r="E93" i="54"/>
  <c r="E95" i="54"/>
  <c r="E96" i="54"/>
  <c r="E97" i="54"/>
  <c r="E98" i="54"/>
  <c r="E99" i="54"/>
  <c r="E100" i="54"/>
  <c r="E101" i="54"/>
  <c r="E103" i="54"/>
  <c r="E76" i="54"/>
  <c r="D63" i="54"/>
  <c r="C63" i="54"/>
  <c r="E62" i="54"/>
  <c r="E61" i="54"/>
  <c r="E60" i="54"/>
  <c r="E59" i="54"/>
  <c r="E58" i="54"/>
  <c r="E57" i="54"/>
  <c r="E56" i="54"/>
  <c r="E55" i="54"/>
  <c r="E54" i="54"/>
  <c r="E53" i="54"/>
  <c r="E63" i="54"/>
  <c r="D34" i="54"/>
  <c r="D64" i="54"/>
  <c r="C34" i="54"/>
  <c r="C64" i="54"/>
  <c r="E33" i="54"/>
  <c r="E32" i="54"/>
  <c r="E31" i="54"/>
  <c r="E30" i="54"/>
  <c r="E29" i="54"/>
  <c r="E28" i="54"/>
  <c r="E27" i="54"/>
  <c r="E26" i="54"/>
  <c r="E25" i="54"/>
  <c r="E24" i="54"/>
  <c r="E23" i="54"/>
  <c r="E22" i="54"/>
  <c r="E21" i="54"/>
  <c r="E20" i="54"/>
  <c r="E19" i="54"/>
  <c r="E18" i="54"/>
  <c r="E17" i="54"/>
  <c r="E16" i="54"/>
  <c r="E15" i="54"/>
  <c r="E14" i="54"/>
  <c r="E13" i="54"/>
  <c r="E12" i="54"/>
  <c r="E11" i="54"/>
  <c r="E10" i="54"/>
  <c r="E9" i="54"/>
  <c r="E8" i="54"/>
  <c r="E7" i="54"/>
  <c r="E6" i="54"/>
  <c r="E5" i="54"/>
  <c r="E4" i="54"/>
  <c r="E3" i="54"/>
  <c r="E34" i="54"/>
  <c r="E64" i="54"/>
  <c r="D99" i="53"/>
  <c r="E61" i="53"/>
  <c r="D61" i="53"/>
  <c r="C61" i="53"/>
  <c r="E34" i="53"/>
  <c r="E62" i="53"/>
  <c r="D34" i="53"/>
  <c r="D62" i="53"/>
  <c r="C34" i="53"/>
  <c r="C99" i="53"/>
  <c r="E99" i="53"/>
  <c r="F62" i="52"/>
  <c r="E62" i="52"/>
  <c r="D62" i="52"/>
  <c r="F36" i="52"/>
  <c r="E36" i="52"/>
  <c r="D36" i="52"/>
  <c r="D103" i="52"/>
  <c r="E103" i="52"/>
  <c r="F103" i="52"/>
  <c r="F111" i="51"/>
  <c r="E111" i="51"/>
  <c r="D111" i="51"/>
  <c r="F66" i="51"/>
  <c r="F69" i="51"/>
  <c r="E66" i="51"/>
  <c r="E69" i="51"/>
  <c r="D66" i="51"/>
  <c r="D69" i="51"/>
  <c r="F107" i="50"/>
  <c r="E107" i="50"/>
  <c r="D107" i="50"/>
  <c r="F64" i="50"/>
  <c r="F67" i="50"/>
  <c r="E64" i="50"/>
  <c r="E67" i="50"/>
  <c r="D64" i="50"/>
  <c r="D67" i="50"/>
  <c r="D110" i="48"/>
  <c r="E110" i="48"/>
  <c r="F110" i="48"/>
  <c r="F65" i="48"/>
  <c r="F68" i="48"/>
  <c r="E65" i="48"/>
  <c r="E68" i="48"/>
  <c r="D65" i="48"/>
  <c r="D68" i="48"/>
  <c r="E106" i="47"/>
  <c r="D106" i="47"/>
  <c r="F106" i="47"/>
  <c r="F63" i="47"/>
  <c r="F66" i="47"/>
  <c r="E63" i="47"/>
  <c r="E66" i="47"/>
  <c r="D63" i="47"/>
  <c r="D66" i="47"/>
  <c r="F37" i="46"/>
  <c r="E37" i="46"/>
  <c r="D37" i="46"/>
  <c r="F92" i="46"/>
  <c r="D104" i="46"/>
  <c r="E104" i="46"/>
  <c r="F99" i="46"/>
  <c r="F98" i="46"/>
  <c r="F97" i="46"/>
  <c r="F96" i="46"/>
  <c r="F95" i="46"/>
  <c r="F94" i="46"/>
  <c r="F93" i="46"/>
  <c r="F91" i="46"/>
  <c r="F90" i="46"/>
  <c r="F88" i="46"/>
  <c r="F86" i="46"/>
  <c r="F85" i="46"/>
  <c r="F84" i="46"/>
  <c r="F83" i="46"/>
  <c r="F82" i="46"/>
  <c r="F81" i="46"/>
  <c r="F80" i="46"/>
  <c r="F74" i="46"/>
  <c r="F59" i="46"/>
  <c r="F62" i="46"/>
  <c r="E59" i="46"/>
  <c r="E62" i="46"/>
  <c r="D59" i="46"/>
  <c r="D94" i="45"/>
  <c r="E94" i="45"/>
  <c r="E113" i="45"/>
  <c r="F113" i="45"/>
  <c r="D113" i="45"/>
  <c r="F93" i="45"/>
  <c r="F92" i="45"/>
  <c r="F91" i="45"/>
  <c r="F90" i="45"/>
  <c r="F89" i="45"/>
  <c r="F88" i="45"/>
  <c r="F87" i="45"/>
  <c r="F86" i="45"/>
  <c r="F85" i="45"/>
  <c r="F84" i="45"/>
  <c r="F83" i="45"/>
  <c r="F82" i="45"/>
  <c r="F81" i="45"/>
  <c r="F80" i="45"/>
  <c r="F79" i="45"/>
  <c r="F78" i="45"/>
  <c r="F77" i="45"/>
  <c r="F76" i="45"/>
  <c r="F75" i="45"/>
  <c r="F74" i="45"/>
  <c r="F73" i="45"/>
  <c r="F72" i="45"/>
  <c r="F71" i="45"/>
  <c r="F70" i="45"/>
  <c r="F60" i="45"/>
  <c r="E60" i="45"/>
  <c r="D60" i="45"/>
  <c r="F36" i="45"/>
  <c r="E36" i="45"/>
  <c r="E63" i="45"/>
  <c r="D36" i="45"/>
  <c r="D63" i="45"/>
  <c r="F124" i="44"/>
  <c r="E124" i="44"/>
  <c r="D124" i="44"/>
  <c r="F67" i="44"/>
  <c r="F65" i="44"/>
  <c r="F64" i="44"/>
  <c r="F63" i="44"/>
  <c r="F62" i="44"/>
  <c r="F60" i="44"/>
  <c r="F32" i="44"/>
  <c r="F28" i="44"/>
  <c r="F20" i="44"/>
  <c r="F16" i="44"/>
  <c r="F15" i="44"/>
  <c r="F13" i="44"/>
  <c r="F12" i="44"/>
  <c r="F10" i="44"/>
  <c r="F9" i="44"/>
  <c r="F120" i="42"/>
  <c r="E120" i="42"/>
  <c r="D120" i="42"/>
  <c r="F66" i="42"/>
  <c r="E66" i="42"/>
  <c r="D66" i="42"/>
  <c r="F119" i="41"/>
  <c r="E119" i="41"/>
  <c r="D113" i="41"/>
  <c r="D119" i="41"/>
  <c r="F64" i="41"/>
  <c r="E64" i="41"/>
  <c r="D64" i="41"/>
  <c r="F116" i="40"/>
  <c r="F122" i="40"/>
  <c r="E116" i="40"/>
  <c r="E122" i="40"/>
  <c r="D116" i="40"/>
  <c r="D122" i="40"/>
  <c r="F103" i="39"/>
  <c r="F127" i="39"/>
  <c r="E103" i="39"/>
  <c r="E127" i="39"/>
  <c r="D103" i="39"/>
  <c r="D127" i="39"/>
  <c r="E119" i="38"/>
  <c r="F119" i="38"/>
  <c r="D119" i="38"/>
  <c r="E99" i="38"/>
  <c r="F99" i="38"/>
  <c r="F123" i="38"/>
  <c r="D99" i="38"/>
  <c r="D64" i="38"/>
  <c r="E64" i="38"/>
  <c r="F64" i="38"/>
  <c r="D41" i="38"/>
  <c r="E41" i="38"/>
  <c r="F41" i="38"/>
  <c r="F125" i="37"/>
  <c r="E125" i="37"/>
  <c r="D125" i="37"/>
  <c r="D124" i="36"/>
  <c r="E124" i="36"/>
  <c r="C124" i="36"/>
  <c r="D83" i="34"/>
  <c r="C83" i="34"/>
  <c r="E82" i="34"/>
  <c r="E81" i="34"/>
  <c r="E80" i="34"/>
  <c r="E79" i="34"/>
  <c r="E78" i="34"/>
  <c r="E77" i="34"/>
  <c r="E76" i="34"/>
  <c r="E75" i="34"/>
  <c r="E74" i="34"/>
  <c r="E73" i="34"/>
  <c r="E72" i="34"/>
  <c r="E71" i="34"/>
  <c r="E82" i="33"/>
  <c r="D82" i="33"/>
  <c r="F81" i="33"/>
  <c r="F80" i="33"/>
  <c r="F79" i="33"/>
  <c r="F78" i="33"/>
  <c r="F77" i="33"/>
  <c r="F76" i="33"/>
  <c r="F75" i="33"/>
  <c r="F74" i="33"/>
  <c r="F73" i="33"/>
  <c r="F72" i="33"/>
  <c r="F71" i="33"/>
  <c r="F70" i="33"/>
  <c r="F82" i="33"/>
  <c r="E111" i="31"/>
  <c r="E112" i="31"/>
  <c r="D111" i="31"/>
  <c r="D112" i="31"/>
  <c r="C111" i="31"/>
  <c r="C112" i="31"/>
  <c r="E98" i="27"/>
  <c r="D98" i="27"/>
  <c r="C98" i="27"/>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D98" i="26"/>
  <c r="C98" i="26"/>
  <c r="E62" i="21"/>
  <c r="E63" i="21"/>
  <c r="E64" i="21"/>
  <c r="E65" i="21"/>
  <c r="E66" i="21"/>
  <c r="E67" i="21"/>
  <c r="E68" i="21"/>
  <c r="E69" i="21"/>
  <c r="E70" i="21"/>
  <c r="E71" i="21"/>
  <c r="E72" i="21"/>
  <c r="E73" i="21"/>
  <c r="E74" i="21"/>
  <c r="E75" i="21"/>
  <c r="E76" i="21"/>
  <c r="C77" i="21"/>
  <c r="E77" i="21"/>
  <c r="E78" i="21"/>
  <c r="E79" i="21"/>
  <c r="E80" i="21"/>
  <c r="E81" i="21"/>
  <c r="E82" i="21"/>
  <c r="E83" i="21"/>
  <c r="E84" i="21"/>
  <c r="E85" i="21"/>
  <c r="E86" i="21"/>
  <c r="E87" i="21"/>
  <c r="E88" i="21"/>
  <c r="E89" i="21"/>
  <c r="E90" i="21"/>
  <c r="E91" i="21"/>
  <c r="E92" i="21"/>
  <c r="E93" i="21"/>
  <c r="E94" i="21"/>
  <c r="C95" i="21"/>
  <c r="E95" i="21"/>
  <c r="E96" i="21"/>
  <c r="E97" i="21"/>
  <c r="E98" i="21"/>
  <c r="D99" i="21"/>
  <c r="E62" i="20"/>
  <c r="E63" i="20"/>
  <c r="E64" i="20"/>
  <c r="E65" i="20"/>
  <c r="E66" i="20"/>
  <c r="E67" i="20"/>
  <c r="C68" i="20"/>
  <c r="E68" i="20"/>
  <c r="E69" i="20"/>
  <c r="E70" i="20"/>
  <c r="E71" i="20"/>
  <c r="E72" i="20"/>
  <c r="E73" i="20"/>
  <c r="E74" i="20"/>
  <c r="E75" i="20"/>
  <c r="E76" i="20"/>
  <c r="C77" i="20"/>
  <c r="E77" i="20"/>
  <c r="E78" i="20"/>
  <c r="E79" i="20"/>
  <c r="E80" i="20"/>
  <c r="E81" i="20"/>
  <c r="E82" i="20"/>
  <c r="E83" i="20"/>
  <c r="E84" i="20"/>
  <c r="E85" i="20"/>
  <c r="E86" i="20"/>
  <c r="E87" i="20"/>
  <c r="E88" i="20"/>
  <c r="E89" i="20"/>
  <c r="E90" i="20"/>
  <c r="E91" i="20"/>
  <c r="E92" i="20"/>
  <c r="E93" i="20"/>
  <c r="E94" i="20"/>
  <c r="C95" i="20"/>
  <c r="E95" i="20"/>
  <c r="E96" i="20"/>
  <c r="E97" i="20"/>
  <c r="D98" i="20"/>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0" i="22"/>
  <c r="E91" i="22"/>
  <c r="E92" i="22"/>
  <c r="E93" i="22"/>
  <c r="E94" i="22"/>
  <c r="E95" i="22"/>
  <c r="E96" i="22"/>
  <c r="E97" i="22"/>
  <c r="E98" i="22"/>
  <c r="D99" i="22"/>
  <c r="C99" i="22"/>
  <c r="E63" i="23"/>
  <c r="E64" i="23"/>
  <c r="E65" i="23"/>
  <c r="E66" i="23"/>
  <c r="E67" i="23"/>
  <c r="E68" i="23"/>
  <c r="E69" i="23"/>
  <c r="E70" i="23"/>
  <c r="E71" i="23"/>
  <c r="E72" i="23"/>
  <c r="E73" i="23"/>
  <c r="E74" i="23"/>
  <c r="E75" i="23"/>
  <c r="E76" i="23"/>
  <c r="E77" i="23"/>
  <c r="E78" i="23"/>
  <c r="E79" i="23"/>
  <c r="E80" i="23"/>
  <c r="E81" i="23"/>
  <c r="E82" i="23"/>
  <c r="E83" i="23"/>
  <c r="E84" i="23"/>
  <c r="E85" i="23"/>
  <c r="E86" i="23"/>
  <c r="E87" i="23"/>
  <c r="E88" i="23"/>
  <c r="E89" i="23"/>
  <c r="E90" i="23"/>
  <c r="E91" i="23"/>
  <c r="E92" i="23"/>
  <c r="E93" i="23"/>
  <c r="E94" i="23"/>
  <c r="E95" i="23"/>
  <c r="E96" i="23"/>
  <c r="E97" i="23"/>
  <c r="E98" i="23"/>
  <c r="E99" i="23"/>
  <c r="D100" i="23"/>
  <c r="C100" i="23"/>
  <c r="E58" i="19"/>
  <c r="E59" i="19"/>
  <c r="E60" i="19"/>
  <c r="E61" i="19"/>
  <c r="E62" i="19"/>
  <c r="E63" i="19"/>
  <c r="E64" i="19"/>
  <c r="E65" i="19"/>
  <c r="E66" i="19"/>
  <c r="E67" i="19"/>
  <c r="E68" i="19"/>
  <c r="E69" i="19"/>
  <c r="E70" i="19"/>
  <c r="E71" i="19"/>
  <c r="E72" i="19"/>
  <c r="C73" i="19"/>
  <c r="E73" i="19"/>
  <c r="E74" i="19"/>
  <c r="E75" i="19"/>
  <c r="E76" i="19"/>
  <c r="E77" i="19"/>
  <c r="E78" i="19"/>
  <c r="E79" i="19"/>
  <c r="E80" i="19"/>
  <c r="E81" i="19"/>
  <c r="E82" i="19"/>
  <c r="E83" i="19"/>
  <c r="E84" i="19"/>
  <c r="E85" i="19"/>
  <c r="E86" i="19"/>
  <c r="E87" i="19"/>
  <c r="E88" i="19"/>
  <c r="E89" i="19"/>
  <c r="E90" i="19"/>
  <c r="C91" i="19"/>
  <c r="E91" i="19"/>
  <c r="D92" i="19"/>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D94" i="14"/>
  <c r="C94" i="14"/>
  <c r="E60" i="18"/>
  <c r="E61" i="18"/>
  <c r="E62" i="18"/>
  <c r="E63" i="18"/>
  <c r="E64" i="18"/>
  <c r="E65" i="18"/>
  <c r="E66" i="18"/>
  <c r="E67" i="18"/>
  <c r="E68" i="18"/>
  <c r="E69" i="18"/>
  <c r="E70" i="18"/>
  <c r="E71" i="18"/>
  <c r="E72" i="18"/>
  <c r="E73" i="18"/>
  <c r="E74" i="18"/>
  <c r="E75" i="18"/>
  <c r="E76" i="18"/>
  <c r="E77" i="18"/>
  <c r="E78" i="18"/>
  <c r="E79" i="18"/>
  <c r="E80" i="18"/>
  <c r="E81" i="18"/>
  <c r="E82" i="18"/>
  <c r="E83" i="18"/>
  <c r="E84" i="18"/>
  <c r="E85" i="18"/>
  <c r="E86" i="18"/>
  <c r="E87" i="18"/>
  <c r="E88" i="18"/>
  <c r="E89" i="18"/>
  <c r="E90" i="18"/>
  <c r="E91" i="18"/>
  <c r="E92" i="18"/>
  <c r="E93" i="18"/>
  <c r="D94" i="18"/>
  <c r="C94" i="18"/>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D93" i="17"/>
  <c r="C93" i="17"/>
  <c r="E54" i="15"/>
  <c r="D54" i="15"/>
  <c r="C54" i="15"/>
  <c r="E35" i="15"/>
  <c r="D35" i="15"/>
  <c r="C35" i="15"/>
  <c r="E92" i="15"/>
  <c r="D92" i="15"/>
  <c r="C92" i="15"/>
  <c r="C92" i="12"/>
  <c r="D92" i="12"/>
  <c r="E92" i="12"/>
  <c r="C36" i="11"/>
  <c r="C51" i="11"/>
  <c r="D36" i="11"/>
  <c r="D51" i="11"/>
  <c r="E51" i="11"/>
  <c r="E91" i="11"/>
  <c r="D91" i="11"/>
  <c r="C91" i="11"/>
  <c r="D62" i="46"/>
  <c r="F66" i="38"/>
  <c r="E123" i="38"/>
  <c r="E119" i="45"/>
  <c r="C92" i="19"/>
  <c r="F112" i="55"/>
  <c r="D123" i="38"/>
  <c r="F6" i="44"/>
  <c r="F8" i="44"/>
  <c r="F35" i="44"/>
  <c r="D119" i="45"/>
  <c r="E38" i="44"/>
  <c r="F21" i="44"/>
  <c r="F23" i="44"/>
  <c r="F29" i="44"/>
  <c r="F31" i="44"/>
  <c r="F11" i="44"/>
  <c r="F24" i="44"/>
  <c r="D68" i="44"/>
  <c r="E68" i="44"/>
  <c r="D38" i="44"/>
  <c r="D71" i="44"/>
  <c r="F7" i="44"/>
  <c r="F37" i="44"/>
  <c r="F61" i="44"/>
  <c r="C98" i="20"/>
  <c r="F14" i="44"/>
  <c r="F18" i="44"/>
  <c r="F25" i="44"/>
  <c r="F27" i="44"/>
  <c r="F30" i="44"/>
  <c r="F34" i="44"/>
  <c r="F36" i="44"/>
  <c r="F66" i="44"/>
  <c r="E100" i="23"/>
  <c r="E71" i="44"/>
  <c r="F5" i="44"/>
  <c r="F17" i="44"/>
  <c r="F19" i="44"/>
  <c r="F22" i="44"/>
  <c r="F26" i="44"/>
  <c r="F33" i="44"/>
  <c r="F63" i="52"/>
  <c r="C99" i="21"/>
  <c r="F59" i="44"/>
  <c r="F38" i="44"/>
  <c r="D52" i="11"/>
  <c r="C52" i="11"/>
  <c r="E93" i="17"/>
  <c r="E94" i="18"/>
  <c r="E94" i="14"/>
  <c r="E92" i="19"/>
  <c r="E99" i="22"/>
  <c r="E98" i="20"/>
  <c r="E98" i="26"/>
  <c r="E83" i="34"/>
  <c r="E66" i="38"/>
  <c r="D66" i="38"/>
  <c r="F68" i="44"/>
  <c r="F94" i="45"/>
  <c r="F119" i="45"/>
  <c r="F104" i="46"/>
  <c r="D63" i="52"/>
  <c r="E63" i="52"/>
  <c r="C62" i="53"/>
  <c r="F37" i="55"/>
  <c r="F37" i="56"/>
  <c r="F66" i="56"/>
  <c r="D67" i="56"/>
  <c r="F67" i="55"/>
  <c r="E99" i="21"/>
  <c r="F59" i="62"/>
  <c r="E36" i="11"/>
  <c r="E52" i="11"/>
  <c r="F71" i="44"/>
  <c r="F84" i="80"/>
</calcChain>
</file>

<file path=xl/sharedStrings.xml><?xml version="1.0" encoding="utf-8"?>
<sst xmlns="http://schemas.openxmlformats.org/spreadsheetml/2006/main" count="11750" uniqueCount="918">
  <si>
    <t>2Q25</t>
  </si>
  <si>
    <t>E&amp;P Norway</t>
  </si>
  <si>
    <t xml:space="preserve"> Equinor-operated </t>
  </si>
  <si>
    <t xml:space="preserve"> Equinor share </t>
  </si>
  <si>
    <t>Production</t>
  </si>
  <si>
    <t xml:space="preserve"> Partner-operated  </t>
  </si>
  <si>
    <t xml:space="preserve"> Production</t>
  </si>
  <si>
    <t xml:space="preserve"> 1000 boed </t>
  </si>
  <si>
    <t xml:space="preserve"> Liquid </t>
  </si>
  <si>
    <t xml:space="preserve"> Gas </t>
  </si>
  <si>
    <t xml:space="preserve"> Total </t>
  </si>
  <si>
    <t>Gas</t>
  </si>
  <si>
    <t>Total</t>
  </si>
  <si>
    <t>Aasta Hansteen</t>
  </si>
  <si>
    <t>Enoch</t>
  </si>
  <si>
    <t>Alve</t>
  </si>
  <si>
    <t>Goliat</t>
  </si>
  <si>
    <t>Breidablikk</t>
  </si>
  <si>
    <t>Hanz</t>
  </si>
  <si>
    <t>Brime</t>
  </si>
  <si>
    <t>Ivar Aasen</t>
  </si>
  <si>
    <t>Byrding</t>
  </si>
  <si>
    <t>Marulk</t>
  </si>
  <si>
    <t>Fram</t>
  </si>
  <si>
    <t>Ormen Lange</t>
  </si>
  <si>
    <t>Fram H-Nord</t>
  </si>
  <si>
    <t>Skarv</t>
  </si>
  <si>
    <t>Gina Krog</t>
  </si>
  <si>
    <t>Ærfugl Nord (Snadd Outer)</t>
  </si>
  <si>
    <t>Grane</t>
  </si>
  <si>
    <t xml:space="preserve">Total partner-operated </t>
  </si>
  <si>
    <t>Gudrun</t>
  </si>
  <si>
    <t>Total production</t>
  </si>
  <si>
    <t>Gullfaks</t>
  </si>
  <si>
    <t>Gungne</t>
  </si>
  <si>
    <t>Halten Øst</t>
  </si>
  <si>
    <t>*69,50%</t>
  </si>
  <si>
    <t>Heidrun</t>
  </si>
  <si>
    <t>* 34,40%</t>
  </si>
  <si>
    <t>Hyme</t>
  </si>
  <si>
    <t xml:space="preserve">REN </t>
  </si>
  <si>
    <t>Johan Castberg</t>
  </si>
  <si>
    <t>* 46,30%</t>
  </si>
  <si>
    <r>
      <t>Now under   "Investors -</t>
    </r>
    <r>
      <rPr>
        <i/>
        <sz val="9"/>
        <rFont val="Arial"/>
        <family val="2"/>
      </rPr>
      <t xml:space="preserve">Other downloads" on Equinor.com </t>
    </r>
  </si>
  <si>
    <t>Johan Sverdrup</t>
  </si>
  <si>
    <t>https://www.equinor.com/investors/information-for-analysts#downloads</t>
  </si>
  <si>
    <t>Kristin</t>
  </si>
  <si>
    <t>Kvitebjørn</t>
  </si>
  <si>
    <t>Martin Linge</t>
  </si>
  <si>
    <t>Mikkel</t>
  </si>
  <si>
    <t>Morvin</t>
  </si>
  <si>
    <t>Njord</t>
  </si>
  <si>
    <t>Norne</t>
  </si>
  <si>
    <t>Oseberg</t>
  </si>
  <si>
    <t>Sigyn</t>
  </si>
  <si>
    <t>Sleipner Vest</t>
  </si>
  <si>
    <t>Sleipner Øst</t>
  </si>
  <si>
    <t>Snorre</t>
  </si>
  <si>
    <t>Snøhvit</t>
  </si>
  <si>
    <t>Statfjord</t>
  </si>
  <si>
    <t>Statfjord Nord</t>
  </si>
  <si>
    <t>Statfjord Øst</t>
  </si>
  <si>
    <t>Svalin</t>
  </si>
  <si>
    <t>Sygna</t>
  </si>
  <si>
    <t>Tordis</t>
  </si>
  <si>
    <t>Trestakk</t>
  </si>
  <si>
    <t>Troll Gass</t>
  </si>
  <si>
    <t>Troll Olje</t>
  </si>
  <si>
    <t>Tune</t>
  </si>
  <si>
    <t>Tyrihans</t>
  </si>
  <si>
    <t>* 36,30%</t>
  </si>
  <si>
    <t>Urd/Skuld</t>
  </si>
  <si>
    <t>Utgard</t>
  </si>
  <si>
    <t>Valemon</t>
  </si>
  <si>
    <t>Vigdis</t>
  </si>
  <si>
    <t>Visund</t>
  </si>
  <si>
    <t>Åsgard</t>
  </si>
  <si>
    <t xml:space="preserve"> Total Equinor-operated </t>
  </si>
  <si>
    <t>* New ownershare from 1.Jan 2025</t>
  </si>
  <si>
    <t xml:space="preserve">E&amp;P INTERNATIONAL ex USA </t>
  </si>
  <si>
    <t>EPI USA</t>
  </si>
  <si>
    <t xml:space="preserve">Equinor share </t>
  </si>
  <si>
    <t xml:space="preserve">Produced equity volumes </t>
  </si>
  <si>
    <t>1000 boed</t>
  </si>
  <si>
    <t>Operator</t>
  </si>
  <si>
    <t>Equinor share</t>
  </si>
  <si>
    <t>Liquids</t>
  </si>
  <si>
    <t>Country</t>
  </si>
  <si>
    <t>Bakken</t>
  </si>
  <si>
    <t>Varies</t>
  </si>
  <si>
    <r>
      <t>ACG</t>
    </r>
    <r>
      <rPr>
        <vertAlign val="superscript"/>
        <sz val="10"/>
        <color theme="1"/>
        <rFont val="Arial"/>
        <family val="2"/>
      </rPr>
      <t>1</t>
    </r>
  </si>
  <si>
    <t>Azerbaijan</t>
  </si>
  <si>
    <t>Bakken-Non Operated</t>
  </si>
  <si>
    <r>
      <t>Agbami</t>
    </r>
    <r>
      <rPr>
        <vertAlign val="superscript"/>
        <sz val="10"/>
        <color theme="1"/>
        <rFont val="Arial"/>
        <family val="2"/>
      </rPr>
      <t>1</t>
    </r>
  </si>
  <si>
    <t>Nigeria</t>
  </si>
  <si>
    <t>Bakken-Operated</t>
  </si>
  <si>
    <t>Angola Block 15</t>
  </si>
  <si>
    <t>Angola</t>
  </si>
  <si>
    <t>Big Foot</t>
  </si>
  <si>
    <t xml:space="preserve">     Block 15 Kizomba A</t>
  </si>
  <si>
    <t>Caesar Tonga</t>
  </si>
  <si>
    <t xml:space="preserve">     Block 15 Kizomba B</t>
  </si>
  <si>
    <t>Heidelberg</t>
  </si>
  <si>
    <t xml:space="preserve">     Block 15 Mondo</t>
  </si>
  <si>
    <t>Jack</t>
  </si>
  <si>
    <t xml:space="preserve">     Block 15 Saxi Batuque</t>
  </si>
  <si>
    <t>Julia</t>
  </si>
  <si>
    <t>Angola Block 17</t>
  </si>
  <si>
    <t>Marcellus*</t>
  </si>
  <si>
    <t xml:space="preserve">     Block 17 CLOV</t>
  </si>
  <si>
    <t>Marcellus-Non Operated North</t>
  </si>
  <si>
    <t xml:space="preserve">     Block 17 Dalia</t>
  </si>
  <si>
    <t>Marcellus-Non Operated South</t>
  </si>
  <si>
    <t xml:space="preserve">     Block 17 Girassol</t>
  </si>
  <si>
    <t>Marcellus- Operated</t>
  </si>
  <si>
    <t>Equinor</t>
  </si>
  <si>
    <t xml:space="preserve">     Block 17 Pazflor</t>
  </si>
  <si>
    <t>St. Malo</t>
  </si>
  <si>
    <t xml:space="preserve">     Block 17 Rosa</t>
  </si>
  <si>
    <t>Stampede</t>
  </si>
  <si>
    <t>Angola Block 31 (PSVM)</t>
  </si>
  <si>
    <t>Tahiti</t>
  </si>
  <si>
    <t>Bajo del Toro</t>
  </si>
  <si>
    <t>Titan</t>
  </si>
  <si>
    <t>Bandurria Sur</t>
  </si>
  <si>
    <t>Argentina</t>
  </si>
  <si>
    <t>Vito</t>
  </si>
  <si>
    <t>Barnacle</t>
  </si>
  <si>
    <t>EPI USA  2Q25</t>
  </si>
  <si>
    <t>Buzzard</t>
  </si>
  <si>
    <t>UK</t>
  </si>
  <si>
    <t xml:space="preserve">* USA Swap transaction effective fom June 1st: Equinor sale of 100% interest in Appalachian Basin operated (ABO) </t>
  </si>
  <si>
    <t>Hebron</t>
  </si>
  <si>
    <t xml:space="preserve">in exchange for additional 10% of working interest for non-operated (ABN-North). </t>
  </si>
  <si>
    <t>Hibernia</t>
  </si>
  <si>
    <t>Canada</t>
  </si>
  <si>
    <t>Equinor increased its average working interest from 15.7% to 25.7% in certain Chesapeake Northern Marcellus gas units.</t>
  </si>
  <si>
    <t>Hibernia South</t>
  </si>
  <si>
    <t>In Amenas</t>
  </si>
  <si>
    <t>In Salah</t>
  </si>
  <si>
    <t>Algeria</t>
  </si>
  <si>
    <t>Mariner</t>
  </si>
  <si>
    <t>Murzuq</t>
  </si>
  <si>
    <r>
      <t>Mabruk</t>
    </r>
    <r>
      <rPr>
        <vertAlign val="superscript"/>
        <sz val="10"/>
        <color theme="1"/>
        <rFont val="Arial"/>
        <family val="2"/>
      </rPr>
      <t>2</t>
    </r>
  </si>
  <si>
    <t>Libya</t>
  </si>
  <si>
    <t>Peregrino</t>
  </si>
  <si>
    <t>Roncador</t>
  </si>
  <si>
    <t>Brazil</t>
  </si>
  <si>
    <t>DP Statfjord Unit UK</t>
  </si>
  <si>
    <t>Utgard UK</t>
  </si>
  <si>
    <t>EPI ex USA production</t>
  </si>
  <si>
    <r>
      <t>1)</t>
    </r>
    <r>
      <rPr>
        <sz val="10"/>
        <color rgb="FF000000"/>
        <rFont val="Arial"/>
        <family val="2"/>
        <charset val="1"/>
      </rPr>
      <t xml:space="preserve"> ACG and Agbami divested in 2024</t>
    </r>
  </si>
  <si>
    <r>
      <t>2)</t>
    </r>
    <r>
      <rPr>
        <sz val="10"/>
        <color rgb="FF000000"/>
        <rFont val="Arial"/>
        <family val="2"/>
        <charset val="1"/>
      </rPr>
      <t xml:space="preserve"> Mabruk in Libya started test production on the 12th of March 2025, Equinor’s working interest 12,5%</t>
    </r>
  </si>
  <si>
    <t>1Q25</t>
  </si>
  <si>
    <r>
      <t>ACG</t>
    </r>
    <r>
      <rPr>
        <b/>
        <vertAlign val="superscript"/>
        <sz val="11"/>
        <color rgb="FF000000"/>
        <rFont val="Calibri"/>
        <family val="2"/>
      </rPr>
      <t>1</t>
    </r>
  </si>
  <si>
    <r>
      <t>Agbami</t>
    </r>
    <r>
      <rPr>
        <b/>
        <vertAlign val="superscript"/>
        <sz val="11"/>
        <color rgb="FF000000"/>
        <rFont val="Calibri"/>
        <family val="2"/>
      </rPr>
      <t>1</t>
    </r>
  </si>
  <si>
    <t>Marcellus</t>
  </si>
  <si>
    <t xml:space="preserve">     Block 15 Marimba</t>
  </si>
  <si>
    <t xml:space="preserve">E&amp;P USA </t>
  </si>
  <si>
    <r>
      <t>Mabruk</t>
    </r>
    <r>
      <rPr>
        <b/>
        <vertAlign val="superscript"/>
        <sz val="11"/>
        <color rgb="FF000000"/>
        <rFont val="Calibri"/>
        <family val="2"/>
      </rPr>
      <t>2</t>
    </r>
  </si>
  <si>
    <t>Statfjord Unit UK</t>
  </si>
  <si>
    <t>4Q24</t>
  </si>
  <si>
    <t xml:space="preserve"> Total partner-operated </t>
  </si>
  <si>
    <t>* 30,55%</t>
  </si>
  <si>
    <t>* Adjused ownershares from 1 Sept'24 (re-determination)</t>
  </si>
  <si>
    <t>E&amp;P INTERNATIONAL</t>
  </si>
  <si>
    <t>ACG</t>
  </si>
  <si>
    <t>Agbami</t>
  </si>
  <si>
    <r>
      <t>Barnacle</t>
    </r>
    <r>
      <rPr>
        <b/>
        <vertAlign val="superscript"/>
        <sz val="10"/>
        <color theme="1"/>
        <rFont val="Calibri"/>
        <family val="2"/>
        <scheme val="minor"/>
      </rPr>
      <t>1</t>
    </r>
  </si>
  <si>
    <r>
      <t>Buzzard</t>
    </r>
    <r>
      <rPr>
        <b/>
        <vertAlign val="superscript"/>
        <sz val="10"/>
        <color theme="1"/>
        <rFont val="Calibri"/>
        <family val="2"/>
        <scheme val="minor"/>
      </rPr>
      <t xml:space="preserve">3 </t>
    </r>
  </si>
  <si>
    <t>29.89%</t>
  </si>
  <si>
    <r>
      <t>Statfjord Unit UK</t>
    </r>
    <r>
      <rPr>
        <b/>
        <vertAlign val="superscript"/>
        <sz val="10"/>
        <color theme="1"/>
        <rFont val="Calibri"/>
        <family val="2"/>
        <scheme val="minor"/>
      </rPr>
      <t>2</t>
    </r>
  </si>
  <si>
    <t>3Q24</t>
  </si>
  <si>
    <t>* 40,17029%</t>
  </si>
  <si>
    <t>* 17,00%</t>
  </si>
  <si>
    <t>* 29,25%</t>
  </si>
  <si>
    <t>* 28,025%</t>
  </si>
  <si>
    <t>* Reduced ownershares from 1 Jan'24 (OKEA transaction)</t>
  </si>
  <si>
    <t>Chevron</t>
  </si>
  <si>
    <t>Occidental</t>
  </si>
  <si>
    <t>Exxon</t>
  </si>
  <si>
    <t>Hess</t>
  </si>
  <si>
    <t>Shell</t>
  </si>
  <si>
    <r>
      <t>Barnacle</t>
    </r>
    <r>
      <rPr>
        <b/>
        <vertAlign val="superscript"/>
        <sz val="11"/>
        <color rgb="FF000000"/>
        <rFont val="Calibri"/>
        <family val="2"/>
      </rPr>
      <t>1</t>
    </r>
  </si>
  <si>
    <r>
      <t>Buzzard</t>
    </r>
    <r>
      <rPr>
        <b/>
        <vertAlign val="superscript"/>
        <sz val="11"/>
        <color rgb="FF000000"/>
        <rFont val="Calibri"/>
        <family val="2"/>
      </rPr>
      <t xml:space="preserve">3 </t>
    </r>
  </si>
  <si>
    <r>
      <t>Statfjord Unit UK</t>
    </r>
    <r>
      <rPr>
        <b/>
        <vertAlign val="superscript"/>
        <sz val="11"/>
        <color rgb="FF000000"/>
        <rFont val="Calibri"/>
        <family val="2"/>
      </rPr>
      <t>2</t>
    </r>
  </si>
  <si>
    <t xml:space="preserve"> EPN Total production</t>
  </si>
  <si>
    <t>REN  fact sheet incl. production  FY2015-2Q24</t>
  </si>
  <si>
    <t>Barnacle 1)</t>
  </si>
  <si>
    <t>Buzzard 3 )</t>
  </si>
  <si>
    <t>Statfjord Unit UK 2)</t>
  </si>
  <si>
    <t xml:space="preserve"> Produced volumes  </t>
  </si>
  <si>
    <t>Renewable generation</t>
  </si>
  <si>
    <t>Equinor %</t>
  </si>
  <si>
    <t>GWh</t>
  </si>
  <si>
    <t>Sheringham Shoal</t>
  </si>
  <si>
    <t>Dudgeon</t>
  </si>
  <si>
    <t>Hywind Scotland</t>
  </si>
  <si>
    <t>Arkona</t>
  </si>
  <si>
    <t>Apodi</t>
  </si>
  <si>
    <t>Hywind Tampen*</t>
  </si>
  <si>
    <t>Stępień</t>
  </si>
  <si>
    <t>Wilko</t>
  </si>
  <si>
    <t>Zagorzyca</t>
  </si>
  <si>
    <t>Gina Krogh</t>
  </si>
  <si>
    <t>DoggerBank A</t>
  </si>
  <si>
    <t>Serra da Babilonia</t>
  </si>
  <si>
    <t>Mendubin</t>
  </si>
  <si>
    <t>Total REN</t>
  </si>
  <si>
    <t>Total Equinor ( incl. Hywind Tampen )</t>
  </si>
  <si>
    <t>For  production  1q21-1q19 , please see "REN  power generation unil 1q21" on the website</t>
  </si>
  <si>
    <t>* Hywind Tampen owned by Snorre and Gullfaks  licence parnters.reported here as Equinor's equity share</t>
  </si>
  <si>
    <t>E&amp;P USA</t>
  </si>
  <si>
    <t>Bajo del Toro 3)</t>
  </si>
  <si>
    <t xml:space="preserve">Barnacle 1) </t>
  </si>
  <si>
    <t>Buzzard 6)</t>
  </si>
  <si>
    <t>Peregrino 4)</t>
  </si>
  <si>
    <t>*1</t>
  </si>
  <si>
    <t>Gimle</t>
  </si>
  <si>
    <t>*2</t>
  </si>
  <si>
    <t>Guañizuil IIA</t>
  </si>
  <si>
    <t>*3</t>
  </si>
  <si>
    <t>Ærfugl Nord</t>
  </si>
  <si>
    <t>Stępień**</t>
  </si>
  <si>
    <t>Total EPN equity  production</t>
  </si>
  <si>
    <t>Zagorzyca**</t>
  </si>
  <si>
    <t>Heimdal</t>
  </si>
  <si>
    <t>*4</t>
  </si>
  <si>
    <t>*5</t>
  </si>
  <si>
    <t>*6</t>
  </si>
  <si>
    <t>*7</t>
  </si>
  <si>
    <t>Sleipner</t>
  </si>
  <si>
    <t>*8</t>
  </si>
  <si>
    <t>*9</t>
  </si>
  <si>
    <t>*10</t>
  </si>
  <si>
    <t>*1 Fram 45%, Fram H- North 49,2%, Byrding 70%</t>
  </si>
  <si>
    <t>*2 Gimle 75,81%, Sindre 72,91%</t>
  </si>
  <si>
    <t>*3 Grane 36,61%, Svalin 57%</t>
  </si>
  <si>
    <t xml:space="preserve">*4 Equinor share of the reservoir and production at Heimdal is 19,87%. The ownershare of the topside facilities is 29,44%
      </t>
  </si>
  <si>
    <t>*5Hyme 42,5%, Bauge 42,5%,</t>
  </si>
  <si>
    <t>*6 Norne 39,10%, Urd 63,95%, Skuld 63,95%</t>
  </si>
  <si>
    <t>*7 Oseberg 49,3%, Tune 50,0%</t>
  </si>
  <si>
    <t>*8 Sleipner Vest 58,35%, Sleipner Øst 59,6%, Gungne 62%, Sigyn 60%, Utgard 38,44%</t>
  </si>
  <si>
    <t>*9 Statfjord Unit 64,10%; Statfjord Nord 45,00%; Statfjord Øst 43,25%; Sygna 43,43% (to change from 1 Jan 2024)</t>
  </si>
  <si>
    <t>*10 Åsgard changed ownership January 1st, 2023 from 34,57% to 35,01%</t>
  </si>
  <si>
    <t>13,33%</t>
  </si>
  <si>
    <r>
      <t xml:space="preserve">Corrib </t>
    </r>
    <r>
      <rPr>
        <vertAlign val="superscript"/>
        <sz val="9"/>
        <color theme="1"/>
        <rFont val="Arial"/>
        <family val="2"/>
      </rPr>
      <t xml:space="preserve"> </t>
    </r>
    <r>
      <rPr>
        <sz val="9"/>
        <color theme="1"/>
        <rFont val="Arial"/>
        <family val="2"/>
      </rPr>
      <t xml:space="preserve"> 5) </t>
    </r>
  </si>
  <si>
    <t>Ireland</t>
  </si>
  <si>
    <t>Wilko***</t>
  </si>
  <si>
    <t>** Test-production Stepién commercial production from mid-May 2023</t>
  </si>
  <si>
    <t xml:space="preserve">*** Power generation for one of 5 Wilko asstes is based on an estimate of total generation of September </t>
  </si>
  <si>
    <t>*9 Statfjord Unit 64,10%; Statfjord Nord 45,00%; Statfjord Øst 43,25%; Sygna 43,43%</t>
  </si>
  <si>
    <t>EPN</t>
  </si>
  <si>
    <t>Hywind Tampen</t>
  </si>
  <si>
    <t>*4 Hyme 42,5%, Bauge 42,5%,</t>
  </si>
  <si>
    <t xml:space="preserve">*5 Equinor share of the reservoir and production at Heimdal is 19,87%. The ownershare of the topside facilities is 29,44%
      </t>
  </si>
  <si>
    <r>
      <t xml:space="preserve">Corrib </t>
    </r>
    <r>
      <rPr>
        <vertAlign val="superscript"/>
        <sz val="9"/>
        <color theme="1"/>
        <rFont val="Arial"/>
        <family val="2"/>
      </rPr>
      <t xml:space="preserve"> </t>
    </r>
  </si>
  <si>
    <t xml:space="preserve">1Q 23 Euinor equity production </t>
  </si>
  <si>
    <t>Guañizuil IIA*</t>
  </si>
  <si>
    <t>Stępień. **</t>
  </si>
  <si>
    <t xml:space="preserve">**) test production ( Wento) </t>
  </si>
  <si>
    <t xml:space="preserve">E&amp;P International </t>
  </si>
  <si>
    <t xml:space="preserve">     Block 15 Kiz. Sat. Phase 1</t>
  </si>
  <si>
    <t xml:space="preserve">     Block 15 Kiz. Sat. Phase 2</t>
  </si>
  <si>
    <t>Bajo del Toro3</t>
  </si>
  <si>
    <t>Barnacle1</t>
  </si>
  <si>
    <t xml:space="preserve">Corrib </t>
  </si>
  <si>
    <t>Peregrino4</t>
  </si>
  <si>
    <t>Statfjord Unit UK2</t>
  </si>
  <si>
    <t>Terra Nova</t>
  </si>
  <si>
    <t>1Q23</t>
  </si>
  <si>
    <t>4q 2022 -Equinor equity production</t>
  </si>
  <si>
    <t>Ekofisk</t>
  </si>
  <si>
    <t>Tor II</t>
  </si>
  <si>
    <t>Veslefrikk</t>
  </si>
  <si>
    <t>Bajo del Toro 3</t>
  </si>
  <si>
    <t xml:space="preserve">Statfjord Unit  UK </t>
  </si>
  <si>
    <t>3q 2022 -Equinor equity production</t>
  </si>
  <si>
    <t xml:space="preserve">*4 Equinor share of the reservoir and production at Heimdal is 19,87%. 
      </t>
  </si>
  <si>
    <t>The ownershare of the topside facilities is 29,44%</t>
  </si>
  <si>
    <t>*5 Norne 39,10%, Urd 63,95%, Skuld 63,95%</t>
  </si>
  <si>
    <t>*6 Oseberg 49,3%, Tune 50,0%</t>
  </si>
  <si>
    <t>*7 Sleipner Vest 58,35%, Sleipner Øst 59,6%, Gungne 62%, Sigyn 60%, Utgard 38,44%</t>
  </si>
  <si>
    <t>*8 Statfjord changed ownership June 1st, 2022: Statfjord Unit from 44,34% to 64,10%; Statfjord Nord from 21,88% to 45,00%; Statfjord Øst from 31,69% to 43,25%; Sygna from 30,71% to 43,43%</t>
  </si>
  <si>
    <t>Kharyaga</t>
  </si>
  <si>
    <t>Russia</t>
  </si>
  <si>
    <t>Angara Oil LLC</t>
  </si>
  <si>
    <t>2q 2022 -Equinor equity production</t>
  </si>
  <si>
    <t>Equinor Operator</t>
  </si>
  <si>
    <t>Eagle Ford</t>
  </si>
  <si>
    <t>Odd Job</t>
  </si>
  <si>
    <t>ORRI**</t>
  </si>
  <si>
    <t xml:space="preserve">Total Equinor-operated </t>
  </si>
  <si>
    <t>*4 Equinor share of the reservoir and production at Heimdal is 19,87%. The ownershare of the topside facilities is 29,44%</t>
  </si>
  <si>
    <t xml:space="preserve">Angara Oil LLC2 </t>
  </si>
  <si>
    <t>Sevkomneftegaz (NK)</t>
  </si>
  <si>
    <t>Statfjord Unit  UK</t>
  </si>
  <si>
    <t>1q 2022 -Equinor equity production</t>
  </si>
  <si>
    <t>*8 Statfjord Unit 44,34%, Statfjord Nord 21,88%, Statfjord Øst 31,69%, Sygna 30,71%</t>
  </si>
  <si>
    <t>4q 2021 -Equinor equity production</t>
  </si>
  <si>
    <t>* Guañizuil IIA (Solar Argentina):  Production start mid July​ 2021</t>
  </si>
  <si>
    <t>*2 Gimle changed ownershare in 2Q 21 from 70,92% to 75.81%, Sindre changed ownershare in 2Q 21 from 67,96% to 72.91%</t>
  </si>
  <si>
    <t>*5 Kristin (Haltenbanken West Unit) changed ownershare in 3Q 21 from 55,30% to 54.82%</t>
  </si>
  <si>
    <t>*9 Statfjord Unit 44,34%, Statfjord Nord 21,88%, Statfjord Øst 31,69%, Sygna 30,71%</t>
  </si>
  <si>
    <t>3q 2021 -Equinor equity production</t>
  </si>
  <si>
    <t>53.00%</t>
  </si>
  <si>
    <t>70.00%</t>
  </si>
  <si>
    <t>66.78%</t>
  </si>
  <si>
    <t>X</t>
  </si>
  <si>
    <t>x</t>
  </si>
  <si>
    <t>North Danilovskoye</t>
  </si>
  <si>
    <t>2q 2021 -Equinor equity production</t>
  </si>
  <si>
    <t>25%*</t>
  </si>
  <si>
    <t>* Arkona, changed ownershare 1 July 2019 from 50% to 25%</t>
  </si>
  <si>
    <t xml:space="preserve"> E&amp;P Norway</t>
  </si>
  <si>
    <t>Total production E&amp;P Norway</t>
  </si>
  <si>
    <t>*2 Gimle 70,92%, Sindre, changed ownershare 2Q 20 from  55,23% to 67,96%</t>
  </si>
  <si>
    <r>
      <t>Angola Block 15</t>
    </r>
    <r>
      <rPr>
        <b/>
        <vertAlign val="superscript"/>
        <sz val="10"/>
        <color theme="1"/>
        <rFont val="Arial"/>
        <family val="2"/>
      </rPr>
      <t>2</t>
    </r>
  </si>
  <si>
    <r>
      <t>Angola Block 17</t>
    </r>
    <r>
      <rPr>
        <b/>
        <vertAlign val="superscript"/>
        <sz val="10"/>
        <color theme="1"/>
        <rFont val="Arial"/>
        <family val="2"/>
      </rPr>
      <t>3</t>
    </r>
  </si>
  <si>
    <r>
      <t>Bakken</t>
    </r>
    <r>
      <rPr>
        <b/>
        <vertAlign val="superscript"/>
        <sz val="10"/>
        <color theme="1"/>
        <rFont val="Arial"/>
        <family val="2"/>
      </rPr>
      <t>1</t>
    </r>
  </si>
  <si>
    <t>US</t>
  </si>
  <si>
    <r>
      <t>Bandurria Sur</t>
    </r>
    <r>
      <rPr>
        <b/>
        <vertAlign val="superscript"/>
        <sz val="10"/>
        <color theme="1"/>
        <rFont val="Arial"/>
        <family val="2"/>
      </rPr>
      <t>4</t>
    </r>
  </si>
  <si>
    <r>
      <t>Barnacle</t>
    </r>
    <r>
      <rPr>
        <b/>
        <vertAlign val="superscript"/>
        <sz val="10"/>
        <color theme="1"/>
        <rFont val="Arial"/>
        <family val="2"/>
      </rPr>
      <t>6</t>
    </r>
  </si>
  <si>
    <r>
      <t>North Danilovskoye</t>
    </r>
    <r>
      <rPr>
        <b/>
        <vertAlign val="superscript"/>
        <sz val="10"/>
        <color theme="1"/>
        <rFont val="Arial"/>
        <family val="2"/>
      </rPr>
      <t>5</t>
    </r>
    <r>
      <rPr>
        <b/>
        <sz val="10"/>
        <color theme="1"/>
        <rFont val="Arial"/>
        <family val="2"/>
      </rPr>
      <t xml:space="preserve"> </t>
    </r>
  </si>
  <si>
    <r>
      <t>Marcellus</t>
    </r>
    <r>
      <rPr>
        <b/>
        <vertAlign val="superscript"/>
        <sz val="10"/>
        <color theme="1"/>
        <rFont val="Arial"/>
        <family val="2"/>
      </rPr>
      <t>1</t>
    </r>
  </si>
  <si>
    <t xml:space="preserve">E&amp;P International  </t>
  </si>
  <si>
    <t>1Q21</t>
  </si>
  <si>
    <r>
      <t>1)</t>
    </r>
    <r>
      <rPr>
        <sz val="7"/>
        <color rgb="FF000000"/>
        <rFont val="Times New Roman"/>
        <family val="1"/>
      </rPr>
      <t xml:space="preserve">     </t>
    </r>
    <r>
      <rPr>
        <sz val="10"/>
        <color rgb="FF000000"/>
        <rFont val="Arial"/>
        <family val="2"/>
      </rPr>
      <t>Equinor’s actual working interest can vary depending on wells and area.</t>
    </r>
  </si>
  <si>
    <r>
      <t>2)</t>
    </r>
    <r>
      <rPr>
        <sz val="7"/>
        <color rgb="FF000000"/>
        <rFont val="Times New Roman"/>
        <family val="1"/>
      </rPr>
      <t xml:space="preserve">     </t>
    </r>
    <r>
      <rPr>
        <sz val="10"/>
        <color rgb="FF000000"/>
        <rFont val="Arial"/>
        <family val="2"/>
      </rPr>
      <t>Equinor’s working interest in block 15 reduced from 13.33% to 12% effective from 1 Feb 2020. Volumes from Marimba are included in Kizomba A and volumes from Kizomba satellites are included as part of Kizomba B.</t>
    </r>
  </si>
  <si>
    <r>
      <t>3)</t>
    </r>
    <r>
      <rPr>
        <sz val="7"/>
        <color rgb="FF000000"/>
        <rFont val="Times New Roman"/>
        <family val="1"/>
      </rPr>
      <t xml:space="preserve">     </t>
    </r>
    <r>
      <rPr>
        <sz val="10"/>
        <color rgb="FF000000"/>
        <rFont val="Arial"/>
        <family val="2"/>
      </rPr>
      <t>Equinor’s working interest in block 17 reduced from 23.33% to 22.15% effective from 1 Jun 2020.</t>
    </r>
  </si>
  <si>
    <r>
      <t>4)</t>
    </r>
    <r>
      <rPr>
        <sz val="7"/>
        <color rgb="FF000000"/>
        <rFont val="Times New Roman"/>
        <family val="1"/>
      </rPr>
      <t xml:space="preserve">     </t>
    </r>
    <r>
      <rPr>
        <sz val="10"/>
        <color rgb="FF000000"/>
        <rFont val="Arial"/>
        <family val="2"/>
      </rPr>
      <t>Equinor’s working interest increased from 24.5% to 30% effective from 1 May 2020</t>
    </r>
  </si>
  <si>
    <r>
      <t>5)</t>
    </r>
    <r>
      <rPr>
        <sz val="7"/>
        <color rgb="FF000000"/>
        <rFont val="Times New Roman"/>
        <family val="1"/>
      </rPr>
      <t xml:space="preserve">     </t>
    </r>
    <r>
      <rPr>
        <sz val="10"/>
        <color rgb="FF000000"/>
        <rFont val="Arial"/>
        <family val="2"/>
      </rPr>
      <t>Equinor acquired 49% interest in the AngaraOil (new name for KGN limited liability company which holds 12 licenses. One of the licenses, the North Danilovskoye field is producing. The effective date is 21 Dec2020.</t>
    </r>
  </si>
  <si>
    <r>
      <t>6)</t>
    </r>
    <r>
      <rPr>
        <sz val="7"/>
        <color rgb="FF000000"/>
        <rFont val="Times New Roman"/>
        <family val="1"/>
      </rPr>
      <t xml:space="preserve">     </t>
    </r>
    <r>
      <rPr>
        <sz val="10"/>
        <color rgb="FF000000"/>
        <rFont val="Arial"/>
        <family val="2"/>
      </rPr>
      <t>Equinor’s working interest in Barnacle increased from 44.33% to 65.70% effective from 19 Feb 2021</t>
    </r>
  </si>
  <si>
    <t>Edvard Grieg</t>
  </si>
  <si>
    <t>Vilje</t>
  </si>
  <si>
    <t>*11</t>
  </si>
  <si>
    <t>Flyndre</t>
  </si>
  <si>
    <t>Ringhorne Øst</t>
  </si>
  <si>
    <t>*12</t>
  </si>
  <si>
    <t>*13</t>
  </si>
  <si>
    <t>*11  Vilje, changed ownershare 1.05.2019 from 28,85% to 0%</t>
  </si>
  <si>
    <t>*12   Ringhorne Øst, changed ownershare 1.05.2019  from 14,85% to 0%</t>
  </si>
  <si>
    <t>*13  Marulk, changed ownershare from 1.05.2019 from 50% to 33%</t>
  </si>
  <si>
    <t>*1 Alve, changed ownershare 1.05.2019 from 85% to 53%</t>
  </si>
  <si>
    <t>*2 Fram 45%, Fram H- North 49,2%, Byrding 70%</t>
  </si>
  <si>
    <t>*3 Gimle, changed ownershare 1.06.2019 from 65,13 to 70,92%. Sindre, changed ownershare 1.06.2019 from  55,23% to 67,96%</t>
  </si>
  <si>
    <t xml:space="preserve">*4 Grane 36,613%, Svalin 57% 
      </t>
  </si>
  <si>
    <t>*5 Equinor share of the reservoir and production at Heimdal is 19,87 %.The ownershare of the topside facilities is equal to 29,443%</t>
  </si>
  <si>
    <t>*6 Norne 39.10%, Urd 63.95%,Skuld 63,95%</t>
  </si>
  <si>
    <t>*7 Oseberg 49.3%, Tune 50.0%</t>
  </si>
  <si>
    <t>*8 Sleipner Vest 58.35%, Sleipner Øst 59.60%, Gungne 62.00%, Sigyn 60%, Utgard 38,44%</t>
  </si>
  <si>
    <t>*9 Statfjord Unit 44.34%, Statfjord Nord 21.88%, Statfjord Øst 31.69%, Sygna 30.71%</t>
  </si>
  <si>
    <t>*10 Valemon, changed ownershare 29.11.2019 from 53,78% to 66,775%.</t>
  </si>
  <si>
    <t xml:space="preserve">International (EP Int and EP USA) </t>
  </si>
  <si>
    <t>Produced equity volumes - Equinor share</t>
  </si>
  <si>
    <r>
      <t>Angola Block 15</t>
    </r>
    <r>
      <rPr>
        <b/>
        <vertAlign val="superscript"/>
        <sz val="10"/>
        <color indexed="8"/>
        <rFont val="Arial"/>
        <family val="2"/>
      </rPr>
      <t>2</t>
    </r>
  </si>
  <si>
    <r>
      <t>Angola Block 17</t>
    </r>
    <r>
      <rPr>
        <b/>
        <vertAlign val="superscript"/>
        <sz val="10"/>
        <color indexed="8"/>
        <rFont val="Arial"/>
        <family val="2"/>
      </rPr>
      <t>3</t>
    </r>
  </si>
  <si>
    <r>
      <t>Bakken</t>
    </r>
    <r>
      <rPr>
        <b/>
        <vertAlign val="superscript"/>
        <sz val="10"/>
        <color indexed="8"/>
        <rFont val="Arial"/>
        <family val="2"/>
      </rPr>
      <t>1</t>
    </r>
  </si>
  <si>
    <r>
      <t>Bandurria Sur</t>
    </r>
    <r>
      <rPr>
        <b/>
        <vertAlign val="superscript"/>
        <sz val="10"/>
        <color indexed="8"/>
        <rFont val="Arial"/>
        <family val="2"/>
      </rPr>
      <t>4</t>
    </r>
  </si>
  <si>
    <r>
      <t>Eagle Ford</t>
    </r>
    <r>
      <rPr>
        <b/>
        <vertAlign val="superscript"/>
        <sz val="10"/>
        <color indexed="8"/>
        <rFont val="Arial"/>
        <family val="2"/>
      </rPr>
      <t>1</t>
    </r>
  </si>
  <si>
    <r>
      <t>North Danilovskoye</t>
    </r>
    <r>
      <rPr>
        <b/>
        <vertAlign val="superscript"/>
        <sz val="10"/>
        <color indexed="8"/>
        <rFont val="Arial"/>
        <family val="2"/>
      </rPr>
      <t xml:space="preserve">5 </t>
    </r>
  </si>
  <si>
    <r>
      <t>Marcellus</t>
    </r>
    <r>
      <rPr>
        <b/>
        <vertAlign val="superscript"/>
        <sz val="10"/>
        <color indexed="8"/>
        <rFont val="Arial"/>
        <family val="2"/>
      </rPr>
      <t>1</t>
    </r>
  </si>
  <si>
    <t xml:space="preserve">Roncador </t>
  </si>
  <si>
    <t>Sevkomneftegaz (NK)5</t>
  </si>
  <si>
    <t>DPI production</t>
  </si>
  <si>
    <t>4Q20</t>
  </si>
  <si>
    <r>
      <t>1)</t>
    </r>
    <r>
      <rPr>
        <sz val="7"/>
        <color indexed="8"/>
        <rFont val="Times New Roman"/>
        <family val="1"/>
      </rPr>
      <t xml:space="preserve">     </t>
    </r>
    <r>
      <rPr>
        <sz val="10"/>
        <color indexed="8"/>
        <rFont val="Arial"/>
        <family val="2"/>
      </rPr>
      <t>Equinor’s actual working interest can vary depending on wells and area.</t>
    </r>
  </si>
  <si>
    <r>
      <t>2)</t>
    </r>
    <r>
      <rPr>
        <sz val="7"/>
        <color indexed="8"/>
        <rFont val="Times New Roman"/>
        <family val="1"/>
      </rPr>
      <t xml:space="preserve">     </t>
    </r>
    <r>
      <rPr>
        <sz val="10"/>
        <color indexed="8"/>
        <rFont val="Arial"/>
        <family val="2"/>
      </rPr>
      <t>Equinor’s working interest in block 15 reduced from 13.33% to 12% effective from 1 Feb 2020. Volumes from Marimba are included in Kizomba A and volumes from Kizomba satellites are included as part of Kizomba B.</t>
    </r>
  </si>
  <si>
    <r>
      <t>3)</t>
    </r>
    <r>
      <rPr>
        <sz val="7"/>
        <color indexed="8"/>
        <rFont val="Times New Roman"/>
        <family val="1"/>
      </rPr>
      <t xml:space="preserve">     </t>
    </r>
    <r>
      <rPr>
        <sz val="10"/>
        <color indexed="8"/>
        <rFont val="Arial"/>
        <family val="2"/>
      </rPr>
      <t>Equinor’s working interest in block 17 reduced from 23.33% to 22.15% effective from 1 Jun 2020.</t>
    </r>
  </si>
  <si>
    <r>
      <t>4)</t>
    </r>
    <r>
      <rPr>
        <sz val="7"/>
        <color indexed="8"/>
        <rFont val="Times New Roman"/>
        <family val="1"/>
      </rPr>
      <t xml:space="preserve">     </t>
    </r>
    <r>
      <rPr>
        <sz val="10"/>
        <color indexed="8"/>
        <rFont val="Arial"/>
        <family val="2"/>
      </rPr>
      <t>Equinor’s working interest increased from 24.5% to 30% effective from 1 May 2020</t>
    </r>
  </si>
  <si>
    <t>5)     Equinor acquired 49% interest in the limited liability company KrasGeoNac(KGN) which holds 12 licenses. One of the licenses, the North Danilovskoye field is producing. The effective date is 21 Dec2020.</t>
  </si>
  <si>
    <t>Total Equinor-operated</t>
  </si>
  <si>
    <t>Angola Block 152</t>
  </si>
  <si>
    <t>Angola Block 173</t>
  </si>
  <si>
    <t>Bakken1</t>
  </si>
  <si>
    <t>Bandurria Sur4</t>
  </si>
  <si>
    <t>Eagle Ford1</t>
  </si>
  <si>
    <t>Marcellus1</t>
  </si>
  <si>
    <t>3Q20</t>
  </si>
  <si>
    <t>Equinor-operated</t>
  </si>
  <si>
    <t xml:space="preserve">Produced volumes </t>
  </si>
  <si>
    <t>Liquid</t>
  </si>
  <si>
    <t>*3 Gimle, changed ownershare 1.06.2019 from 65,13 to 70,92%. Sindre, changed ownershare 1.06.2019 from  52,34% to 55,23%</t>
  </si>
  <si>
    <t xml:space="preserve">Partner-operated </t>
  </si>
  <si>
    <t>Exploration and Production International (EPI)</t>
  </si>
  <si>
    <t>EPI production</t>
  </si>
  <si>
    <t>2Q20</t>
  </si>
  <si>
    <t>Total partner-operated</t>
  </si>
  <si>
    <t>Development and Production International (DPI)</t>
  </si>
  <si>
    <t>Angola Block 15**</t>
  </si>
  <si>
    <t xml:space="preserve">Angola Block 17 </t>
  </si>
  <si>
    <t>Bakken*</t>
  </si>
  <si>
    <t>Eagle Ford*</t>
  </si>
  <si>
    <t xml:space="preserve"> </t>
  </si>
  <si>
    <t xml:space="preserve">Peregrino </t>
  </si>
  <si>
    <t>0.0</t>
  </si>
  <si>
    <t>1Q20</t>
  </si>
  <si>
    <t>Associated Company*</t>
  </si>
  <si>
    <t>* Estimated</t>
  </si>
  <si>
    <t>E&amp;P  International</t>
  </si>
  <si>
    <t>Alba</t>
  </si>
  <si>
    <t xml:space="preserve">Angola Block 15 </t>
  </si>
  <si>
    <t>4Q19</t>
  </si>
  <si>
    <t>3q19</t>
  </si>
  <si>
    <t>*10  Vilje, changed ownershare 1.05.2019 from 28,85% to 0%</t>
  </si>
  <si>
    <t>*11   Ringhorne Øst, changed ownershare 1.05.2019  from 14,85% to 0%</t>
  </si>
  <si>
    <t>*12  Marulk, changed ownershare from 1.05.2019 from 50% to 33%</t>
  </si>
  <si>
    <t>E&amp;P International</t>
  </si>
  <si>
    <t>3Q19</t>
  </si>
  <si>
    <t>Equinor 2q 2019</t>
  </si>
  <si>
    <t>Produced equity  volumes -Equinor share</t>
  </si>
  <si>
    <t>*8 Sleipner Vest 58.35%, Sleipner Øst 59.60%, Gungne 62.00%, Sigyn 60%</t>
  </si>
  <si>
    <t>E&amp;P INT</t>
  </si>
  <si>
    <t>2Q19</t>
  </si>
  <si>
    <t>Equinor 1q 2019</t>
  </si>
  <si>
    <t>*2 Gimle 65,13%, Sindre 52,34%</t>
  </si>
  <si>
    <t xml:space="preserve">*3 Grane 36,613%, Svalin 57% 
      </t>
  </si>
  <si>
    <t>*4 Equinor share of the reservoir and production at Heimdal is 19,87 %.The ownershare of the topside facilities is equal to 29,443%</t>
  </si>
  <si>
    <t>*5 Norne 39.10%, Urd 63.95%,Skuld 63,95%</t>
  </si>
  <si>
    <t>*6 Oseberg 49.3%, Tune 50.0%</t>
  </si>
  <si>
    <t>*7 Sleipner Vest 58.35%, Sleipner Øst 59.60%, Gungne 62.00%, Sigyn 60%</t>
  </si>
  <si>
    <t>*8 Statfjord Unit 44.34%, Statfjord Nord 21.88%, Statfjord Øst 31.69%, Sygna 30.71%</t>
  </si>
  <si>
    <t>Corrib</t>
  </si>
  <si>
    <t>Sevkomneftegaz</t>
  </si>
  <si>
    <t>E&amp;P International production</t>
  </si>
  <si>
    <t>1Q19</t>
  </si>
  <si>
    <t>Equinor 4q 2918</t>
  </si>
  <si>
    <t>EQNR 3q18</t>
  </si>
  <si>
    <t>EQNR-operated</t>
  </si>
  <si>
    <t>EQNR share</t>
  </si>
  <si>
    <t>Total Statoil-operated</t>
  </si>
  <si>
    <t xml:space="preserve">*2 Grane 36,613%, Svalin 57% 
      </t>
  </si>
  <si>
    <t>*3 Equinor share of the reservoir and production at Heimdal is 19,87 %.The ownershare of the topside facilities is equal to 29,443%</t>
  </si>
  <si>
    <t>*4 Norne 39.10%, Urd 63.95%,Skuld 63,95%</t>
  </si>
  <si>
    <t>*5 Oseberg 49.3%, Tune 50.0%</t>
  </si>
  <si>
    <t>*6 Sleipner Vest 58.35%, Sleipner Øst 59.60%, Gungne 62.00%, Sigyn 60%</t>
  </si>
  <si>
    <t>*7 Statfjord Unit 44.34%, Statfjord Nord 21.88%, Statfjord Øst 31.69%, Sygna 30.71%</t>
  </si>
  <si>
    <t>International  EQNR</t>
  </si>
  <si>
    <t>International  production</t>
  </si>
  <si>
    <t>3Q18</t>
  </si>
  <si>
    <t>* Equinor’s actual working interest can vary depending on wells and area.</t>
  </si>
  <si>
    <t>** ORRI - Overriding royalty interest</t>
  </si>
  <si>
    <t>EQNR 2q18</t>
  </si>
  <si>
    <t>*3 Statoil share of the reservoir and production at Heimdal is 19,87 %.The ownershare of the topside facilities is equal to 29,443%</t>
  </si>
  <si>
    <t>2Q18</t>
  </si>
  <si>
    <t>E&amp;P NORWAY</t>
  </si>
  <si>
    <t>Statoil-operated</t>
  </si>
  <si>
    <t>Statoil share'</t>
  </si>
  <si>
    <t>*4 Statoil share of the reservoir and production at Heimdal is 19,87 %.The ownershare of the topside facilities is equal to 29,443%</t>
  </si>
  <si>
    <t>Statoil share</t>
  </si>
  <si>
    <t>Total partner operated production</t>
  </si>
  <si>
    <t>Total equity production E &amp; P Norway</t>
  </si>
  <si>
    <t>Field</t>
  </si>
  <si>
    <t>USA</t>
  </si>
  <si>
    <t>Varies*</t>
  </si>
  <si>
    <t>Odd Jobb</t>
  </si>
  <si>
    <t>St.Malo</t>
  </si>
  <si>
    <t>* Statoil’s actual working interest can vary depending on wells and area.</t>
  </si>
  <si>
    <t>*4 Statoil share of the reservoir and production at Heimdal is 19,87 %.</t>
  </si>
  <si>
    <t>The ownershare of the topside facilities is equal to 29,443%</t>
  </si>
  <si>
    <t>Assoicated Company*</t>
  </si>
  <si>
    <t>*1 Fram 45%, Fram H- North 49,2%,Byrding  70%</t>
  </si>
  <si>
    <t>Produced equity volumes - Statoil share</t>
  </si>
  <si>
    <t>this line has been deducted in the sum  in line 107</t>
  </si>
  <si>
    <t xml:space="preserve">USA </t>
  </si>
  <si>
    <t>Caesar  Tonga</t>
  </si>
  <si>
    <t>SUM</t>
  </si>
  <si>
    <t>Huldra</t>
  </si>
  <si>
    <t>*1 Fram 45%, Fram H- North 49,2%</t>
  </si>
  <si>
    <t xml:space="preserve">*3 Grane 20.January: Changed ownershare from 36,66% to 36,613%, Svalin 57% 
     Make-up period: From 1 February 2015 36,0311% </t>
  </si>
  <si>
    <t>*7 Sleipner Vest 58.35%, Sleipner Øst 59.60%, Gungne 62.00%, Gudrun change ownershare 1.1.2016  from 56% to 36%</t>
  </si>
  <si>
    <t>Total DPN  production 2Q17</t>
  </si>
  <si>
    <t xml:space="preserve"> International  production</t>
  </si>
  <si>
    <t>Leismer Demo</t>
  </si>
  <si>
    <t>ORRI **</t>
  </si>
  <si>
    <t>Venezuela</t>
  </si>
  <si>
    <t>Petrocedeño***</t>
  </si>
  <si>
    <t>***Petrocedeño is an associated company</t>
  </si>
  <si>
    <t>Total international  production 2Q17</t>
  </si>
  <si>
    <t xml:space="preserve">*2 Grane 20.January: Changed ownershare from 36,66% to 36,613%, Svalin 57% 
     Make-up period: From 1 February 2015 36,0311% </t>
  </si>
  <si>
    <t>*6 Sleipner Vest 58.35%, Sleipner Øst 59.60%, Gungne 62.00%, Gudrun change ownershare 1.1.2016  from 56% to 36%</t>
  </si>
  <si>
    <t xml:space="preserve">*7 Snorre changed ownershare 01.01.2014 from 33,33% to 33,28%
    From 01.07.2015 32,860% until 01.12.2015 33,276% </t>
  </si>
  <si>
    <t xml:space="preserve"> From 02.11 2014: Oil change from 32,23%  to 32,72%. From 1 July 2015 32,860%</t>
  </si>
  <si>
    <t>*9 Ormen Lange changed ownershare 01.07.2013 from 28,9169% to 25,342%</t>
  </si>
  <si>
    <t xml:space="preserve">    Make up period finalized 15.02.16</t>
  </si>
  <si>
    <t xml:space="preserve">   01.07.2013: Dry gas: 19,0089%      01.09.2013: Condensate 12,6726%</t>
  </si>
  <si>
    <t xml:space="preserve">  01.07.2015: Dry gas 12,68% and from 1 August 2015: Condensat 25,35% </t>
  </si>
  <si>
    <t>15.02.2016:Dry gas 12,68 to 25,342</t>
  </si>
  <si>
    <t xml:space="preserve"> International</t>
  </si>
  <si>
    <t>CLOV</t>
  </si>
  <si>
    <t>Dalia</t>
  </si>
  <si>
    <t>Girassol</t>
  </si>
  <si>
    <t>Kizomba A</t>
  </si>
  <si>
    <t>Kizomba B</t>
  </si>
  <si>
    <t>Kiz. Sat. Phase 1</t>
  </si>
  <si>
    <t>Kiz. Sat. Phase 2</t>
  </si>
  <si>
    <t xml:space="preserve">Leismer Demo </t>
  </si>
  <si>
    <t>Marimba</t>
  </si>
  <si>
    <t>Mondo</t>
  </si>
  <si>
    <t>Pazflor</t>
  </si>
  <si>
    <t>Petrocedeño*</t>
  </si>
  <si>
    <t>PSVM</t>
  </si>
  <si>
    <t>Rosa</t>
  </si>
  <si>
    <t>Saxi Batuque</t>
  </si>
  <si>
    <t xml:space="preserve">Saint Malo </t>
  </si>
  <si>
    <t>International  production 1Q17</t>
  </si>
  <si>
    <t>*  Petrocedeño is an associated company</t>
  </si>
  <si>
    <t>** ORRI-Overriding royalty interest</t>
  </si>
  <si>
    <t>Volve</t>
  </si>
  <si>
    <t xml:space="preserve">Associated company* </t>
  </si>
  <si>
    <t xml:space="preserve">*Estimated </t>
  </si>
  <si>
    <t xml:space="preserve">Varies </t>
  </si>
  <si>
    <t>Jupiter</t>
  </si>
  <si>
    <t>International  production 4Q16</t>
  </si>
  <si>
    <t xml:space="preserve">Tordis </t>
  </si>
  <si>
    <t xml:space="preserve">Valemon </t>
  </si>
  <si>
    <t>*6 Sleipner Vest 58.35%, Sleipner Øst 59.60%, Gungne 62.00%, Gudrun change ownershare 1.1.2016  from 51% to 36%</t>
  </si>
  <si>
    <t>15.02.2016:Dry gas 12,68% to 25,342%</t>
  </si>
  <si>
    <t xml:space="preserve">Edvard Grieg </t>
  </si>
  <si>
    <t xml:space="preserve">Vilje </t>
  </si>
  <si>
    <t>Total production*</t>
  </si>
  <si>
    <t xml:space="preserve">*Excluding. Associated Company </t>
  </si>
  <si>
    <t>International (DPI)</t>
  </si>
  <si>
    <t xml:space="preserve">Jack </t>
  </si>
  <si>
    <t>Petrocedeño**</t>
  </si>
  <si>
    <t>International  production 3Q16</t>
  </si>
  <si>
    <t>**  Petrocedeño is an associated company</t>
  </si>
  <si>
    <t>International production</t>
  </si>
  <si>
    <t xml:space="preserve">Sum </t>
  </si>
  <si>
    <t xml:space="preserve">Produced  equity volumes </t>
  </si>
  <si>
    <t xml:space="preserve">International </t>
  </si>
  <si>
    <t>Produced equity volumes</t>
  </si>
  <si>
    <t xml:space="preserve">Eagle Ford </t>
  </si>
  <si>
    <t xml:space="preserve">Hibernia </t>
  </si>
  <si>
    <t>International  production 1Q16</t>
  </si>
  <si>
    <t xml:space="preserve">*3 Heidrun 13,04% Make-up period gas from 1.10. 201413,04% to 58,29% until 04. January 2015. </t>
  </si>
  <si>
    <t>*7 Sleipner Vest 58.35%, Sleipner Øst 59.60%, Gungne 62.00%, Gudrun 51%</t>
  </si>
  <si>
    <t xml:space="preserve">*8 Snorre changed ownershare 01.01.2014 from 33,33% to 33,28%
    From 01.07.2015 32,860% until 01.12.2015 33,276% </t>
  </si>
  <si>
    <t>*10 Ormen Lange changed ownershare 01.07.2013 from 28,9169% to 25,342%</t>
  </si>
  <si>
    <t>Varies**</t>
  </si>
  <si>
    <t>St,Malo</t>
  </si>
  <si>
    <t>DPI production 4Q15</t>
  </si>
  <si>
    <t>** Statoil’s actual working interest can vary depending on wells and area.</t>
  </si>
  <si>
    <t>Yttergryta</t>
  </si>
  <si>
    <t>*2 Grane 20 January 2015 changed ownershare from 36,66% to 36,613%, Svalin 57% 
  Make-up period: From 1 February 2015 36,0311%</t>
  </si>
  <si>
    <t>*8 Snorre changed ownershare 01.01.2014 from 33,33% to 33,28%</t>
  </si>
  <si>
    <t xml:space="preserve"> From 02.11 2014: Oil change from 32,23%  to 32,72%. From 1 July 2015</t>
  </si>
  <si>
    <t xml:space="preserve">01.07.2015: Dry gas 12,68% and from 1 August 2015: Condensat 25,35% </t>
  </si>
  <si>
    <t>3Q 2015  Equity production DPI</t>
  </si>
  <si>
    <t>Gimboa</t>
  </si>
  <si>
    <t>Hibernia **</t>
  </si>
  <si>
    <t>Leismer Demo **</t>
  </si>
  <si>
    <t>Terra Nova **</t>
  </si>
  <si>
    <t>DPI production 3Q15</t>
  </si>
  <si>
    <r>
      <t>2Q 2015  Equity production DPN</t>
    </r>
    <r>
      <rPr>
        <b/>
        <sz val="14"/>
        <color indexed="10"/>
        <rFont val="Arial"/>
        <family val="2"/>
      </rPr>
      <t xml:space="preserve"> </t>
    </r>
  </si>
  <si>
    <t>DPN - Statoil operated</t>
  </si>
  <si>
    <t xml:space="preserve">Produced volumes - Statoil share </t>
  </si>
  <si>
    <t>*2 Grane change ownershare from 36,66 to 36,613%, Svalin 36,66%</t>
  </si>
  <si>
    <t xml:space="preserve"> From 02.11: Oil change from 32,23%  to 32,72% </t>
  </si>
  <si>
    <t xml:space="preserve">DPN - Partner-operated </t>
  </si>
  <si>
    <t>Produced volumes - Statoil share</t>
  </si>
  <si>
    <t>DPN - Statoil share</t>
  </si>
  <si>
    <t>Total DPN production operated &amp; non-operated</t>
  </si>
  <si>
    <t>2Q 2015  Equity production DPI</t>
  </si>
  <si>
    <t>Shah Deniz</t>
  </si>
  <si>
    <t>15.5%/ 0%**</t>
  </si>
  <si>
    <t>Marcellus***</t>
  </si>
  <si>
    <t>Bakken***</t>
  </si>
  <si>
    <t>Eagle Ford***</t>
  </si>
  <si>
    <t>** Statoil completed the divestment of its 15.5% holding in Shah Deniz on 30 April 2015</t>
  </si>
  <si>
    <t>*** Statoil’s actual working interest can vary depending on wells and area.</t>
  </si>
  <si>
    <r>
      <t>1Q 2015  Equity production DPN</t>
    </r>
    <r>
      <rPr>
        <b/>
        <sz val="14"/>
        <color indexed="10"/>
        <rFont val="Arial"/>
        <family val="2"/>
      </rPr>
      <t xml:space="preserve"> </t>
    </r>
  </si>
  <si>
    <t>Vega</t>
  </si>
  <si>
    <t>*10 Vega changed ownershare from 01.12.2014: From 24,5% to 0%</t>
  </si>
  <si>
    <t xml:space="preserve">*11Gjøa changed ownershare from from 01.12.2014: From 5% to 0%  </t>
  </si>
  <si>
    <t>*12 Ormen Lange changed ownershare 01.07.2013 from 28,9169% to 25,342%</t>
  </si>
  <si>
    <t>Gjøa</t>
  </si>
  <si>
    <t>1Q 2015  Equity production DPI</t>
  </si>
  <si>
    <t>Kizomba Satellites</t>
  </si>
  <si>
    <t>Mabruk</t>
  </si>
  <si>
    <t>Shah Deniz**</t>
  </si>
  <si>
    <t>*  Petrocedeño is a non-consolidated company</t>
  </si>
  <si>
    <t>** Statoil has signed an agreement to divest its holding in Shah Deniz</t>
  </si>
  <si>
    <r>
      <t>4Q 2014  Equity production DPN</t>
    </r>
    <r>
      <rPr>
        <b/>
        <sz val="14"/>
        <color indexed="10"/>
        <rFont val="Arial"/>
        <family val="2"/>
      </rPr>
      <t xml:space="preserve"> </t>
    </r>
  </si>
  <si>
    <t>*2 Grane 36,66% Svalin 36,66%</t>
  </si>
  <si>
    <t xml:space="preserve">*3 Heidrun 13,04% Make-up period gas from 01.10. 2014  from 13,04% to 58,29% </t>
  </si>
  <si>
    <t>*8 Snorre changed ownershare 01.01.2014 from 33,32% to 33,28%</t>
  </si>
  <si>
    <t xml:space="preserve"> From 01.01.2014: Oil 32,23% </t>
  </si>
  <si>
    <t xml:space="preserve">*11 Gjøa changed ownershare from from 01.12.2014: From 5% to 0%  </t>
  </si>
  <si>
    <t>4Q 2014  Equity production DPI</t>
  </si>
  <si>
    <t>-</t>
  </si>
  <si>
    <r>
      <t>3Q 2014  Equity production DPN</t>
    </r>
    <r>
      <rPr>
        <b/>
        <sz val="14"/>
        <color indexed="10"/>
        <rFont val="Arial"/>
        <family val="2"/>
      </rPr>
      <t xml:space="preserve"> </t>
    </r>
  </si>
  <si>
    <t>*6 Sleipner Vest 58.35%, Sleipner Øst 59.60%, Gungne 62.00%, Gudrun 51%</t>
  </si>
  <si>
    <t>*7 Snorre changed ownershare 01.01.2014 from 33,32% to 33,28%</t>
  </si>
  <si>
    <t>3Q 2014  Equity production DPI</t>
  </si>
  <si>
    <r>
      <t>Petrocedeño</t>
    </r>
    <r>
      <rPr>
        <vertAlign val="superscript"/>
        <sz val="10"/>
        <rFont val="Arial"/>
        <family val="2"/>
      </rPr>
      <t>1)</t>
    </r>
  </si>
  <si>
    <r>
      <t>Marcellus</t>
    </r>
    <r>
      <rPr>
        <vertAlign val="superscript"/>
        <sz val="10"/>
        <rFont val="Arial"/>
        <family val="2"/>
      </rPr>
      <t>2)</t>
    </r>
  </si>
  <si>
    <r>
      <t>Bakken</t>
    </r>
    <r>
      <rPr>
        <vertAlign val="superscript"/>
        <sz val="10"/>
        <rFont val="Arial"/>
        <family val="2"/>
      </rPr>
      <t>2)</t>
    </r>
  </si>
  <si>
    <r>
      <t>Eagle Ford</t>
    </r>
    <r>
      <rPr>
        <vertAlign val="superscript"/>
        <sz val="10"/>
        <rFont val="Arial"/>
        <family val="2"/>
      </rPr>
      <t>2)</t>
    </r>
  </si>
  <si>
    <t>1)  Petrocedeño is a non-consolidated company</t>
  </si>
  <si>
    <t>2) Statoil’s actual working interest can vary depending on wells and area</t>
  </si>
  <si>
    <r>
      <t>2Q 2014  Equity production DPN</t>
    </r>
    <r>
      <rPr>
        <b/>
        <sz val="14"/>
        <color indexed="10"/>
        <rFont val="Arial"/>
        <family val="2"/>
      </rPr>
      <t xml:space="preserve"> </t>
    </r>
  </si>
  <si>
    <t>*1 Grane 36,66% Svalin 36,66%</t>
  </si>
  <si>
    <t>*2 Statoil share of the reservoir and production at Heimdal is 19,87 %.The ownershare of the topside facilities is equal to 29,443%</t>
  </si>
  <si>
    <t>*3 Norne 39.10%, Urd 63.95%,Skuld 63,95%</t>
  </si>
  <si>
    <t>*4 Oseberg 49.3%, Tune 50.0%</t>
  </si>
  <si>
    <t xml:space="preserve">*5 Sleipner Vest 58.35%, Sleipner Øst 59.60%, Gungne 62.00%, </t>
  </si>
  <si>
    <t xml:space="preserve">*6 Snorre changed ownershare 01.01.2014 from 33,32% to 33,28% from 01.01.2014: Oil 32,23% </t>
  </si>
  <si>
    <t>*8 Ormen Lange changed ownershare 01.07.2013 from 28,9169% to 25,342%    01.07.2013: Dry gas: 19,0089%      01.09.2013: Condensate 12,6726%</t>
  </si>
  <si>
    <t>2Q 2014  Equity production DPI</t>
  </si>
  <si>
    <r>
      <t>Bakken</t>
    </r>
    <r>
      <rPr>
        <vertAlign val="superscript"/>
        <sz val="10"/>
        <rFont val="Arial"/>
        <family val="2"/>
      </rPr>
      <t>1)</t>
    </r>
  </si>
  <si>
    <r>
      <t>Eagle Ford</t>
    </r>
    <r>
      <rPr>
        <vertAlign val="superscript"/>
        <sz val="10"/>
        <color indexed="8"/>
        <rFont val="Arial"/>
        <family val="2"/>
      </rPr>
      <t>1)</t>
    </r>
  </si>
  <si>
    <r>
      <t>Leismer Demo</t>
    </r>
    <r>
      <rPr>
        <vertAlign val="superscript"/>
        <sz val="10"/>
        <color indexed="8"/>
        <rFont val="Arial"/>
        <family val="2"/>
      </rPr>
      <t>2)</t>
    </r>
  </si>
  <si>
    <r>
      <t>Marcellus</t>
    </r>
    <r>
      <rPr>
        <vertAlign val="superscript"/>
        <sz val="10"/>
        <color indexed="8"/>
        <rFont val="Arial"/>
        <family val="2"/>
      </rPr>
      <t>1)</t>
    </r>
  </si>
  <si>
    <r>
      <t>Petrocedeño</t>
    </r>
    <r>
      <rPr>
        <vertAlign val="superscript"/>
        <sz val="10"/>
        <rFont val="Arial"/>
        <family val="2"/>
      </rPr>
      <t>3)</t>
    </r>
  </si>
  <si>
    <r>
      <t>Shah Deniz</t>
    </r>
    <r>
      <rPr>
        <vertAlign val="superscript"/>
        <sz val="10"/>
        <rFont val="Arial"/>
        <family val="2"/>
      </rPr>
      <t>4)</t>
    </r>
  </si>
  <si>
    <t>15.50%</t>
  </si>
  <si>
    <t>Spiderman</t>
  </si>
  <si>
    <r>
      <t>Zia</t>
    </r>
    <r>
      <rPr>
        <vertAlign val="superscript"/>
        <sz val="10"/>
        <color indexed="8"/>
        <rFont val="Arial"/>
        <family val="2"/>
      </rPr>
      <t>5)</t>
    </r>
  </si>
  <si>
    <t>1) Statoil’s actual working interest can vary depending on wells and area</t>
  </si>
  <si>
    <t>2) Statoil's working interest increased from 60 to 100 % post 28 May 2014 close of transaction with PTTEP</t>
  </si>
  <si>
    <t>3) Petrocedeño is a non-consolidated company</t>
  </si>
  <si>
    <t xml:space="preserve">4) On 1 May 2014 Statoil completed the farm down in Shah Deniz. Following the transaction, Statoil's owner share is 15.50%. </t>
  </si>
  <si>
    <t>5) Currently shut-in due to flowline issues</t>
  </si>
  <si>
    <t>1Q 2014  Equity production DPN</t>
  </si>
  <si>
    <t>*1 Grane 36,66% Svalin 57,0%</t>
  </si>
  <si>
    <t>*5 Sleipner Vest 58.35%, Sleipner Øst 59.60%, Gungne 62.00%</t>
  </si>
  <si>
    <t>*6 Snorre changed ownershare 01.01.2014 from 33,32% to 33,28%</t>
  </si>
  <si>
    <t xml:space="preserve">  01.01.2014: Oil: 32,23%</t>
  </si>
  <si>
    <t>*8 Ormen Lange changed ownershare 01.07.2013 from 28,9169% to 25,342%</t>
  </si>
  <si>
    <t>1Q 2014  Equity production DPI</t>
  </si>
  <si>
    <t>** Statoil has signed an agreement to divest a 10% share of its holding in Shah Deniz</t>
  </si>
  <si>
    <t>1Q 2014  Equity production DPNA</t>
  </si>
  <si>
    <t xml:space="preserve">DPNA equity production </t>
  </si>
  <si>
    <t>Zia**</t>
  </si>
  <si>
    <t xml:space="preserve">DPNA production </t>
  </si>
  <si>
    <t>** Currently shut-in due to flowline issues.</t>
  </si>
  <si>
    <t>INT - Statoil share</t>
  </si>
  <si>
    <t xml:space="preserve">Total equity production DPI &amp; DPNA </t>
  </si>
  <si>
    <t>4Q 2013  Equity production DPN</t>
  </si>
  <si>
    <t>DPN Statoil-operated</t>
  </si>
  <si>
    <t>Brage</t>
  </si>
  <si>
    <t>Glitne</t>
  </si>
  <si>
    <t>*1 Brage changed ownershare from 01.08 32,7% to 0%</t>
  </si>
  <si>
    <t>*2 Gullfaks changed ownershare 01.11.2013 from 70% to 51%</t>
  </si>
  <si>
    <t xml:space="preserve">*3 Statoil share in Heidrun 13,04 %. Make-up period finished 28 February. </t>
  </si>
  <si>
    <t>*7 Sleipner Vest 58.35%, Sleipner Øst 59.60%, Gungne 62.00%</t>
  </si>
  <si>
    <t xml:space="preserve">*9 Vega changed ownershare 01.08 54% to 24%. </t>
  </si>
  <si>
    <t>*10 Gjøa changed ownershare 01.08 from 20% to 5%. Oil and NGL volumes an error were incorrectly stated at 10.2 kboe/d in 3Q, while actual figure was 6.9 kboe/d. To correct the total, 4Q has been stated at minus 0.1 kboe/d, while actual figure for produced oil and NGL in 4Q was 3,2 kboe/d. This had no impact on earnings for 3Q or 4Q.</t>
  </si>
  <si>
    <t>*11 Ormen Lange changed ownershare 01.07.2013 from 28,9169% to 25,342%</t>
  </si>
  <si>
    <t xml:space="preserve">DPN Partner-operated </t>
  </si>
  <si>
    <t>4Q 2013  Equity production DPI</t>
  </si>
  <si>
    <t xml:space="preserve">DPI equity production </t>
  </si>
  <si>
    <t>DPI production 4Q13</t>
  </si>
  <si>
    <t>4Q 2013  Equity production DPNA</t>
  </si>
  <si>
    <t>DPNA production</t>
  </si>
  <si>
    <t>3Q 2013  Equity production DPN</t>
  </si>
  <si>
    <t xml:space="preserve">*2 Statoil share in Heidrun 13,04 %. Make-up period finished 28 February. </t>
  </si>
  <si>
    <t>6 Sleipner Vest 58.35%, Sleipner Øst 59.60%, Gungne 62.00%</t>
  </si>
  <si>
    <t>*8 Vega changed ownershare 01.08 54% to 24%</t>
  </si>
  <si>
    <t>*9: Gjøa changed ownershare 01.08 from 20% to 5%</t>
  </si>
  <si>
    <t xml:space="preserve">*10 Ormen Lange changed ownershare 01.07.2013 from 28,92% 
</t>
  </si>
  <si>
    <t>01.07.2013: Dry gas: 19,0089%</t>
  </si>
  <si>
    <t xml:space="preserve">01.09.2013: Condensat 12,6726% </t>
  </si>
  <si>
    <t>3Q 2013  Equity production DPI</t>
  </si>
  <si>
    <t>In Amenas**</t>
  </si>
  <si>
    <t>Mabruk**</t>
  </si>
  <si>
    <t>Murzuq**</t>
  </si>
  <si>
    <t xml:space="preserve">DPI production </t>
  </si>
  <si>
    <t>** Statoil share adjusted to reflect Statoil share of investments in the fields. Change made in 4Q11.</t>
  </si>
  <si>
    <t>3Q 2013  Equity production DPNA</t>
  </si>
  <si>
    <t>2Q 2013  Equity production DPN</t>
  </si>
  <si>
    <t xml:space="preserve">*1 Statoil share in Heidrun 13,04 %. Make-up period finished 28 February. </t>
  </si>
  <si>
    <t>*6 Statfjord Unit 44.34%, Statfjord Nord 21.88%, Statfjord Øst 31.69%, Sygna 30.71%</t>
  </si>
  <si>
    <t>2Q 2013  Equity production DPI</t>
  </si>
  <si>
    <t>2Q 2013  Equity production DPNA</t>
  </si>
  <si>
    <t>1Q 2013  Equity production DPN</t>
  </si>
  <si>
    <t>Total equity Statoil-operated production</t>
  </si>
  <si>
    <t>1Q 2013  Equity production DPI</t>
  </si>
  <si>
    <t>Schiehallion</t>
  </si>
  <si>
    <t>DPI equity production 1Q13</t>
  </si>
  <si>
    <t>1Q 2013  Equity production DPNA</t>
  </si>
  <si>
    <t>DPNA equity production 1Q2013</t>
  </si>
  <si>
    <t>4Q 2012  Equity production DPN</t>
  </si>
  <si>
    <t>Vale</t>
  </si>
  <si>
    <t xml:space="preserve">*1 Statoil share in Heidrun 38.56% in January. 13.27% share for oil production in period February. New owner share from 01 June 13,11%. Make-up period start 01 july with ownershare 0%, no Statoil production rest of the year. </t>
  </si>
  <si>
    <t>*2. Statoil share of the reservoir and production at Heimdal is reduced 01 May from 29,87% to 19,87 %. The ownershare of the topside facilities is equal to 39.44% and are reduced to 29,443%</t>
  </si>
  <si>
    <t>*3. Statoil share reduced in Kvitebjørn 01 May 2012 from 58,55 - 39,55%</t>
  </si>
  <si>
    <t>*4 Norne 39.10%, Urd 63.95%</t>
  </si>
  <si>
    <t>*6 Sleipner Vest 58.35%, Sleipner Øst 59.60%, Gungne 62.00%</t>
  </si>
  <si>
    <t>*7 Snøhvit ownershare 33,31% to 31 January 2012. New ownershare from 01 February 36,79%</t>
  </si>
  <si>
    <t>*9. Statoil share in Vale is reduced 01 May from 28,85% to 0%</t>
  </si>
  <si>
    <t>*10 Exit of Skirne from 10% to 0%</t>
  </si>
  <si>
    <t>*11 Partneroperated from 1 October 2012</t>
  </si>
  <si>
    <t>Skirne</t>
  </si>
  <si>
    <t>4Q 2012  Equity production DPI</t>
  </si>
  <si>
    <t>DPI equity production 4Q12</t>
  </si>
  <si>
    <t>South Pars</t>
  </si>
  <si>
    <t>4Q 2012  Equity production DPNA</t>
  </si>
  <si>
    <t>DPNA equity production 4Q2012</t>
  </si>
  <si>
    <t>varies*</t>
  </si>
  <si>
    <t>* Statoil’s actual working interest (WI) can vary depending on wells and area.</t>
  </si>
  <si>
    <t>3Q12 Production DPN</t>
  </si>
  <si>
    <t>Total Statoil-operated Equity Production</t>
  </si>
  <si>
    <t>Partner-operated</t>
  </si>
  <si>
    <t>Total Equity Production DPN</t>
  </si>
  <si>
    <t>3Q12 Production DPI</t>
  </si>
  <si>
    <t>Total Equity Production</t>
  </si>
  <si>
    <t>* Petrocedeño is a non-consolidated company</t>
  </si>
  <si>
    <t>3Q12 Production DPNA</t>
  </si>
  <si>
    <t>Front Runner</t>
  </si>
  <si>
    <t>Thunder Hawk</t>
  </si>
  <si>
    <t>Terra Nova**</t>
  </si>
  <si>
    <t>* Statoil's average working interest (WI) for the asset. Actual WI can vary depending on wells.</t>
  </si>
  <si>
    <t>** Ongoing planned turnaround during 3Q 2012</t>
  </si>
  <si>
    <t>Total Equity Production DPI &amp; DPNA</t>
  </si>
  <si>
    <t>2Q12 Production DPN</t>
  </si>
  <si>
    <t xml:space="preserve">*1 Statoil share in Heidrun 38.56% in January. 13.27% share for oil production in period February. New owner share </t>
  </si>
  <si>
    <t xml:space="preserve">  from  01 June 13,11%. Make-up period start 01 july with ownershare 0%, no Statoil production rest of the year. </t>
  </si>
  <si>
    <t>*2. Statoil share of the reservoir and production at Heimdal is reduced 01 May from 29,87% to 19,87 %.</t>
  </si>
  <si>
    <t>The ownershare of the topside facilities is equal to 39.44% and are reduced to 29,443%</t>
  </si>
  <si>
    <t>*10 Vega  - ownershare 60% and Vegas Sør ownershare 60%</t>
  </si>
  <si>
    <t>*11 Exit of Skirne from 10% to 0%</t>
  </si>
  <si>
    <t>See Partner operated and total on next page</t>
  </si>
  <si>
    <t>2Q12 Production DPI</t>
  </si>
  <si>
    <t>Kizomba Satellites Phase 1</t>
  </si>
  <si>
    <t>** Statoil share adjusted in Q4'11 to reflect Statoil share of investments in the fields.</t>
  </si>
  <si>
    <t>2Q12 Production DPNA</t>
  </si>
  <si>
    <t>Thunderhawk</t>
  </si>
  <si>
    <t>Lorien</t>
  </si>
  <si>
    <t>Zia</t>
  </si>
  <si>
    <t>1Q12 Production DPN</t>
  </si>
  <si>
    <t xml:space="preserve">* 1Statoil share in Heidrun 38,56% in January. 13,27% share for oil production in period February - August 2012 and 6,60% in period September - December </t>
  </si>
  <si>
    <t>*2 Statoil’s share of the reservoir and production at Heimdal is equal to 29.87%. The ownershare of the topside facilities is equal to 39.44%.</t>
  </si>
  <si>
    <t>*3 Norne 39.10%, Urd 63.95%</t>
  </si>
  <si>
    <t>Total equity production</t>
  </si>
  <si>
    <t>1Q12 Production DPI</t>
  </si>
  <si>
    <t>Produced volumes</t>
  </si>
  <si>
    <t>Azeri Chiraq (ACG EOP)</t>
  </si>
  <si>
    <t>Girassol/Jasmin</t>
  </si>
  <si>
    <t>Xikomba</t>
  </si>
  <si>
    <t>In Amenas **</t>
  </si>
  <si>
    <t>Murzuq **</t>
  </si>
  <si>
    <t>Mabruk **</t>
  </si>
  <si>
    <t>Saxi-Batuque</t>
  </si>
  <si>
    <t>** Statoil share adjusted in 4Q to reflect Statoil share of investments in the fields</t>
  </si>
  <si>
    <t>1Q12 Production DPNA</t>
  </si>
  <si>
    <t>Bakken Admin</t>
  </si>
  <si>
    <t>Total equity production DPI + DPNA</t>
  </si>
  <si>
    <t>2011 Production DPN</t>
  </si>
  <si>
    <t>Oil</t>
  </si>
  <si>
    <t xml:space="preserve">*1 Statoil share in Heidrun 12.41% in January and February. 49.17% share for oil production in period March - </t>
  </si>
  <si>
    <t xml:space="preserve"> September 2011 and 38.56% in period October - December</t>
  </si>
  <si>
    <t>*2 Statoil’s share of the reservoir and production at Heimdal is equal to 29.87%. The ownershare of the topside</t>
  </si>
  <si>
    <t>facilities is equal to 39.44%</t>
  </si>
  <si>
    <t>*7 Vega 60%, Vega Sør 45%</t>
  </si>
  <si>
    <t>Total production DPN</t>
  </si>
  <si>
    <t>2011 Production DPNA</t>
  </si>
  <si>
    <t>DPNA</t>
  </si>
  <si>
    <t>Prod 2Q 08</t>
  </si>
  <si>
    <t>Prod 3Q 8</t>
  </si>
  <si>
    <t>Prod 4Q 08</t>
  </si>
  <si>
    <t>Væske</t>
  </si>
  <si>
    <t>Gass</t>
  </si>
  <si>
    <t>Total Equity production from fields in DPNA</t>
  </si>
  <si>
    <t>2011 Production DPI</t>
  </si>
  <si>
    <t>DPI production 2011</t>
  </si>
  <si>
    <t>** Statoil share adjusted to reflect Statoil share of investments in the fields</t>
  </si>
  <si>
    <t>Total production DPNA and DPI</t>
  </si>
  <si>
    <t>4Q11 production DPN</t>
  </si>
  <si>
    <t>*1 Statoil share in Heidrun 12.41% in January and February. 49.17% share for oil production in period March -</t>
  </si>
  <si>
    <t xml:space="preserve">*2 Statoil’s share of the reservoir and production at Heimdal is equal to 29.87%. The ownershare of the </t>
  </si>
  <si>
    <t>topside facilities is equal to 39.44%.</t>
  </si>
  <si>
    <t>4Q11 production DPNA</t>
  </si>
  <si>
    <t>4Q11 production DPI</t>
  </si>
  <si>
    <t>DPI production 4Q2011</t>
  </si>
  <si>
    <t>Total International</t>
  </si>
  <si>
    <t>3Q11 production DPN</t>
  </si>
  <si>
    <t>*1 Statoil share in Heidrun 12.41% in January and February. 49.17% share for oil production in period March - October 2011.</t>
  </si>
  <si>
    <t xml:space="preserve">    The interest share for 4Q 2011 is expected to be 38.56440%, still a result of the make-up period.</t>
  </si>
  <si>
    <t>3Q11 production DPNA</t>
  </si>
  <si>
    <t>Total Equity production DPNA</t>
  </si>
  <si>
    <t>3Q11 production DPI</t>
  </si>
  <si>
    <t>DPI</t>
  </si>
  <si>
    <t xml:space="preserve"> Produced volumes</t>
  </si>
  <si>
    <t>Murzuk</t>
  </si>
  <si>
    <t>Total Equity production DPI</t>
  </si>
  <si>
    <t>2Q11 production DPN</t>
  </si>
  <si>
    <t>*1 Statoil share in Heidrun 12.41% in January and February. 49.17% share in period March - October 2011.</t>
  </si>
  <si>
    <t>2Q11 production DPNA</t>
  </si>
  <si>
    <t>17 hands</t>
  </si>
  <si>
    <t>Q</t>
  </si>
  <si>
    <t>San Jacinto</t>
  </si>
  <si>
    <t>Leismer</t>
  </si>
  <si>
    <t>2Q11 production DPI</t>
  </si>
  <si>
    <t>Total equity production DPI</t>
  </si>
  <si>
    <t>Total equity production DPI &amp; DPNA</t>
  </si>
  <si>
    <t>1Q11 production DPN</t>
  </si>
  <si>
    <t>*7 Vega 60%, Vega Sør 45%. A unitisation is concluded in 1Q 2011- Statoil share is 54%.</t>
  </si>
  <si>
    <t>1Q11 production DPNA</t>
  </si>
  <si>
    <t>Seventeen Hands</t>
  </si>
  <si>
    <t>1Q11 production DPI</t>
  </si>
  <si>
    <t xml:space="preserve"> 2010 production EPN</t>
  </si>
  <si>
    <t>*1 Statoil’s share of the reservoir and production at Heimdal is equal to 29.87%. The ownershare of the topside facilities is equal to 39.44%.</t>
  </si>
  <si>
    <t>*2 Norne 39.10%, Urd 63.95%</t>
  </si>
  <si>
    <t>*3 Oseberg 49.3%, Tune 50.0%</t>
  </si>
  <si>
    <t>*4 Sleipner Vest 58.35%, Sleipner Øst 59.60%, Gungne 62.00%</t>
  </si>
  <si>
    <t>*5 Statfjord Unit 44.34%, Statfjord Nord 21.88%, Statfjord Øst 31.69%, Sygna 30.71%</t>
  </si>
  <si>
    <t>*6 Vega 60%, Vega Sør 45%</t>
  </si>
  <si>
    <t>Spiderman Gas</t>
  </si>
  <si>
    <t>Seventeen hands</t>
  </si>
  <si>
    <t>Q Gas</t>
  </si>
  <si>
    <t>San Jacinto Gas</t>
  </si>
  <si>
    <t>Marcellus shale gas</t>
  </si>
  <si>
    <t>Total equity production from fields outside NCS</t>
  </si>
  <si>
    <t>4Q production EPN</t>
  </si>
  <si>
    <t>Statoil equity production per field, 3Q 2010</t>
  </si>
  <si>
    <t>*1 StatoilHydro’s share of the reservoir and production at Heimdal is equal to 29.87%. The ownershare of the topside facilities is equal to 39.44%.</t>
  </si>
  <si>
    <t xml:space="preserve">*5 StatoilHydro’s share at Snorre is 33.3169%. However there is an ongoing make- up period at Snorre where the lifting share for oil for the moment is 33.7876%. The make-up period started May 1st 2006, and lasts until April 30th 2008 for oil. The lifting </t>
  </si>
  <si>
    <t>Statoil equity production per field, 2Q 2010</t>
  </si>
  <si>
    <t>17.00%</t>
  </si>
  <si>
    <t>30.00%</t>
  </si>
  <si>
    <t>5.88%</t>
  </si>
  <si>
    <t>8.56%</t>
  </si>
  <si>
    <t>25.5%</t>
  </si>
  <si>
    <t>9.67%</t>
  </si>
  <si>
    <t>23.33%</t>
  </si>
  <si>
    <t>13.33%</t>
  </si>
  <si>
    <t>31.85%</t>
  </si>
  <si>
    <t>50.00%</t>
  </si>
  <si>
    <t>40.00%</t>
  </si>
  <si>
    <t>5.00%</t>
  </si>
  <si>
    <t>15.00%</t>
  </si>
  <si>
    <t>8.00%</t>
  </si>
  <si>
    <t>2.4%</t>
  </si>
  <si>
    <t>25.00%</t>
  </si>
  <si>
    <t>18.33%</t>
  </si>
  <si>
    <t>26.67%</t>
  </si>
  <si>
    <t>35.00%</t>
  </si>
  <si>
    <t>18.85%</t>
  </si>
  <si>
    <t>37.00%</t>
  </si>
  <si>
    <t>20.00%</t>
  </si>
  <si>
    <t>Statoil equity production per field, 1Q 2010</t>
  </si>
  <si>
    <t>Caledonia</t>
  </si>
  <si>
    <t>Lufeng</t>
  </si>
  <si>
    <t>Statoil equity production per field, ytd 2009</t>
  </si>
  <si>
    <t>Statoil equity production per field, 4Q 2009</t>
  </si>
  <si>
    <t>StatoilHydro share</t>
  </si>
  <si>
    <t>Statoil equity production per field, 3Q 2009</t>
  </si>
  <si>
    <t>Statoil equity production per field, 2nd quarter 2009</t>
  </si>
  <si>
    <t>StatoilHydro-operated</t>
  </si>
  <si>
    <t>Total StatoilHydro-operated</t>
  </si>
  <si>
    <t>Produced equity volumes - StatoilHydro share</t>
  </si>
  <si>
    <t>Marbruk</t>
  </si>
  <si>
    <t>Statoil equity production per field, 1st quarter 2009</t>
  </si>
  <si>
    <t xml:space="preserve">*5 StatoilHydro’s share at Snorre is 33.3169%. However there is an ongoing make- up period at Snorre where the lifting share for oil for the moment is 33.7876%. The make-up period started May 1st 2006, and lasts until April 30th 2008 for oil. The lifting share of gas is expected to be different from the owner share for several years to come </t>
  </si>
  <si>
    <t>StatoilHydro equity production per field, full year 2008</t>
  </si>
  <si>
    <t xml:space="preserve">*5 StatoilHydro’s share at Snorre is 33.3169%. However there is an ongoing make- up period at Snorre where the lifting share for oil for the moment is 33.7876%. The lifting share of gas has varied duering 2007 between 27.3485% - 34.0025%. </t>
  </si>
  <si>
    <t>Murchison</t>
  </si>
  <si>
    <t>StatoilHydroHydro share</t>
  </si>
  <si>
    <t>Azeri Chiraq Gunasli</t>
  </si>
  <si>
    <t>Sincor</t>
  </si>
  <si>
    <t>StatoilHydro equity production per field, 4th quarter 2008</t>
  </si>
  <si>
    <t>StatoilHydro equity production per field, 3rd quarter 2008</t>
  </si>
  <si>
    <t>1000 boepd</t>
  </si>
  <si>
    <t xml:space="preserve">StatoilHydro-operated </t>
  </si>
  <si>
    <t xml:space="preserve">*1 StatoilHydro’s share of the reservoir and production at Heimdal is equal to 29.87%. The ownershare of the topside facilities is equal to 39.44%.
</t>
  </si>
  <si>
    <t xml:space="preserve">*5 StatoilHydro’s share at Snorre is 33.3169%. However there is an ongoing make- up period at Snorre where the lifting share for oil for the moment is 33.7876%. The lifting share of gas has varied duering 2007 between 27.3485% - 34.0025%. The make-up period started May 1st 2006, and lasts until April 30th 2008 for oil. The lifting share of gas is expected to be different from the owner share for several years to come.
</t>
  </si>
  <si>
    <t>Total partner-operated, NCS</t>
  </si>
  <si>
    <t>Total NCS production</t>
  </si>
  <si>
    <t>StatoilHydro equity production per field, 2nd quarter 2008</t>
  </si>
  <si>
    <t>Total StatoilHydro-operated (NCS)</t>
  </si>
  <si>
    <t>Total partner-operated (NCS)</t>
  </si>
  <si>
    <t>Starting 1 January 2008, volumes reported under E&amp;P International are equity volumes</t>
  </si>
  <si>
    <t>StatoilHydro equity production per field, 1st quarter 2008</t>
  </si>
  <si>
    <t>INT 2007 equity production, boepd</t>
  </si>
  <si>
    <t>Project</t>
  </si>
  <si>
    <t>Region</t>
  </si>
  <si>
    <t>Type</t>
  </si>
  <si>
    <t>Azeri-Chirag-Gunashli</t>
  </si>
  <si>
    <t>EMEA</t>
  </si>
  <si>
    <t>oil</t>
  </si>
  <si>
    <t xml:space="preserve">Shah Deniz </t>
  </si>
  <si>
    <t>gas/condensate</t>
  </si>
  <si>
    <t>AZERBAIJAN TOTAL</t>
  </si>
  <si>
    <t>ANGOLA TOTAL</t>
  </si>
  <si>
    <t>China</t>
  </si>
  <si>
    <t>CHINA TOTAL</t>
  </si>
  <si>
    <t>SA</t>
  </si>
  <si>
    <t>VENEZUELA TOTAL</t>
  </si>
  <si>
    <t>ALGERIA TOTAL</t>
  </si>
  <si>
    <t>GoM Shallow water (Shelf)</t>
  </si>
  <si>
    <t>US GoM</t>
  </si>
  <si>
    <t>NA</t>
  </si>
  <si>
    <t>gas</t>
  </si>
  <si>
    <t>Frontrunner</t>
  </si>
  <si>
    <t>17 Hands</t>
  </si>
  <si>
    <t>USA TOTAL</t>
  </si>
  <si>
    <t xml:space="preserve">Alba </t>
  </si>
  <si>
    <t>ENA</t>
  </si>
  <si>
    <t>Dunlin</t>
  </si>
  <si>
    <t>Merlin</t>
  </si>
  <si>
    <t>UK TOTAL</t>
  </si>
  <si>
    <t>CANADA TOTAL</t>
  </si>
  <si>
    <t>LIBYA TOTAL</t>
  </si>
  <si>
    <t>RUSSIA TOTAL</t>
  </si>
  <si>
    <t>INT total</t>
  </si>
  <si>
    <t>StatoilHydro production per field, 4th quarter 2007</t>
  </si>
  <si>
    <t>* 1</t>
  </si>
  <si>
    <t>Norne/Urd</t>
  </si>
  <si>
    <t>*1 Statfjord Unit 44.34%, Statfjord Nord 21.88%, Statfjord Øst 31.69%, Sygna 30.71%</t>
  </si>
  <si>
    <t>*2 Sleipner Vest 58.35%, Sleipner Øst 59.60%, Gungne 62.00%</t>
  </si>
  <si>
    <t xml:space="preserve">Total production </t>
  </si>
  <si>
    <t>Volumes reported under E&amp;P International are entitlement volumes</t>
  </si>
  <si>
    <t>Produced volumes - StatoilHydro entitlement</t>
  </si>
  <si>
    <t>Shelf</t>
  </si>
  <si>
    <t>Other</t>
  </si>
  <si>
    <t>Total entitlement production from fields outside NCS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</si>
</sst>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3" formatCode="_(* #,##0.00_);_(* \(#,##0.00\);_(* &quot;-&quot;??_);_(@_)"/>
    <numFmt numFmtId="164" formatCode="_-* #,##0.00_-;\-* #,##0.00_-;_-* &quot;-&quot;??_-;_-@_-"/>
    <numFmt numFmtId="165" formatCode="&quot;kr&quot;\ #,##0;[Red]&quot;kr&quot;\ \-#,##0"/>
    <numFmt numFmtId="166" formatCode="&quot;kr&quot;\ #,##0.00;[Red]&quot;kr&quot;\ \-#,##0.00"/>
    <numFmt numFmtId="167" formatCode="_ * #,##0.00_ ;_ * \-#,##0.00_ ;_ * &quot;-&quot;??_ ;_ @_ "/>
    <numFmt numFmtId="168" formatCode="0.0_);\(0.0\)"/>
    <numFmt numFmtId="169" formatCode="0_);\(0\)"/>
    <numFmt numFmtId="170" formatCode="_(* #,##0.0_);_(* \(#,##0.0\);_(* &quot;-&quot;??_);_(@_)"/>
    <numFmt numFmtId="171" formatCode="0.0"/>
    <numFmt numFmtId="172" formatCode="_-* #,##0.0_-;\-* #,##0.0_-;_-* &quot;-&quot;??_-;_-@_-"/>
    <numFmt numFmtId="173" formatCode="_-* #,##0_-;\-* #,##0_-;_-* &quot;-&quot;??_-;_-@_-"/>
    <numFmt numFmtId="174" formatCode="#,##0.0"/>
    <numFmt numFmtId="175" formatCode="#,##0.000"/>
    <numFmt numFmtId="176" formatCode="#,##0.0000"/>
    <numFmt numFmtId="177" formatCode="0;0;0;\ \ \ General"/>
    <numFmt numFmtId="178" formatCode="_([$€-2]\ * #,##0.00_);_([$€-2]\ * \(#,##0.00\);_([$€-2]\ * &quot;-&quot;??_)"/>
    <numFmt numFmtId="179" formatCode="0;0;0;\ \ \ \ General"/>
    <numFmt numFmtId="180" formatCode="General_);[Red]\(General\)"/>
    <numFmt numFmtId="181" formatCode="###0.0;[Red]\-###0.0"/>
    <numFmt numFmtId="182" formatCode="0.0\ %;0.0\ %;&quot;0 %&quot;"/>
    <numFmt numFmtId="183" formatCode="0;0;&quot;0&quot;"/>
    <numFmt numFmtId="184" formatCode="#,##0;[Red]\(#,##0\)"/>
    <numFmt numFmtId="185" formatCode="#,##0;[Red]\-#,##0;;"/>
    <numFmt numFmtId="186" formatCode="_(* #,##0_);_(* \(#,##0\);_(* &quot;-&quot;??_);_(@_)"/>
    <numFmt numFmtId="187" formatCode="0.0\ %"/>
    <numFmt numFmtId="188" formatCode="#,##0.0_ ;\-#,##0.0\ "/>
    <numFmt numFmtId="189" formatCode="#,##0.0;\-#,##0.0;#,##0.0;@"/>
    <numFmt numFmtId="190" formatCode="0.0000\ %"/>
    <numFmt numFmtId="191" formatCode="#"/>
  </numFmts>
  <fonts count="110">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name val="Arial"/>
      <family val="2"/>
    </font>
    <font>
      <b/>
      <sz val="10"/>
      <name val="Arial"/>
      <family val="2"/>
    </font>
    <font>
      <b/>
      <sz val="14"/>
      <name val="Arial"/>
      <family val="2"/>
    </font>
    <font>
      <b/>
      <sz val="10"/>
      <name val="Times New Roman"/>
      <family val="1"/>
    </font>
    <font>
      <i/>
      <sz val="10"/>
      <name val="Arial"/>
      <family val="2"/>
    </font>
    <font>
      <b/>
      <sz val="8"/>
      <name val="Arial"/>
      <family val="2"/>
    </font>
    <font>
      <b/>
      <sz val="8"/>
      <name val="Times New Roman"/>
      <family val="1"/>
    </font>
    <font>
      <i/>
      <sz val="8"/>
      <name val="Arial"/>
      <family val="2"/>
    </font>
    <font>
      <sz val="7"/>
      <name val="Tms Rmn"/>
    </font>
    <font>
      <b/>
      <sz val="7"/>
      <name val="Times New Roman"/>
      <family val="1"/>
    </font>
    <font>
      <b/>
      <sz val="7"/>
      <name val="Arial"/>
      <family val="2"/>
    </font>
    <font>
      <b/>
      <i/>
      <sz val="10"/>
      <name val="Tms Rmn"/>
    </font>
    <font>
      <sz val="7"/>
      <name val="Times New Roman"/>
      <family val="1"/>
    </font>
    <font>
      <b/>
      <sz val="12"/>
      <name val="Tms Rmn"/>
    </font>
    <font>
      <sz val="10"/>
      <name val="MS Sans Serif"/>
      <family val="2"/>
    </font>
    <font>
      <sz val="10"/>
      <name val="Arial"/>
      <family val="2"/>
    </font>
    <font>
      <b/>
      <sz val="7"/>
      <color indexed="12"/>
      <name val="Arial"/>
      <family val="2"/>
    </font>
    <font>
      <sz val="7"/>
      <color indexed="12"/>
      <name val="Arial"/>
      <family val="2"/>
    </font>
    <font>
      <b/>
      <sz val="12"/>
      <name val="Geneva"/>
    </font>
    <font>
      <sz val="7"/>
      <color indexed="12"/>
      <name val="Times New Roman"/>
      <family val="1"/>
    </font>
    <font>
      <b/>
      <i/>
      <sz val="14"/>
      <name val="Tms Rmn"/>
    </font>
    <font>
      <b/>
      <i/>
      <sz val="12"/>
      <name val="Tms Rmn"/>
    </font>
    <font>
      <b/>
      <i/>
      <sz val="7"/>
      <name val="Times New Roman"/>
      <family val="1"/>
    </font>
    <font>
      <sz val="7"/>
      <name val="Arial Narrow"/>
      <family val="2"/>
    </font>
    <font>
      <sz val="8"/>
      <name val="Tms Rmn"/>
    </font>
    <font>
      <sz val="7"/>
      <name val="Times New Roman"/>
      <family val="1"/>
    </font>
    <font>
      <b/>
      <sz val="9"/>
      <name val="Arial"/>
      <family val="2"/>
    </font>
    <font>
      <sz val="7"/>
      <name val="Arial"/>
      <family val="2"/>
    </font>
    <font>
      <sz val="7"/>
      <name val="Arial"/>
      <family val="2"/>
    </font>
    <font>
      <sz val="6"/>
      <name val="Tms Rmn"/>
    </font>
    <font>
      <sz val="8"/>
      <color indexed="8"/>
      <name val="Arial"/>
      <family val="2"/>
    </font>
    <font>
      <sz val="14"/>
      <name val="Arial"/>
      <family val="2"/>
    </font>
    <font>
      <sz val="8"/>
      <name val="Times New Roman"/>
      <family val="1"/>
    </font>
    <font>
      <b/>
      <sz val="12"/>
      <name val="Arial"/>
      <family val="2"/>
    </font>
    <font>
      <b/>
      <sz val="10"/>
      <color indexed="8"/>
      <name val="Arial"/>
      <family val="2"/>
    </font>
    <font>
      <b/>
      <sz val="8"/>
      <color indexed="8"/>
      <name val="Arial"/>
      <family val="2"/>
    </font>
    <font>
      <sz val="12"/>
      <name val="Arial"/>
      <family val="2"/>
    </font>
    <font>
      <sz val="10"/>
      <name val="Times New Roman"/>
      <family val="1"/>
    </font>
    <font>
      <vertAlign val="superscript"/>
      <sz val="10"/>
      <name val="Arial"/>
      <family val="2"/>
    </font>
    <font>
      <vertAlign val="superscript"/>
      <sz val="10"/>
      <color indexed="8"/>
      <name val="Arial"/>
      <family val="2"/>
    </font>
    <font>
      <b/>
      <sz val="14"/>
      <color indexed="10"/>
      <name val="Arial"/>
      <family val="2"/>
    </font>
    <font>
      <sz val="9"/>
      <name val="Arial"/>
      <family val="2"/>
    </font>
    <font>
      <b/>
      <sz val="9"/>
      <name val="Times New Roman"/>
      <family val="1"/>
    </font>
    <font>
      <b/>
      <sz val="16"/>
      <name val="Arial"/>
      <family val="2"/>
    </font>
    <font>
      <sz val="10"/>
      <color indexed="8"/>
      <name val="Arial"/>
      <family val="2"/>
    </font>
    <font>
      <b/>
      <vertAlign val="superscript"/>
      <sz val="10"/>
      <color indexed="8"/>
      <name val="Arial"/>
      <family val="2"/>
    </font>
    <font>
      <sz val="7"/>
      <color indexed="8"/>
      <name val="Times New Roman"/>
      <family val="1"/>
    </font>
    <font>
      <sz val="10"/>
      <color theme="1"/>
      <name val="Arial"/>
      <family val="2"/>
    </font>
    <font>
      <sz val="8"/>
      <color theme="1"/>
      <name val="Arial"/>
      <family val="2"/>
    </font>
    <font>
      <b/>
      <sz val="10"/>
      <color theme="1"/>
      <name val="Arial"/>
      <family val="2"/>
    </font>
    <font>
      <i/>
      <sz val="8"/>
      <color theme="1"/>
      <name val="Arial"/>
      <family val="2"/>
    </font>
    <font>
      <b/>
      <sz val="8"/>
      <color theme="1"/>
      <name val="Arial"/>
      <family val="2"/>
    </font>
    <font>
      <b/>
      <sz val="8"/>
      <color rgb="FFFF0000"/>
      <name val="Arial"/>
      <family val="2"/>
    </font>
    <font>
      <sz val="10"/>
      <color rgb="FFFF0000"/>
      <name val="Arial"/>
      <family val="2"/>
    </font>
    <font>
      <b/>
      <sz val="11"/>
      <name val="Calibri"/>
      <family val="2"/>
      <scheme val="minor"/>
    </font>
    <font>
      <sz val="11"/>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sz val="9"/>
      <color theme="1"/>
      <name val="Arial"/>
      <family val="2"/>
    </font>
    <font>
      <sz val="11"/>
      <color theme="1"/>
      <name val="Arial"/>
      <family val="2"/>
    </font>
    <font>
      <b/>
      <sz val="9"/>
      <color theme="1"/>
      <name val="Arial"/>
      <family val="2"/>
    </font>
    <font>
      <b/>
      <sz val="11"/>
      <color theme="1"/>
      <name val="Arial"/>
      <family val="2"/>
    </font>
    <font>
      <b/>
      <sz val="10"/>
      <color rgb="FFFF0000"/>
      <name val="Arial"/>
      <family val="2"/>
    </font>
    <font>
      <b/>
      <sz val="16"/>
      <color theme="1"/>
      <name val="Arial"/>
      <family val="2"/>
    </font>
    <font>
      <b/>
      <sz val="12"/>
      <color theme="1"/>
      <name val="Arial"/>
      <family val="2"/>
    </font>
    <font>
      <b/>
      <sz val="10"/>
      <color rgb="FF000000"/>
      <name val="Arial"/>
      <family val="2"/>
    </font>
    <font>
      <b/>
      <sz val="11"/>
      <color rgb="FF000000"/>
      <name val="Arial"/>
      <family val="2"/>
    </font>
    <font>
      <sz val="10"/>
      <color rgb="FF000000"/>
      <name val="Arial"/>
      <family val="2"/>
    </font>
    <font>
      <sz val="11"/>
      <color rgb="FF000000"/>
      <name val="Arial"/>
      <family val="2"/>
    </font>
    <font>
      <b/>
      <sz val="9"/>
      <color rgb="FF000000"/>
      <name val="Arial"/>
      <family val="2"/>
    </font>
    <font>
      <sz val="9"/>
      <color rgb="FF000000"/>
      <name val="Arial"/>
      <family val="2"/>
    </font>
    <font>
      <sz val="8"/>
      <color rgb="FF000000"/>
      <name val="Arial"/>
      <family val="2"/>
    </font>
    <font>
      <b/>
      <sz val="8"/>
      <color rgb="FF000000"/>
      <name val="Arial"/>
      <family val="2"/>
    </font>
    <font>
      <b/>
      <sz val="14"/>
      <color theme="1"/>
      <name val="Arial"/>
      <family val="2"/>
    </font>
    <font>
      <b/>
      <vertAlign val="superscript"/>
      <sz val="10"/>
      <color theme="1"/>
      <name val="Arial"/>
      <family val="2"/>
    </font>
    <font>
      <sz val="7"/>
      <color rgb="FF000000"/>
      <name val="Times New Roman"/>
      <family val="1"/>
    </font>
    <font>
      <b/>
      <i/>
      <sz val="9"/>
      <color theme="1"/>
      <name val="Arial"/>
      <family val="2"/>
    </font>
    <font>
      <i/>
      <sz val="9"/>
      <color theme="1"/>
      <name val="Arial"/>
      <family val="2"/>
    </font>
    <font>
      <i/>
      <sz val="9"/>
      <name val="Arial"/>
      <family val="2"/>
    </font>
    <font>
      <b/>
      <sz val="9"/>
      <color rgb="FFFF0000"/>
      <name val="Arial"/>
      <family val="2"/>
    </font>
    <font>
      <b/>
      <u/>
      <sz val="8"/>
      <color theme="1"/>
      <name val="Arial"/>
      <family val="2"/>
    </font>
    <font>
      <sz val="14"/>
      <color rgb="FF000000"/>
      <name val="Times New Roman"/>
      <family val="1"/>
    </font>
    <font>
      <vertAlign val="superscript"/>
      <sz val="9"/>
      <color theme="1"/>
      <name val="Arial"/>
      <family val="2"/>
    </font>
    <font>
      <b/>
      <sz val="11"/>
      <color rgb="FF000000"/>
      <name val="Calibri"/>
      <family val="2"/>
    </font>
    <font>
      <sz val="9"/>
      <color theme="1"/>
      <name val="Calibri"/>
      <family val="2"/>
      <scheme val="minor"/>
    </font>
    <font>
      <b/>
      <sz val="9"/>
      <color theme="1"/>
      <name val="Calibri"/>
      <family val="2"/>
      <scheme val="minor"/>
    </font>
    <font>
      <b/>
      <u/>
      <sz val="9"/>
      <color theme="1"/>
      <name val="Arial"/>
      <family val="2"/>
    </font>
    <font>
      <sz val="10"/>
      <color theme="1"/>
      <name val="Calibri"/>
      <family val="2"/>
      <scheme val="minor"/>
    </font>
    <font>
      <b/>
      <sz val="10"/>
      <color theme="1"/>
      <name val="Calibri"/>
      <family val="2"/>
      <scheme val="minor"/>
    </font>
    <font>
      <u/>
      <sz val="10"/>
      <color theme="10"/>
      <name val="Arial"/>
      <family val="2"/>
    </font>
    <font>
      <sz val="11"/>
      <color rgb="FF000000"/>
      <name val="Calibri"/>
      <family val="2"/>
    </font>
    <font>
      <b/>
      <vertAlign val="superscript"/>
      <sz val="11"/>
      <color rgb="FF000000"/>
      <name val="Calibri"/>
      <family val="2"/>
    </font>
    <font>
      <sz val="10"/>
      <name val="Calibri"/>
      <family val="2"/>
    </font>
    <font>
      <b/>
      <sz val="9"/>
      <name val="Calibri"/>
      <family val="2"/>
    </font>
    <font>
      <b/>
      <sz val="9"/>
      <color theme="1"/>
      <name val="Calibri"/>
      <family val="2"/>
    </font>
    <font>
      <sz val="10"/>
      <color rgb="FF000000"/>
      <name val="Calibri"/>
      <family val="2"/>
    </font>
    <font>
      <b/>
      <sz val="10"/>
      <color rgb="FF000000"/>
      <name val="Calibri"/>
      <family val="2"/>
    </font>
    <font>
      <b/>
      <vertAlign val="superscript"/>
      <sz val="10"/>
      <color theme="1"/>
      <name val="Calibri"/>
      <family val="2"/>
      <scheme val="minor"/>
    </font>
    <font>
      <b/>
      <i/>
      <sz val="10"/>
      <color rgb="FF000000"/>
      <name val="Arial"/>
      <family val="2"/>
    </font>
    <font>
      <sz val="10"/>
      <color rgb="FF000000"/>
      <name val="Arial"/>
      <family val="2"/>
      <charset val="1"/>
    </font>
    <font>
      <vertAlign val="superscript"/>
      <sz val="10"/>
      <color theme="1"/>
      <name val="Arial"/>
      <family val="2"/>
    </font>
    <font>
      <sz val="9"/>
      <color theme="1"/>
      <name val="Calibri"/>
      <family val="2"/>
    </font>
    <font>
      <sz val="9"/>
      <name val="Calibri"/>
      <family val="2"/>
    </font>
  </fonts>
  <fills count="44">
    <fill>
      <patternFill patternType="none"/>
    </fill>
    <fill>
      <patternFill patternType="gray125"/>
    </fill>
    <fill>
      <patternFill patternType="solid">
        <fgColor indexed="22"/>
      </patternFill>
    </fill>
    <fill>
      <patternFill patternType="solid">
        <fgColor indexed="17"/>
        <bgColor indexed="64"/>
      </patternFill>
    </fill>
    <fill>
      <patternFill patternType="solid">
        <fgColor indexed="61"/>
        <bgColor indexed="64"/>
      </patternFill>
    </fill>
    <fill>
      <patternFill patternType="solid">
        <fgColor indexed="17"/>
      </patternFill>
    </fill>
    <fill>
      <patternFill patternType="solid">
        <fgColor indexed="43"/>
        <bgColor indexed="64"/>
      </patternFill>
    </fill>
    <fill>
      <patternFill patternType="solid">
        <fgColor indexed="22"/>
        <bgColor indexed="64"/>
      </patternFill>
    </fill>
    <fill>
      <patternFill patternType="solid">
        <fgColor indexed="21"/>
        <bgColor indexed="64"/>
      </patternFill>
    </fill>
    <fill>
      <patternFill patternType="solid">
        <fgColor indexed="9"/>
        <bgColor indexed="64"/>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bgColor indexed="64"/>
      </patternFill>
    </fill>
    <fill>
      <patternFill patternType="solid">
        <fgColor theme="0"/>
        <bgColor theme="0"/>
      </patternFill>
    </fill>
    <fill>
      <patternFill patternType="solid">
        <fgColor theme="0" tint="-0.14999847407452621"/>
        <bgColor indexed="64"/>
      </patternFill>
    </fill>
    <fill>
      <patternFill patternType="solid">
        <fgColor theme="0" tint="-0.14996795556505021"/>
        <bgColor theme="0"/>
      </patternFill>
    </fill>
    <fill>
      <patternFill patternType="solid">
        <fgColor theme="0" tint="-0.149967955565050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rgb="FFE6FAEC"/>
        <bgColor indexed="64"/>
      </patternFill>
    </fill>
    <fill>
      <patternFill patternType="solid">
        <fgColor rgb="FF92D050"/>
        <bgColor indexed="64"/>
      </patternFill>
    </fill>
    <fill>
      <patternFill patternType="solid">
        <fgColor rgb="FFE6FAEC"/>
        <bgColor rgb="FF000000"/>
      </patternFill>
    </fill>
    <fill>
      <patternFill patternType="solid">
        <fgColor rgb="FFFFFFFF"/>
        <bgColor rgb="FF000000"/>
      </patternFill>
    </fill>
    <fill>
      <patternFill patternType="solid">
        <fgColor rgb="FFFFFFFF"/>
        <bgColor indexed="64"/>
      </patternFill>
    </fill>
    <fill>
      <patternFill patternType="solid">
        <fgColor rgb="FFD9D9D9"/>
        <bgColor rgb="FF000000"/>
      </patternFill>
    </fill>
    <fill>
      <patternFill patternType="solid">
        <fgColor theme="6" tint="0.79998168889431442"/>
        <bgColor indexed="64"/>
      </patternFill>
    </fill>
    <fill>
      <patternFill patternType="solid">
        <fgColor rgb="FFFFFF00"/>
        <bgColor indexed="64"/>
      </patternFill>
    </fill>
    <fill>
      <patternFill patternType="solid">
        <fgColor rgb="FFACB9CA"/>
        <bgColor indexed="64"/>
      </patternFill>
    </fill>
    <fill>
      <patternFill patternType="solid">
        <fgColor theme="0"/>
        <bgColor rgb="FF000000"/>
      </patternFill>
    </fill>
    <fill>
      <patternFill patternType="solid">
        <fgColor theme="0" tint="-4.9989318521683403E-2"/>
        <bgColor indexed="64"/>
      </patternFill>
    </fill>
  </fills>
  <borders count="96">
    <border>
      <left/>
      <right/>
      <top/>
      <bottom/>
      <diagonal/>
    </border>
    <border>
      <left style="thin">
        <color indexed="64"/>
      </left>
      <right/>
      <top/>
      <bottom style="thin">
        <color indexed="64"/>
      </bottom>
      <diagonal/>
    </border>
    <border>
      <left/>
      <right/>
      <top/>
      <bottom style="thin">
        <color indexed="64"/>
      </bottom>
      <diagonal/>
    </border>
    <border>
      <left style="thin">
        <color indexed="61"/>
      </left>
      <right style="thin">
        <color indexed="61"/>
      </right>
      <top/>
      <bottom/>
      <diagonal/>
    </border>
    <border>
      <left style="medium">
        <color indexed="64"/>
      </left>
      <right/>
      <top style="medium">
        <color indexed="64"/>
      </top>
      <bottom/>
      <diagonal/>
    </border>
    <border>
      <left style="thin">
        <color indexed="64"/>
      </left>
      <right/>
      <top/>
      <bottom/>
      <diagonal/>
    </border>
    <border>
      <left/>
      <right/>
      <top style="thin">
        <color indexed="20"/>
      </top>
      <bottom style="thin">
        <color indexed="20"/>
      </bottom>
      <diagonal/>
    </border>
    <border>
      <left/>
      <right style="thin">
        <color indexed="64"/>
      </right>
      <top/>
      <bottom/>
      <diagonal/>
    </border>
    <border>
      <left/>
      <right/>
      <top style="thin">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rgb="FFB2B2B2"/>
      </left>
      <right style="thin">
        <color rgb="FFB2B2B2"/>
      </right>
      <top style="thin">
        <color rgb="FFB2B2B2"/>
      </top>
      <bottom style="thin">
        <color rgb="FFB2B2B2"/>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bottom/>
      <diagonal/>
    </border>
    <border>
      <left style="thin">
        <color indexed="64"/>
      </left>
      <right style="thin">
        <color rgb="FF000000"/>
      </right>
      <top/>
      <bottom/>
      <diagonal/>
    </border>
    <border>
      <left style="thin">
        <color rgb="FF000000"/>
      </left>
      <right/>
      <top/>
      <bottom style="thin">
        <color rgb="FF000000"/>
      </bottom>
      <diagonal/>
    </border>
    <border>
      <left style="thin">
        <color indexed="64"/>
      </left>
      <right/>
      <top/>
      <bottom style="thin">
        <color rgb="FF000000"/>
      </bottom>
      <diagonal/>
    </border>
    <border>
      <left style="thin">
        <color indexed="64"/>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indexed="64"/>
      </bottom>
      <diagonal/>
    </border>
    <border>
      <left/>
      <right style="thin">
        <color indexed="64"/>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auto="1"/>
      </left>
      <right/>
      <top style="thin">
        <color auto="1"/>
      </top>
      <bottom style="thin">
        <color auto="1"/>
      </bottom>
      <diagonal/>
    </border>
    <border>
      <left/>
      <right style="medium">
        <color rgb="FF000000"/>
      </right>
      <top style="thin">
        <color auto="1"/>
      </top>
      <bottom style="thin">
        <color auto="1"/>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top style="thin">
        <color indexed="64"/>
      </top>
      <bottom/>
      <diagonal/>
    </border>
  </borders>
  <cellStyleXfs count="303">
    <xf numFmtId="0" fontId="0" fillId="0" borderId="0"/>
    <xf numFmtId="0" fontId="21" fillId="0" borderId="0"/>
    <xf numFmtId="0" fontId="3" fillId="0" borderId="0"/>
    <xf numFmtId="0" fontId="3" fillId="0" borderId="0"/>
    <xf numFmtId="0" fontId="3" fillId="0" borderId="0"/>
    <xf numFmtId="0" fontId="3" fillId="0" borderId="0"/>
    <xf numFmtId="0" fontId="3" fillId="0" borderId="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177" fontId="14" fillId="0" borderId="0"/>
    <xf numFmtId="164" fontId="3" fillId="0" borderId="0" applyFont="0" applyFill="0" applyBorder="0" applyAlignment="0" applyProtection="0"/>
    <xf numFmtId="167" fontId="5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5" fillId="3" borderId="0">
      <alignment horizontal="left"/>
    </xf>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0" fontId="16" fillId="0" borderId="0">
      <alignment horizontal="left" indent="1"/>
    </xf>
    <xf numFmtId="0" fontId="12" fillId="4" borderId="0">
      <alignment horizontal="left"/>
    </xf>
    <xf numFmtId="0" fontId="12" fillId="0" borderId="0">
      <alignment horizontal="left"/>
    </xf>
    <xf numFmtId="0" fontId="17" fillId="0" borderId="1">
      <alignment horizontal="centerContinuous"/>
    </xf>
    <xf numFmtId="0" fontId="17" fillId="0" borderId="1">
      <alignment horizontal="centerContinuous"/>
    </xf>
    <xf numFmtId="0" fontId="17" fillId="0" borderId="1">
      <alignment horizontal="centerContinuous"/>
    </xf>
    <xf numFmtId="0" fontId="17" fillId="0" borderId="1">
      <alignment horizontal="centerContinuous"/>
    </xf>
    <xf numFmtId="0" fontId="17" fillId="0" borderId="1">
      <alignment horizontal="centerContinuous"/>
    </xf>
    <xf numFmtId="0" fontId="14" fillId="0" borderId="2">
      <alignment horizontal="centerContinuous"/>
    </xf>
    <xf numFmtId="0" fontId="14" fillId="0" borderId="2">
      <alignment horizontal="centerContinuous"/>
    </xf>
    <xf numFmtId="0" fontId="14" fillId="0" borderId="2">
      <alignment horizontal="centerContinuous"/>
    </xf>
    <xf numFmtId="0" fontId="14" fillId="0" borderId="2">
      <alignment horizontal="centerContinuous"/>
    </xf>
    <xf numFmtId="38" fontId="18" fillId="0" borderId="0">
      <alignment horizontal="right"/>
    </xf>
    <xf numFmtId="0" fontId="19" fillId="0" borderId="0"/>
    <xf numFmtId="10" fontId="20" fillId="0" borderId="0" applyFont="0" applyFill="0" applyBorder="0"/>
    <xf numFmtId="179" fontId="21" fillId="0" borderId="0">
      <alignment horizontal="left"/>
    </xf>
    <xf numFmtId="179" fontId="3" fillId="0" borderId="0">
      <alignment horizontal="left"/>
    </xf>
    <xf numFmtId="179" fontId="3" fillId="0" borderId="0">
      <alignment horizontal="left"/>
    </xf>
    <xf numFmtId="179" fontId="3" fillId="0" borderId="0">
      <alignment horizontal="left"/>
    </xf>
    <xf numFmtId="180" fontId="14" fillId="0" borderId="0" applyFont="0" applyFill="0" applyBorder="0" applyAlignment="0" applyProtection="0">
      <alignment horizontal="center"/>
    </xf>
    <xf numFmtId="0" fontId="22" fillId="0" borderId="0" applyBorder="0">
      <alignment horizontal="left" indent="2"/>
    </xf>
    <xf numFmtId="0" fontId="23" fillId="0" borderId="0">
      <alignment horizontal="left" indent="2"/>
    </xf>
    <xf numFmtId="181" fontId="24" fillId="5" borderId="0" applyNumberFormat="0" applyFont="0" applyBorder="0" applyAlignment="0" applyProtection="0">
      <alignment horizontal="left"/>
    </xf>
    <xf numFmtId="180" fontId="14" fillId="0" borderId="0" applyFont="0" applyFill="0" applyBorder="0" applyAlignment="0" applyProtection="0">
      <alignment horizontal="center"/>
    </xf>
    <xf numFmtId="180" fontId="14" fillId="0" borderId="0" applyFont="0" applyFill="0" applyBorder="0" applyAlignment="0" applyProtection="0">
      <alignment horizontal="center"/>
    </xf>
    <xf numFmtId="2" fontId="18" fillId="0" borderId="0">
      <alignment horizontal="right"/>
    </xf>
    <xf numFmtId="180" fontId="14" fillId="0" borderId="0" applyFont="0" applyFill="0" applyBorder="0" applyAlignment="0" applyProtection="0">
      <alignment horizont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3" fillId="0" borderId="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182" fontId="25" fillId="0" borderId="0">
      <alignment horizontal="center"/>
      <protection locked="0"/>
    </xf>
    <xf numFmtId="183" fontId="25" fillId="0" borderId="0">
      <alignment horizontal="center"/>
      <protection locked="0"/>
    </xf>
    <xf numFmtId="0" fontId="26" fillId="2" borderId="0" applyFill="0"/>
    <xf numFmtId="0" fontId="27" fillId="2" borderId="0" applyFill="0"/>
    <xf numFmtId="184" fontId="28" fillId="0" borderId="0">
      <protection locked="0"/>
    </xf>
    <xf numFmtId="0" fontId="3" fillId="6" borderId="0" applyNumberFormat="0" applyFont="0" applyBorder="0" applyAlignment="0" applyProtection="0"/>
    <xf numFmtId="0" fontId="3" fillId="6" borderId="0" applyNumberFormat="0" applyFont="0" applyBorder="0" applyAlignment="0" applyProtection="0"/>
    <xf numFmtId="0" fontId="3" fillId="6" borderId="0" applyNumberFormat="0" applyFont="0" applyBorder="0" applyAlignment="0" applyProtection="0"/>
    <xf numFmtId="9" fontId="29" fillId="0" borderId="3" applyFont="0" applyFill="0" applyBorder="0">
      <alignment horizontal="center" vertical="center"/>
    </xf>
    <xf numFmtId="9" fontId="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175" fontId="30" fillId="0" borderId="0" applyFont="0" applyFill="0" applyBorder="0"/>
    <xf numFmtId="180" fontId="14" fillId="0" borderId="0" applyFont="0" applyFill="0" applyBorder="0" applyAlignment="0" applyProtection="0">
      <alignment horizontal="center"/>
    </xf>
    <xf numFmtId="40" fontId="14" fillId="0" borderId="4" applyBorder="0"/>
    <xf numFmtId="171" fontId="31" fillId="0" borderId="5" applyBorder="0"/>
    <xf numFmtId="171" fontId="18" fillId="0" borderId="5" applyBorder="0"/>
    <xf numFmtId="0" fontId="32" fillId="0" borderId="0" applyNumberFormat="0" applyFill="0" applyBorder="0" applyProtection="0">
      <alignment horizontal="left"/>
    </xf>
    <xf numFmtId="0" fontId="33" fillId="0" borderId="0">
      <alignment horizontal="left" indent="2"/>
    </xf>
    <xf numFmtId="185" fontId="29" fillId="0" borderId="3" applyFont="0" applyFill="0" applyBorder="0">
      <alignment horizontal="center" vertical="center"/>
    </xf>
    <xf numFmtId="0" fontId="16" fillId="7" borderId="6">
      <alignment horizontal="left"/>
    </xf>
    <xf numFmtId="0" fontId="16" fillId="0" borderId="0">
      <alignment horizontal="left"/>
    </xf>
    <xf numFmtId="0" fontId="34" fillId="8" borderId="6" applyNumberFormat="0" applyFont="0" applyAlignment="0">
      <alignment horizontal="left"/>
    </xf>
    <xf numFmtId="0" fontId="33" fillId="8" borderId="6" applyNumberFormat="0" applyFont="0" applyAlignment="0">
      <alignment horizontal="left"/>
    </xf>
    <xf numFmtId="0" fontId="16" fillId="0" borderId="0">
      <alignment horizontal="left" indent="2"/>
    </xf>
    <xf numFmtId="38" fontId="20" fillId="0" borderId="0" applyFont="0" applyFill="0" applyBorder="0" applyAlignment="0" applyProtection="0"/>
    <xf numFmtId="40" fontId="20" fillId="0" borderId="0" applyFont="0" applyFill="0" applyBorder="0" applyAlignment="0" applyProtection="0"/>
    <xf numFmtId="177" fontId="25" fillId="0" borderId="7">
      <protection locked="0"/>
    </xf>
    <xf numFmtId="176" fontId="20" fillId="0" borderId="0" applyFont="0" applyFill="0" applyBorder="0"/>
    <xf numFmtId="165" fontId="20" fillId="0" borderId="0" applyFont="0" applyFill="0" applyBorder="0" applyAlignment="0" applyProtection="0"/>
    <xf numFmtId="166" fontId="20" fillId="0" borderId="0" applyFont="0" applyFill="0" applyBorder="0" applyAlignment="0" applyProtection="0"/>
    <xf numFmtId="1" fontId="29" fillId="0" borderId="0">
      <alignment horizontal="center"/>
    </xf>
    <xf numFmtId="0" fontId="35" fillId="0" borderId="8" applyFont="0" applyBorder="0">
      <alignment horizontal="center"/>
    </xf>
    <xf numFmtId="0" fontId="2" fillId="0" borderId="0"/>
    <xf numFmtId="0" fontId="53" fillId="0" borderId="0"/>
    <xf numFmtId="0" fontId="96" fillId="0" borderId="0" applyNumberFormat="0" applyFill="0" applyBorder="0" applyAlignment="0" applyProtection="0"/>
  </cellStyleXfs>
  <cellXfs count="2412">
    <xf numFmtId="0" fontId="0" fillId="0" borderId="0" xfId="0"/>
    <xf numFmtId="0" fontId="5" fillId="0" borderId="0" xfId="1" applyFont="1"/>
    <xf numFmtId="0" fontId="6" fillId="0" borderId="0" xfId="1" applyFont="1"/>
    <xf numFmtId="10" fontId="3" fillId="0" borderId="0" xfId="1" applyNumberFormat="1" applyFont="1"/>
    <xf numFmtId="170" fontId="0" fillId="0" borderId="0" xfId="1" applyNumberFormat="1" applyFont="1"/>
    <xf numFmtId="0" fontId="0" fillId="0" borderId="2" xfId="1" applyFont="1" applyBorder="1"/>
    <xf numFmtId="172" fontId="0" fillId="0" borderId="2" xfId="164" applyNumberFormat="1" applyFont="1" applyBorder="1"/>
    <xf numFmtId="172" fontId="0" fillId="0" borderId="0" xfId="164" applyNumberFormat="1" applyFont="1"/>
    <xf numFmtId="0" fontId="0" fillId="0" borderId="2" xfId="1" applyFont="1" applyBorder="1" applyAlignment="1">
      <alignment horizontal="right"/>
    </xf>
    <xf numFmtId="170" fontId="0" fillId="0" borderId="0" xfId="1" applyNumberFormat="1" applyFont="1" applyAlignment="1">
      <alignment horizontal="right"/>
    </xf>
    <xf numFmtId="0" fontId="0" fillId="0" borderId="0" xfId="1" applyFont="1" applyAlignment="1">
      <alignment horizontal="right"/>
    </xf>
    <xf numFmtId="170" fontId="0" fillId="0" borderId="2" xfId="1" applyNumberFormat="1" applyFont="1" applyBorder="1"/>
    <xf numFmtId="170" fontId="0" fillId="0" borderId="2" xfId="1" applyNumberFormat="1" applyFont="1" applyBorder="1" applyAlignment="1">
      <alignment horizontal="right"/>
    </xf>
    <xf numFmtId="168" fontId="7" fillId="7" borderId="0" xfId="1" applyNumberFormat="1" applyFont="1" applyFill="1"/>
    <xf numFmtId="0" fontId="7" fillId="0" borderId="0" xfId="1" applyFont="1"/>
    <xf numFmtId="10" fontId="7" fillId="7" borderId="0" xfId="1" applyNumberFormat="1" applyFont="1" applyFill="1"/>
    <xf numFmtId="0" fontId="3" fillId="9" borderId="0" xfId="247" applyFill="1"/>
    <xf numFmtId="171" fontId="3" fillId="9" borderId="0" xfId="247" applyNumberFormat="1" applyFill="1"/>
    <xf numFmtId="10" fontId="3" fillId="9" borderId="0" xfId="1" applyNumberFormat="1" applyFont="1" applyFill="1"/>
    <xf numFmtId="0" fontId="8" fillId="0" borderId="0" xfId="1" applyFont="1"/>
    <xf numFmtId="0" fontId="8" fillId="0" borderId="0" xfId="1" applyFont="1" applyAlignment="1">
      <alignment horizontal="right"/>
    </xf>
    <xf numFmtId="172" fontId="8" fillId="0" borderId="0" xfId="164" applyNumberFormat="1" applyFont="1"/>
    <xf numFmtId="0" fontId="3" fillId="0" borderId="0" xfId="1" applyFont="1"/>
    <xf numFmtId="0" fontId="3" fillId="0" borderId="0" xfId="1" applyFont="1" applyAlignment="1">
      <alignment horizontal="center"/>
    </xf>
    <xf numFmtId="0" fontId="7" fillId="0" borderId="0" xfId="1" applyFont="1" applyAlignment="1">
      <alignment horizontal="center"/>
    </xf>
    <xf numFmtId="0" fontId="3" fillId="0" borderId="9" xfId="1" applyFont="1" applyBorder="1"/>
    <xf numFmtId="0" fontId="7" fillId="0" borderId="9" xfId="1" applyFont="1" applyBorder="1"/>
    <xf numFmtId="0" fontId="3" fillId="0" borderId="2" xfId="1" applyFont="1" applyBorder="1"/>
    <xf numFmtId="173" fontId="3" fillId="0" borderId="0" xfId="164" applyNumberFormat="1"/>
    <xf numFmtId="0" fontId="8" fillId="0" borderId="0" xfId="1" applyFont="1" applyAlignment="1">
      <alignment horizontal="left"/>
    </xf>
    <xf numFmtId="173" fontId="0" fillId="0" borderId="0" xfId="164" applyNumberFormat="1" applyFont="1" applyFill="1" applyBorder="1"/>
    <xf numFmtId="173" fontId="3" fillId="0" borderId="0" xfId="164" applyNumberFormat="1" applyFill="1" applyBorder="1"/>
    <xf numFmtId="173" fontId="7" fillId="0" borderId="0" xfId="164" applyNumberFormat="1" applyFont="1" applyFill="1" applyBorder="1"/>
    <xf numFmtId="0" fontId="0" fillId="7" borderId="0" xfId="1" applyFont="1" applyFill="1"/>
    <xf numFmtId="0" fontId="0" fillId="0" borderId="0" xfId="1" applyFont="1"/>
    <xf numFmtId="171" fontId="3" fillId="0" borderId="0" xfId="247" applyNumberFormat="1"/>
    <xf numFmtId="172" fontId="3" fillId="0" borderId="0" xfId="164" applyNumberFormat="1"/>
    <xf numFmtId="170" fontId="7" fillId="7" borderId="0" xfId="164" applyNumberFormat="1" applyFont="1" applyFill="1" applyBorder="1" applyAlignment="1">
      <alignment vertical="center"/>
    </xf>
    <xf numFmtId="170" fontId="7" fillId="9" borderId="0" xfId="164" applyNumberFormat="1" applyFont="1" applyFill="1" applyBorder="1"/>
    <xf numFmtId="171" fontId="7" fillId="9" borderId="0" xfId="164" applyNumberFormat="1" applyFont="1" applyFill="1" applyBorder="1"/>
    <xf numFmtId="0" fontId="4" fillId="9" borderId="0" xfId="1" applyFont="1" applyFill="1"/>
    <xf numFmtId="0" fontId="0" fillId="9" borderId="0" xfId="1" applyFont="1" applyFill="1"/>
    <xf numFmtId="170" fontId="9" fillId="9" borderId="0" xfId="164" applyNumberFormat="1" applyFont="1" applyFill="1" applyBorder="1"/>
    <xf numFmtId="171" fontId="9" fillId="9" borderId="0" xfId="164" applyNumberFormat="1" applyFont="1" applyFill="1" applyBorder="1"/>
    <xf numFmtId="0" fontId="10" fillId="0" borderId="0" xfId="1" applyFont="1"/>
    <xf numFmtId="170" fontId="11" fillId="7" borderId="0" xfId="164" applyNumberFormat="1" applyFont="1" applyFill="1" applyBorder="1" applyAlignment="1">
      <alignment vertical="center"/>
    </xf>
    <xf numFmtId="171" fontId="4" fillId="9" borderId="0" xfId="247" applyNumberFormat="1" applyFont="1" applyFill="1"/>
    <xf numFmtId="0" fontId="4" fillId="9" borderId="0" xfId="247" applyFont="1" applyFill="1"/>
    <xf numFmtId="170" fontId="12" fillId="9" borderId="0" xfId="164" applyNumberFormat="1" applyFont="1" applyFill="1" applyBorder="1"/>
    <xf numFmtId="171" fontId="12" fillId="9" borderId="0" xfId="164" applyNumberFormat="1" applyFont="1" applyFill="1" applyBorder="1"/>
    <xf numFmtId="10" fontId="4" fillId="9" borderId="0" xfId="1" applyNumberFormat="1" applyFont="1" applyFill="1"/>
    <xf numFmtId="171" fontId="7" fillId="9" borderId="0" xfId="164" applyNumberFormat="1" applyFont="1" applyFill="1" applyBorder="1" applyAlignment="1">
      <alignment wrapText="1"/>
    </xf>
    <xf numFmtId="0" fontId="4" fillId="0" borderId="0" xfId="1" applyFont="1"/>
    <xf numFmtId="170" fontId="11" fillId="7" borderId="0" xfId="164" applyNumberFormat="1" applyFont="1" applyFill="1" applyBorder="1" applyAlignment="1">
      <alignment horizontal="right" vertical="center"/>
    </xf>
    <xf numFmtId="0" fontId="11" fillId="0" borderId="0" xfId="1" applyFont="1"/>
    <xf numFmtId="0" fontId="4" fillId="0" borderId="0" xfId="247" applyFont="1"/>
    <xf numFmtId="171" fontId="11" fillId="9" borderId="0" xfId="164" applyNumberFormat="1" applyFont="1" applyFill="1" applyBorder="1"/>
    <xf numFmtId="170" fontId="11" fillId="9" borderId="0" xfId="164" applyNumberFormat="1" applyFont="1" applyFill="1" applyBorder="1"/>
    <xf numFmtId="171" fontId="11" fillId="9" borderId="0" xfId="164" applyNumberFormat="1" applyFont="1" applyFill="1" applyBorder="1" applyAlignment="1">
      <alignment wrapText="1"/>
    </xf>
    <xf numFmtId="170" fontId="11" fillId="7" borderId="0" xfId="164" applyNumberFormat="1" applyFont="1" applyFill="1" applyBorder="1" applyAlignment="1">
      <alignment horizontal="left" vertical="center"/>
    </xf>
    <xf numFmtId="168" fontId="11" fillId="7" borderId="0" xfId="1" applyNumberFormat="1" applyFont="1" applyFill="1"/>
    <xf numFmtId="0" fontId="13" fillId="0" borderId="0" xfId="1" applyFont="1"/>
    <xf numFmtId="171" fontId="0" fillId="0" borderId="0" xfId="1" applyNumberFormat="1" applyFont="1"/>
    <xf numFmtId="168" fontId="11" fillId="7" borderId="2" xfId="1" applyNumberFormat="1" applyFont="1" applyFill="1" applyBorder="1" applyAlignment="1">
      <alignment horizontal="right"/>
    </xf>
    <xf numFmtId="170" fontId="11" fillId="7" borderId="2" xfId="1" applyNumberFormat="1" applyFont="1" applyFill="1" applyBorder="1" applyAlignment="1">
      <alignment horizontal="right" vertical="center"/>
    </xf>
    <xf numFmtId="170" fontId="11" fillId="7" borderId="0" xfId="178" applyNumberFormat="1" applyFont="1" applyFill="1" applyBorder="1" applyAlignment="1">
      <alignment vertical="center"/>
    </xf>
    <xf numFmtId="170" fontId="11" fillId="7" borderId="0" xfId="176" applyNumberFormat="1" applyFont="1" applyFill="1" applyBorder="1" applyAlignment="1">
      <alignment vertical="center"/>
    </xf>
    <xf numFmtId="170" fontId="11" fillId="7" borderId="0" xfId="176" applyNumberFormat="1" applyFont="1" applyFill="1" applyBorder="1" applyAlignment="1">
      <alignment horizontal="right" vertical="center"/>
    </xf>
    <xf numFmtId="170" fontId="11" fillId="10" borderId="10" xfId="176" applyNumberFormat="1" applyFont="1" applyFill="1" applyBorder="1" applyAlignment="1">
      <alignment vertical="center"/>
    </xf>
    <xf numFmtId="170" fontId="11" fillId="10" borderId="11" xfId="176" applyNumberFormat="1" applyFont="1" applyFill="1" applyBorder="1" applyAlignment="1">
      <alignment vertical="center"/>
    </xf>
    <xf numFmtId="170" fontId="11" fillId="10" borderId="4" xfId="176" applyNumberFormat="1" applyFont="1" applyFill="1" applyBorder="1" applyAlignment="1">
      <alignment vertical="center"/>
    </xf>
    <xf numFmtId="170" fontId="11" fillId="10" borderId="0" xfId="176" applyNumberFormat="1" applyFont="1" applyFill="1" applyBorder="1" applyAlignment="1">
      <alignment vertical="center"/>
    </xf>
    <xf numFmtId="171" fontId="11" fillId="9" borderId="0" xfId="176" applyNumberFormat="1" applyFont="1" applyFill="1" applyBorder="1"/>
    <xf numFmtId="170" fontId="11" fillId="9" borderId="0" xfId="176" applyNumberFormat="1" applyFont="1" applyFill="1" applyBorder="1"/>
    <xf numFmtId="170" fontId="12" fillId="9" borderId="0" xfId="176" applyNumberFormat="1" applyFont="1" applyFill="1" applyBorder="1"/>
    <xf numFmtId="171" fontId="12" fillId="9" borderId="0" xfId="176" applyNumberFormat="1" applyFont="1" applyFill="1" applyBorder="1"/>
    <xf numFmtId="171" fontId="11" fillId="0" borderId="12" xfId="247" applyNumberFormat="1" applyFont="1" applyBorder="1"/>
    <xf numFmtId="171" fontId="11" fillId="0" borderId="13" xfId="247" applyNumberFormat="1" applyFont="1" applyBorder="1"/>
    <xf numFmtId="171" fontId="4" fillId="0" borderId="13" xfId="247" applyNumberFormat="1" applyFont="1" applyBorder="1"/>
    <xf numFmtId="170" fontId="11" fillId="7" borderId="14" xfId="176" applyNumberFormat="1" applyFont="1" applyFill="1" applyBorder="1"/>
    <xf numFmtId="170" fontId="11" fillId="7" borderId="15" xfId="176" applyNumberFormat="1" applyFont="1" applyFill="1" applyBorder="1"/>
    <xf numFmtId="171" fontId="36" fillId="9" borderId="0" xfId="1" applyNumberFormat="1" applyFont="1" applyFill="1" applyAlignment="1">
      <alignment horizontal="right" vertical="center"/>
    </xf>
    <xf numFmtId="174" fontId="36" fillId="9" borderId="0" xfId="1" applyNumberFormat="1" applyFont="1" applyFill="1" applyAlignment="1">
      <alignment horizontal="right" vertical="center"/>
    </xf>
    <xf numFmtId="3" fontId="36" fillId="9" borderId="0" xfId="1" applyNumberFormat="1" applyFont="1" applyFill="1" applyAlignment="1">
      <alignment horizontal="right" vertical="center"/>
    </xf>
    <xf numFmtId="174" fontId="36" fillId="9" borderId="0" xfId="1" applyNumberFormat="1" applyFont="1" applyFill="1"/>
    <xf numFmtId="170" fontId="11" fillId="7" borderId="0" xfId="175" applyNumberFormat="1" applyFont="1" applyFill="1" applyBorder="1" applyAlignment="1">
      <alignment vertical="center"/>
    </xf>
    <xf numFmtId="170" fontId="11" fillId="7" borderId="0" xfId="175" applyNumberFormat="1" applyFont="1" applyFill="1" applyBorder="1" applyAlignment="1">
      <alignment horizontal="right" vertical="center"/>
    </xf>
    <xf numFmtId="170" fontId="11" fillId="10" borderId="10" xfId="175" applyNumberFormat="1" applyFont="1" applyFill="1" applyBorder="1" applyAlignment="1">
      <alignment vertical="center"/>
    </xf>
    <xf numFmtId="170" fontId="11" fillId="10" borderId="11" xfId="175" applyNumberFormat="1" applyFont="1" applyFill="1" applyBorder="1" applyAlignment="1">
      <alignment vertical="center"/>
    </xf>
    <xf numFmtId="170" fontId="11" fillId="10" borderId="4" xfId="175" applyNumberFormat="1" applyFont="1" applyFill="1" applyBorder="1" applyAlignment="1">
      <alignment vertical="center"/>
    </xf>
    <xf numFmtId="170" fontId="11" fillId="10" borderId="0" xfId="175" applyNumberFormat="1" applyFont="1" applyFill="1" applyBorder="1" applyAlignment="1">
      <alignment vertical="center"/>
    </xf>
    <xf numFmtId="171" fontId="11" fillId="9" borderId="0" xfId="175" applyNumberFormat="1" applyFont="1" applyFill="1" applyBorder="1"/>
    <xf numFmtId="170" fontId="11" fillId="9" borderId="0" xfId="175" applyNumberFormat="1" applyFont="1" applyFill="1" applyBorder="1"/>
    <xf numFmtId="170" fontId="12" fillId="9" borderId="0" xfId="175" applyNumberFormat="1" applyFont="1" applyFill="1" applyBorder="1"/>
    <xf numFmtId="171" fontId="12" fillId="9" borderId="0" xfId="175" applyNumberFormat="1" applyFont="1" applyFill="1" applyBorder="1"/>
    <xf numFmtId="170" fontId="11" fillId="7" borderId="0" xfId="175" applyNumberFormat="1" applyFont="1" applyFill="1" applyBorder="1" applyAlignment="1">
      <alignment horizontal="left" vertical="center"/>
    </xf>
    <xf numFmtId="170" fontId="11" fillId="7" borderId="14" xfId="175" applyNumberFormat="1" applyFont="1" applyFill="1" applyBorder="1"/>
    <xf numFmtId="170" fontId="11" fillId="7" borderId="15" xfId="175" applyNumberFormat="1" applyFont="1" applyFill="1" applyBorder="1"/>
    <xf numFmtId="0" fontId="37" fillId="0" borderId="0" xfId="1" applyFont="1"/>
    <xf numFmtId="170" fontId="11" fillId="7" borderId="0" xfId="177" applyNumberFormat="1" applyFont="1" applyFill="1" applyBorder="1" applyAlignment="1">
      <alignment vertical="center"/>
    </xf>
    <xf numFmtId="170" fontId="11" fillId="7" borderId="0" xfId="177" applyNumberFormat="1" applyFont="1" applyFill="1" applyBorder="1" applyAlignment="1">
      <alignment horizontal="right" vertical="center"/>
    </xf>
    <xf numFmtId="170" fontId="11" fillId="9" borderId="0" xfId="177" applyNumberFormat="1" applyFont="1" applyFill="1" applyBorder="1"/>
    <xf numFmtId="171" fontId="11" fillId="9" borderId="0" xfId="177" applyNumberFormat="1" applyFont="1" applyFill="1" applyBorder="1"/>
    <xf numFmtId="171" fontId="12" fillId="9" borderId="0" xfId="177" applyNumberFormat="1" applyFont="1" applyFill="1" applyBorder="1"/>
    <xf numFmtId="170" fontId="11" fillId="7" borderId="0" xfId="177" applyNumberFormat="1" applyFont="1" applyFill="1" applyBorder="1" applyAlignment="1">
      <alignment horizontal="left" vertical="center"/>
    </xf>
    <xf numFmtId="170" fontId="11" fillId="10" borderId="10" xfId="177" applyNumberFormat="1" applyFont="1" applyFill="1" applyBorder="1" applyAlignment="1">
      <alignment vertical="center"/>
    </xf>
    <xf numFmtId="170" fontId="11" fillId="10" borderId="11" xfId="177" applyNumberFormat="1" applyFont="1" applyFill="1" applyBorder="1" applyAlignment="1">
      <alignment vertical="center"/>
    </xf>
    <xf numFmtId="170" fontId="11" fillId="10" borderId="4" xfId="177" applyNumberFormat="1" applyFont="1" applyFill="1" applyBorder="1" applyAlignment="1">
      <alignment vertical="center"/>
    </xf>
    <xf numFmtId="170" fontId="11" fillId="10" borderId="0" xfId="177" applyNumberFormat="1" applyFont="1" applyFill="1" applyBorder="1" applyAlignment="1">
      <alignment vertical="center"/>
    </xf>
    <xf numFmtId="0" fontId="4" fillId="7" borderId="0" xfId="1" applyFont="1" applyFill="1"/>
    <xf numFmtId="171" fontId="4" fillId="9" borderId="0" xfId="1" applyNumberFormat="1" applyFont="1" applyFill="1"/>
    <xf numFmtId="170" fontId="38" fillId="9" borderId="0" xfId="177" applyNumberFormat="1" applyFont="1" applyFill="1" applyBorder="1"/>
    <xf numFmtId="10" fontId="38" fillId="9" borderId="0" xfId="177" applyNumberFormat="1" applyFont="1" applyFill="1" applyBorder="1"/>
    <xf numFmtId="171" fontId="38" fillId="9" borderId="0" xfId="177" applyNumberFormat="1" applyFont="1" applyFill="1" applyBorder="1"/>
    <xf numFmtId="0" fontId="4" fillId="0" borderId="16" xfId="1" applyFont="1" applyBorder="1"/>
    <xf numFmtId="171" fontId="4" fillId="0" borderId="1" xfId="247" applyNumberFormat="1" applyFont="1" applyBorder="1"/>
    <xf numFmtId="170" fontId="11" fillId="7" borderId="14" xfId="177" applyNumberFormat="1" applyFont="1" applyFill="1" applyBorder="1"/>
    <xf numFmtId="170" fontId="11" fillId="7" borderId="9" xfId="177" applyNumberFormat="1" applyFont="1" applyFill="1" applyBorder="1"/>
    <xf numFmtId="170" fontId="11" fillId="7" borderId="15" xfId="177" applyNumberFormat="1" applyFont="1" applyFill="1" applyBorder="1"/>
    <xf numFmtId="171" fontId="4" fillId="0" borderId="0" xfId="1" applyNumberFormat="1" applyFont="1"/>
    <xf numFmtId="0" fontId="39" fillId="9" borderId="0" xfId="1" applyFont="1" applyFill="1"/>
    <xf numFmtId="10" fontId="4" fillId="9" borderId="0" xfId="1" applyNumberFormat="1" applyFont="1" applyFill="1" applyAlignment="1">
      <alignment horizontal="right"/>
    </xf>
    <xf numFmtId="10" fontId="4" fillId="9" borderId="2" xfId="1" applyNumberFormat="1" applyFont="1" applyFill="1" applyBorder="1" applyAlignment="1">
      <alignment horizontal="right"/>
    </xf>
    <xf numFmtId="171" fontId="4" fillId="9" borderId="2" xfId="247" applyNumberFormat="1" applyFont="1" applyFill="1" applyBorder="1"/>
    <xf numFmtId="170" fontId="4" fillId="9" borderId="0" xfId="164" applyNumberFormat="1" applyFont="1" applyFill="1" applyBorder="1" applyAlignment="1">
      <alignment horizontal="left"/>
    </xf>
    <xf numFmtId="169" fontId="4" fillId="9" borderId="0" xfId="1" applyNumberFormat="1" applyFont="1" applyFill="1"/>
    <xf numFmtId="169" fontId="4" fillId="24" borderId="0" xfId="1" applyNumberFormat="1" applyFont="1" applyFill="1"/>
    <xf numFmtId="168" fontId="4" fillId="24" borderId="0" xfId="1" applyNumberFormat="1" applyFont="1" applyFill="1"/>
    <xf numFmtId="170" fontId="12" fillId="9" borderId="2" xfId="164" applyNumberFormat="1" applyFont="1" applyFill="1" applyBorder="1"/>
    <xf numFmtId="0" fontId="4" fillId="25" borderId="0" xfId="1" applyFont="1" applyFill="1"/>
    <xf numFmtId="171" fontId="4" fillId="25" borderId="0" xfId="247" applyNumberFormat="1" applyFont="1" applyFill="1"/>
    <xf numFmtId="0" fontId="37" fillId="25" borderId="0" xfId="1" applyFont="1" applyFill="1"/>
    <xf numFmtId="0" fontId="54" fillId="9" borderId="9" xfId="0" applyFont="1" applyFill="1" applyBorder="1"/>
    <xf numFmtId="10" fontId="54" fillId="9" borderId="0" xfId="0" applyNumberFormat="1" applyFont="1" applyFill="1"/>
    <xf numFmtId="171" fontId="54" fillId="9" borderId="17" xfId="0" applyNumberFormat="1" applyFont="1" applyFill="1" applyBorder="1"/>
    <xf numFmtId="10" fontId="54" fillId="9" borderId="0" xfId="0" applyNumberFormat="1" applyFont="1" applyFill="1" applyAlignment="1">
      <alignment horizontal="right"/>
    </xf>
    <xf numFmtId="0" fontId="54" fillId="9" borderId="0" xfId="0" applyFont="1" applyFill="1"/>
    <xf numFmtId="0" fontId="54" fillId="0" borderId="0" xfId="0" applyFont="1"/>
    <xf numFmtId="0" fontId="41" fillId="26" borderId="4" xfId="0" applyFont="1" applyFill="1" applyBorder="1"/>
    <xf numFmtId="0" fontId="54" fillId="26" borderId="10" xfId="0" applyFont="1" applyFill="1" applyBorder="1" applyAlignment="1">
      <alignment wrapText="1"/>
    </xf>
    <xf numFmtId="0" fontId="54" fillId="26" borderId="18" xfId="0" applyFont="1" applyFill="1" applyBorder="1"/>
    <xf numFmtId="0" fontId="54" fillId="26" borderId="2" xfId="0" applyFont="1" applyFill="1" applyBorder="1" applyAlignment="1">
      <alignment wrapText="1"/>
    </xf>
    <xf numFmtId="0" fontId="54" fillId="26" borderId="2" xfId="0" applyFont="1" applyFill="1" applyBorder="1" applyAlignment="1">
      <alignment horizontal="center"/>
    </xf>
    <xf numFmtId="0" fontId="54" fillId="26" borderId="19" xfId="0" applyFont="1" applyFill="1" applyBorder="1" applyAlignment="1">
      <alignment horizontal="center"/>
    </xf>
    <xf numFmtId="171" fontId="42" fillId="9" borderId="0" xfId="247" applyNumberFormat="1" applyFont="1" applyFill="1"/>
    <xf numFmtId="0" fontId="39" fillId="0" borderId="0" xfId="1" applyFont="1"/>
    <xf numFmtId="171" fontId="4" fillId="25" borderId="0" xfId="1" applyNumberFormat="1" applyFont="1" applyFill="1"/>
    <xf numFmtId="0" fontId="54" fillId="24" borderId="0" xfId="0" applyFont="1" applyFill="1"/>
    <xf numFmtId="171" fontId="4" fillId="0" borderId="12" xfId="247" applyNumberFormat="1" applyFont="1" applyBorder="1"/>
    <xf numFmtId="170" fontId="11" fillId="7" borderId="20" xfId="177" applyNumberFormat="1" applyFont="1" applyFill="1" applyBorder="1" applyAlignment="1">
      <alignment vertical="center"/>
    </xf>
    <xf numFmtId="170" fontId="11" fillId="7" borderId="21" xfId="177" applyNumberFormat="1" applyFont="1" applyFill="1" applyBorder="1" applyAlignment="1">
      <alignment vertical="center"/>
    </xf>
    <xf numFmtId="170" fontId="11" fillId="7" borderId="22" xfId="177" applyNumberFormat="1" applyFont="1" applyFill="1" applyBorder="1" applyAlignment="1">
      <alignment vertical="center"/>
    </xf>
    <xf numFmtId="170" fontId="11" fillId="7" borderId="23" xfId="177" applyNumberFormat="1" applyFont="1" applyFill="1" applyBorder="1" applyAlignment="1">
      <alignment vertical="center"/>
    </xf>
    <xf numFmtId="170" fontId="11" fillId="7" borderId="24" xfId="177" applyNumberFormat="1" applyFont="1" applyFill="1" applyBorder="1" applyAlignment="1">
      <alignment horizontal="right" vertical="center"/>
    </xf>
    <xf numFmtId="0" fontId="4" fillId="0" borderId="23" xfId="247" applyFont="1" applyBorder="1"/>
    <xf numFmtId="171" fontId="4" fillId="9" borderId="24" xfId="247" applyNumberFormat="1" applyFont="1" applyFill="1" applyBorder="1"/>
    <xf numFmtId="0" fontId="4" fillId="9" borderId="23" xfId="247" applyFont="1" applyFill="1" applyBorder="1"/>
    <xf numFmtId="171" fontId="4" fillId="9" borderId="24" xfId="1" applyNumberFormat="1" applyFont="1" applyFill="1" applyBorder="1"/>
    <xf numFmtId="171" fontId="38" fillId="9" borderId="24" xfId="177" applyNumberFormat="1" applyFont="1" applyFill="1" applyBorder="1"/>
    <xf numFmtId="0" fontId="4" fillId="0" borderId="23" xfId="1" applyFont="1" applyBorder="1"/>
    <xf numFmtId="171" fontId="4" fillId="25" borderId="24" xfId="1" applyNumberFormat="1" applyFont="1" applyFill="1" applyBorder="1"/>
    <xf numFmtId="0" fontId="4" fillId="9" borderId="25" xfId="1" applyFont="1" applyFill="1" applyBorder="1"/>
    <xf numFmtId="1" fontId="4" fillId="9" borderId="25" xfId="247" applyNumberFormat="1" applyFont="1" applyFill="1" applyBorder="1"/>
    <xf numFmtId="1" fontId="4" fillId="9" borderId="26" xfId="247" applyNumberFormat="1" applyFont="1" applyFill="1" applyBorder="1"/>
    <xf numFmtId="170" fontId="4" fillId="9" borderId="27" xfId="164" applyNumberFormat="1" applyFont="1" applyFill="1" applyBorder="1" applyAlignment="1">
      <alignment horizontal="left"/>
    </xf>
    <xf numFmtId="171" fontId="4" fillId="9" borderId="28" xfId="247" applyNumberFormat="1" applyFont="1" applyFill="1" applyBorder="1"/>
    <xf numFmtId="0" fontId="4" fillId="9" borderId="29" xfId="247" applyFont="1" applyFill="1" applyBorder="1"/>
    <xf numFmtId="171" fontId="4" fillId="9" borderId="25" xfId="247" applyNumberFormat="1" applyFont="1" applyFill="1" applyBorder="1"/>
    <xf numFmtId="171" fontId="4" fillId="9" borderId="26" xfId="247" applyNumberFormat="1" applyFont="1" applyFill="1" applyBorder="1"/>
    <xf numFmtId="0" fontId="4" fillId="25" borderId="23" xfId="1" applyFont="1" applyFill="1" applyBorder="1"/>
    <xf numFmtId="0" fontId="4" fillId="25" borderId="24" xfId="1" applyFont="1" applyFill="1" applyBorder="1"/>
    <xf numFmtId="0" fontId="39" fillId="25" borderId="0" xfId="1" applyFont="1" applyFill="1"/>
    <xf numFmtId="0" fontId="4" fillId="25" borderId="9" xfId="247" applyFont="1" applyFill="1" applyBorder="1"/>
    <xf numFmtId="10" fontId="4" fillId="25" borderId="0" xfId="1" applyNumberFormat="1" applyFont="1" applyFill="1"/>
    <xf numFmtId="171" fontId="4" fillId="25" borderId="17" xfId="247" applyNumberFormat="1" applyFont="1" applyFill="1" applyBorder="1"/>
    <xf numFmtId="10" fontId="4" fillId="25" borderId="0" xfId="1" applyNumberFormat="1" applyFont="1" applyFill="1" applyAlignment="1">
      <alignment horizontal="right"/>
    </xf>
    <xf numFmtId="0" fontId="4" fillId="25" borderId="18" xfId="247" applyFont="1" applyFill="1" applyBorder="1"/>
    <xf numFmtId="10" fontId="4" fillId="25" borderId="2" xfId="1" applyNumberFormat="1" applyFont="1" applyFill="1" applyBorder="1" applyAlignment="1">
      <alignment horizontal="right"/>
    </xf>
    <xf numFmtId="171" fontId="4" fillId="25" borderId="2" xfId="247" applyNumberFormat="1" applyFont="1" applyFill="1" applyBorder="1"/>
    <xf numFmtId="171" fontId="4" fillId="25" borderId="19" xfId="247" applyNumberFormat="1" applyFont="1" applyFill="1" applyBorder="1"/>
    <xf numFmtId="170" fontId="4" fillId="25" borderId="0" xfId="164" applyNumberFormat="1" applyFont="1" applyFill="1" applyBorder="1" applyAlignment="1">
      <alignment horizontal="left"/>
    </xf>
    <xf numFmtId="170" fontId="11" fillId="25" borderId="0" xfId="164" applyNumberFormat="1" applyFont="1" applyFill="1" applyBorder="1"/>
    <xf numFmtId="171" fontId="11" fillId="25" borderId="0" xfId="164" applyNumberFormat="1" applyFont="1" applyFill="1" applyBorder="1"/>
    <xf numFmtId="169" fontId="4" fillId="25" borderId="0" xfId="1" applyNumberFormat="1" applyFont="1" applyFill="1"/>
    <xf numFmtId="168" fontId="4" fillId="25" borderId="0" xfId="1" applyNumberFormat="1" applyFont="1" applyFill="1"/>
    <xf numFmtId="170" fontId="12" fillId="25" borderId="0" xfId="164" applyNumberFormat="1" applyFont="1" applyFill="1" applyBorder="1"/>
    <xf numFmtId="171" fontId="12" fillId="25" borderId="0" xfId="164" applyNumberFormat="1" applyFont="1" applyFill="1" applyBorder="1"/>
    <xf numFmtId="170" fontId="4" fillId="25" borderId="18" xfId="164" applyNumberFormat="1" applyFont="1" applyFill="1" applyBorder="1" applyAlignment="1">
      <alignment horizontal="left"/>
    </xf>
    <xf numFmtId="170" fontId="12" fillId="25" borderId="2" xfId="164" applyNumberFormat="1" applyFont="1" applyFill="1" applyBorder="1"/>
    <xf numFmtId="170" fontId="11" fillId="25" borderId="10" xfId="177" applyNumberFormat="1" applyFont="1" applyFill="1" applyBorder="1" applyAlignment="1">
      <alignment vertical="center"/>
    </xf>
    <xf numFmtId="170" fontId="11" fillId="25" borderId="11" xfId="177" applyNumberFormat="1" applyFont="1" applyFill="1" applyBorder="1" applyAlignment="1">
      <alignment vertical="center"/>
    </xf>
    <xf numFmtId="170" fontId="11" fillId="25" borderId="4" xfId="177" applyNumberFormat="1" applyFont="1" applyFill="1" applyBorder="1" applyAlignment="1">
      <alignment vertical="center"/>
    </xf>
    <xf numFmtId="0" fontId="54" fillId="25" borderId="9" xfId="0" applyFont="1" applyFill="1" applyBorder="1"/>
    <xf numFmtId="10" fontId="54" fillId="25" borderId="0" xfId="0" applyNumberFormat="1" applyFont="1" applyFill="1"/>
    <xf numFmtId="171" fontId="54" fillId="25" borderId="0" xfId="0" applyNumberFormat="1" applyFont="1" applyFill="1"/>
    <xf numFmtId="171" fontId="54" fillId="25" borderId="17" xfId="0" applyNumberFormat="1" applyFont="1" applyFill="1" applyBorder="1"/>
    <xf numFmtId="170" fontId="11" fillId="25" borderId="0" xfId="177" applyNumberFormat="1" applyFont="1" applyFill="1" applyBorder="1" applyAlignment="1">
      <alignment vertical="center"/>
    </xf>
    <xf numFmtId="10" fontId="54" fillId="25" borderId="0" xfId="0" applyNumberFormat="1" applyFont="1" applyFill="1" applyAlignment="1">
      <alignment horizontal="right"/>
    </xf>
    <xf numFmtId="171" fontId="11" fillId="25" borderId="0" xfId="177" applyNumberFormat="1" applyFont="1" applyFill="1" applyBorder="1"/>
    <xf numFmtId="0" fontId="54" fillId="25" borderId="0" xfId="0" applyFont="1" applyFill="1"/>
    <xf numFmtId="171" fontId="4" fillId="25" borderId="0" xfId="0" applyNumberFormat="1" applyFont="1" applyFill="1"/>
    <xf numFmtId="171" fontId="4" fillId="25" borderId="24" xfId="0" applyNumberFormat="1" applyFont="1" applyFill="1" applyBorder="1"/>
    <xf numFmtId="168" fontId="4" fillId="25" borderId="23" xfId="0" applyNumberFormat="1" applyFont="1" applyFill="1" applyBorder="1"/>
    <xf numFmtId="10" fontId="4" fillId="25" borderId="0" xfId="0" applyNumberFormat="1" applyFont="1" applyFill="1"/>
    <xf numFmtId="171" fontId="4" fillId="25" borderId="12" xfId="247" applyNumberFormat="1" applyFont="1" applyFill="1" applyBorder="1"/>
    <xf numFmtId="171" fontId="4" fillId="25" borderId="13" xfId="247" applyNumberFormat="1" applyFont="1" applyFill="1" applyBorder="1"/>
    <xf numFmtId="171" fontId="4" fillId="25" borderId="1" xfId="247" applyNumberFormat="1" applyFont="1" applyFill="1" applyBorder="1"/>
    <xf numFmtId="0" fontId="4" fillId="25" borderId="0" xfId="0" applyFont="1" applyFill="1"/>
    <xf numFmtId="0" fontId="4" fillId="25" borderId="24" xfId="0" applyFont="1" applyFill="1" applyBorder="1"/>
    <xf numFmtId="0" fontId="4" fillId="25" borderId="29" xfId="1" applyFont="1" applyFill="1" applyBorder="1" applyAlignment="1">
      <alignment horizontal="left"/>
    </xf>
    <xf numFmtId="0" fontId="4" fillId="25" borderId="25" xfId="1" applyFont="1" applyFill="1" applyBorder="1"/>
    <xf numFmtId="1" fontId="4" fillId="25" borderId="25" xfId="1" applyNumberFormat="1" applyFont="1" applyFill="1" applyBorder="1"/>
    <xf numFmtId="1" fontId="4" fillId="25" borderId="26" xfId="1" applyNumberFormat="1" applyFont="1" applyFill="1" applyBorder="1"/>
    <xf numFmtId="0" fontId="40" fillId="27" borderId="4" xfId="0" applyFont="1" applyFill="1" applyBorder="1"/>
    <xf numFmtId="170" fontId="11" fillId="27" borderId="4" xfId="164" applyNumberFormat="1" applyFont="1" applyFill="1" applyBorder="1" applyAlignment="1">
      <alignment vertical="center"/>
    </xf>
    <xf numFmtId="170" fontId="11" fillId="27" borderId="10" xfId="164" applyNumberFormat="1" applyFont="1" applyFill="1" applyBorder="1" applyAlignment="1">
      <alignment horizontal="right" vertical="center"/>
    </xf>
    <xf numFmtId="170" fontId="11" fillId="27" borderId="10" xfId="164" applyNumberFormat="1" applyFont="1" applyFill="1" applyBorder="1" applyAlignment="1">
      <alignment horizontal="left" vertical="center"/>
    </xf>
    <xf numFmtId="170" fontId="11" fillId="27" borderId="11" xfId="164" applyNumberFormat="1" applyFont="1" applyFill="1" applyBorder="1" applyAlignment="1">
      <alignment vertical="center"/>
    </xf>
    <xf numFmtId="170" fontId="11" fillId="27" borderId="9" xfId="164" applyNumberFormat="1" applyFont="1" applyFill="1" applyBorder="1" applyAlignment="1">
      <alignment vertical="center"/>
    </xf>
    <xf numFmtId="170" fontId="11" fillId="27" borderId="0" xfId="164" applyNumberFormat="1" applyFont="1" applyFill="1" applyBorder="1" applyAlignment="1">
      <alignment vertical="center"/>
    </xf>
    <xf numFmtId="170" fontId="11" fillId="27" borderId="0" xfId="164" applyNumberFormat="1" applyFont="1" applyFill="1" applyBorder="1" applyAlignment="1">
      <alignment horizontal="right" vertical="center"/>
    </xf>
    <xf numFmtId="170" fontId="11" fillId="27" borderId="17" xfId="164" applyNumberFormat="1" applyFont="1" applyFill="1" applyBorder="1" applyAlignment="1">
      <alignment horizontal="right" vertical="center"/>
    </xf>
    <xf numFmtId="170" fontId="11" fillId="27" borderId="10" xfId="164" applyNumberFormat="1" applyFont="1" applyFill="1" applyBorder="1" applyAlignment="1">
      <alignment vertical="center"/>
    </xf>
    <xf numFmtId="0" fontId="55" fillId="27" borderId="10" xfId="0" applyFont="1" applyFill="1" applyBorder="1" applyAlignment="1">
      <alignment wrapText="1"/>
    </xf>
    <xf numFmtId="0" fontId="55" fillId="27" borderId="18" xfId="0" applyFont="1" applyFill="1" applyBorder="1"/>
    <xf numFmtId="0" fontId="55" fillId="27" borderId="2" xfId="0" applyFont="1" applyFill="1" applyBorder="1" applyAlignment="1">
      <alignment wrapText="1"/>
    </xf>
    <xf numFmtId="0" fontId="55" fillId="27" borderId="2" xfId="0" applyFont="1" applyFill="1" applyBorder="1" applyAlignment="1">
      <alignment horizontal="center"/>
    </xf>
    <xf numFmtId="0" fontId="55" fillId="27" borderId="19" xfId="0" applyFont="1" applyFill="1" applyBorder="1" applyAlignment="1">
      <alignment horizontal="center"/>
    </xf>
    <xf numFmtId="168" fontId="11" fillId="27" borderId="20" xfId="0" applyNumberFormat="1" applyFont="1" applyFill="1" applyBorder="1"/>
    <xf numFmtId="168" fontId="11" fillId="27" borderId="21" xfId="0" applyNumberFormat="1" applyFont="1" applyFill="1" applyBorder="1"/>
    <xf numFmtId="168" fontId="4" fillId="27" borderId="27" xfId="0" applyNumberFormat="1" applyFont="1" applyFill="1" applyBorder="1"/>
    <xf numFmtId="168" fontId="4" fillId="27" borderId="2" xfId="0" applyNumberFormat="1" applyFont="1" applyFill="1" applyBorder="1" applyAlignment="1">
      <alignment horizontal="right"/>
    </xf>
    <xf numFmtId="170" fontId="4" fillId="27" borderId="2" xfId="0" applyNumberFormat="1" applyFont="1" applyFill="1" applyBorder="1" applyAlignment="1">
      <alignment horizontal="right" vertical="center"/>
    </xf>
    <xf numFmtId="168" fontId="4" fillId="27" borderId="28" xfId="0" applyNumberFormat="1" applyFont="1" applyFill="1" applyBorder="1" applyAlignment="1">
      <alignment horizontal="right"/>
    </xf>
    <xf numFmtId="170" fontId="11" fillId="28" borderId="20" xfId="164" applyNumberFormat="1" applyFont="1" applyFill="1" applyBorder="1" applyAlignment="1">
      <alignment vertical="center"/>
    </xf>
    <xf numFmtId="170" fontId="11" fillId="28" borderId="21" xfId="164" applyNumberFormat="1" applyFont="1" applyFill="1" applyBorder="1" applyAlignment="1">
      <alignment horizontal="right" vertical="center"/>
    </xf>
    <xf numFmtId="170" fontId="11" fillId="28" borderId="21" xfId="164" applyNumberFormat="1" applyFont="1" applyFill="1" applyBorder="1" applyAlignment="1">
      <alignment horizontal="left" vertical="center"/>
    </xf>
    <xf numFmtId="170" fontId="11" fillId="28" borderId="22" xfId="164" applyNumberFormat="1" applyFont="1" applyFill="1" applyBorder="1" applyAlignment="1">
      <alignment vertical="center"/>
    </xf>
    <xf numFmtId="170" fontId="11" fillId="28" borderId="23" xfId="164" applyNumberFormat="1" applyFont="1" applyFill="1" applyBorder="1" applyAlignment="1">
      <alignment vertical="center"/>
    </xf>
    <xf numFmtId="170" fontId="11" fillId="28" borderId="0" xfId="164" applyNumberFormat="1" applyFont="1" applyFill="1" applyBorder="1" applyAlignment="1">
      <alignment vertical="center"/>
    </xf>
    <xf numFmtId="170" fontId="11" fillId="28" borderId="0" xfId="164" applyNumberFormat="1" applyFont="1" applyFill="1" applyBorder="1" applyAlignment="1">
      <alignment horizontal="right" vertical="center"/>
    </xf>
    <xf numFmtId="170" fontId="11" fillId="28" borderId="24" xfId="164" applyNumberFormat="1" applyFont="1" applyFill="1" applyBorder="1" applyAlignment="1">
      <alignment horizontal="right" vertical="center"/>
    </xf>
    <xf numFmtId="170" fontId="11" fillId="28" borderId="21" xfId="164" applyNumberFormat="1" applyFont="1" applyFill="1" applyBorder="1" applyAlignment="1">
      <alignment vertical="center"/>
    </xf>
    <xf numFmtId="0" fontId="4" fillId="9" borderId="27" xfId="247" applyFont="1" applyFill="1" applyBorder="1"/>
    <xf numFmtId="170" fontId="4" fillId="9" borderId="29" xfId="164" applyNumberFormat="1" applyFont="1" applyFill="1" applyBorder="1" applyAlignment="1">
      <alignment horizontal="left"/>
    </xf>
    <xf numFmtId="170" fontId="11" fillId="9" borderId="25" xfId="164" applyNumberFormat="1" applyFont="1" applyFill="1" applyBorder="1"/>
    <xf numFmtId="169" fontId="54" fillId="9" borderId="0" xfId="1" applyNumberFormat="1" applyFont="1" applyFill="1"/>
    <xf numFmtId="170" fontId="7" fillId="7" borderId="2" xfId="0" applyNumberFormat="1" applyFont="1" applyFill="1" applyBorder="1" applyAlignment="1">
      <alignment horizontal="right" vertical="center"/>
    </xf>
    <xf numFmtId="168" fontId="7" fillId="7" borderId="2" xfId="0" applyNumberFormat="1" applyFont="1" applyFill="1" applyBorder="1" applyAlignment="1">
      <alignment horizontal="right"/>
    </xf>
    <xf numFmtId="170" fontId="7" fillId="7" borderId="2" xfId="164" applyNumberFormat="1" applyFont="1" applyFill="1" applyBorder="1" applyAlignment="1">
      <alignment horizontal="right" vertical="center"/>
    </xf>
    <xf numFmtId="10" fontId="4" fillId="9" borderId="0" xfId="1" applyNumberFormat="1" applyFont="1" applyFill="1" applyAlignment="1">
      <alignment horizontal="center"/>
    </xf>
    <xf numFmtId="10" fontId="4" fillId="0" borderId="0" xfId="1" applyNumberFormat="1" applyFont="1" applyAlignment="1">
      <alignment horizontal="center"/>
    </xf>
    <xf numFmtId="170" fontId="11" fillId="9" borderId="0" xfId="164" applyNumberFormat="1" applyFont="1" applyFill="1" applyBorder="1" applyAlignment="1">
      <alignment horizontal="center"/>
    </xf>
    <xf numFmtId="169" fontId="4" fillId="9" borderId="0" xfId="1" applyNumberFormat="1" applyFont="1" applyFill="1" applyAlignment="1">
      <alignment horizontal="center"/>
    </xf>
    <xf numFmtId="0" fontId="4" fillId="9" borderId="0" xfId="1" applyFont="1" applyFill="1" applyAlignment="1">
      <alignment horizontal="center"/>
    </xf>
    <xf numFmtId="0" fontId="0" fillId="0" borderId="0" xfId="0" applyAlignment="1">
      <alignment horizontal="center"/>
    </xf>
    <xf numFmtId="171" fontId="4" fillId="9" borderId="0" xfId="0" applyNumberFormat="1" applyFont="1" applyFill="1"/>
    <xf numFmtId="10" fontId="4" fillId="9" borderId="0" xfId="0" applyNumberFormat="1" applyFont="1" applyFill="1" applyAlignment="1">
      <alignment horizontal="center"/>
    </xf>
    <xf numFmtId="0" fontId="4" fillId="9" borderId="0" xfId="0" applyFont="1" applyFill="1"/>
    <xf numFmtId="0" fontId="4" fillId="0" borderId="0" xfId="0" applyFont="1"/>
    <xf numFmtId="10" fontId="4" fillId="9" borderId="0" xfId="0" applyNumberFormat="1" applyFont="1" applyFill="1"/>
    <xf numFmtId="0" fontId="4" fillId="9" borderId="0" xfId="0" applyFont="1" applyFill="1" applyAlignment="1">
      <alignment horizontal="left"/>
    </xf>
    <xf numFmtId="0" fontId="4" fillId="0" borderId="0" xfId="0" applyFont="1" applyAlignment="1">
      <alignment horizontal="left"/>
    </xf>
    <xf numFmtId="0" fontId="10" fillId="9" borderId="0" xfId="0" applyFont="1" applyFill="1" applyAlignment="1">
      <alignment horizontal="left"/>
    </xf>
    <xf numFmtId="0" fontId="0" fillId="9" borderId="0" xfId="0" applyFill="1" applyAlignment="1">
      <alignment horizontal="left"/>
    </xf>
    <xf numFmtId="170" fontId="7" fillId="7" borderId="4" xfId="164" applyNumberFormat="1" applyFont="1" applyFill="1" applyBorder="1" applyAlignment="1">
      <alignment vertical="center"/>
    </xf>
    <xf numFmtId="170" fontId="7" fillId="7" borderId="18" xfId="164" applyNumberFormat="1" applyFont="1" applyFill="1" applyBorder="1" applyAlignment="1">
      <alignment vertical="center"/>
    </xf>
    <xf numFmtId="170" fontId="7" fillId="7" borderId="19" xfId="164" applyNumberFormat="1" applyFont="1" applyFill="1" applyBorder="1" applyAlignment="1">
      <alignment horizontal="right" vertical="center"/>
    </xf>
    <xf numFmtId="0" fontId="4" fillId="0" borderId="9" xfId="247" applyFont="1" applyBorder="1"/>
    <xf numFmtId="171" fontId="4" fillId="9" borderId="17" xfId="247" applyNumberFormat="1" applyFont="1" applyFill="1" applyBorder="1"/>
    <xf numFmtId="0" fontId="4" fillId="9" borderId="9" xfId="247" applyFont="1" applyFill="1" applyBorder="1"/>
    <xf numFmtId="168" fontId="7" fillId="7" borderId="4" xfId="0" applyNumberFormat="1" applyFont="1" applyFill="1" applyBorder="1"/>
    <xf numFmtId="168" fontId="7" fillId="7" borderId="18" xfId="0" applyNumberFormat="1" applyFont="1" applyFill="1" applyBorder="1"/>
    <xf numFmtId="168" fontId="7" fillId="7" borderId="19" xfId="0" applyNumberFormat="1" applyFont="1" applyFill="1" applyBorder="1" applyAlignment="1">
      <alignment horizontal="right"/>
    </xf>
    <xf numFmtId="171" fontId="4" fillId="9" borderId="17" xfId="0" applyNumberFormat="1" applyFont="1" applyFill="1" applyBorder="1"/>
    <xf numFmtId="168" fontId="4" fillId="9" borderId="9" xfId="0" applyNumberFormat="1" applyFont="1" applyFill="1" applyBorder="1"/>
    <xf numFmtId="0" fontId="13" fillId="9" borderId="0" xfId="0" applyFont="1" applyFill="1" applyAlignment="1">
      <alignment horizontal="left"/>
    </xf>
    <xf numFmtId="0" fontId="11" fillId="9" borderId="30" xfId="247" applyFont="1" applyFill="1" applyBorder="1"/>
    <xf numFmtId="10" fontId="11" fillId="9" borderId="31" xfId="1" applyNumberFormat="1" applyFont="1" applyFill="1" applyBorder="1"/>
    <xf numFmtId="171" fontId="11" fillId="9" borderId="31" xfId="247" applyNumberFormat="1" applyFont="1" applyFill="1" applyBorder="1"/>
    <xf numFmtId="171" fontId="11" fillId="9" borderId="32" xfId="247" applyNumberFormat="1" applyFont="1" applyFill="1" applyBorder="1"/>
    <xf numFmtId="0" fontId="39" fillId="24" borderId="0" xfId="1" applyFont="1" applyFill="1"/>
    <xf numFmtId="0" fontId="4" fillId="24" borderId="0" xfId="1" applyFont="1" applyFill="1"/>
    <xf numFmtId="10" fontId="4" fillId="24" borderId="0" xfId="1" applyNumberFormat="1" applyFont="1" applyFill="1" applyAlignment="1">
      <alignment horizontal="center"/>
    </xf>
    <xf numFmtId="171" fontId="4" fillId="24" borderId="0" xfId="247" applyNumberFormat="1" applyFont="1" applyFill="1"/>
    <xf numFmtId="169" fontId="4" fillId="24" borderId="0" xfId="1" applyNumberFormat="1" applyFont="1" applyFill="1" applyAlignment="1">
      <alignment horizontal="center"/>
    </xf>
    <xf numFmtId="0" fontId="4" fillId="24" borderId="0" xfId="1" applyFont="1" applyFill="1" applyAlignment="1">
      <alignment horizontal="center"/>
    </xf>
    <xf numFmtId="10" fontId="4" fillId="24" borderId="0" xfId="0" applyNumberFormat="1" applyFont="1" applyFill="1"/>
    <xf numFmtId="171" fontId="4" fillId="24" borderId="0" xfId="0" applyNumberFormat="1" applyFont="1" applyFill="1"/>
    <xf numFmtId="0" fontId="13" fillId="24" borderId="0" xfId="0" applyFont="1" applyFill="1" applyAlignment="1">
      <alignment horizontal="left"/>
    </xf>
    <xf numFmtId="0" fontId="4" fillId="24" borderId="0" xfId="0" applyFont="1" applyFill="1" applyAlignment="1">
      <alignment horizontal="left"/>
    </xf>
    <xf numFmtId="0" fontId="10" fillId="24" borderId="0" xfId="0" applyFont="1" applyFill="1" applyAlignment="1">
      <alignment horizontal="left"/>
    </xf>
    <xf numFmtId="10" fontId="54" fillId="24" borderId="0" xfId="273" applyNumberFormat="1" applyFont="1" applyFill="1" applyBorder="1"/>
    <xf numFmtId="174" fontId="4" fillId="24" borderId="0" xfId="0" applyNumberFormat="1" applyFont="1" applyFill="1"/>
    <xf numFmtId="0" fontId="5" fillId="24" borderId="0" xfId="0" applyFont="1" applyFill="1"/>
    <xf numFmtId="170" fontId="4" fillId="24" borderId="0" xfId="164" applyNumberFormat="1" applyFont="1" applyFill="1" applyBorder="1" applyAlignment="1">
      <alignment horizontal="center"/>
    </xf>
    <xf numFmtId="171" fontId="4" fillId="24" borderId="0" xfId="164" applyNumberFormat="1" applyFont="1" applyFill="1" applyBorder="1"/>
    <xf numFmtId="170" fontId="38" fillId="24" borderId="0" xfId="164" applyNumberFormat="1" applyFont="1" applyFill="1" applyBorder="1"/>
    <xf numFmtId="170" fontId="38" fillId="24" borderId="0" xfId="164" applyNumberFormat="1" applyFont="1" applyFill="1" applyBorder="1" applyAlignment="1">
      <alignment horizontal="center"/>
    </xf>
    <xf numFmtId="171" fontId="38" fillId="24" borderId="0" xfId="164" applyNumberFormat="1" applyFont="1" applyFill="1" applyBorder="1"/>
    <xf numFmtId="171" fontId="4" fillId="24" borderId="7" xfId="247" applyNumberFormat="1" applyFont="1" applyFill="1" applyBorder="1"/>
    <xf numFmtId="174" fontId="4" fillId="24" borderId="7" xfId="0" applyNumberFormat="1" applyFont="1" applyFill="1" applyBorder="1"/>
    <xf numFmtId="171" fontId="4" fillId="24" borderId="7" xfId="0" applyNumberFormat="1" applyFont="1" applyFill="1" applyBorder="1"/>
    <xf numFmtId="170" fontId="43" fillId="24" borderId="0" xfId="164" applyNumberFormat="1" applyFont="1" applyFill="1" applyBorder="1" applyAlignment="1">
      <alignment horizontal="center"/>
    </xf>
    <xf numFmtId="170" fontId="7" fillId="7" borderId="10" xfId="164" applyNumberFormat="1" applyFont="1" applyFill="1" applyBorder="1" applyAlignment="1">
      <alignment horizontal="right" vertical="center"/>
    </xf>
    <xf numFmtId="170" fontId="7" fillId="24" borderId="0" xfId="164" applyNumberFormat="1" applyFont="1" applyFill="1" applyBorder="1" applyAlignment="1">
      <alignment horizontal="left"/>
    </xf>
    <xf numFmtId="170" fontId="9" fillId="24" borderId="0" xfId="164" applyNumberFormat="1" applyFont="1" applyFill="1" applyBorder="1"/>
    <xf numFmtId="171" fontId="7" fillId="24" borderId="0" xfId="247" applyNumberFormat="1" applyFont="1" applyFill="1"/>
    <xf numFmtId="0" fontId="0" fillId="29" borderId="33" xfId="0" applyFill="1" applyBorder="1"/>
    <xf numFmtId="0" fontId="0" fillId="29" borderId="34" xfId="0" applyFill="1" applyBorder="1" applyAlignment="1">
      <alignment horizontal="right"/>
    </xf>
    <xf numFmtId="0" fontId="0" fillId="29" borderId="35" xfId="0" applyFill="1" applyBorder="1" applyAlignment="1">
      <alignment horizontal="right"/>
    </xf>
    <xf numFmtId="0" fontId="7" fillId="29" borderId="36" xfId="247" applyFont="1" applyFill="1" applyBorder="1"/>
    <xf numFmtId="0" fontId="7" fillId="29" borderId="37" xfId="1" applyFont="1" applyFill="1" applyBorder="1"/>
    <xf numFmtId="171" fontId="7" fillId="29" borderId="37" xfId="247" applyNumberFormat="1" applyFont="1" applyFill="1" applyBorder="1"/>
    <xf numFmtId="171" fontId="7" fillId="29" borderId="38" xfId="247" applyNumberFormat="1" applyFont="1" applyFill="1" applyBorder="1"/>
    <xf numFmtId="174" fontId="0" fillId="24" borderId="0" xfId="0" applyNumberFormat="1" applyFill="1"/>
    <xf numFmtId="0" fontId="0" fillId="24" borderId="0" xfId="0" applyFill="1"/>
    <xf numFmtId="0" fontId="0" fillId="29" borderId="4" xfId="0" applyFill="1" applyBorder="1"/>
    <xf numFmtId="0" fontId="0" fillId="29" borderId="10" xfId="0" applyFill="1" applyBorder="1" applyAlignment="1">
      <alignment horizontal="right"/>
    </xf>
    <xf numFmtId="0" fontId="0" fillId="29" borderId="11" xfId="0" applyFill="1" applyBorder="1" applyAlignment="1">
      <alignment horizontal="right"/>
    </xf>
    <xf numFmtId="10" fontId="4" fillId="0" borderId="0" xfId="1" applyNumberFormat="1" applyFont="1"/>
    <xf numFmtId="10" fontId="54" fillId="9" borderId="0" xfId="1" applyNumberFormat="1" applyFont="1" applyFill="1" applyAlignment="1">
      <alignment horizontal="right"/>
    </xf>
    <xf numFmtId="171" fontId="4" fillId="24" borderId="0" xfId="1" applyNumberFormat="1" applyFont="1" applyFill="1"/>
    <xf numFmtId="0" fontId="7" fillId="24" borderId="0" xfId="247" applyFont="1" applyFill="1"/>
    <xf numFmtId="0" fontId="7" fillId="24" borderId="0" xfId="1" applyFont="1" applyFill="1"/>
    <xf numFmtId="171" fontId="11" fillId="24" borderId="0" xfId="164" applyNumberFormat="1" applyFont="1" applyFill="1" applyBorder="1"/>
    <xf numFmtId="170" fontId="11" fillId="24" borderId="0" xfId="164" applyNumberFormat="1" applyFont="1" applyFill="1" applyBorder="1"/>
    <xf numFmtId="0" fontId="4" fillId="9" borderId="9" xfId="0" applyFont="1" applyFill="1" applyBorder="1"/>
    <xf numFmtId="10" fontId="56" fillId="9" borderId="0" xfId="0" applyNumberFormat="1" applyFont="1" applyFill="1" applyAlignment="1">
      <alignment horizontal="right"/>
    </xf>
    <xf numFmtId="171" fontId="4" fillId="9" borderId="0" xfId="0" applyNumberFormat="1" applyFont="1" applyFill="1" applyAlignment="1">
      <alignment horizontal="right"/>
    </xf>
    <xf numFmtId="0" fontId="4" fillId="24" borderId="9" xfId="0" applyFont="1" applyFill="1" applyBorder="1"/>
    <xf numFmtId="10" fontId="4" fillId="24" borderId="0" xfId="273" applyNumberFormat="1" applyFont="1" applyFill="1" applyBorder="1"/>
    <xf numFmtId="174" fontId="4" fillId="24" borderId="17" xfId="0" applyNumberFormat="1" applyFont="1" applyFill="1" applyBorder="1"/>
    <xf numFmtId="169" fontId="54" fillId="24" borderId="0" xfId="1" applyNumberFormat="1" applyFont="1" applyFill="1"/>
    <xf numFmtId="171" fontId="11" fillId="0" borderId="0" xfId="164" applyNumberFormat="1" applyFont="1" applyFill="1" applyBorder="1"/>
    <xf numFmtId="169" fontId="54" fillId="0" borderId="0" xfId="1" applyNumberFormat="1" applyFont="1"/>
    <xf numFmtId="169" fontId="4" fillId="0" borderId="0" xfId="1" applyNumberFormat="1" applyFont="1"/>
    <xf numFmtId="0" fontId="0" fillId="29" borderId="34" xfId="0" applyFill="1" applyBorder="1" applyAlignment="1">
      <alignment horizontal="center" vertical="center"/>
    </xf>
    <xf numFmtId="0" fontId="0" fillId="29" borderId="35" xfId="0" applyFill="1" applyBorder="1" applyAlignment="1">
      <alignment horizontal="center" vertical="center"/>
    </xf>
    <xf numFmtId="171" fontId="7" fillId="29" borderId="37" xfId="247" applyNumberFormat="1" applyFont="1" applyFill="1" applyBorder="1" applyAlignment="1">
      <alignment horizontal="center" vertical="center"/>
    </xf>
    <xf numFmtId="171" fontId="7" fillId="29" borderId="38" xfId="247" applyNumberFormat="1" applyFont="1" applyFill="1" applyBorder="1" applyAlignment="1">
      <alignment horizontal="center" vertical="center"/>
    </xf>
    <xf numFmtId="0" fontId="55" fillId="29" borderId="4" xfId="0" applyFont="1" applyFill="1" applyBorder="1"/>
    <xf numFmtId="0" fontId="55" fillId="29" borderId="10" xfId="0" applyFont="1" applyFill="1" applyBorder="1"/>
    <xf numFmtId="0" fontId="0" fillId="29" borderId="18" xfId="0" applyFill="1" applyBorder="1"/>
    <xf numFmtId="0" fontId="0" fillId="29" borderId="2" xfId="0" applyFill="1" applyBorder="1" applyAlignment="1">
      <alignment horizontal="right"/>
    </xf>
    <xf numFmtId="0" fontId="0" fillId="29" borderId="2" xfId="0" applyFill="1" applyBorder="1" applyAlignment="1">
      <alignment horizontal="center" vertical="center"/>
    </xf>
    <xf numFmtId="0" fontId="0" fillId="29" borderId="19" xfId="0" applyFill="1" applyBorder="1" applyAlignment="1">
      <alignment horizontal="center" vertical="center"/>
    </xf>
    <xf numFmtId="0" fontId="0" fillId="24" borderId="9" xfId="0" applyFill="1" applyBorder="1"/>
    <xf numFmtId="174" fontId="0" fillId="24" borderId="0" xfId="0" applyNumberFormat="1" applyFill="1" applyAlignment="1">
      <alignment horizontal="center" vertical="center"/>
    </xf>
    <xf numFmtId="174" fontId="0" fillId="24" borderId="17" xfId="0" applyNumberFormat="1" applyFill="1" applyBorder="1" applyAlignment="1">
      <alignment horizontal="center" vertical="center"/>
    </xf>
    <xf numFmtId="0" fontId="0" fillId="29" borderId="18" xfId="0" applyFill="1" applyBorder="1" applyAlignment="1">
      <alignment horizontal="left"/>
    </xf>
    <xf numFmtId="0" fontId="0" fillId="9" borderId="9" xfId="0" applyFill="1" applyBorder="1" applyAlignment="1">
      <alignment horizontal="left" vertical="top"/>
    </xf>
    <xf numFmtId="10" fontId="0" fillId="9" borderId="0" xfId="0" applyNumberFormat="1" applyFill="1" applyAlignment="1">
      <alignment horizontal="left" vertical="top"/>
    </xf>
    <xf numFmtId="171" fontId="0" fillId="9" borderId="0" xfId="0" applyNumberFormat="1" applyFill="1" applyAlignment="1">
      <alignment horizontal="center" vertical="top"/>
    </xf>
    <xf numFmtId="171" fontId="0" fillId="9" borderId="17" xfId="0" applyNumberFormat="1" applyFill="1" applyBorder="1" applyAlignment="1">
      <alignment horizontal="center" vertical="top"/>
    </xf>
    <xf numFmtId="10" fontId="0" fillId="9" borderId="0" xfId="0" applyNumberFormat="1" applyFill="1" applyAlignment="1">
      <alignment horizontal="center"/>
    </xf>
    <xf numFmtId="171" fontId="0" fillId="9" borderId="0" xfId="0" applyNumberFormat="1" applyFill="1" applyAlignment="1">
      <alignment horizontal="center"/>
    </xf>
    <xf numFmtId="171" fontId="0" fillId="9" borderId="17" xfId="0" applyNumberFormat="1" applyFill="1" applyBorder="1" applyAlignment="1">
      <alignment horizontal="center"/>
    </xf>
    <xf numFmtId="0" fontId="0" fillId="9" borderId="9" xfId="0" applyFill="1" applyBorder="1" applyAlignment="1">
      <alignment vertical="top"/>
    </xf>
    <xf numFmtId="10" fontId="0" fillId="9" borderId="0" xfId="0" applyNumberFormat="1" applyFill="1" applyAlignment="1">
      <alignment horizontal="center" vertical="top"/>
    </xf>
    <xf numFmtId="0" fontId="0" fillId="29" borderId="10" xfId="0" applyFill="1" applyBorder="1" applyAlignment="1">
      <alignment horizontal="center" vertical="center"/>
    </xf>
    <xf numFmtId="0" fontId="0" fillId="29" borderId="11" xfId="0" applyFill="1" applyBorder="1" applyAlignment="1">
      <alignment horizontal="center" vertical="center"/>
    </xf>
    <xf numFmtId="0" fontId="53" fillId="24" borderId="0" xfId="218" applyFill="1"/>
    <xf numFmtId="170" fontId="7" fillId="7" borderId="4" xfId="165" applyNumberFormat="1" applyFont="1" applyFill="1" applyBorder="1" applyAlignment="1">
      <alignment vertical="center"/>
    </xf>
    <xf numFmtId="170" fontId="7" fillId="7" borderId="10" xfId="165" applyNumberFormat="1" applyFont="1" applyFill="1" applyBorder="1" applyAlignment="1">
      <alignment horizontal="right" vertical="center"/>
    </xf>
    <xf numFmtId="170" fontId="3" fillId="7" borderId="9" xfId="165" applyNumberFormat="1" applyFont="1" applyFill="1" applyBorder="1" applyAlignment="1">
      <alignment vertical="center"/>
    </xf>
    <xf numFmtId="170" fontId="3" fillId="7" borderId="0" xfId="165" applyNumberFormat="1" applyFont="1" applyFill="1" applyBorder="1" applyAlignment="1">
      <alignment horizontal="right" vertical="center"/>
    </xf>
    <xf numFmtId="170" fontId="3" fillId="7" borderId="0" xfId="165" applyNumberFormat="1" applyFont="1" applyFill="1" applyBorder="1" applyAlignment="1">
      <alignment horizontal="center" vertical="center"/>
    </xf>
    <xf numFmtId="170" fontId="3" fillId="7" borderId="17" xfId="165" applyNumberFormat="1" applyFont="1" applyFill="1" applyBorder="1" applyAlignment="1">
      <alignment horizontal="center" vertical="center"/>
    </xf>
    <xf numFmtId="0" fontId="3" fillId="0" borderId="9" xfId="247" applyBorder="1"/>
    <xf numFmtId="10" fontId="3" fillId="9" borderId="0" xfId="2" applyNumberFormat="1" applyFill="1"/>
    <xf numFmtId="171" fontId="3" fillId="9" borderId="0" xfId="247" applyNumberFormat="1" applyFill="1" applyAlignment="1">
      <alignment horizontal="center" vertical="center"/>
    </xf>
    <xf numFmtId="171" fontId="3" fillId="9" borderId="17" xfId="247" applyNumberFormat="1" applyFill="1" applyBorder="1" applyAlignment="1">
      <alignment horizontal="center" vertical="center"/>
    </xf>
    <xf numFmtId="171" fontId="4" fillId="24" borderId="0" xfId="2" applyNumberFormat="1" applyFont="1" applyFill="1"/>
    <xf numFmtId="0" fontId="4" fillId="24" borderId="0" xfId="2" applyFont="1" applyFill="1"/>
    <xf numFmtId="0" fontId="3" fillId="9" borderId="9" xfId="247" applyFill="1" applyBorder="1"/>
    <xf numFmtId="10" fontId="3" fillId="0" borderId="0" xfId="2" applyNumberFormat="1"/>
    <xf numFmtId="10" fontId="3" fillId="9" borderId="0" xfId="2" applyNumberFormat="1" applyFill="1" applyAlignment="1">
      <alignment horizontal="right"/>
    </xf>
    <xf numFmtId="169" fontId="54" fillId="24" borderId="0" xfId="2" applyNumberFormat="1" applyFont="1" applyFill="1"/>
    <xf numFmtId="169" fontId="4" fillId="24" borderId="0" xfId="2" applyNumberFormat="1" applyFont="1" applyFill="1"/>
    <xf numFmtId="171" fontId="11" fillId="24" borderId="0" xfId="165" applyNumberFormat="1" applyFont="1" applyFill="1" applyBorder="1"/>
    <xf numFmtId="169" fontId="54" fillId="0" borderId="0" xfId="2" applyNumberFormat="1" applyFont="1"/>
    <xf numFmtId="169" fontId="4" fillId="0" borderId="0" xfId="2" applyNumberFormat="1" applyFont="1"/>
    <xf numFmtId="171" fontId="4" fillId="0" borderId="0" xfId="2" applyNumberFormat="1" applyFont="1"/>
    <xf numFmtId="171" fontId="11" fillId="0" borderId="0" xfId="165" applyNumberFormat="1" applyFont="1" applyFill="1" applyBorder="1"/>
    <xf numFmtId="169" fontId="4" fillId="9" borderId="0" xfId="2" applyNumberFormat="1" applyFont="1" applyFill="1"/>
    <xf numFmtId="170" fontId="11" fillId="9" borderId="0" xfId="165" applyNumberFormat="1" applyFont="1" applyFill="1" applyBorder="1"/>
    <xf numFmtId="170" fontId="7" fillId="7" borderId="0" xfId="165" applyNumberFormat="1" applyFont="1" applyFill="1" applyBorder="1" applyAlignment="1">
      <alignment vertical="center"/>
    </xf>
    <xf numFmtId="171" fontId="3" fillId="7" borderId="0" xfId="165" applyNumberFormat="1" applyFont="1" applyFill="1" applyBorder="1" applyAlignment="1">
      <alignment horizontal="center" vertical="center"/>
    </xf>
    <xf numFmtId="171" fontId="3" fillId="9" borderId="0" xfId="247" applyNumberFormat="1" applyFill="1" applyAlignment="1">
      <alignment horizontal="center"/>
    </xf>
    <xf numFmtId="171" fontId="3" fillId="9" borderId="17" xfId="247" applyNumberFormat="1" applyFill="1" applyBorder="1" applyAlignment="1">
      <alignment horizontal="center"/>
    </xf>
    <xf numFmtId="170" fontId="7" fillId="24" borderId="0" xfId="165" applyNumberFormat="1" applyFont="1" applyFill="1" applyBorder="1" applyAlignment="1">
      <alignment horizontal="left"/>
    </xf>
    <xf numFmtId="170" fontId="9" fillId="24" borderId="0" xfId="165" applyNumberFormat="1" applyFont="1" applyFill="1" applyBorder="1"/>
    <xf numFmtId="170" fontId="3" fillId="9" borderId="0" xfId="165" applyNumberFormat="1" applyFont="1" applyFill="1" applyBorder="1" applyAlignment="1">
      <alignment horizontal="left"/>
    </xf>
    <xf numFmtId="0" fontId="7" fillId="29" borderId="37" xfId="2" applyFont="1" applyFill="1" applyBorder="1"/>
    <xf numFmtId="0" fontId="55" fillId="29" borderId="4" xfId="218" applyFont="1" applyFill="1" applyBorder="1"/>
    <xf numFmtId="0" fontId="55" fillId="29" borderId="10" xfId="218" applyFont="1" applyFill="1" applyBorder="1"/>
    <xf numFmtId="0" fontId="53" fillId="24" borderId="9" xfId="218" applyFill="1" applyBorder="1"/>
    <xf numFmtId="174" fontId="53" fillId="24" borderId="0" xfId="218" applyNumberFormat="1" applyFill="1" applyAlignment="1">
      <alignment horizontal="center" vertical="center"/>
    </xf>
    <xf numFmtId="174" fontId="53" fillId="24" borderId="17" xfId="218" applyNumberFormat="1" applyFill="1" applyBorder="1" applyAlignment="1">
      <alignment horizontal="center" vertical="center"/>
    </xf>
    <xf numFmtId="0" fontId="53" fillId="9" borderId="9" xfId="218" applyFill="1" applyBorder="1" applyAlignment="1">
      <alignment horizontal="left" vertical="top"/>
    </xf>
    <xf numFmtId="10" fontId="53" fillId="9" borderId="0" xfId="218" applyNumberFormat="1" applyFill="1" applyAlignment="1">
      <alignment horizontal="left" vertical="top"/>
    </xf>
    <xf numFmtId="171" fontId="53" fillId="9" borderId="0" xfId="218" applyNumberFormat="1" applyFill="1" applyAlignment="1">
      <alignment horizontal="center" vertical="top"/>
    </xf>
    <xf numFmtId="171" fontId="53" fillId="9" borderId="17" xfId="218" applyNumberFormat="1" applyFill="1" applyBorder="1" applyAlignment="1">
      <alignment horizontal="center" vertical="top"/>
    </xf>
    <xf numFmtId="0" fontId="53" fillId="9" borderId="9" xfId="218" applyFill="1" applyBorder="1"/>
    <xf numFmtId="10" fontId="53" fillId="9" borderId="0" xfId="218" applyNumberFormat="1" applyFill="1" applyAlignment="1">
      <alignment horizontal="center"/>
    </xf>
    <xf numFmtId="171" fontId="53" fillId="9" borderId="0" xfId="218" applyNumberFormat="1" applyFill="1" applyAlignment="1">
      <alignment horizontal="center"/>
    </xf>
    <xf numFmtId="171" fontId="53" fillId="9" borderId="17" xfId="218" applyNumberFormat="1" applyFill="1" applyBorder="1" applyAlignment="1">
      <alignment horizontal="center"/>
    </xf>
    <xf numFmtId="0" fontId="53" fillId="9" borderId="9" xfId="218" applyFill="1" applyBorder="1" applyAlignment="1">
      <alignment vertical="top"/>
    </xf>
    <xf numFmtId="10" fontId="53" fillId="9" borderId="0" xfId="218" applyNumberFormat="1" applyFill="1" applyAlignment="1">
      <alignment horizontal="center" vertical="top"/>
    </xf>
    <xf numFmtId="174" fontId="53" fillId="24" borderId="0" xfId="218" applyNumberFormat="1" applyFill="1"/>
    <xf numFmtId="170" fontId="3" fillId="7" borderId="9" xfId="164" applyNumberFormat="1" applyFont="1" applyFill="1" applyBorder="1" applyAlignment="1">
      <alignment vertical="center"/>
    </xf>
    <xf numFmtId="170" fontId="3" fillId="7" borderId="0" xfId="164" applyNumberFormat="1" applyFont="1" applyFill="1" applyBorder="1" applyAlignment="1">
      <alignment horizontal="center" vertical="center"/>
    </xf>
    <xf numFmtId="170" fontId="3" fillId="7" borderId="17" xfId="164" applyNumberFormat="1" applyFont="1" applyFill="1" applyBorder="1" applyAlignment="1">
      <alignment horizontal="center" vertical="center"/>
    </xf>
    <xf numFmtId="171" fontId="3" fillId="7" borderId="0" xfId="164" applyNumberFormat="1" applyFont="1" applyFill="1" applyBorder="1" applyAlignment="1">
      <alignment horizontal="center" vertical="center"/>
    </xf>
    <xf numFmtId="170" fontId="3" fillId="9" borderId="0" xfId="164" applyNumberFormat="1" applyFont="1" applyFill="1" applyBorder="1" applyAlignment="1">
      <alignment horizontal="left"/>
    </xf>
    <xf numFmtId="1" fontId="7" fillId="29" borderId="37" xfId="247" applyNumberFormat="1" applyFont="1" applyFill="1" applyBorder="1" applyAlignment="1">
      <alignment horizontal="center" vertical="center"/>
    </xf>
    <xf numFmtId="1" fontId="7" fillId="29" borderId="38" xfId="247" applyNumberFormat="1" applyFont="1" applyFill="1" applyBorder="1" applyAlignment="1">
      <alignment horizontal="center" vertical="center"/>
    </xf>
    <xf numFmtId="169" fontId="3" fillId="9" borderId="0" xfId="2" applyNumberFormat="1" applyFill="1"/>
    <xf numFmtId="169" fontId="3" fillId="9" borderId="0" xfId="3" applyNumberFormat="1" applyFill="1"/>
    <xf numFmtId="169" fontId="3" fillId="24" borderId="0" xfId="2" applyNumberFormat="1" applyFill="1"/>
    <xf numFmtId="0" fontId="4" fillId="0" borderId="0" xfId="2" applyFont="1"/>
    <xf numFmtId="0" fontId="11" fillId="0" borderId="0" xfId="2" applyFont="1"/>
    <xf numFmtId="170" fontId="7" fillId="7" borderId="4" xfId="166" applyNumberFormat="1" applyFont="1" applyFill="1" applyBorder="1" applyAlignment="1">
      <alignment vertical="center"/>
    </xf>
    <xf numFmtId="170" fontId="7" fillId="7" borderId="10" xfId="166" applyNumberFormat="1" applyFont="1" applyFill="1" applyBorder="1" applyAlignment="1">
      <alignment horizontal="right" vertical="center"/>
    </xf>
    <xf numFmtId="170" fontId="11" fillId="0" borderId="0" xfId="166" applyNumberFormat="1" applyFont="1" applyFill="1" applyBorder="1" applyAlignment="1">
      <alignment vertical="center"/>
    </xf>
    <xf numFmtId="170" fontId="3" fillId="7" borderId="9" xfId="166" applyNumberFormat="1" applyFont="1" applyFill="1" applyBorder="1" applyAlignment="1">
      <alignment vertical="center"/>
    </xf>
    <xf numFmtId="170" fontId="3" fillId="7" borderId="0" xfId="166" applyNumberFormat="1" applyFont="1" applyFill="1" applyBorder="1" applyAlignment="1">
      <alignment horizontal="right" vertical="center"/>
    </xf>
    <xf numFmtId="170" fontId="3" fillId="7" borderId="17" xfId="166" applyNumberFormat="1" applyFont="1" applyFill="1" applyBorder="1" applyAlignment="1">
      <alignment horizontal="right" vertical="center"/>
    </xf>
    <xf numFmtId="171" fontId="3" fillId="9" borderId="17" xfId="247" applyNumberFormat="1" applyFill="1" applyBorder="1"/>
    <xf numFmtId="171" fontId="4" fillId="0" borderId="0" xfId="247" applyNumberFormat="1" applyFont="1"/>
    <xf numFmtId="171" fontId="11" fillId="0" borderId="0" xfId="166" applyNumberFormat="1" applyFont="1" applyFill="1" applyBorder="1"/>
    <xf numFmtId="170" fontId="7" fillId="9" borderId="0" xfId="166" applyNumberFormat="1" applyFont="1" applyFill="1" applyBorder="1"/>
    <xf numFmtId="171" fontId="7" fillId="9" borderId="0" xfId="166" applyNumberFormat="1" applyFont="1" applyFill="1" applyBorder="1"/>
    <xf numFmtId="0" fontId="4" fillId="0" borderId="0" xfId="3" applyFont="1"/>
    <xf numFmtId="169" fontId="3" fillId="24" borderId="0" xfId="3" applyNumberFormat="1" applyFill="1"/>
    <xf numFmtId="171" fontId="3" fillId="24" borderId="0" xfId="3" applyNumberFormat="1" applyFill="1"/>
    <xf numFmtId="171" fontId="7" fillId="0" borderId="0" xfId="166" applyNumberFormat="1" applyFont="1" applyFill="1" applyBorder="1"/>
    <xf numFmtId="169" fontId="4" fillId="0" borderId="0" xfId="3" applyNumberFormat="1" applyFont="1"/>
    <xf numFmtId="169" fontId="4" fillId="9" borderId="0" xfId="3" applyNumberFormat="1" applyFont="1" applyFill="1"/>
    <xf numFmtId="170" fontId="7" fillId="7" borderId="10" xfId="166" applyNumberFormat="1" applyFont="1" applyFill="1" applyBorder="1" applyAlignment="1">
      <alignment horizontal="left" vertical="center"/>
    </xf>
    <xf numFmtId="171" fontId="7" fillId="7" borderId="10" xfId="166" applyNumberFormat="1" applyFont="1" applyFill="1" applyBorder="1" applyAlignment="1">
      <alignment horizontal="left" vertical="center"/>
    </xf>
    <xf numFmtId="170" fontId="7" fillId="7" borderId="11" xfId="166" applyNumberFormat="1" applyFont="1" applyFill="1" applyBorder="1" applyAlignment="1">
      <alignment vertical="center"/>
    </xf>
    <xf numFmtId="171" fontId="11" fillId="0" borderId="0" xfId="247" applyNumberFormat="1" applyFont="1"/>
    <xf numFmtId="170" fontId="3" fillId="7" borderId="0" xfId="166" applyNumberFormat="1" applyFont="1" applyFill="1" applyBorder="1" applyAlignment="1">
      <alignment vertical="center"/>
    </xf>
    <xf numFmtId="171" fontId="3" fillId="7" borderId="0" xfId="166" applyNumberFormat="1" applyFont="1" applyFill="1" applyBorder="1" applyAlignment="1">
      <alignment horizontal="right" vertical="center"/>
    </xf>
    <xf numFmtId="171" fontId="12" fillId="0" borderId="0" xfId="166" applyNumberFormat="1" applyFont="1" applyFill="1" applyBorder="1"/>
    <xf numFmtId="0" fontId="3" fillId="9" borderId="0" xfId="2" applyFill="1"/>
    <xf numFmtId="174" fontId="3" fillId="9" borderId="0" xfId="2" applyNumberFormat="1" applyFill="1"/>
    <xf numFmtId="0" fontId="55" fillId="29" borderId="4" xfId="220" applyFont="1" applyFill="1" applyBorder="1"/>
    <xf numFmtId="0" fontId="55" fillId="29" borderId="10" xfId="220" applyFont="1" applyFill="1" applyBorder="1"/>
    <xf numFmtId="0" fontId="55" fillId="29" borderId="11" xfId="220" applyFont="1" applyFill="1" applyBorder="1"/>
    <xf numFmtId="170" fontId="11" fillId="0" borderId="0" xfId="166" applyNumberFormat="1" applyFont="1" applyFill="1" applyBorder="1"/>
    <xf numFmtId="171" fontId="11" fillId="9" borderId="0" xfId="166" applyNumberFormat="1" applyFont="1" applyFill="1" applyBorder="1"/>
    <xf numFmtId="0" fontId="3" fillId="0" borderId="0" xfId="2"/>
    <xf numFmtId="0" fontId="53" fillId="0" borderId="0" xfId="220"/>
    <xf numFmtId="171" fontId="53" fillId="0" borderId="0" xfId="220" applyNumberFormat="1" applyAlignment="1">
      <alignment horizontal="center" vertical="top"/>
    </xf>
    <xf numFmtId="170" fontId="7" fillId="7" borderId="0" xfId="166" applyNumberFormat="1" applyFont="1" applyFill="1" applyBorder="1" applyAlignment="1">
      <alignment vertical="center"/>
    </xf>
    <xf numFmtId="170" fontId="7" fillId="7" borderId="0" xfId="166" applyNumberFormat="1" applyFont="1" applyFill="1" applyBorder="1" applyAlignment="1">
      <alignment horizontal="right" vertical="center"/>
    </xf>
    <xf numFmtId="10" fontId="3" fillId="0" borderId="0" xfId="2" applyNumberFormat="1" applyAlignment="1">
      <alignment horizontal="right"/>
    </xf>
    <xf numFmtId="171" fontId="3" fillId="9" borderId="0" xfId="247" applyNumberFormat="1" applyFill="1" applyAlignment="1">
      <alignment horizontal="right"/>
    </xf>
    <xf numFmtId="171" fontId="3" fillId="24" borderId="0" xfId="247" applyNumberFormat="1" applyFill="1" applyAlignment="1">
      <alignment horizontal="right"/>
    </xf>
    <xf numFmtId="170" fontId="7" fillId="7" borderId="9" xfId="166" applyNumberFormat="1" applyFont="1" applyFill="1" applyBorder="1" applyAlignment="1">
      <alignment vertical="center"/>
    </xf>
    <xf numFmtId="170" fontId="7" fillId="7" borderId="17" xfId="166" applyNumberFormat="1" applyFont="1" applyFill="1" applyBorder="1" applyAlignment="1">
      <alignment horizontal="right" vertical="center"/>
    </xf>
    <xf numFmtId="171" fontId="3" fillId="9" borderId="17" xfId="247" applyNumberFormat="1" applyFill="1" applyBorder="1" applyAlignment="1">
      <alignment horizontal="right"/>
    </xf>
    <xf numFmtId="170" fontId="7" fillId="7" borderId="36" xfId="166" applyNumberFormat="1" applyFont="1" applyFill="1" applyBorder="1" applyAlignment="1">
      <alignment vertical="center"/>
    </xf>
    <xf numFmtId="170" fontId="7" fillId="7" borderId="37" xfId="166" applyNumberFormat="1" applyFont="1" applyFill="1" applyBorder="1" applyAlignment="1">
      <alignment vertical="center"/>
    </xf>
    <xf numFmtId="170" fontId="7" fillId="7" borderId="38" xfId="166" applyNumberFormat="1" applyFont="1" applyFill="1" applyBorder="1" applyAlignment="1">
      <alignment vertical="center"/>
    </xf>
    <xf numFmtId="171" fontId="7" fillId="7" borderId="0" xfId="166" applyNumberFormat="1" applyFont="1" applyFill="1" applyBorder="1" applyAlignment="1">
      <alignment horizontal="right" vertical="center"/>
    </xf>
    <xf numFmtId="0" fontId="7" fillId="29" borderId="37" xfId="247" applyFont="1" applyFill="1" applyBorder="1"/>
    <xf numFmtId="174" fontId="0" fillId="24" borderId="0" xfId="0" applyNumberFormat="1" applyFill="1" applyAlignment="1">
      <alignment horizontal="right"/>
    </xf>
    <xf numFmtId="0" fontId="0" fillId="29" borderId="19" xfId="0" applyFill="1" applyBorder="1" applyAlignment="1">
      <alignment horizontal="right"/>
    </xf>
    <xf numFmtId="174" fontId="0" fillId="24" borderId="17" xfId="0" applyNumberFormat="1" applyFill="1" applyBorder="1" applyAlignment="1">
      <alignment horizontal="right"/>
    </xf>
    <xf numFmtId="0" fontId="55" fillId="29" borderId="36" xfId="0" applyFont="1" applyFill="1" applyBorder="1"/>
    <xf numFmtId="0" fontId="55" fillId="29" borderId="37" xfId="0" applyFont="1" applyFill="1" applyBorder="1"/>
    <xf numFmtId="171" fontId="55" fillId="29" borderId="37" xfId="0" applyNumberFormat="1" applyFont="1" applyFill="1" applyBorder="1"/>
    <xf numFmtId="171" fontId="55" fillId="29" borderId="38" xfId="0" applyNumberFormat="1" applyFont="1" applyFill="1" applyBorder="1"/>
    <xf numFmtId="170" fontId="4" fillId="24" borderId="0" xfId="166" applyNumberFormat="1" applyFont="1" applyFill="1" applyBorder="1" applyAlignment="1">
      <alignment horizontal="left"/>
    </xf>
    <xf numFmtId="170" fontId="11" fillId="24" borderId="0" xfId="166" applyNumberFormat="1" applyFont="1" applyFill="1" applyBorder="1"/>
    <xf numFmtId="169" fontId="54" fillId="24" borderId="0" xfId="3" applyNumberFormat="1" applyFont="1" applyFill="1"/>
    <xf numFmtId="171" fontId="11" fillId="24" borderId="0" xfId="166" applyNumberFormat="1" applyFont="1" applyFill="1" applyBorder="1"/>
    <xf numFmtId="169" fontId="4" fillId="24" borderId="0" xfId="3" applyNumberFormat="1" applyFont="1" applyFill="1"/>
    <xf numFmtId="171" fontId="4" fillId="24" borderId="0" xfId="3" applyNumberFormat="1" applyFont="1" applyFill="1"/>
    <xf numFmtId="0" fontId="3" fillId="24" borderId="0" xfId="2" applyFill="1"/>
    <xf numFmtId="0" fontId="55" fillId="29" borderId="36" xfId="220" applyFont="1" applyFill="1" applyBorder="1"/>
    <xf numFmtId="0" fontId="55" fillId="29" borderId="37" xfId="220" applyFont="1" applyFill="1" applyBorder="1" applyAlignment="1">
      <alignment vertical="top"/>
    </xf>
    <xf numFmtId="171" fontId="55" fillId="29" borderId="37" xfId="220" applyNumberFormat="1" applyFont="1" applyFill="1" applyBorder="1" applyAlignment="1">
      <alignment horizontal="center" vertical="top"/>
    </xf>
    <xf numFmtId="171" fontId="55" fillId="29" borderId="38" xfId="220" applyNumberFormat="1" applyFont="1" applyFill="1" applyBorder="1" applyAlignment="1">
      <alignment horizontal="center" vertical="top"/>
    </xf>
    <xf numFmtId="174" fontId="0" fillId="24" borderId="0" xfId="0" applyNumberFormat="1" applyFill="1" applyAlignment="1">
      <alignment horizontal="right" vertical="center"/>
    </xf>
    <xf numFmtId="174" fontId="0" fillId="24" borderId="17" xfId="0" applyNumberFormat="1" applyFill="1" applyBorder="1" applyAlignment="1">
      <alignment horizontal="right" vertical="center"/>
    </xf>
    <xf numFmtId="174" fontId="0" fillId="24" borderId="7" xfId="0" applyNumberFormat="1" applyFill="1" applyBorder="1" applyAlignment="1">
      <alignment horizontal="right"/>
    </xf>
    <xf numFmtId="0" fontId="3" fillId="24" borderId="0" xfId="0" applyFont="1" applyFill="1"/>
    <xf numFmtId="0" fontId="3" fillId="24" borderId="9" xfId="0" applyFont="1" applyFill="1" applyBorder="1" applyAlignment="1">
      <alignment horizontal="left" vertical="center"/>
    </xf>
    <xf numFmtId="0" fontId="3" fillId="24" borderId="9" xfId="0" applyFont="1" applyFill="1" applyBorder="1"/>
    <xf numFmtId="10" fontId="3" fillId="24" borderId="0" xfId="273" applyNumberFormat="1" applyFont="1" applyFill="1" applyBorder="1" applyAlignment="1">
      <alignment horizontal="right"/>
    </xf>
    <xf numFmtId="169" fontId="54" fillId="0" borderId="0" xfId="3" applyNumberFormat="1" applyFont="1"/>
    <xf numFmtId="170" fontId="7" fillId="7" borderId="30" xfId="166" applyNumberFormat="1" applyFont="1" applyFill="1" applyBorder="1" applyAlignment="1">
      <alignment vertical="center"/>
    </xf>
    <xf numFmtId="170" fontId="7" fillId="7" borderId="31" xfId="166" applyNumberFormat="1" applyFont="1" applyFill="1" applyBorder="1" applyAlignment="1">
      <alignment vertical="center"/>
    </xf>
    <xf numFmtId="170" fontId="7" fillId="7" borderId="32" xfId="166" applyNumberFormat="1" applyFont="1" applyFill="1" applyBorder="1" applyAlignment="1">
      <alignment vertical="center"/>
    </xf>
    <xf numFmtId="0" fontId="7" fillId="29" borderId="30" xfId="247" applyFont="1" applyFill="1" applyBorder="1"/>
    <xf numFmtId="0" fontId="7" fillId="29" borderId="31" xfId="247" applyFont="1" applyFill="1" applyBorder="1"/>
    <xf numFmtId="171" fontId="7" fillId="29" borderId="31" xfId="247" applyNumberFormat="1" applyFont="1" applyFill="1" applyBorder="1"/>
    <xf numFmtId="171" fontId="7" fillId="29" borderId="32" xfId="247" applyNumberFormat="1" applyFont="1" applyFill="1" applyBorder="1"/>
    <xf numFmtId="0" fontId="55" fillId="29" borderId="30" xfId="0" applyFont="1" applyFill="1" applyBorder="1"/>
    <xf numFmtId="0" fontId="55" fillId="29" borderId="31" xfId="0" applyFont="1" applyFill="1" applyBorder="1"/>
    <xf numFmtId="171" fontId="55" fillId="29" borderId="31" xfId="0" applyNumberFormat="1" applyFont="1" applyFill="1" applyBorder="1"/>
    <xf numFmtId="171" fontId="55" fillId="29" borderId="32" xfId="0" applyNumberFormat="1" applyFont="1" applyFill="1" applyBorder="1"/>
    <xf numFmtId="10" fontId="0" fillId="9" borderId="0" xfId="0" applyNumberFormat="1" applyFill="1" applyAlignment="1">
      <alignment horizontal="right" vertical="top"/>
    </xf>
    <xf numFmtId="171" fontId="0" fillId="9" borderId="0" xfId="0" applyNumberFormat="1" applyFill="1" applyAlignment="1">
      <alignment horizontal="right" vertical="top"/>
    </xf>
    <xf numFmtId="171" fontId="0" fillId="9" borderId="17" xfId="0" applyNumberFormat="1" applyFill="1" applyBorder="1" applyAlignment="1">
      <alignment horizontal="right" vertical="top"/>
    </xf>
    <xf numFmtId="0" fontId="3" fillId="9" borderId="9" xfId="0" applyFont="1" applyFill="1" applyBorder="1" applyAlignment="1">
      <alignment horizontal="left" vertical="top"/>
    </xf>
    <xf numFmtId="0" fontId="3" fillId="9" borderId="9" xfId="0" applyFont="1" applyFill="1" applyBorder="1" applyAlignment="1">
      <alignment vertical="top"/>
    </xf>
    <xf numFmtId="170" fontId="57" fillId="9" borderId="0" xfId="166" applyNumberFormat="1" applyFont="1" applyFill="1" applyBorder="1"/>
    <xf numFmtId="171" fontId="57" fillId="9" borderId="0" xfId="166" applyNumberFormat="1" applyFont="1" applyFill="1" applyBorder="1"/>
    <xf numFmtId="171" fontId="54" fillId="0" borderId="0" xfId="3" applyNumberFormat="1" applyFont="1"/>
    <xf numFmtId="171" fontId="57" fillId="0" borderId="0" xfId="166" applyNumberFormat="1" applyFont="1" applyFill="1" applyBorder="1"/>
    <xf numFmtId="169" fontId="54" fillId="9" borderId="0" xfId="3" applyNumberFormat="1" applyFont="1" applyFill="1"/>
    <xf numFmtId="171" fontId="54" fillId="9" borderId="0" xfId="3" applyNumberFormat="1" applyFont="1" applyFill="1"/>
    <xf numFmtId="169" fontId="54" fillId="9" borderId="0" xfId="2" applyNumberFormat="1" applyFont="1" applyFill="1"/>
    <xf numFmtId="0" fontId="59" fillId="0" borderId="0" xfId="0" applyFont="1"/>
    <xf numFmtId="0" fontId="53" fillId="24" borderId="0" xfId="216" applyFill="1"/>
    <xf numFmtId="0" fontId="3" fillId="24" borderId="0" xfId="0" applyFont="1" applyFill="1" applyAlignment="1">
      <alignment horizontal="right"/>
    </xf>
    <xf numFmtId="0" fontId="3" fillId="0" borderId="0" xfId="0" applyFont="1"/>
    <xf numFmtId="10" fontId="3" fillId="24" borderId="0" xfId="0" applyNumberFormat="1" applyFont="1" applyFill="1" applyAlignment="1">
      <alignment horizontal="right"/>
    </xf>
    <xf numFmtId="171" fontId="3" fillId="24" borderId="0" xfId="0" applyNumberFormat="1" applyFont="1" applyFill="1" applyAlignment="1">
      <alignment horizontal="right"/>
    </xf>
    <xf numFmtId="171" fontId="3" fillId="24" borderId="7" xfId="0" applyNumberFormat="1" applyFont="1" applyFill="1" applyBorder="1" applyAlignment="1">
      <alignment horizontal="right"/>
    </xf>
    <xf numFmtId="171" fontId="3" fillId="24" borderId="0" xfId="0" applyNumberFormat="1" applyFont="1" applyFill="1"/>
    <xf numFmtId="10" fontId="4" fillId="9" borderId="0" xfId="2" applyNumberFormat="1" applyFont="1" applyFill="1"/>
    <xf numFmtId="10" fontId="4" fillId="9" borderId="0" xfId="2" applyNumberFormat="1" applyFont="1" applyFill="1" applyAlignment="1">
      <alignment horizontal="right"/>
    </xf>
    <xf numFmtId="0" fontId="4" fillId="24" borderId="0" xfId="247" applyFont="1" applyFill="1"/>
    <xf numFmtId="10" fontId="4" fillId="24" borderId="0" xfId="2" applyNumberFormat="1" applyFont="1" applyFill="1" applyAlignment="1">
      <alignment horizontal="right"/>
    </xf>
    <xf numFmtId="171" fontId="0" fillId="24" borderId="0" xfId="0" applyNumberFormat="1" applyFill="1"/>
    <xf numFmtId="0" fontId="55" fillId="24" borderId="0" xfId="0" applyFont="1" applyFill="1"/>
    <xf numFmtId="171" fontId="57" fillId="24" borderId="0" xfId="166" applyNumberFormat="1" applyFont="1" applyFill="1" applyBorder="1"/>
    <xf numFmtId="171" fontId="58" fillId="24" borderId="0" xfId="166" applyNumberFormat="1" applyFont="1" applyFill="1" applyBorder="1"/>
    <xf numFmtId="0" fontId="59" fillId="24" borderId="0" xfId="0" applyFont="1" applyFill="1"/>
    <xf numFmtId="170" fontId="57" fillId="24" borderId="0" xfId="166" applyNumberFormat="1" applyFont="1" applyFill="1" applyBorder="1"/>
    <xf numFmtId="170" fontId="11" fillId="30" borderId="1" xfId="166" applyNumberFormat="1" applyFont="1" applyFill="1" applyBorder="1" applyAlignment="1">
      <alignment vertical="center"/>
    </xf>
    <xf numFmtId="170" fontId="11" fillId="30" borderId="2" xfId="166" applyNumberFormat="1" applyFont="1" applyFill="1" applyBorder="1" applyAlignment="1">
      <alignment vertical="center"/>
    </xf>
    <xf numFmtId="170" fontId="11" fillId="30" borderId="2" xfId="166" applyNumberFormat="1" applyFont="1" applyFill="1" applyBorder="1" applyAlignment="1">
      <alignment horizontal="right" vertical="center"/>
    </xf>
    <xf numFmtId="171" fontId="11" fillId="30" borderId="2" xfId="166" applyNumberFormat="1" applyFont="1" applyFill="1" applyBorder="1" applyAlignment="1">
      <alignment horizontal="right" vertical="center"/>
    </xf>
    <xf numFmtId="170" fontId="11" fillId="30" borderId="12" xfId="166" applyNumberFormat="1" applyFont="1" applyFill="1" applyBorder="1" applyAlignment="1">
      <alignment horizontal="right" vertical="center"/>
    </xf>
    <xf numFmtId="171" fontId="54" fillId="24" borderId="0" xfId="3" applyNumberFormat="1" applyFont="1" applyFill="1"/>
    <xf numFmtId="171" fontId="0" fillId="0" borderId="0" xfId="0" applyNumberFormat="1"/>
    <xf numFmtId="0" fontId="55" fillId="0" borderId="0" xfId="0" applyFont="1"/>
    <xf numFmtId="0" fontId="53" fillId="29" borderId="1" xfId="217" applyFill="1" applyBorder="1"/>
    <xf numFmtId="0" fontId="53" fillId="29" borderId="2" xfId="217" applyFill="1" applyBorder="1" applyAlignment="1">
      <alignment horizontal="right"/>
    </xf>
    <xf numFmtId="0" fontId="53" fillId="29" borderId="12" xfId="217" applyFill="1" applyBorder="1" applyAlignment="1">
      <alignment horizontal="right"/>
    </xf>
    <xf numFmtId="174" fontId="53" fillId="24" borderId="0" xfId="217" applyNumberFormat="1" applyFill="1" applyAlignment="1">
      <alignment horizontal="right"/>
    </xf>
    <xf numFmtId="174" fontId="53" fillId="24" borderId="7" xfId="217" applyNumberFormat="1" applyFill="1" applyBorder="1" applyAlignment="1">
      <alignment horizontal="right"/>
    </xf>
    <xf numFmtId="0" fontId="53" fillId="24" borderId="0" xfId="217" applyFill="1"/>
    <xf numFmtId="170" fontId="11" fillId="7" borderId="0" xfId="167" applyNumberFormat="1" applyFont="1" applyFill="1" applyBorder="1" applyAlignment="1">
      <alignment vertical="center"/>
    </xf>
    <xf numFmtId="170" fontId="11" fillId="7" borderId="0" xfId="167" applyNumberFormat="1" applyFont="1" applyFill="1" applyBorder="1" applyAlignment="1">
      <alignment horizontal="right" vertical="center"/>
    </xf>
    <xf numFmtId="169" fontId="54" fillId="0" borderId="0" xfId="4" applyNumberFormat="1" applyFont="1"/>
    <xf numFmtId="170" fontId="57" fillId="9" borderId="0" xfId="167" applyNumberFormat="1" applyFont="1" applyFill="1" applyBorder="1"/>
    <xf numFmtId="171" fontId="57" fillId="9" borderId="0" xfId="167" applyNumberFormat="1" applyFont="1" applyFill="1" applyBorder="1"/>
    <xf numFmtId="171" fontId="58" fillId="9" borderId="0" xfId="167" applyNumberFormat="1" applyFont="1" applyFill="1" applyBorder="1"/>
    <xf numFmtId="171" fontId="54" fillId="0" borderId="0" xfId="4" applyNumberFormat="1" applyFont="1"/>
    <xf numFmtId="171" fontId="57" fillId="0" borderId="0" xfId="167" applyNumberFormat="1" applyFont="1" applyFill="1" applyBorder="1"/>
    <xf numFmtId="171" fontId="58" fillId="0" borderId="0" xfId="167" applyNumberFormat="1" applyFont="1" applyFill="1" applyBorder="1"/>
    <xf numFmtId="169" fontId="54" fillId="9" borderId="0" xfId="4" applyNumberFormat="1" applyFont="1" applyFill="1"/>
    <xf numFmtId="171" fontId="54" fillId="9" borderId="0" xfId="4" applyNumberFormat="1" applyFont="1" applyFill="1"/>
    <xf numFmtId="169" fontId="54" fillId="9" borderId="0" xfId="6" applyNumberFormat="1" applyFont="1" applyFill="1"/>
    <xf numFmtId="169" fontId="4" fillId="9" borderId="0" xfId="6" applyNumberFormat="1" applyFont="1" applyFill="1"/>
    <xf numFmtId="170" fontId="11" fillId="7" borderId="0" xfId="167" applyNumberFormat="1" applyFont="1" applyFill="1" applyBorder="1" applyAlignment="1">
      <alignment horizontal="left" vertical="center"/>
    </xf>
    <xf numFmtId="171" fontId="11" fillId="7" borderId="0" xfId="167" applyNumberFormat="1" applyFont="1" applyFill="1" applyBorder="1" applyAlignment="1">
      <alignment horizontal="left" vertical="center"/>
    </xf>
    <xf numFmtId="171" fontId="11" fillId="7" borderId="0" xfId="167" applyNumberFormat="1" applyFont="1" applyFill="1" applyBorder="1" applyAlignment="1">
      <alignment horizontal="right" vertical="center"/>
    </xf>
    <xf numFmtId="174" fontId="53" fillId="24" borderId="0" xfId="217" applyNumberFormat="1" applyFill="1"/>
    <xf numFmtId="0" fontId="3" fillId="0" borderId="0" xfId="248"/>
    <xf numFmtId="10" fontId="3" fillId="9" borderId="0" xfId="6" applyNumberFormat="1" applyFill="1"/>
    <xf numFmtId="171" fontId="3" fillId="9" borderId="0" xfId="248" applyNumberFormat="1" applyFill="1"/>
    <xf numFmtId="171" fontId="3" fillId="24" borderId="0" xfId="248" applyNumberFormat="1" applyFill="1"/>
    <xf numFmtId="0" fontId="3" fillId="9" borderId="0" xfId="248" applyFill="1"/>
    <xf numFmtId="10" fontId="3" fillId="9" borderId="0" xfId="6" applyNumberFormat="1" applyFill="1" applyAlignment="1">
      <alignment horizontal="right"/>
    </xf>
    <xf numFmtId="0" fontId="3" fillId="24" borderId="0" xfId="248" applyFill="1"/>
    <xf numFmtId="10" fontId="3" fillId="24" borderId="0" xfId="6" applyNumberFormat="1" applyFill="1" applyAlignment="1">
      <alignment horizontal="right"/>
    </xf>
    <xf numFmtId="0" fontId="4" fillId="0" borderId="0" xfId="248" applyFont="1"/>
    <xf numFmtId="10" fontId="4" fillId="9" borderId="0" xfId="6" applyNumberFormat="1" applyFont="1" applyFill="1"/>
    <xf numFmtId="171" fontId="4" fillId="9" borderId="0" xfId="248" applyNumberFormat="1" applyFont="1" applyFill="1"/>
    <xf numFmtId="171" fontId="4" fillId="24" borderId="0" xfId="248" applyNumberFormat="1" applyFont="1" applyFill="1"/>
    <xf numFmtId="0" fontId="4" fillId="9" borderId="0" xfId="248" applyFont="1" applyFill="1"/>
    <xf numFmtId="10" fontId="4" fillId="9" borderId="0" xfId="6" applyNumberFormat="1" applyFont="1" applyFill="1" applyAlignment="1">
      <alignment horizontal="right"/>
    </xf>
    <xf numFmtId="0" fontId="4" fillId="24" borderId="0" xfId="248" applyFont="1" applyFill="1"/>
    <xf numFmtId="10" fontId="4" fillId="24" borderId="0" xfId="6" applyNumberFormat="1" applyFont="1" applyFill="1" applyAlignment="1">
      <alignment horizontal="right"/>
    </xf>
    <xf numFmtId="171" fontId="54" fillId="9" borderId="0" xfId="248" applyNumberFormat="1" applyFont="1" applyFill="1"/>
    <xf numFmtId="0" fontId="0" fillId="29" borderId="12" xfId="0" applyFill="1" applyBorder="1" applyAlignment="1">
      <alignment horizontal="right"/>
    </xf>
    <xf numFmtId="0" fontId="0" fillId="29" borderId="1" xfId="0" applyFill="1" applyBorder="1"/>
    <xf numFmtId="174" fontId="0" fillId="0" borderId="0" xfId="0" applyNumberFormat="1"/>
    <xf numFmtId="174" fontId="0" fillId="0" borderId="0" xfId="0" applyNumberFormat="1" applyAlignment="1">
      <alignment horizontal="right"/>
    </xf>
    <xf numFmtId="174" fontId="0" fillId="0" borderId="7" xfId="0" applyNumberFormat="1" applyBorder="1" applyAlignment="1">
      <alignment horizontal="right"/>
    </xf>
    <xf numFmtId="174" fontId="0" fillId="24" borderId="2" xfId="0" applyNumberFormat="1" applyFill="1" applyBorder="1" applyAlignment="1">
      <alignment horizontal="right"/>
    </xf>
    <xf numFmtId="174" fontId="3" fillId="24" borderId="2" xfId="0" applyNumberFormat="1" applyFont="1" applyFill="1" applyBorder="1" applyAlignment="1">
      <alignment horizontal="right"/>
    </xf>
    <xf numFmtId="174" fontId="3" fillId="0" borderId="12" xfId="0" applyNumberFormat="1" applyFont="1" applyBorder="1" applyAlignment="1">
      <alignment horizontal="right"/>
    </xf>
    <xf numFmtId="10" fontId="3" fillId="24" borderId="0" xfId="273" quotePrefix="1" applyNumberFormat="1" applyFont="1" applyFill="1" applyBorder="1" applyAlignment="1">
      <alignment horizontal="right"/>
    </xf>
    <xf numFmtId="174" fontId="0" fillId="24" borderId="12" xfId="0" applyNumberFormat="1" applyFill="1" applyBorder="1" applyAlignment="1">
      <alignment horizontal="right"/>
    </xf>
    <xf numFmtId="171" fontId="54" fillId="24" borderId="0" xfId="248" applyNumberFormat="1" applyFont="1" applyFill="1"/>
    <xf numFmtId="0" fontId="3" fillId="29" borderId="1" xfId="0" applyFont="1" applyFill="1" applyBorder="1"/>
    <xf numFmtId="0" fontId="53" fillId="0" borderId="0" xfId="0" applyFont="1"/>
    <xf numFmtId="10" fontId="53" fillId="24" borderId="0" xfId="273" applyNumberFormat="1" applyFont="1" applyFill="1" applyBorder="1"/>
    <xf numFmtId="174" fontId="0" fillId="24" borderId="0" xfId="0" quotePrefix="1" applyNumberFormat="1" applyFill="1" applyAlignment="1">
      <alignment horizontal="right"/>
    </xf>
    <xf numFmtId="10" fontId="53" fillId="0" borderId="0" xfId="273" applyNumberFormat="1" applyFont="1" applyFill="1" applyBorder="1" applyAlignment="1">
      <alignment horizontal="right"/>
    </xf>
    <xf numFmtId="10" fontId="53" fillId="0" borderId="0" xfId="273" applyNumberFormat="1" applyFont="1" applyFill="1" applyBorder="1"/>
    <xf numFmtId="10" fontId="0" fillId="0" borderId="0" xfId="273" quotePrefix="1" applyNumberFormat="1" applyFont="1" applyFill="1" applyBorder="1" applyAlignment="1">
      <alignment horizontal="right"/>
    </xf>
    <xf numFmtId="170" fontId="60" fillId="7" borderId="0" xfId="167" applyNumberFormat="1" applyFont="1" applyFill="1" applyBorder="1" applyAlignment="1">
      <alignment vertical="center"/>
    </xf>
    <xf numFmtId="170" fontId="60" fillId="7" borderId="0" xfId="167" applyNumberFormat="1" applyFont="1" applyFill="1" applyBorder="1" applyAlignment="1">
      <alignment horizontal="right" vertical="center"/>
    </xf>
    <xf numFmtId="0" fontId="61" fillId="0" borderId="0" xfId="232" applyFont="1"/>
    <xf numFmtId="10" fontId="61" fillId="9" borderId="0" xfId="6" applyNumberFormat="1" applyFont="1" applyFill="1"/>
    <xf numFmtId="171" fontId="61" fillId="9" borderId="0" xfId="232" applyNumberFormat="1" applyFont="1" applyFill="1"/>
    <xf numFmtId="171" fontId="61" fillId="24" borderId="0" xfId="232" applyNumberFormat="1" applyFont="1" applyFill="1"/>
    <xf numFmtId="0" fontId="61" fillId="9" borderId="0" xfId="232" applyFont="1" applyFill="1"/>
    <xf numFmtId="10" fontId="61" fillId="9" borderId="0" xfId="6" applyNumberFormat="1" applyFont="1" applyFill="1" applyAlignment="1">
      <alignment horizontal="right"/>
    </xf>
    <xf numFmtId="0" fontId="61" fillId="24" borderId="0" xfId="232" applyFont="1" applyFill="1"/>
    <xf numFmtId="10" fontId="61" fillId="24" borderId="0" xfId="6" applyNumberFormat="1" applyFont="1" applyFill="1" applyAlignment="1">
      <alignment horizontal="right"/>
    </xf>
    <xf numFmtId="170" fontId="62" fillId="9" borderId="0" xfId="167" applyNumberFormat="1" applyFont="1" applyFill="1" applyBorder="1"/>
    <xf numFmtId="171" fontId="62" fillId="9" borderId="0" xfId="167" applyNumberFormat="1" applyFont="1" applyFill="1" applyBorder="1"/>
    <xf numFmtId="171" fontId="63" fillId="9" borderId="0" xfId="167" applyNumberFormat="1" applyFont="1" applyFill="1" applyBorder="1"/>
    <xf numFmtId="171" fontId="62" fillId="0" borderId="0" xfId="167" applyNumberFormat="1" applyFont="1" applyFill="1" applyBorder="1"/>
    <xf numFmtId="171" fontId="63" fillId="0" borderId="0" xfId="167" applyNumberFormat="1" applyFont="1" applyFill="1" applyBorder="1"/>
    <xf numFmtId="0" fontId="64" fillId="0" borderId="0" xfId="232" applyFont="1"/>
    <xf numFmtId="169" fontId="61" fillId="9" borderId="0" xfId="6" applyNumberFormat="1" applyFont="1" applyFill="1"/>
    <xf numFmtId="170" fontId="60" fillId="7" borderId="0" xfId="167" applyNumberFormat="1" applyFont="1" applyFill="1" applyBorder="1" applyAlignment="1">
      <alignment horizontal="left" vertical="center"/>
    </xf>
    <xf numFmtId="171" fontId="60" fillId="7" borderId="0" xfId="167" applyNumberFormat="1" applyFont="1" applyFill="1" applyBorder="1" applyAlignment="1">
      <alignment horizontal="left" vertical="center"/>
    </xf>
    <xf numFmtId="171" fontId="60" fillId="7" borderId="0" xfId="167" applyNumberFormat="1" applyFont="1" applyFill="1" applyBorder="1" applyAlignment="1">
      <alignment horizontal="right" vertical="center"/>
    </xf>
    <xf numFmtId="10" fontId="53" fillId="24" borderId="0" xfId="274" applyNumberFormat="1" applyFont="1" applyFill="1" applyBorder="1"/>
    <xf numFmtId="10" fontId="53" fillId="24" borderId="0" xfId="274" applyNumberFormat="1" applyFont="1" applyFill="1" applyBorder="1" applyAlignment="1">
      <alignment horizontal="right"/>
    </xf>
    <xf numFmtId="0" fontId="53" fillId="0" borderId="0" xfId="233"/>
    <xf numFmtId="0" fontId="4" fillId="0" borderId="0" xfId="233" applyFont="1"/>
    <xf numFmtId="171" fontId="4" fillId="9" borderId="0" xfId="233" applyNumberFormat="1" applyFont="1" applyFill="1"/>
    <xf numFmtId="171" fontId="4" fillId="24" borderId="0" xfId="233" applyNumberFormat="1" applyFont="1" applyFill="1"/>
    <xf numFmtId="0" fontId="4" fillId="9" borderId="0" xfId="233" applyFont="1" applyFill="1"/>
    <xf numFmtId="0" fontId="4" fillId="24" borderId="0" xfId="233" applyFont="1" applyFill="1"/>
    <xf numFmtId="0" fontId="54" fillId="0" borderId="0" xfId="233" applyFont="1"/>
    <xf numFmtId="186" fontId="54" fillId="0" borderId="0" xfId="168" applyNumberFormat="1" applyFont="1"/>
    <xf numFmtId="186" fontId="54" fillId="0" borderId="0" xfId="233" applyNumberFormat="1" applyFont="1"/>
    <xf numFmtId="0" fontId="53" fillId="0" borderId="0" xfId="234"/>
    <xf numFmtId="0" fontId="4" fillId="0" borderId="0" xfId="234" applyFont="1"/>
    <xf numFmtId="171" fontId="4" fillId="24" borderId="0" xfId="234" applyNumberFormat="1" applyFont="1" applyFill="1"/>
    <xf numFmtId="171" fontId="53" fillId="0" borderId="0" xfId="234" applyNumberFormat="1"/>
    <xf numFmtId="0" fontId="4" fillId="9" borderId="0" xfId="234" applyFont="1" applyFill="1"/>
    <xf numFmtId="0" fontId="4" fillId="24" borderId="0" xfId="234" applyFont="1" applyFill="1"/>
    <xf numFmtId="174" fontId="53" fillId="24" borderId="0" xfId="234" applyNumberFormat="1" applyFill="1"/>
    <xf numFmtId="0" fontId="54" fillId="0" borderId="0" xfId="234" applyFont="1"/>
    <xf numFmtId="186" fontId="54" fillId="0" borderId="0" xfId="169" applyNumberFormat="1" applyFont="1"/>
    <xf numFmtId="186" fontId="54" fillId="0" borderId="0" xfId="234" applyNumberFormat="1" applyFont="1"/>
    <xf numFmtId="171" fontId="54" fillId="0" borderId="0" xfId="234" applyNumberFormat="1" applyFont="1"/>
    <xf numFmtId="10" fontId="4" fillId="0" borderId="0" xfId="0" applyNumberFormat="1" applyFont="1"/>
    <xf numFmtId="171" fontId="4" fillId="0" borderId="0" xfId="0" applyNumberFormat="1" applyFont="1"/>
    <xf numFmtId="171" fontId="4" fillId="31" borderId="0" xfId="0" applyNumberFormat="1" applyFont="1" applyFill="1"/>
    <xf numFmtId="10" fontId="4" fillId="0" borderId="0" xfId="0" applyNumberFormat="1" applyFont="1" applyAlignment="1">
      <alignment horizontal="right"/>
    </xf>
    <xf numFmtId="0" fontId="11" fillId="0" borderId="0" xfId="0" applyFont="1"/>
    <xf numFmtId="171" fontId="11" fillId="0" borderId="0" xfId="0" applyNumberFormat="1" applyFont="1"/>
    <xf numFmtId="0" fontId="4" fillId="31" borderId="0" xfId="0" applyFont="1" applyFill="1"/>
    <xf numFmtId="10" fontId="4" fillId="31" borderId="0" xfId="0" applyNumberFormat="1" applyFont="1" applyFill="1"/>
    <xf numFmtId="0" fontId="7" fillId="0" borderId="0" xfId="0" applyFont="1"/>
    <xf numFmtId="170" fontId="11" fillId="7" borderId="4" xfId="167" applyNumberFormat="1" applyFont="1" applyFill="1" applyBorder="1" applyAlignment="1">
      <alignment vertical="center"/>
    </xf>
    <xf numFmtId="170" fontId="11" fillId="7" borderId="10" xfId="167" applyNumberFormat="1" applyFont="1" applyFill="1" applyBorder="1" applyAlignment="1">
      <alignment vertical="center"/>
    </xf>
    <xf numFmtId="0" fontId="53" fillId="0" borderId="10" xfId="233" applyBorder="1"/>
    <xf numFmtId="0" fontId="0" fillId="0" borderId="11" xfId="0" applyBorder="1"/>
    <xf numFmtId="170" fontId="11" fillId="7" borderId="9" xfId="167" applyNumberFormat="1" applyFont="1" applyFill="1" applyBorder="1" applyAlignment="1">
      <alignment vertical="center"/>
    </xf>
    <xf numFmtId="0" fontId="0" fillId="0" borderId="17" xfId="0" applyBorder="1"/>
    <xf numFmtId="0" fontId="4" fillId="0" borderId="9" xfId="233" applyFont="1" applyBorder="1"/>
    <xf numFmtId="0" fontId="4" fillId="9" borderId="9" xfId="233" applyFont="1" applyFill="1" applyBorder="1"/>
    <xf numFmtId="0" fontId="4" fillId="24" borderId="9" xfId="233" applyFont="1" applyFill="1" applyBorder="1"/>
    <xf numFmtId="0" fontId="53" fillId="0" borderId="9" xfId="233" applyBorder="1"/>
    <xf numFmtId="169" fontId="54" fillId="0" borderId="9" xfId="4" applyNumberFormat="1" applyFont="1" applyBorder="1"/>
    <xf numFmtId="169" fontId="54" fillId="9" borderId="9" xfId="4" applyNumberFormat="1" applyFont="1" applyFill="1" applyBorder="1"/>
    <xf numFmtId="0" fontId="0" fillId="0" borderId="9" xfId="0" applyBorder="1"/>
    <xf numFmtId="0" fontId="4" fillId="9" borderId="9" xfId="234" applyFont="1" applyFill="1" applyBorder="1"/>
    <xf numFmtId="0" fontId="4" fillId="9" borderId="36" xfId="234" applyFont="1" applyFill="1" applyBorder="1"/>
    <xf numFmtId="0" fontId="54" fillId="0" borderId="37" xfId="234" applyFont="1" applyBorder="1"/>
    <xf numFmtId="186" fontId="54" fillId="0" borderId="37" xfId="169" applyNumberFormat="1" applyFont="1" applyBorder="1"/>
    <xf numFmtId="186" fontId="54" fillId="0" borderId="37" xfId="234" applyNumberFormat="1" applyFont="1" applyBorder="1"/>
    <xf numFmtId="0" fontId="0" fillId="0" borderId="37" xfId="0" applyBorder="1"/>
    <xf numFmtId="171" fontId="11" fillId="0" borderId="0" xfId="167" applyNumberFormat="1" applyFont="1" applyFill="1" applyBorder="1" applyAlignment="1">
      <alignment horizontal="left" vertical="center"/>
    </xf>
    <xf numFmtId="0" fontId="0" fillId="0" borderId="4" xfId="0" applyBorder="1"/>
    <xf numFmtId="0" fontId="7" fillId="0" borderId="10" xfId="0" applyFont="1" applyBorder="1"/>
    <xf numFmtId="171" fontId="11" fillId="7" borderId="9" xfId="167" applyNumberFormat="1" applyFont="1" applyFill="1" applyBorder="1" applyAlignment="1">
      <alignment horizontal="left" vertical="center"/>
    </xf>
    <xf numFmtId="10" fontId="4" fillId="9" borderId="9" xfId="6" applyNumberFormat="1" applyFont="1" applyFill="1" applyBorder="1" applyAlignment="1">
      <alignment horizontal="center"/>
    </xf>
    <xf numFmtId="0" fontId="0" fillId="0" borderId="37" xfId="0" applyBorder="1" applyAlignment="1">
      <alignment horizontal="center"/>
    </xf>
    <xf numFmtId="174" fontId="54" fillId="24" borderId="0" xfId="235" applyNumberFormat="1" applyFont="1" applyFill="1" applyAlignment="1">
      <alignment horizontal="right"/>
    </xf>
    <xf numFmtId="0" fontId="53" fillId="0" borderId="11" xfId="233" applyBorder="1"/>
    <xf numFmtId="0" fontId="53" fillId="0" borderId="17" xfId="233" applyBorder="1"/>
    <xf numFmtId="171" fontId="53" fillId="0" borderId="17" xfId="233" applyNumberFormat="1" applyBorder="1"/>
    <xf numFmtId="171" fontId="58" fillId="9" borderId="17" xfId="167" applyNumberFormat="1" applyFont="1" applyFill="1" applyBorder="1"/>
    <xf numFmtId="171" fontId="58" fillId="0" borderId="17" xfId="167" applyNumberFormat="1" applyFont="1" applyFill="1" applyBorder="1"/>
    <xf numFmtId="10" fontId="4" fillId="30" borderId="0" xfId="6" applyNumberFormat="1" applyFont="1" applyFill="1" applyAlignment="1">
      <alignment horizontal="right"/>
    </xf>
    <xf numFmtId="174" fontId="54" fillId="30" borderId="0" xfId="235" applyNumberFormat="1" applyFont="1" applyFill="1" applyAlignment="1">
      <alignment horizontal="right"/>
    </xf>
    <xf numFmtId="10" fontId="4" fillId="24" borderId="0" xfId="6" applyNumberFormat="1" applyFont="1" applyFill="1" applyAlignment="1">
      <alignment horizontal="center"/>
    </xf>
    <xf numFmtId="10" fontId="4" fillId="32" borderId="0" xfId="6" applyNumberFormat="1" applyFont="1" applyFill="1" applyAlignment="1">
      <alignment horizontal="right"/>
    </xf>
    <xf numFmtId="174" fontId="54" fillId="32" borderId="0" xfId="235" applyNumberFormat="1" applyFont="1" applyFill="1" applyAlignment="1">
      <alignment horizontal="right"/>
    </xf>
    <xf numFmtId="0" fontId="10" fillId="0" borderId="0" xfId="0" applyFont="1"/>
    <xf numFmtId="0" fontId="0" fillId="0" borderId="10" xfId="0" applyBorder="1"/>
    <xf numFmtId="10" fontId="4" fillId="32" borderId="9" xfId="6" applyNumberFormat="1" applyFont="1" applyFill="1" applyBorder="1" applyAlignment="1">
      <alignment horizontal="center"/>
    </xf>
    <xf numFmtId="10" fontId="4" fillId="24" borderId="9" xfId="6" applyNumberFormat="1" applyFont="1" applyFill="1" applyBorder="1" applyAlignment="1">
      <alignment horizontal="center"/>
    </xf>
    <xf numFmtId="10" fontId="4" fillId="30" borderId="9" xfId="6" applyNumberFormat="1" applyFont="1" applyFill="1" applyBorder="1" applyAlignment="1">
      <alignment horizontal="center"/>
    </xf>
    <xf numFmtId="10" fontId="11" fillId="9" borderId="36" xfId="6" applyNumberFormat="1" applyFont="1" applyFill="1" applyBorder="1" applyAlignment="1">
      <alignment horizontal="center"/>
    </xf>
    <xf numFmtId="3" fontId="57" fillId="24" borderId="37" xfId="235" applyNumberFormat="1" applyFont="1" applyFill="1" applyBorder="1" applyAlignment="1">
      <alignment horizontal="right"/>
    </xf>
    <xf numFmtId="171" fontId="54" fillId="0" borderId="0" xfId="233" applyNumberFormat="1" applyFont="1"/>
    <xf numFmtId="171" fontId="13" fillId="24" borderId="0" xfId="233" applyNumberFormat="1" applyFont="1" applyFill="1"/>
    <xf numFmtId="1" fontId="13" fillId="24" borderId="0" xfId="233" applyNumberFormat="1" applyFont="1" applyFill="1"/>
    <xf numFmtId="1" fontId="4" fillId="24" borderId="0" xfId="233" applyNumberFormat="1" applyFont="1" applyFill="1"/>
    <xf numFmtId="0" fontId="7" fillId="0" borderId="4" xfId="0" applyFont="1" applyBorder="1"/>
    <xf numFmtId="171" fontId="4" fillId="24" borderId="9" xfId="233" applyNumberFormat="1" applyFont="1" applyFill="1" applyBorder="1"/>
    <xf numFmtId="171" fontId="13" fillId="24" borderId="9" xfId="233" applyNumberFormat="1" applyFont="1" applyFill="1" applyBorder="1"/>
    <xf numFmtId="10" fontId="65" fillId="24" borderId="0" xfId="274" applyNumberFormat="1" applyFont="1" applyFill="1" applyBorder="1"/>
    <xf numFmtId="174" fontId="65" fillId="24" borderId="0" xfId="0" applyNumberFormat="1" applyFont="1" applyFill="1" applyAlignment="1">
      <alignment horizontal="right"/>
    </xf>
    <xf numFmtId="10" fontId="65" fillId="24" borderId="0" xfId="274" quotePrefix="1" applyNumberFormat="1" applyFont="1" applyFill="1" applyBorder="1" applyAlignment="1">
      <alignment horizontal="right"/>
    </xf>
    <xf numFmtId="174" fontId="47" fillId="24" borderId="0" xfId="0" applyNumberFormat="1" applyFont="1" applyFill="1" applyAlignment="1">
      <alignment horizontal="right"/>
    </xf>
    <xf numFmtId="0" fontId="65" fillId="24" borderId="9" xfId="0" applyFont="1" applyFill="1" applyBorder="1"/>
    <xf numFmtId="174" fontId="65" fillId="24" borderId="17" xfId="0" applyNumberFormat="1" applyFont="1" applyFill="1" applyBorder="1" applyAlignment="1">
      <alignment horizontal="right"/>
    </xf>
    <xf numFmtId="0" fontId="47" fillId="24" borderId="9" xfId="0" applyFont="1" applyFill="1" applyBorder="1"/>
    <xf numFmtId="0" fontId="0" fillId="0" borderId="36" xfId="0" applyBorder="1"/>
    <xf numFmtId="171" fontId="11" fillId="7" borderId="2" xfId="167" applyNumberFormat="1" applyFont="1" applyFill="1" applyBorder="1" applyAlignment="1">
      <alignment horizontal="left" vertical="center"/>
    </xf>
    <xf numFmtId="171" fontId="11" fillId="7" borderId="2" xfId="167" applyNumberFormat="1" applyFont="1" applyFill="1" applyBorder="1" applyAlignment="1">
      <alignment horizontal="right" vertical="center"/>
    </xf>
    <xf numFmtId="0" fontId="7" fillId="29" borderId="4" xfId="0" applyFont="1" applyFill="1" applyBorder="1"/>
    <xf numFmtId="0" fontId="0" fillId="29" borderId="10" xfId="0" applyFill="1" applyBorder="1"/>
    <xf numFmtId="0" fontId="0" fillId="29" borderId="11" xfId="0" applyFill="1" applyBorder="1"/>
    <xf numFmtId="171" fontId="11" fillId="7" borderId="18" xfId="167" applyNumberFormat="1" applyFont="1" applyFill="1" applyBorder="1" applyAlignment="1">
      <alignment horizontal="left" vertical="center"/>
    </xf>
    <xf numFmtId="171" fontId="11" fillId="7" borderId="19" xfId="167" applyNumberFormat="1" applyFont="1" applyFill="1" applyBorder="1" applyAlignment="1">
      <alignment horizontal="left" vertical="center"/>
    </xf>
    <xf numFmtId="10" fontId="65" fillId="24" borderId="0" xfId="274" applyNumberFormat="1" applyFont="1" applyFill="1" applyBorder="1" applyAlignment="1">
      <alignment horizontal="right"/>
    </xf>
    <xf numFmtId="171" fontId="54" fillId="9" borderId="0" xfId="167" applyNumberFormat="1" applyFont="1" applyFill="1" applyBorder="1"/>
    <xf numFmtId="186" fontId="54" fillId="0" borderId="0" xfId="167" applyNumberFormat="1" applyFont="1"/>
    <xf numFmtId="186" fontId="54" fillId="0" borderId="0" xfId="0" applyNumberFormat="1" applyFont="1"/>
    <xf numFmtId="0" fontId="4" fillId="9" borderId="0" xfId="6" applyFont="1" applyFill="1"/>
    <xf numFmtId="3" fontId="4" fillId="9" borderId="0" xfId="0" applyNumberFormat="1" applyFont="1" applyFill="1"/>
    <xf numFmtId="1" fontId="4" fillId="9" borderId="0" xfId="0" applyNumberFormat="1" applyFont="1" applyFill="1"/>
    <xf numFmtId="0" fontId="4" fillId="0" borderId="9" xfId="0" applyFont="1" applyBorder="1"/>
    <xf numFmtId="170" fontId="11" fillId="7" borderId="10" xfId="167" applyNumberFormat="1" applyFont="1" applyFill="1" applyBorder="1" applyAlignment="1">
      <alignment horizontal="right" vertical="center"/>
    </xf>
    <xf numFmtId="170" fontId="11" fillId="7" borderId="10" xfId="167" applyNumberFormat="1" applyFont="1" applyFill="1" applyBorder="1" applyAlignment="1">
      <alignment horizontal="left" vertical="center"/>
    </xf>
    <xf numFmtId="171" fontId="11" fillId="7" borderId="10" xfId="167" applyNumberFormat="1" applyFont="1" applyFill="1" applyBorder="1" applyAlignment="1">
      <alignment horizontal="left" vertical="center"/>
    </xf>
    <xf numFmtId="170" fontId="11" fillId="7" borderId="11" xfId="167" applyNumberFormat="1" applyFont="1" applyFill="1" applyBorder="1" applyAlignment="1">
      <alignment vertical="center"/>
    </xf>
    <xf numFmtId="170" fontId="11" fillId="7" borderId="17" xfId="167" applyNumberFormat="1" applyFont="1" applyFill="1" applyBorder="1" applyAlignment="1">
      <alignment horizontal="right" vertical="center"/>
    </xf>
    <xf numFmtId="1" fontId="4" fillId="9" borderId="17" xfId="0" applyNumberFormat="1" applyFont="1" applyFill="1" applyBorder="1"/>
    <xf numFmtId="0" fontId="4" fillId="9" borderId="4" xfId="0" applyFont="1" applyFill="1" applyBorder="1"/>
    <xf numFmtId="0" fontId="11" fillId="9" borderId="30" xfId="233" applyFont="1" applyFill="1" applyBorder="1"/>
    <xf numFmtId="0" fontId="4" fillId="9" borderId="31" xfId="6" applyFont="1" applyFill="1" applyBorder="1"/>
    <xf numFmtId="3" fontId="11" fillId="9" borderId="31" xfId="0" applyNumberFormat="1" applyFont="1" applyFill="1" applyBorder="1"/>
    <xf numFmtId="1" fontId="11" fillId="9" borderId="31" xfId="0" applyNumberFormat="1" applyFont="1" applyFill="1" applyBorder="1"/>
    <xf numFmtId="1" fontId="11" fillId="9" borderId="32" xfId="0" applyNumberFormat="1" applyFont="1" applyFill="1" applyBorder="1"/>
    <xf numFmtId="174" fontId="53" fillId="24" borderId="0" xfId="0" applyNumberFormat="1" applyFont="1" applyFill="1" applyAlignment="1">
      <alignment horizontal="right"/>
    </xf>
    <xf numFmtId="174" fontId="47" fillId="24" borderId="17" xfId="0" applyNumberFormat="1" applyFont="1" applyFill="1" applyBorder="1" applyAlignment="1">
      <alignment horizontal="right"/>
    </xf>
    <xf numFmtId="170" fontId="11" fillId="33" borderId="0" xfId="167" applyNumberFormat="1" applyFont="1" applyFill="1" applyBorder="1" applyAlignment="1">
      <alignment vertical="center"/>
    </xf>
    <xf numFmtId="170" fontId="11" fillId="33" borderId="0" xfId="167" applyNumberFormat="1" applyFont="1" applyFill="1" applyBorder="1" applyAlignment="1">
      <alignment horizontal="right" vertical="center"/>
    </xf>
    <xf numFmtId="171" fontId="11" fillId="33" borderId="0" xfId="167" applyNumberFormat="1" applyFont="1" applyFill="1" applyBorder="1" applyAlignment="1">
      <alignment horizontal="right" vertical="center"/>
    </xf>
    <xf numFmtId="0" fontId="0" fillId="33" borderId="1" xfId="0" applyFill="1" applyBorder="1"/>
    <xf numFmtId="0" fontId="0" fillId="33" borderId="2" xfId="0" applyFill="1" applyBorder="1"/>
    <xf numFmtId="0" fontId="0" fillId="33" borderId="2" xfId="0" applyFill="1" applyBorder="1" applyAlignment="1">
      <alignment horizontal="right"/>
    </xf>
    <xf numFmtId="0" fontId="66" fillId="33" borderId="2" xfId="0" applyFont="1" applyFill="1" applyBorder="1" applyAlignment="1">
      <alignment horizontal="right"/>
    </xf>
    <xf numFmtId="0" fontId="66" fillId="33" borderId="12" xfId="0" applyFont="1" applyFill="1" applyBorder="1" applyAlignment="1">
      <alignment horizontal="right"/>
    </xf>
    <xf numFmtId="10" fontId="55" fillId="24" borderId="0" xfId="274" applyNumberFormat="1" applyFont="1" applyFill="1" applyBorder="1"/>
    <xf numFmtId="0" fontId="55" fillId="24" borderId="1" xfId="0" applyFont="1" applyFill="1" applyBorder="1"/>
    <xf numFmtId="0" fontId="0" fillId="24" borderId="2" xfId="0" applyFill="1" applyBorder="1"/>
    <xf numFmtId="10" fontId="55" fillId="24" borderId="2" xfId="274" applyNumberFormat="1" applyFont="1" applyFill="1" applyBorder="1"/>
    <xf numFmtId="0" fontId="65" fillId="24" borderId="0" xfId="0" applyFont="1" applyFill="1"/>
    <xf numFmtId="174" fontId="65" fillId="24" borderId="7" xfId="0" applyNumberFormat="1" applyFont="1" applyFill="1" applyBorder="1" applyAlignment="1">
      <alignment horizontal="right"/>
    </xf>
    <xf numFmtId="10" fontId="55" fillId="24" borderId="0" xfId="274" quotePrefix="1" applyNumberFormat="1" applyFont="1" applyFill="1" applyBorder="1" applyAlignment="1">
      <alignment horizontal="right"/>
    </xf>
    <xf numFmtId="170" fontId="11" fillId="33" borderId="9" xfId="167" applyNumberFormat="1" applyFont="1" applyFill="1" applyBorder="1" applyAlignment="1">
      <alignment vertical="center"/>
    </xf>
    <xf numFmtId="170" fontId="11" fillId="33" borderId="17" xfId="167" applyNumberFormat="1" applyFont="1" applyFill="1" applyBorder="1" applyAlignment="1">
      <alignment horizontal="right" vertical="center"/>
    </xf>
    <xf numFmtId="10" fontId="55" fillId="24" borderId="0" xfId="274" quotePrefix="1" applyNumberFormat="1" applyFont="1" applyFill="1" applyBorder="1" applyAlignment="1">
      <alignment horizontal="center"/>
    </xf>
    <xf numFmtId="10" fontId="55" fillId="24" borderId="0" xfId="274" applyNumberFormat="1" applyFont="1" applyFill="1" applyBorder="1" applyAlignment="1">
      <alignment horizontal="center"/>
    </xf>
    <xf numFmtId="174" fontId="3" fillId="24" borderId="0" xfId="0" applyNumberFormat="1" applyFont="1" applyFill="1" applyAlignment="1">
      <alignment horizontal="right"/>
    </xf>
    <xf numFmtId="174" fontId="53" fillId="24" borderId="7" xfId="0" applyNumberFormat="1" applyFont="1" applyFill="1" applyBorder="1" applyAlignment="1">
      <alignment horizontal="right"/>
    </xf>
    <xf numFmtId="174" fontId="55" fillId="24" borderId="12" xfId="0" applyNumberFormat="1" applyFont="1" applyFill="1" applyBorder="1" applyAlignment="1">
      <alignment horizontal="right"/>
    </xf>
    <xf numFmtId="174" fontId="55" fillId="24" borderId="2" xfId="0" applyNumberFormat="1" applyFont="1" applyFill="1" applyBorder="1" applyAlignment="1">
      <alignment horizontal="right"/>
    </xf>
    <xf numFmtId="171" fontId="3" fillId="0" borderId="7" xfId="0" applyNumberFormat="1" applyFont="1" applyBorder="1" applyAlignment="1">
      <alignment horizontal="right" vertical="top"/>
    </xf>
    <xf numFmtId="0" fontId="0" fillId="24" borderId="7" xfId="0" applyFill="1" applyBorder="1" applyAlignment="1">
      <alignment horizontal="right"/>
    </xf>
    <xf numFmtId="0" fontId="55" fillId="33" borderId="4" xfId="0" applyFont="1" applyFill="1" applyBorder="1"/>
    <xf numFmtId="0" fontId="55" fillId="33" borderId="10" xfId="0" applyFont="1" applyFill="1" applyBorder="1"/>
    <xf numFmtId="0" fontId="55" fillId="33" borderId="11" xfId="0" applyFont="1" applyFill="1" applyBorder="1"/>
    <xf numFmtId="170" fontId="7" fillId="33" borderId="0" xfId="167" applyNumberFormat="1" applyFont="1" applyFill="1" applyBorder="1" applyAlignment="1">
      <alignment vertical="center"/>
    </xf>
    <xf numFmtId="170" fontId="7" fillId="33" borderId="0" xfId="167" applyNumberFormat="1" applyFont="1" applyFill="1" applyBorder="1" applyAlignment="1">
      <alignment horizontal="right" vertical="center"/>
    </xf>
    <xf numFmtId="170" fontId="7" fillId="33" borderId="0" xfId="167" applyNumberFormat="1" applyFont="1" applyFill="1" applyBorder="1" applyAlignment="1">
      <alignment horizontal="left" vertical="center"/>
    </xf>
    <xf numFmtId="171" fontId="7" fillId="33" borderId="0" xfId="167" applyNumberFormat="1" applyFont="1" applyFill="1" applyBorder="1" applyAlignment="1">
      <alignment horizontal="left" vertical="center"/>
    </xf>
    <xf numFmtId="0" fontId="47" fillId="9" borderId="0" xfId="234" applyFont="1" applyFill="1"/>
    <xf numFmtId="10" fontId="47" fillId="9" borderId="0" xfId="6" applyNumberFormat="1" applyFont="1" applyFill="1" applyAlignment="1">
      <alignment horizontal="right"/>
    </xf>
    <xf numFmtId="171" fontId="47" fillId="9" borderId="0" xfId="234" applyNumberFormat="1" applyFont="1" applyFill="1"/>
    <xf numFmtId="171" fontId="47" fillId="24" borderId="0" xfId="234" applyNumberFormat="1" applyFont="1" applyFill="1"/>
    <xf numFmtId="10" fontId="47" fillId="9" borderId="0" xfId="6" applyNumberFormat="1" applyFont="1" applyFill="1"/>
    <xf numFmtId="0" fontId="65" fillId="0" borderId="0" xfId="234" applyFont="1"/>
    <xf numFmtId="186" fontId="65" fillId="0" borderId="0" xfId="169" applyNumberFormat="1" applyFont="1"/>
    <xf numFmtId="186" fontId="65" fillId="0" borderId="0" xfId="234" applyNumberFormat="1" applyFont="1"/>
    <xf numFmtId="0" fontId="47" fillId="0" borderId="9" xfId="234" applyFont="1" applyBorder="1"/>
    <xf numFmtId="171" fontId="47" fillId="9" borderId="17" xfId="234" applyNumberFormat="1" applyFont="1" applyFill="1" applyBorder="1"/>
    <xf numFmtId="0" fontId="47" fillId="9" borderId="9" xfId="234" applyFont="1" applyFill="1" applyBorder="1"/>
    <xf numFmtId="0" fontId="47" fillId="24" borderId="9" xfId="234" applyFont="1" applyFill="1" applyBorder="1"/>
    <xf numFmtId="10" fontId="47" fillId="24" borderId="0" xfId="6" applyNumberFormat="1" applyFont="1" applyFill="1" applyAlignment="1">
      <alignment horizontal="right"/>
    </xf>
    <xf numFmtId="174" fontId="53" fillId="0" borderId="7" xfId="0" applyNumberFormat="1" applyFont="1" applyBorder="1" applyAlignment="1">
      <alignment horizontal="right"/>
    </xf>
    <xf numFmtId="171" fontId="4" fillId="24" borderId="0" xfId="242" applyNumberFormat="1" applyFont="1" applyFill="1"/>
    <xf numFmtId="0" fontId="4" fillId="0" borderId="9" xfId="242" applyFont="1" applyBorder="1"/>
    <xf numFmtId="171" fontId="4" fillId="9" borderId="17" xfId="242" applyNumberFormat="1" applyFont="1" applyFill="1" applyBorder="1"/>
    <xf numFmtId="0" fontId="4" fillId="9" borderId="9" xfId="242" applyFont="1" applyFill="1" applyBorder="1"/>
    <xf numFmtId="0" fontId="4" fillId="24" borderId="9" xfId="242" applyFont="1" applyFill="1" applyBorder="1"/>
    <xf numFmtId="170" fontId="7" fillId="33" borderId="4" xfId="167" applyNumberFormat="1" applyFont="1" applyFill="1" applyBorder="1" applyAlignment="1">
      <alignment vertical="center"/>
    </xf>
    <xf numFmtId="170" fontId="7" fillId="33" borderId="10" xfId="167" applyNumberFormat="1" applyFont="1" applyFill="1" applyBorder="1" applyAlignment="1">
      <alignment horizontal="right" vertical="center"/>
    </xf>
    <xf numFmtId="170" fontId="7" fillId="33" borderId="10" xfId="167" applyNumberFormat="1" applyFont="1" applyFill="1" applyBorder="1" applyAlignment="1">
      <alignment horizontal="left" vertical="center"/>
    </xf>
    <xf numFmtId="171" fontId="7" fillId="33" borderId="10" xfId="167" applyNumberFormat="1" applyFont="1" applyFill="1" applyBorder="1" applyAlignment="1">
      <alignment horizontal="left" vertical="center"/>
    </xf>
    <xf numFmtId="170" fontId="11" fillId="33" borderId="11" xfId="167" applyNumberFormat="1" applyFont="1" applyFill="1" applyBorder="1" applyAlignment="1">
      <alignment vertical="center"/>
    </xf>
    <xf numFmtId="171" fontId="4" fillId="9" borderId="2" xfId="242" applyNumberFormat="1" applyFont="1" applyFill="1" applyBorder="1"/>
    <xf numFmtId="171" fontId="4" fillId="24" borderId="2" xfId="242" applyNumberFormat="1" applyFont="1" applyFill="1" applyBorder="1"/>
    <xf numFmtId="171" fontId="4" fillId="9" borderId="19" xfId="242" applyNumberFormat="1" applyFont="1" applyFill="1" applyBorder="1"/>
    <xf numFmtId="3" fontId="4" fillId="9" borderId="37" xfId="242" applyNumberFormat="1" applyFont="1" applyFill="1" applyBorder="1"/>
    <xf numFmtId="1" fontId="4" fillId="9" borderId="37" xfId="242" applyNumberFormat="1" applyFont="1" applyFill="1" applyBorder="1"/>
    <xf numFmtId="1" fontId="4" fillId="9" borderId="38" xfId="242" applyNumberFormat="1" applyFont="1" applyFill="1" applyBorder="1"/>
    <xf numFmtId="174" fontId="67" fillId="24" borderId="0" xfId="218" applyNumberFormat="1" applyFont="1" applyFill="1" applyAlignment="1">
      <alignment horizontal="right"/>
    </xf>
    <xf numFmtId="174" fontId="53" fillId="24" borderId="0" xfId="218" applyNumberFormat="1" applyFill="1" applyAlignment="1">
      <alignment horizontal="right"/>
    </xf>
    <xf numFmtId="174" fontId="55" fillId="24" borderId="2" xfId="218" applyNumberFormat="1" applyFont="1" applyFill="1" applyBorder="1" applyAlignment="1">
      <alignment horizontal="right"/>
    </xf>
    <xf numFmtId="174" fontId="55" fillId="24" borderId="0" xfId="0" applyNumberFormat="1" applyFont="1" applyFill="1" applyAlignment="1">
      <alignment horizontal="right"/>
    </xf>
    <xf numFmtId="10" fontId="55" fillId="0" borderId="0" xfId="274" applyNumberFormat="1" applyFont="1" applyFill="1" applyBorder="1" applyAlignment="1">
      <alignment horizontal="center"/>
    </xf>
    <xf numFmtId="10" fontId="55" fillId="0" borderId="0" xfId="274" quotePrefix="1" applyNumberFormat="1" applyFont="1" applyFill="1" applyBorder="1" applyAlignment="1">
      <alignment horizontal="right"/>
    </xf>
    <xf numFmtId="174" fontId="65" fillId="24" borderId="0" xfId="0" applyNumberFormat="1" applyFont="1" applyFill="1" applyAlignment="1">
      <alignment horizontal="left"/>
    </xf>
    <xf numFmtId="10" fontId="55" fillId="0" borderId="0" xfId="274" quotePrefix="1" applyNumberFormat="1" applyFont="1" applyFill="1" applyBorder="1" applyAlignment="1">
      <alignment horizontal="center"/>
    </xf>
    <xf numFmtId="0" fontId="68" fillId="33" borderId="10" xfId="0" applyFont="1" applyFill="1" applyBorder="1"/>
    <xf numFmtId="0" fontId="55" fillId="33" borderId="10" xfId="0" applyFont="1" applyFill="1" applyBorder="1" applyAlignment="1">
      <alignment horizontal="left"/>
    </xf>
    <xf numFmtId="0" fontId="68" fillId="33" borderId="10" xfId="0" applyFont="1" applyFill="1" applyBorder="1" applyAlignment="1">
      <alignment horizontal="left"/>
    </xf>
    <xf numFmtId="0" fontId="68" fillId="33" borderId="11" xfId="0" applyFont="1" applyFill="1" applyBorder="1" applyAlignment="1">
      <alignment horizontal="left"/>
    </xf>
    <xf numFmtId="0" fontId="0" fillId="33" borderId="18" xfId="0" applyFill="1" applyBorder="1"/>
    <xf numFmtId="0" fontId="66" fillId="33" borderId="19" xfId="0" applyFont="1" applyFill="1" applyBorder="1" applyAlignment="1">
      <alignment horizontal="right"/>
    </xf>
    <xf numFmtId="0" fontId="55" fillId="24" borderId="9" xfId="0" applyFont="1" applyFill="1" applyBorder="1"/>
    <xf numFmtId="174" fontId="55" fillId="24" borderId="17" xfId="218" applyNumberFormat="1" applyFont="1" applyFill="1" applyBorder="1" applyAlignment="1">
      <alignment horizontal="right"/>
    </xf>
    <xf numFmtId="0" fontId="55" fillId="24" borderId="18" xfId="0" applyFont="1" applyFill="1" applyBorder="1"/>
    <xf numFmtId="174" fontId="55" fillId="24" borderId="19" xfId="218" applyNumberFormat="1" applyFont="1" applyFill="1" applyBorder="1" applyAlignment="1">
      <alignment horizontal="right"/>
    </xf>
    <xf numFmtId="174" fontId="55" fillId="24" borderId="17" xfId="0" applyNumberFormat="1" applyFont="1" applyFill="1" applyBorder="1" applyAlignment="1">
      <alignment horizontal="right"/>
    </xf>
    <xf numFmtId="174" fontId="53" fillId="0" borderId="17" xfId="0" applyNumberFormat="1" applyFont="1" applyBorder="1" applyAlignment="1">
      <alignment horizontal="right"/>
    </xf>
    <xf numFmtId="0" fontId="53" fillId="0" borderId="0" xfId="243"/>
    <xf numFmtId="0" fontId="55" fillId="24" borderId="5" xfId="0" applyFont="1" applyFill="1" applyBorder="1"/>
    <xf numFmtId="174" fontId="67" fillId="24" borderId="0" xfId="0" applyNumberFormat="1" applyFont="1" applyFill="1" applyAlignment="1">
      <alignment horizontal="right"/>
    </xf>
    <xf numFmtId="174" fontId="55" fillId="24" borderId="7" xfId="0" applyNumberFormat="1" applyFont="1" applyFill="1" applyBorder="1" applyAlignment="1">
      <alignment horizontal="right"/>
    </xf>
    <xf numFmtId="0" fontId="65" fillId="24" borderId="5" xfId="0" applyFont="1" applyFill="1" applyBorder="1"/>
    <xf numFmtId="10" fontId="55" fillId="24" borderId="0" xfId="274" applyNumberFormat="1" applyFont="1" applyFill="1" applyBorder="1" applyAlignment="1">
      <alignment horizontal="right"/>
    </xf>
    <xf numFmtId="0" fontId="7" fillId="33" borderId="1" xfId="0" applyFont="1" applyFill="1" applyBorder="1"/>
    <xf numFmtId="0" fontId="55" fillId="33" borderId="0" xfId="0" applyFont="1" applyFill="1"/>
    <xf numFmtId="171" fontId="3" fillId="24" borderId="0" xfId="243" applyNumberFormat="1" applyFont="1" applyFill="1"/>
    <xf numFmtId="171" fontId="53" fillId="0" borderId="0" xfId="243" applyNumberFormat="1"/>
    <xf numFmtId="174" fontId="53" fillId="24" borderId="0" xfId="243" applyNumberFormat="1" applyFill="1"/>
    <xf numFmtId="169" fontId="53" fillId="0" borderId="0" xfId="4" applyNumberFormat="1" applyFont="1"/>
    <xf numFmtId="170" fontId="55" fillId="9" borderId="0" xfId="167" applyNumberFormat="1" applyFont="1" applyFill="1" applyBorder="1"/>
    <xf numFmtId="171" fontId="55" fillId="9" borderId="0" xfId="167" applyNumberFormat="1" applyFont="1" applyFill="1" applyBorder="1"/>
    <xf numFmtId="171" fontId="69" fillId="9" borderId="0" xfId="167" applyNumberFormat="1" applyFont="1" applyFill="1" applyBorder="1"/>
    <xf numFmtId="171" fontId="53" fillId="0" borderId="0" xfId="4" applyNumberFormat="1" applyFont="1"/>
    <xf numFmtId="171" fontId="55" fillId="0" borderId="0" xfId="167" applyNumberFormat="1" applyFont="1" applyFill="1" applyBorder="1"/>
    <xf numFmtId="171" fontId="69" fillId="0" borderId="0" xfId="167" applyNumberFormat="1" applyFont="1" applyFill="1" applyBorder="1"/>
    <xf numFmtId="169" fontId="53" fillId="9" borderId="0" xfId="4" applyNumberFormat="1" applyFont="1" applyFill="1"/>
    <xf numFmtId="171" fontId="53" fillId="9" borderId="0" xfId="4" applyNumberFormat="1" applyFont="1" applyFill="1"/>
    <xf numFmtId="171" fontId="7" fillId="33" borderId="0" xfId="167" applyNumberFormat="1" applyFont="1" applyFill="1" applyBorder="1" applyAlignment="1">
      <alignment horizontal="right" vertical="center"/>
    </xf>
    <xf numFmtId="10" fontId="7" fillId="9" borderId="0" xfId="6" applyNumberFormat="1" applyFont="1" applyFill="1" applyAlignment="1">
      <alignment horizontal="left"/>
    </xf>
    <xf numFmtId="0" fontId="7" fillId="0" borderId="0" xfId="243" applyFont="1"/>
    <xf numFmtId="0" fontId="7" fillId="9" borderId="0" xfId="243" applyFont="1" applyFill="1"/>
    <xf numFmtId="0" fontId="7" fillId="24" borderId="0" xfId="243" applyFont="1" applyFill="1"/>
    <xf numFmtId="0" fontId="7" fillId="33" borderId="2" xfId="0" applyFont="1" applyFill="1" applyBorder="1"/>
    <xf numFmtId="0" fontId="7" fillId="33" borderId="2" xfId="0" applyFont="1" applyFill="1" applyBorder="1" applyAlignment="1">
      <alignment horizontal="right"/>
    </xf>
    <xf numFmtId="0" fontId="68" fillId="33" borderId="2" xfId="0" applyFont="1" applyFill="1" applyBorder="1" applyAlignment="1">
      <alignment horizontal="right"/>
    </xf>
    <xf numFmtId="0" fontId="68" fillId="33" borderId="12" xfId="0" applyFont="1" applyFill="1" applyBorder="1" applyAlignment="1">
      <alignment horizontal="right"/>
    </xf>
    <xf numFmtId="171" fontId="4" fillId="24" borderId="0" xfId="241" applyNumberFormat="1" applyFont="1" applyFill="1"/>
    <xf numFmtId="171" fontId="47" fillId="9" borderId="0" xfId="241" applyNumberFormat="1" applyFont="1" applyFill="1"/>
    <xf numFmtId="171" fontId="47" fillId="24" borderId="0" xfId="241" applyNumberFormat="1" applyFont="1" applyFill="1"/>
    <xf numFmtId="10" fontId="67" fillId="24" borderId="0" xfId="274" applyNumberFormat="1" applyFont="1" applyFill="1" applyBorder="1"/>
    <xf numFmtId="10" fontId="67" fillId="24" borderId="2" xfId="274" applyNumberFormat="1" applyFont="1" applyFill="1" applyBorder="1"/>
    <xf numFmtId="10" fontId="67" fillId="24" borderId="0" xfId="274" applyNumberFormat="1" applyFont="1" applyFill="1" applyBorder="1" applyAlignment="1">
      <alignment horizontal="right"/>
    </xf>
    <xf numFmtId="10" fontId="67" fillId="24" borderId="0" xfId="274" quotePrefix="1" applyNumberFormat="1" applyFont="1" applyFill="1" applyBorder="1" applyAlignment="1">
      <alignment horizontal="right"/>
    </xf>
    <xf numFmtId="10" fontId="32" fillId="9" borderId="0" xfId="6" applyNumberFormat="1" applyFont="1" applyFill="1" applyAlignment="1">
      <alignment horizontal="right"/>
    </xf>
    <xf numFmtId="10" fontId="32" fillId="9" borderId="0" xfId="6" applyNumberFormat="1" applyFont="1" applyFill="1"/>
    <xf numFmtId="170" fontId="11" fillId="33" borderId="0" xfId="167" applyNumberFormat="1" applyFont="1" applyFill="1" applyBorder="1" applyAlignment="1">
      <alignment horizontal="left" vertical="center"/>
    </xf>
    <xf numFmtId="171" fontId="11" fillId="33" borderId="0" xfId="167" applyNumberFormat="1" applyFont="1" applyFill="1" applyBorder="1" applyAlignment="1">
      <alignment horizontal="left" vertical="center"/>
    </xf>
    <xf numFmtId="0" fontId="70" fillId="33" borderId="5" xfId="0" applyFont="1" applyFill="1" applyBorder="1"/>
    <xf numFmtId="0" fontId="53" fillId="0" borderId="0" xfId="245"/>
    <xf numFmtId="0" fontId="54" fillId="0" borderId="0" xfId="245" applyFont="1"/>
    <xf numFmtId="186" fontId="54" fillId="0" borderId="0" xfId="171" applyNumberFormat="1" applyFont="1" applyBorder="1"/>
    <xf numFmtId="186" fontId="54" fillId="0" borderId="0" xfId="245" applyNumberFormat="1" applyFont="1"/>
    <xf numFmtId="171" fontId="54" fillId="0" borderId="0" xfId="245" applyNumberFormat="1" applyFont="1"/>
    <xf numFmtId="0" fontId="3" fillId="0" borderId="5" xfId="0" applyFont="1" applyBorder="1"/>
    <xf numFmtId="170" fontId="7" fillId="33" borderId="5" xfId="167" applyNumberFormat="1" applyFont="1" applyFill="1" applyBorder="1" applyAlignment="1">
      <alignment vertical="center"/>
    </xf>
    <xf numFmtId="171" fontId="53" fillId="0" borderId="7" xfId="245" applyNumberFormat="1" applyBorder="1"/>
    <xf numFmtId="0" fontId="4" fillId="9" borderId="5" xfId="245" applyFont="1" applyFill="1" applyBorder="1"/>
    <xf numFmtId="0" fontId="53" fillId="0" borderId="7" xfId="245" applyBorder="1"/>
    <xf numFmtId="174" fontId="53" fillId="24" borderId="7" xfId="245" applyNumberFormat="1" applyFill="1" applyBorder="1"/>
    <xf numFmtId="0" fontId="53" fillId="0" borderId="5" xfId="245" applyBorder="1"/>
    <xf numFmtId="169" fontId="54" fillId="0" borderId="5" xfId="4" applyNumberFormat="1" applyFont="1" applyBorder="1"/>
    <xf numFmtId="171" fontId="58" fillId="9" borderId="7" xfId="167" applyNumberFormat="1" applyFont="1" applyFill="1" applyBorder="1"/>
    <xf numFmtId="171" fontId="58" fillId="0" borderId="7" xfId="167" applyNumberFormat="1" applyFont="1" applyFill="1" applyBorder="1"/>
    <xf numFmtId="169" fontId="54" fillId="9" borderId="5" xfId="4" applyNumberFormat="1" applyFont="1" applyFill="1" applyBorder="1"/>
    <xf numFmtId="170" fontId="11" fillId="33" borderId="5" xfId="167" applyNumberFormat="1" applyFont="1" applyFill="1" applyBorder="1" applyAlignment="1">
      <alignment vertical="center"/>
    </xf>
    <xf numFmtId="169" fontId="54" fillId="0" borderId="1" xfId="4" applyNumberFormat="1" applyFont="1" applyBorder="1"/>
    <xf numFmtId="170" fontId="57" fillId="9" borderId="2" xfId="167" applyNumberFormat="1" applyFont="1" applyFill="1" applyBorder="1"/>
    <xf numFmtId="171" fontId="57" fillId="9" borderId="2" xfId="167" applyNumberFormat="1" applyFont="1" applyFill="1" applyBorder="1"/>
    <xf numFmtId="0" fontId="47" fillId="0" borderId="5" xfId="245" applyFont="1" applyBorder="1"/>
    <xf numFmtId="171" fontId="47" fillId="24" borderId="0" xfId="245" applyNumberFormat="1" applyFont="1" applyFill="1"/>
    <xf numFmtId="0" fontId="47" fillId="9" borderId="5" xfId="245" applyFont="1" applyFill="1" applyBorder="1"/>
    <xf numFmtId="0" fontId="47" fillId="24" borderId="5" xfId="245" applyFont="1" applyFill="1" applyBorder="1"/>
    <xf numFmtId="170" fontId="47" fillId="9" borderId="5" xfId="167" applyNumberFormat="1" applyFont="1" applyFill="1" applyBorder="1" applyAlignment="1">
      <alignment horizontal="left"/>
    </xf>
    <xf numFmtId="170" fontId="32" fillId="9" borderId="0" xfId="167" applyNumberFormat="1" applyFont="1" applyFill="1" applyBorder="1"/>
    <xf numFmtId="1" fontId="47" fillId="9" borderId="0" xfId="245" applyNumberFormat="1" applyFont="1" applyFill="1"/>
    <xf numFmtId="3" fontId="47" fillId="9" borderId="0" xfId="245" applyNumberFormat="1" applyFont="1" applyFill="1"/>
    <xf numFmtId="170" fontId="48" fillId="9" borderId="0" xfId="167" applyNumberFormat="1" applyFont="1" applyFill="1" applyBorder="1"/>
    <xf numFmtId="0" fontId="32" fillId="9" borderId="5" xfId="245" applyFont="1" applyFill="1" applyBorder="1"/>
    <xf numFmtId="0" fontId="47" fillId="9" borderId="0" xfId="6" applyFont="1" applyFill="1"/>
    <xf numFmtId="3" fontId="32" fillId="9" borderId="0" xfId="245" applyNumberFormat="1" applyFont="1" applyFill="1"/>
    <xf numFmtId="1" fontId="32" fillId="9" borderId="0" xfId="245" applyNumberFormat="1" applyFont="1" applyFill="1"/>
    <xf numFmtId="0" fontId="53" fillId="0" borderId="0" xfId="246"/>
    <xf numFmtId="171" fontId="4" fillId="24" borderId="0" xfId="246" applyNumberFormat="1" applyFont="1" applyFill="1"/>
    <xf numFmtId="171" fontId="53" fillId="0" borderId="0" xfId="246" applyNumberFormat="1"/>
    <xf numFmtId="0" fontId="4" fillId="9" borderId="0" xfId="246" applyFont="1" applyFill="1"/>
    <xf numFmtId="174" fontId="53" fillId="24" borderId="0" xfId="246" applyNumberFormat="1" applyFill="1"/>
    <xf numFmtId="0" fontId="54" fillId="0" borderId="0" xfId="246" applyFont="1"/>
    <xf numFmtId="186" fontId="54" fillId="0" borderId="0" xfId="172" applyNumberFormat="1" applyFont="1"/>
    <xf numFmtId="186" fontId="54" fillId="0" borderId="0" xfId="246" applyNumberFormat="1" applyFont="1"/>
    <xf numFmtId="171" fontId="54" fillId="0" borderId="0" xfId="246" applyNumberFormat="1" applyFont="1"/>
    <xf numFmtId="0" fontId="4" fillId="0" borderId="9" xfId="246" applyFont="1" applyBorder="1"/>
    <xf numFmtId="171" fontId="4" fillId="9" borderId="17" xfId="246" applyNumberFormat="1" applyFont="1" applyFill="1" applyBorder="1"/>
    <xf numFmtId="0" fontId="4" fillId="9" borderId="9" xfId="246" applyFont="1" applyFill="1" applyBorder="1"/>
    <xf numFmtId="0" fontId="4" fillId="24" borderId="9" xfId="246" applyFont="1" applyFill="1" applyBorder="1"/>
    <xf numFmtId="170" fontId="11" fillId="33" borderId="4" xfId="167" applyNumberFormat="1" applyFont="1" applyFill="1" applyBorder="1" applyAlignment="1">
      <alignment vertical="center"/>
    </xf>
    <xf numFmtId="170" fontId="11" fillId="33" borderId="10" xfId="167" applyNumberFormat="1" applyFont="1" applyFill="1" applyBorder="1" applyAlignment="1">
      <alignment horizontal="right" vertical="center"/>
    </xf>
    <xf numFmtId="170" fontId="11" fillId="33" borderId="10" xfId="167" applyNumberFormat="1" applyFont="1" applyFill="1" applyBorder="1" applyAlignment="1">
      <alignment horizontal="left" vertical="center"/>
    </xf>
    <xf numFmtId="171" fontId="11" fillId="33" borderId="10" xfId="167" applyNumberFormat="1" applyFont="1" applyFill="1" applyBorder="1" applyAlignment="1">
      <alignment horizontal="left" vertical="center"/>
    </xf>
    <xf numFmtId="0" fontId="4" fillId="0" borderId="0" xfId="246" applyFont="1"/>
    <xf numFmtId="0" fontId="4" fillId="24" borderId="0" xfId="246" applyFont="1" applyFill="1"/>
    <xf numFmtId="186" fontId="54" fillId="0" borderId="0" xfId="173" applyNumberFormat="1" applyFont="1"/>
    <xf numFmtId="187" fontId="0" fillId="0" borderId="0" xfId="273" applyNumberFormat="1" applyFont="1"/>
    <xf numFmtId="10" fontId="0" fillId="0" borderId="0" xfId="273" applyNumberFormat="1" applyFont="1"/>
    <xf numFmtId="186" fontId="11" fillId="33" borderId="0" xfId="167" applyNumberFormat="1" applyFont="1" applyFill="1" applyBorder="1" applyAlignment="1">
      <alignment horizontal="right" vertical="center"/>
    </xf>
    <xf numFmtId="170" fontId="11" fillId="9" borderId="39" xfId="167" applyNumberFormat="1" applyFont="1" applyFill="1" applyBorder="1" applyAlignment="1">
      <alignment horizontal="left"/>
    </xf>
    <xf numFmtId="170" fontId="11" fillId="9" borderId="40" xfId="167" applyNumberFormat="1" applyFont="1" applyFill="1" applyBorder="1"/>
    <xf numFmtId="1" fontId="4" fillId="9" borderId="40" xfId="246" applyNumberFormat="1" applyFont="1" applyFill="1" applyBorder="1"/>
    <xf numFmtId="3" fontId="4" fillId="9" borderId="41" xfId="246" applyNumberFormat="1" applyFont="1" applyFill="1" applyBorder="1"/>
    <xf numFmtId="170" fontId="4" fillId="9" borderId="42" xfId="167" applyNumberFormat="1" applyFont="1" applyFill="1" applyBorder="1" applyAlignment="1">
      <alignment horizontal="left"/>
    </xf>
    <xf numFmtId="0" fontId="11" fillId="9" borderId="39" xfId="246" applyFont="1" applyFill="1" applyBorder="1"/>
    <xf numFmtId="0" fontId="11" fillId="9" borderId="40" xfId="6" applyFont="1" applyFill="1" applyBorder="1"/>
    <xf numFmtId="3" fontId="11" fillId="9" borderId="40" xfId="246" applyNumberFormat="1" applyFont="1" applyFill="1" applyBorder="1"/>
    <xf numFmtId="1" fontId="11" fillId="9" borderId="40" xfId="246" applyNumberFormat="1" applyFont="1" applyFill="1" applyBorder="1"/>
    <xf numFmtId="1" fontId="11" fillId="9" borderId="41" xfId="246" applyNumberFormat="1" applyFont="1" applyFill="1" applyBorder="1"/>
    <xf numFmtId="170" fontId="47" fillId="9" borderId="39" xfId="167" applyNumberFormat="1" applyFont="1" applyFill="1" applyBorder="1" applyAlignment="1">
      <alignment horizontal="left"/>
    </xf>
    <xf numFmtId="170" fontId="32" fillId="9" borderId="40" xfId="167" applyNumberFormat="1" applyFont="1" applyFill="1" applyBorder="1"/>
    <xf numFmtId="1" fontId="47" fillId="9" borderId="40" xfId="234" applyNumberFormat="1" applyFont="1" applyFill="1" applyBorder="1"/>
    <xf numFmtId="3" fontId="47" fillId="9" borderId="41" xfId="234" applyNumberFormat="1" applyFont="1" applyFill="1" applyBorder="1"/>
    <xf numFmtId="170" fontId="47" fillId="9" borderId="42" xfId="167" applyNumberFormat="1" applyFont="1" applyFill="1" applyBorder="1" applyAlignment="1">
      <alignment horizontal="left"/>
    </xf>
    <xf numFmtId="0" fontId="32" fillId="9" borderId="42" xfId="234" applyFont="1" applyFill="1" applyBorder="1"/>
    <xf numFmtId="0" fontId="47" fillId="9" borderId="39" xfId="234" applyFont="1" applyFill="1" applyBorder="1"/>
    <xf numFmtId="0" fontId="65" fillId="0" borderId="40" xfId="234" applyFont="1" applyBorder="1"/>
    <xf numFmtId="0" fontId="55" fillId="24" borderId="42" xfId="0" applyFont="1" applyFill="1" applyBorder="1"/>
    <xf numFmtId="0" fontId="55" fillId="24" borderId="39" xfId="0" applyFont="1" applyFill="1" applyBorder="1"/>
    <xf numFmtId="0" fontId="55" fillId="24" borderId="40" xfId="0" applyFont="1" applyFill="1" applyBorder="1"/>
    <xf numFmtId="3" fontId="55" fillId="24" borderId="40" xfId="0" applyNumberFormat="1" applyFont="1" applyFill="1" applyBorder="1" applyAlignment="1">
      <alignment horizontal="right"/>
    </xf>
    <xf numFmtId="3" fontId="55" fillId="24" borderId="41" xfId="0" applyNumberFormat="1" applyFont="1" applyFill="1" applyBorder="1" applyAlignment="1">
      <alignment horizontal="right"/>
    </xf>
    <xf numFmtId="170" fontId="4" fillId="9" borderId="39" xfId="167" applyNumberFormat="1" applyFont="1" applyFill="1" applyBorder="1" applyAlignment="1">
      <alignment horizontal="left"/>
    </xf>
    <xf numFmtId="1" fontId="4" fillId="9" borderId="40" xfId="0" applyNumberFormat="1" applyFont="1" applyFill="1" applyBorder="1"/>
    <xf numFmtId="3" fontId="4" fillId="9" borderId="40" xfId="0" applyNumberFormat="1" applyFont="1" applyFill="1" applyBorder="1"/>
    <xf numFmtId="0" fontId="4" fillId="9" borderId="39" xfId="0" applyFont="1" applyFill="1" applyBorder="1"/>
    <xf numFmtId="0" fontId="4" fillId="9" borderId="40" xfId="6" applyFont="1" applyFill="1" applyBorder="1"/>
    <xf numFmtId="1" fontId="4" fillId="9" borderId="41" xfId="0" applyNumberFormat="1" applyFont="1" applyFill="1" applyBorder="1"/>
    <xf numFmtId="0" fontId="55" fillId="24" borderId="43" xfId="0" applyFont="1" applyFill="1" applyBorder="1"/>
    <xf numFmtId="0" fontId="11" fillId="9" borderId="39" xfId="233" applyFont="1" applyFill="1" applyBorder="1"/>
    <xf numFmtId="0" fontId="11" fillId="9" borderId="40" xfId="233" applyFont="1" applyFill="1" applyBorder="1"/>
    <xf numFmtId="3" fontId="11" fillId="9" borderId="40" xfId="233" applyNumberFormat="1" applyFont="1" applyFill="1" applyBorder="1"/>
    <xf numFmtId="1" fontId="11" fillId="9" borderId="40" xfId="233" applyNumberFormat="1" applyFont="1" applyFill="1" applyBorder="1"/>
    <xf numFmtId="0" fontId="11" fillId="9" borderId="42" xfId="234" applyFont="1" applyFill="1" applyBorder="1"/>
    <xf numFmtId="0" fontId="0" fillId="24" borderId="5" xfId="0" applyFill="1" applyBorder="1"/>
    <xf numFmtId="0" fontId="0" fillId="0" borderId="5" xfId="0" applyBorder="1"/>
    <xf numFmtId="0" fontId="3" fillId="24" borderId="5" xfId="0" applyFont="1" applyFill="1" applyBorder="1"/>
    <xf numFmtId="10" fontId="53" fillId="24" borderId="0" xfId="273" applyNumberFormat="1" applyFont="1" applyFill="1" applyBorder="1" applyAlignment="1">
      <alignment horizontal="right"/>
    </xf>
    <xf numFmtId="171" fontId="53" fillId="9" borderId="0" xfId="248" applyNumberFormat="1" applyFont="1" applyFill="1"/>
    <xf numFmtId="170" fontId="53" fillId="29" borderId="2" xfId="166" applyNumberFormat="1" applyFont="1" applyFill="1" applyBorder="1" applyAlignment="1">
      <alignment horizontal="right"/>
    </xf>
    <xf numFmtId="0" fontId="53" fillId="24" borderId="5" xfId="217" applyFill="1" applyBorder="1"/>
    <xf numFmtId="10" fontId="53" fillId="24" borderId="0" xfId="277" applyNumberFormat="1" applyFont="1" applyFill="1" applyBorder="1"/>
    <xf numFmtId="170" fontId="53" fillId="24" borderId="0" xfId="166" applyNumberFormat="1" applyFont="1" applyFill="1" applyBorder="1" applyAlignment="1">
      <alignment horizontal="right"/>
    </xf>
    <xf numFmtId="10" fontId="53" fillId="24" borderId="0" xfId="277" applyNumberFormat="1" applyFont="1" applyFill="1" applyBorder="1" applyAlignment="1">
      <alignment horizontal="right"/>
    </xf>
    <xf numFmtId="170" fontId="53" fillId="24" borderId="0" xfId="166" applyNumberFormat="1" applyFont="1" applyFill="1" applyBorder="1" applyAlignment="1"/>
    <xf numFmtId="10" fontId="53" fillId="24" borderId="0" xfId="277" quotePrefix="1" applyNumberFormat="1" applyFont="1" applyFill="1" applyBorder="1" applyAlignment="1">
      <alignment horizontal="right"/>
    </xf>
    <xf numFmtId="170" fontId="53" fillId="24" borderId="0" xfId="166" applyNumberFormat="1" applyFont="1" applyFill="1"/>
    <xf numFmtId="0" fontId="53" fillId="24" borderId="0" xfId="0" applyFont="1" applyFill="1"/>
    <xf numFmtId="0" fontId="53" fillId="26" borderId="1" xfId="216" applyFill="1" applyBorder="1"/>
    <xf numFmtId="0" fontId="53" fillId="26" borderId="2" xfId="216" applyFill="1" applyBorder="1"/>
    <xf numFmtId="0" fontId="53" fillId="26" borderId="12" xfId="216" applyFill="1" applyBorder="1"/>
    <xf numFmtId="0" fontId="53" fillId="24" borderId="5" xfId="216" applyFill="1" applyBorder="1"/>
    <xf numFmtId="10" fontId="53" fillId="24" borderId="0" xfId="216" applyNumberFormat="1" applyFill="1"/>
    <xf numFmtId="174" fontId="53" fillId="24" borderId="0" xfId="216" applyNumberFormat="1" applyFill="1"/>
    <xf numFmtId="174" fontId="53" fillId="24" borderId="7" xfId="216" applyNumberFormat="1" applyFill="1" applyBorder="1"/>
    <xf numFmtId="0" fontId="53" fillId="24" borderId="1" xfId="216" applyFill="1" applyBorder="1"/>
    <xf numFmtId="10" fontId="53" fillId="24" borderId="2" xfId="216" applyNumberFormat="1" applyFill="1" applyBorder="1"/>
    <xf numFmtId="174" fontId="53" fillId="24" borderId="2" xfId="216" applyNumberFormat="1" applyFill="1" applyBorder="1"/>
    <xf numFmtId="174" fontId="53" fillId="24" borderId="12" xfId="216" applyNumberFormat="1" applyFill="1" applyBorder="1"/>
    <xf numFmtId="0" fontId="53" fillId="0" borderId="0" xfId="216"/>
    <xf numFmtId="10" fontId="53" fillId="9" borderId="0" xfId="2" applyNumberFormat="1" applyFont="1" applyFill="1" applyAlignment="1">
      <alignment horizontal="right"/>
    </xf>
    <xf numFmtId="0" fontId="53" fillId="29" borderId="33" xfId="220" applyFill="1" applyBorder="1"/>
    <xf numFmtId="10" fontId="53" fillId="29" borderId="34" xfId="276" applyNumberFormat="1" applyFont="1" applyFill="1" applyBorder="1"/>
    <xf numFmtId="0" fontId="53" fillId="29" borderId="34" xfId="220" applyFill="1" applyBorder="1" applyAlignment="1">
      <alignment horizontal="right" vertical="center"/>
    </xf>
    <xf numFmtId="0" fontId="53" fillId="29" borderId="35" xfId="220" applyFill="1" applyBorder="1" applyAlignment="1">
      <alignment horizontal="right" vertical="center"/>
    </xf>
    <xf numFmtId="0" fontId="53" fillId="29" borderId="33" xfId="226" applyFill="1" applyBorder="1"/>
    <xf numFmtId="0" fontId="53" fillId="29" borderId="34" xfId="226" applyFill="1" applyBorder="1" applyAlignment="1">
      <alignment horizontal="right" vertical="center"/>
    </xf>
    <xf numFmtId="0" fontId="53" fillId="29" borderId="35" xfId="226" applyFill="1" applyBorder="1" applyAlignment="1">
      <alignment horizontal="right" vertical="center"/>
    </xf>
    <xf numFmtId="10" fontId="53" fillId="24" borderId="0" xfId="273" applyNumberFormat="1" applyFont="1" applyFill="1" applyBorder="1" applyAlignment="1">
      <alignment horizontal="right" vertical="center"/>
    </xf>
    <xf numFmtId="0" fontId="53" fillId="9" borderId="9" xfId="220" applyFill="1" applyBorder="1" applyAlignment="1">
      <alignment vertical="top"/>
    </xf>
    <xf numFmtId="10" fontId="53" fillId="9" borderId="0" xfId="220" applyNumberFormat="1" applyFill="1" applyAlignment="1">
      <alignment horizontal="right" vertical="top"/>
    </xf>
    <xf numFmtId="171" fontId="53" fillId="9" borderId="0" xfId="220" applyNumberFormat="1" applyFill="1" applyAlignment="1">
      <alignment horizontal="right" vertical="top"/>
    </xf>
    <xf numFmtId="171" fontId="53" fillId="9" borderId="17" xfId="220" applyNumberFormat="1" applyFill="1" applyBorder="1" applyAlignment="1">
      <alignment horizontal="right" vertical="top"/>
    </xf>
    <xf numFmtId="0" fontId="53" fillId="9" borderId="9" xfId="220" applyFill="1" applyBorder="1" applyAlignment="1">
      <alignment horizontal="left" vertical="top"/>
    </xf>
    <xf numFmtId="2" fontId="53" fillId="24" borderId="0" xfId="273" applyNumberFormat="1" applyFont="1" applyFill="1" applyBorder="1" applyAlignment="1">
      <alignment horizontal="center" vertical="center"/>
    </xf>
    <xf numFmtId="0" fontId="53" fillId="29" borderId="10" xfId="220" applyFill="1" applyBorder="1"/>
    <xf numFmtId="0" fontId="53" fillId="29" borderId="18" xfId="220" applyFill="1" applyBorder="1"/>
    <xf numFmtId="0" fontId="53" fillId="29" borderId="2" xfId="220" applyFill="1" applyBorder="1"/>
    <xf numFmtId="0" fontId="53" fillId="29" borderId="2" xfId="220" applyFill="1" applyBorder="1" applyAlignment="1">
      <alignment horizontal="center"/>
    </xf>
    <xf numFmtId="0" fontId="53" fillId="29" borderId="19" xfId="220" applyFill="1" applyBorder="1" applyAlignment="1">
      <alignment horizontal="center"/>
    </xf>
    <xf numFmtId="10" fontId="53" fillId="9" borderId="0" xfId="220" applyNumberFormat="1" applyFill="1" applyAlignment="1">
      <alignment horizontal="center" vertical="top"/>
    </xf>
    <xf numFmtId="171" fontId="53" fillId="9" borderId="0" xfId="220" applyNumberFormat="1" applyFill="1" applyAlignment="1">
      <alignment horizontal="center" vertical="top"/>
    </xf>
    <xf numFmtId="171" fontId="53" fillId="9" borderId="17" xfId="220" applyNumberFormat="1" applyFill="1" applyBorder="1" applyAlignment="1">
      <alignment horizontal="center" vertical="top"/>
    </xf>
    <xf numFmtId="0" fontId="53" fillId="9" borderId="18" xfId="220" applyFill="1" applyBorder="1" applyAlignment="1">
      <alignment vertical="top"/>
    </xf>
    <xf numFmtId="10" fontId="53" fillId="9" borderId="2" xfId="220" applyNumberFormat="1" applyFill="1" applyBorder="1" applyAlignment="1">
      <alignment horizontal="center" vertical="top"/>
    </xf>
    <xf numFmtId="171" fontId="53" fillId="9" borderId="2" xfId="220" applyNumberFormat="1" applyFill="1" applyBorder="1" applyAlignment="1">
      <alignment horizontal="center" vertical="top"/>
    </xf>
    <xf numFmtId="171" fontId="53" fillId="9" borderId="19" xfId="220" applyNumberFormat="1" applyFill="1" applyBorder="1" applyAlignment="1">
      <alignment horizontal="center" vertical="top"/>
    </xf>
    <xf numFmtId="0" fontId="53" fillId="24" borderId="0" xfId="220" applyFill="1"/>
    <xf numFmtId="0" fontId="53" fillId="29" borderId="4" xfId="220" applyFill="1" applyBorder="1"/>
    <xf numFmtId="10" fontId="53" fillId="29" borderId="10" xfId="276" applyNumberFormat="1" applyFont="1" applyFill="1" applyBorder="1"/>
    <xf numFmtId="0" fontId="53" fillId="29" borderId="10" xfId="220" applyFill="1" applyBorder="1" applyAlignment="1">
      <alignment horizontal="center" vertical="center"/>
    </xf>
    <xf numFmtId="0" fontId="53" fillId="29" borderId="11" xfId="220" applyFill="1" applyBorder="1" applyAlignment="1">
      <alignment horizontal="center" vertical="center"/>
    </xf>
    <xf numFmtId="0" fontId="55" fillId="29" borderId="39" xfId="220" applyFont="1" applyFill="1" applyBorder="1"/>
    <xf numFmtId="10" fontId="55" fillId="29" borderId="40" xfId="220" applyNumberFormat="1" applyFont="1" applyFill="1" applyBorder="1"/>
    <xf numFmtId="1" fontId="55" fillId="29" borderId="40" xfId="220" applyNumberFormat="1" applyFont="1" applyFill="1" applyBorder="1" applyAlignment="1">
      <alignment horizontal="center" vertical="center"/>
    </xf>
    <xf numFmtId="1" fontId="55" fillId="29" borderId="41" xfId="220" applyNumberFormat="1" applyFont="1" applyFill="1" applyBorder="1" applyAlignment="1">
      <alignment horizontal="center" vertical="center"/>
    </xf>
    <xf numFmtId="170" fontId="7" fillId="29" borderId="39" xfId="166" applyNumberFormat="1" applyFont="1" applyFill="1" applyBorder="1" applyAlignment="1">
      <alignment horizontal="left"/>
    </xf>
    <xf numFmtId="170" fontId="7" fillId="29" borderId="40" xfId="166" applyNumberFormat="1" applyFont="1" applyFill="1" applyBorder="1"/>
    <xf numFmtId="171" fontId="7" fillId="29" borderId="40" xfId="247" applyNumberFormat="1" applyFont="1" applyFill="1" applyBorder="1"/>
    <xf numFmtId="171" fontId="7" fillId="29" borderId="41" xfId="247" applyNumberFormat="1" applyFont="1" applyFill="1" applyBorder="1"/>
    <xf numFmtId="169" fontId="53" fillId="24" borderId="0" xfId="3" applyNumberFormat="1" applyFont="1" applyFill="1"/>
    <xf numFmtId="0" fontId="53" fillId="29" borderId="34" xfId="220" applyFill="1" applyBorder="1" applyAlignment="1">
      <alignment horizontal="center" vertical="center"/>
    </xf>
    <xf numFmtId="0" fontId="53" fillId="29" borderId="35" xfId="220" applyFill="1" applyBorder="1" applyAlignment="1">
      <alignment horizontal="center" vertical="center"/>
    </xf>
    <xf numFmtId="0" fontId="3" fillId="29" borderId="40" xfId="2" applyFill="1" applyBorder="1"/>
    <xf numFmtId="1" fontId="7" fillId="29" borderId="40" xfId="247" applyNumberFormat="1" applyFont="1" applyFill="1" applyBorder="1" applyAlignment="1">
      <alignment horizontal="center"/>
    </xf>
    <xf numFmtId="1" fontId="7" fillId="29" borderId="41" xfId="247" applyNumberFormat="1" applyFont="1" applyFill="1" applyBorder="1" applyAlignment="1">
      <alignment horizontal="center"/>
    </xf>
    <xf numFmtId="0" fontId="53" fillId="29" borderId="2" xfId="220" applyFill="1" applyBorder="1" applyAlignment="1">
      <alignment horizontal="right"/>
    </xf>
    <xf numFmtId="0" fontId="53" fillId="29" borderId="19" xfId="220" applyFill="1" applyBorder="1" applyAlignment="1">
      <alignment horizontal="right"/>
    </xf>
    <xf numFmtId="0" fontId="53" fillId="24" borderId="9" xfId="220" applyFill="1" applyBorder="1"/>
    <xf numFmtId="10" fontId="53" fillId="24" borderId="0" xfId="278" applyNumberFormat="1" applyFont="1" applyFill="1" applyBorder="1"/>
    <xf numFmtId="174" fontId="53" fillId="24" borderId="0" xfId="220" applyNumberFormat="1" applyFill="1" applyAlignment="1">
      <alignment horizontal="right"/>
    </xf>
    <xf numFmtId="174" fontId="53" fillId="24" borderId="17" xfId="220" applyNumberFormat="1" applyFill="1" applyBorder="1" applyAlignment="1">
      <alignment horizontal="right"/>
    </xf>
    <xf numFmtId="0" fontId="55" fillId="29" borderId="40" xfId="220" applyFont="1" applyFill="1" applyBorder="1"/>
    <xf numFmtId="174" fontId="55" fillId="29" borderId="40" xfId="220" applyNumberFormat="1" applyFont="1" applyFill="1" applyBorder="1" applyAlignment="1">
      <alignment horizontal="right"/>
    </xf>
    <xf numFmtId="174" fontId="55" fillId="29" borderId="41" xfId="220" applyNumberFormat="1" applyFont="1" applyFill="1" applyBorder="1" applyAlignment="1">
      <alignment horizontal="right"/>
    </xf>
    <xf numFmtId="0" fontId="53" fillId="29" borderId="12" xfId="220" applyFill="1" applyBorder="1" applyAlignment="1">
      <alignment horizontal="center"/>
    </xf>
    <xf numFmtId="171" fontId="53" fillId="9" borderId="7" xfId="220" applyNumberFormat="1" applyFill="1" applyBorder="1" applyAlignment="1">
      <alignment horizontal="center" vertical="top"/>
    </xf>
    <xf numFmtId="0" fontId="55" fillId="29" borderId="40" xfId="220" applyFont="1" applyFill="1" applyBorder="1" applyAlignment="1">
      <alignment vertical="top"/>
    </xf>
    <xf numFmtId="171" fontId="55" fillId="29" borderId="44" xfId="220" applyNumberFormat="1" applyFont="1" applyFill="1" applyBorder="1" applyAlignment="1">
      <alignment horizontal="center" vertical="top"/>
    </xf>
    <xf numFmtId="171" fontId="55" fillId="29" borderId="40" xfId="220" applyNumberFormat="1" applyFont="1" applyFill="1" applyBorder="1" applyAlignment="1">
      <alignment horizontal="center" vertical="top"/>
    </xf>
    <xf numFmtId="171" fontId="55" fillId="29" borderId="41" xfId="220" applyNumberFormat="1" applyFont="1" applyFill="1" applyBorder="1" applyAlignment="1">
      <alignment horizontal="center" vertical="top"/>
    </xf>
    <xf numFmtId="170" fontId="7" fillId="29" borderId="39" xfId="165" applyNumberFormat="1" applyFont="1" applyFill="1" applyBorder="1" applyAlignment="1">
      <alignment horizontal="left"/>
    </xf>
    <xf numFmtId="170" fontId="7" fillId="29" borderId="40" xfId="165" applyNumberFormat="1" applyFont="1" applyFill="1" applyBorder="1"/>
    <xf numFmtId="171" fontId="7" fillId="29" borderId="40" xfId="247" applyNumberFormat="1" applyFont="1" applyFill="1" applyBorder="1" applyAlignment="1">
      <alignment horizontal="center" vertical="center"/>
    </xf>
    <xf numFmtId="171" fontId="7" fillId="29" borderId="41" xfId="247" applyNumberFormat="1" applyFont="1" applyFill="1" applyBorder="1" applyAlignment="1">
      <alignment horizontal="center" vertical="center"/>
    </xf>
    <xf numFmtId="169" fontId="53" fillId="24" borderId="0" xfId="2" applyNumberFormat="1" applyFont="1" applyFill="1"/>
    <xf numFmtId="169" fontId="53" fillId="0" borderId="0" xfId="2" applyNumberFormat="1" applyFont="1"/>
    <xf numFmtId="170" fontId="7" fillId="29" borderId="39" xfId="164" applyNumberFormat="1" applyFont="1" applyFill="1" applyBorder="1" applyAlignment="1">
      <alignment horizontal="left"/>
    </xf>
    <xf numFmtId="170" fontId="9" fillId="29" borderId="40" xfId="164" applyNumberFormat="1" applyFont="1" applyFill="1" applyBorder="1"/>
    <xf numFmtId="171" fontId="7" fillId="29" borderId="40" xfId="247" applyNumberFormat="1" applyFont="1" applyFill="1" applyBorder="1" applyAlignment="1">
      <alignment horizontal="center"/>
    </xf>
    <xf numFmtId="171" fontId="7" fillId="29" borderId="41" xfId="247" applyNumberFormat="1" applyFont="1" applyFill="1" applyBorder="1" applyAlignment="1">
      <alignment horizontal="center"/>
    </xf>
    <xf numFmtId="10" fontId="53" fillId="29" borderId="34" xfId="273" applyNumberFormat="1" applyFont="1" applyFill="1" applyBorder="1"/>
    <xf numFmtId="0" fontId="55" fillId="29" borderId="39" xfId="0" applyFont="1" applyFill="1" applyBorder="1"/>
    <xf numFmtId="0" fontId="55" fillId="29" borderId="40" xfId="0" applyFont="1" applyFill="1" applyBorder="1"/>
    <xf numFmtId="174" fontId="55" fillId="29" borderId="40" xfId="0" applyNumberFormat="1" applyFont="1" applyFill="1" applyBorder="1" applyAlignment="1">
      <alignment horizontal="center" vertical="center"/>
    </xf>
    <xf numFmtId="174" fontId="55" fillId="29" borderId="41" xfId="0" applyNumberFormat="1" applyFont="1" applyFill="1" applyBorder="1" applyAlignment="1">
      <alignment horizontal="center" vertical="center"/>
    </xf>
    <xf numFmtId="10" fontId="53" fillId="29" borderId="10" xfId="273" applyNumberFormat="1" applyFont="1" applyFill="1" applyBorder="1"/>
    <xf numFmtId="10" fontId="55" fillId="29" borderId="40" xfId="0" applyNumberFormat="1" applyFont="1" applyFill="1" applyBorder="1"/>
    <xf numFmtId="1" fontId="55" fillId="29" borderId="40" xfId="0" applyNumberFormat="1" applyFont="1" applyFill="1" applyBorder="1" applyAlignment="1">
      <alignment horizontal="center" vertical="center"/>
    </xf>
    <xf numFmtId="1" fontId="55" fillId="29" borderId="41" xfId="0" applyNumberFormat="1" applyFont="1" applyFill="1" applyBorder="1" applyAlignment="1">
      <alignment horizontal="center" vertical="center"/>
    </xf>
    <xf numFmtId="170" fontId="9" fillId="29" borderId="40" xfId="165" applyNumberFormat="1" applyFont="1" applyFill="1" applyBorder="1"/>
    <xf numFmtId="0" fontId="53" fillId="29" borderId="33" xfId="218" applyFill="1" applyBorder="1"/>
    <xf numFmtId="10" fontId="53" fillId="29" borderId="34" xfId="275" applyNumberFormat="1" applyFont="1" applyFill="1" applyBorder="1"/>
    <xf numFmtId="0" fontId="53" fillId="29" borderId="34" xfId="218" applyFill="1" applyBorder="1" applyAlignment="1">
      <alignment horizontal="center" vertical="center"/>
    </xf>
    <xf numFmtId="0" fontId="53" fillId="29" borderId="35" xfId="218" applyFill="1" applyBorder="1" applyAlignment="1">
      <alignment horizontal="center" vertical="center"/>
    </xf>
    <xf numFmtId="0" fontId="53" fillId="29" borderId="18" xfId="218" applyFill="1" applyBorder="1"/>
    <xf numFmtId="0" fontId="53" fillId="29" borderId="2" xfId="218" applyFill="1" applyBorder="1" applyAlignment="1">
      <alignment horizontal="right"/>
    </xf>
    <xf numFmtId="0" fontId="53" fillId="29" borderId="2" xfId="218" applyFill="1" applyBorder="1" applyAlignment="1">
      <alignment horizontal="center" vertical="center"/>
    </xf>
    <xf numFmtId="0" fontId="53" fillId="29" borderId="19" xfId="218" applyFill="1" applyBorder="1" applyAlignment="1">
      <alignment horizontal="center" vertical="center"/>
    </xf>
    <xf numFmtId="10" fontId="53" fillId="24" borderId="0" xfId="275" applyNumberFormat="1" applyFont="1" applyFill="1" applyBorder="1"/>
    <xf numFmtId="0" fontId="55" fillId="29" borderId="39" xfId="218" applyFont="1" applyFill="1" applyBorder="1"/>
    <xf numFmtId="0" fontId="55" fillId="29" borderId="40" xfId="218" applyFont="1" applyFill="1" applyBorder="1"/>
    <xf numFmtId="174" fontId="55" fillId="29" borderId="40" xfId="218" applyNumberFormat="1" applyFont="1" applyFill="1" applyBorder="1" applyAlignment="1">
      <alignment horizontal="center" vertical="center"/>
    </xf>
    <xf numFmtId="174" fontId="55" fillId="29" borderId="41" xfId="218" applyNumberFormat="1" applyFont="1" applyFill="1" applyBorder="1" applyAlignment="1">
      <alignment horizontal="center" vertical="center"/>
    </xf>
    <xf numFmtId="0" fontId="53" fillId="29" borderId="18" xfId="218" applyFill="1" applyBorder="1" applyAlignment="1">
      <alignment horizontal="left"/>
    </xf>
    <xf numFmtId="0" fontId="53" fillId="29" borderId="4" xfId="218" applyFill="1" applyBorder="1"/>
    <xf numFmtId="10" fontId="53" fillId="29" borderId="10" xfId="275" applyNumberFormat="1" applyFont="1" applyFill="1" applyBorder="1"/>
    <xf numFmtId="0" fontId="53" fillId="29" borderId="10" xfId="218" applyFill="1" applyBorder="1" applyAlignment="1">
      <alignment horizontal="center" vertical="center"/>
    </xf>
    <xf numFmtId="0" fontId="53" fillId="29" borderId="11" xfId="218" applyFill="1" applyBorder="1" applyAlignment="1">
      <alignment horizontal="center" vertical="center"/>
    </xf>
    <xf numFmtId="170" fontId="3" fillId="7" borderId="0" xfId="164" applyNumberFormat="1" applyFont="1" applyFill="1" applyBorder="1" applyAlignment="1">
      <alignment horizontal="right" vertical="center"/>
    </xf>
    <xf numFmtId="10" fontId="3" fillId="9" borderId="0" xfId="1" applyNumberFormat="1" applyFont="1" applyFill="1" applyAlignment="1">
      <alignment horizontal="right"/>
    </xf>
    <xf numFmtId="10" fontId="53" fillId="9" borderId="0" xfId="1" applyNumberFormat="1" applyFont="1" applyFill="1" applyAlignment="1">
      <alignment horizontal="right"/>
    </xf>
    <xf numFmtId="170" fontId="7" fillId="29" borderId="40" xfId="164" applyNumberFormat="1" applyFont="1" applyFill="1" applyBorder="1"/>
    <xf numFmtId="171" fontId="55" fillId="29" borderId="40" xfId="0" applyNumberFormat="1" applyFont="1" applyFill="1" applyBorder="1" applyAlignment="1">
      <alignment horizontal="center" vertical="center"/>
    </xf>
    <xf numFmtId="171" fontId="55" fillId="29" borderId="41" xfId="0" applyNumberFormat="1" applyFont="1" applyFill="1" applyBorder="1" applyAlignment="1">
      <alignment horizontal="center" vertical="center"/>
    </xf>
    <xf numFmtId="170" fontId="3" fillId="7" borderId="4" xfId="164" applyNumberFormat="1" applyFont="1" applyFill="1" applyBorder="1" applyAlignment="1">
      <alignment vertical="center"/>
    </xf>
    <xf numFmtId="170" fontId="3" fillId="7" borderId="10" xfId="164" applyNumberFormat="1" applyFont="1" applyFill="1" applyBorder="1" applyAlignment="1">
      <alignment horizontal="right" vertical="center"/>
    </xf>
    <xf numFmtId="170" fontId="3" fillId="7" borderId="17" xfId="164" applyNumberFormat="1" applyFont="1" applyFill="1" applyBorder="1" applyAlignment="1">
      <alignment horizontal="right" vertical="center"/>
    </xf>
    <xf numFmtId="170" fontId="3" fillId="29" borderId="39" xfId="164" applyNumberFormat="1" applyFont="1" applyFill="1" applyBorder="1" applyAlignment="1">
      <alignment horizontal="left"/>
    </xf>
    <xf numFmtId="170" fontId="3" fillId="29" borderId="40" xfId="164" applyNumberFormat="1" applyFont="1" applyFill="1" applyBorder="1"/>
    <xf numFmtId="171" fontId="3" fillId="29" borderId="40" xfId="247" applyNumberFormat="1" applyFill="1" applyBorder="1"/>
    <xf numFmtId="171" fontId="3" fillId="29" borderId="41" xfId="247" applyNumberFormat="1" applyFill="1" applyBorder="1"/>
    <xf numFmtId="171" fontId="3" fillId="7" borderId="0" xfId="164" applyNumberFormat="1" applyFont="1" applyFill="1" applyBorder="1" applyAlignment="1">
      <alignment horizontal="right" vertical="center"/>
    </xf>
    <xf numFmtId="0" fontId="53" fillId="29" borderId="4" xfId="0" applyFont="1" applyFill="1" applyBorder="1"/>
    <xf numFmtId="0" fontId="53" fillId="29" borderId="10" xfId="0" applyFont="1" applyFill="1" applyBorder="1"/>
    <xf numFmtId="0" fontId="3" fillId="29" borderId="18" xfId="0" applyFont="1" applyFill="1" applyBorder="1"/>
    <xf numFmtId="0" fontId="3" fillId="29" borderId="2" xfId="0" applyFont="1" applyFill="1" applyBorder="1" applyAlignment="1">
      <alignment horizontal="right"/>
    </xf>
    <xf numFmtId="0" fontId="3" fillId="29" borderId="19" xfId="0" applyFont="1" applyFill="1" applyBorder="1" applyAlignment="1">
      <alignment horizontal="right"/>
    </xf>
    <xf numFmtId="0" fontId="53" fillId="29" borderId="39" xfId="0" applyFont="1" applyFill="1" applyBorder="1"/>
    <xf numFmtId="0" fontId="53" fillId="29" borderId="40" xfId="0" applyFont="1" applyFill="1" applyBorder="1"/>
    <xf numFmtId="174" fontId="53" fillId="29" borderId="40" xfId="0" applyNumberFormat="1" applyFont="1" applyFill="1" applyBorder="1"/>
    <xf numFmtId="174" fontId="53" fillId="29" borderId="41" xfId="0" applyNumberFormat="1" applyFont="1" applyFill="1" applyBorder="1"/>
    <xf numFmtId="0" fontId="3" fillId="29" borderId="18" xfId="0" applyFont="1" applyFill="1" applyBorder="1" applyAlignment="1">
      <alignment horizontal="left"/>
    </xf>
    <xf numFmtId="10" fontId="53" fillId="29" borderId="40" xfId="0" applyNumberFormat="1" applyFont="1" applyFill="1" applyBorder="1"/>
    <xf numFmtId="171" fontId="53" fillId="29" borderId="40" xfId="0" applyNumberFormat="1" applyFont="1" applyFill="1" applyBorder="1"/>
    <xf numFmtId="171" fontId="53" fillId="29" borderId="41" xfId="0" applyNumberFormat="1" applyFont="1" applyFill="1" applyBorder="1"/>
    <xf numFmtId="171" fontId="55" fillId="29" borderId="40" xfId="0" applyNumberFormat="1" applyFont="1" applyFill="1" applyBorder="1"/>
    <xf numFmtId="171" fontId="55" fillId="29" borderId="41" xfId="0" applyNumberFormat="1" applyFont="1" applyFill="1" applyBorder="1"/>
    <xf numFmtId="0" fontId="3" fillId="26" borderId="1" xfId="0" applyFont="1" applyFill="1" applyBorder="1"/>
    <xf numFmtId="170" fontId="3" fillId="26" borderId="2" xfId="0" applyNumberFormat="1" applyFont="1" applyFill="1" applyBorder="1" applyAlignment="1">
      <alignment horizontal="right" vertical="center"/>
    </xf>
    <xf numFmtId="170" fontId="3" fillId="26" borderId="2" xfId="164" applyNumberFormat="1" applyFont="1" applyFill="1" applyBorder="1" applyAlignment="1">
      <alignment horizontal="right" vertical="center"/>
    </xf>
    <xf numFmtId="170" fontId="3" fillId="26" borderId="12" xfId="164" applyNumberFormat="1" applyFont="1" applyFill="1" applyBorder="1" applyAlignment="1">
      <alignment horizontal="right" vertical="center"/>
    </xf>
    <xf numFmtId="0" fontId="4" fillId="24" borderId="5" xfId="247" applyFont="1" applyFill="1" applyBorder="1"/>
    <xf numFmtId="170" fontId="3" fillId="24" borderId="0" xfId="164" applyNumberFormat="1" applyFont="1" applyFill="1" applyBorder="1"/>
    <xf numFmtId="170" fontId="3" fillId="24" borderId="0" xfId="164" applyNumberFormat="1" applyFont="1" applyFill="1" applyBorder="1" applyAlignment="1"/>
    <xf numFmtId="171" fontId="3" fillId="24" borderId="0" xfId="247" applyNumberFormat="1" applyFill="1"/>
    <xf numFmtId="0" fontId="3" fillId="24" borderId="0" xfId="0" applyFont="1" applyFill="1" applyAlignment="1">
      <alignment horizontal="center"/>
    </xf>
    <xf numFmtId="0" fontId="4" fillId="24" borderId="5" xfId="0" applyFont="1" applyFill="1" applyBorder="1"/>
    <xf numFmtId="168" fontId="4" fillId="24" borderId="5" xfId="0" applyNumberFormat="1" applyFont="1" applyFill="1" applyBorder="1"/>
    <xf numFmtId="0" fontId="3" fillId="24" borderId="0" xfId="0" applyFont="1" applyFill="1" applyAlignment="1">
      <alignment horizontal="left"/>
    </xf>
    <xf numFmtId="170" fontId="4" fillId="9" borderId="39" xfId="164" applyNumberFormat="1" applyFont="1" applyFill="1" applyBorder="1" applyAlignment="1">
      <alignment horizontal="left"/>
    </xf>
    <xf numFmtId="170" fontId="11" fillId="9" borderId="40" xfId="164" applyNumberFormat="1" applyFont="1" applyFill="1" applyBorder="1" applyAlignment="1">
      <alignment horizontal="center"/>
    </xf>
    <xf numFmtId="171" fontId="4" fillId="9" borderId="40" xfId="247" applyNumberFormat="1" applyFont="1" applyFill="1" applyBorder="1"/>
    <xf numFmtId="171" fontId="4" fillId="9" borderId="41" xfId="247" applyNumberFormat="1" applyFont="1" applyFill="1" applyBorder="1"/>
    <xf numFmtId="170" fontId="4" fillId="9" borderId="42" xfId="164" applyNumberFormat="1" applyFont="1" applyFill="1" applyBorder="1" applyAlignment="1"/>
    <xf numFmtId="0" fontId="4" fillId="9" borderId="39" xfId="247" applyFont="1" applyFill="1" applyBorder="1"/>
    <xf numFmtId="0" fontId="4" fillId="9" borderId="40" xfId="1" applyFont="1" applyFill="1" applyBorder="1" applyAlignment="1">
      <alignment horizontal="center"/>
    </xf>
    <xf numFmtId="168" fontId="4" fillId="9" borderId="39" xfId="0" applyNumberFormat="1" applyFont="1" applyFill="1" applyBorder="1"/>
    <xf numFmtId="0" fontId="4" fillId="9" borderId="40" xfId="0" applyFont="1" applyFill="1" applyBorder="1"/>
    <xf numFmtId="171" fontId="4" fillId="9" borderId="40" xfId="0" applyNumberFormat="1" applyFont="1" applyFill="1" applyBorder="1"/>
    <xf numFmtId="171" fontId="36" fillId="9" borderId="41" xfId="0" applyNumberFormat="1" applyFont="1" applyFill="1" applyBorder="1"/>
    <xf numFmtId="0" fontId="54" fillId="9" borderId="39" xfId="0" applyFont="1" applyFill="1" applyBorder="1"/>
    <xf numFmtId="10" fontId="54" fillId="9" borderId="40" xfId="0" applyNumberFormat="1" applyFont="1" applyFill="1" applyBorder="1"/>
    <xf numFmtId="171" fontId="54" fillId="9" borderId="40" xfId="0" applyNumberFormat="1" applyFont="1" applyFill="1" applyBorder="1" applyAlignment="1">
      <alignment horizontal="right"/>
    </xf>
    <xf numFmtId="171" fontId="54" fillId="9" borderId="41" xfId="0" applyNumberFormat="1" applyFont="1" applyFill="1" applyBorder="1" applyAlignment="1">
      <alignment horizontal="right"/>
    </xf>
    <xf numFmtId="170" fontId="4" fillId="9" borderId="0" xfId="177" applyNumberFormat="1" applyFont="1" applyFill="1" applyBorder="1" applyAlignment="1">
      <alignment horizontal="left"/>
    </xf>
    <xf numFmtId="10" fontId="4" fillId="0" borderId="0" xfId="1" applyNumberFormat="1" applyFont="1" applyAlignment="1">
      <alignment horizontal="right"/>
    </xf>
    <xf numFmtId="169" fontId="4" fillId="9" borderId="23" xfId="1" applyNumberFormat="1" applyFont="1" applyFill="1" applyBorder="1"/>
    <xf numFmtId="10" fontId="4" fillId="9" borderId="0" xfId="177" applyNumberFormat="1" applyFont="1" applyFill="1" applyBorder="1"/>
    <xf numFmtId="171" fontId="4" fillId="9" borderId="0" xfId="177" applyNumberFormat="1" applyFont="1" applyFill="1" applyBorder="1"/>
    <xf numFmtId="171" fontId="4" fillId="9" borderId="24" xfId="177" applyNumberFormat="1" applyFont="1" applyFill="1" applyBorder="1"/>
    <xf numFmtId="170" fontId="4" fillId="9" borderId="45" xfId="177" applyNumberFormat="1" applyFont="1" applyFill="1" applyBorder="1" applyAlignment="1">
      <alignment horizontal="left"/>
    </xf>
    <xf numFmtId="171" fontId="4" fillId="0" borderId="46" xfId="247" applyNumberFormat="1" applyFont="1" applyBorder="1"/>
    <xf numFmtId="170" fontId="4" fillId="25" borderId="39" xfId="164" applyNumberFormat="1" applyFont="1" applyFill="1" applyBorder="1" applyAlignment="1">
      <alignment horizontal="left"/>
    </xf>
    <xf numFmtId="170" fontId="11" fillId="25" borderId="40" xfId="164" applyNumberFormat="1" applyFont="1" applyFill="1" applyBorder="1"/>
    <xf numFmtId="171" fontId="4" fillId="25" borderId="40" xfId="247" applyNumberFormat="1" applyFont="1" applyFill="1" applyBorder="1"/>
    <xf numFmtId="171" fontId="4" fillId="25" borderId="41" xfId="247" applyNumberFormat="1" applyFont="1" applyFill="1" applyBorder="1"/>
    <xf numFmtId="0" fontId="4" fillId="25" borderId="39" xfId="247" applyFont="1" applyFill="1" applyBorder="1"/>
    <xf numFmtId="0" fontId="4" fillId="25" borderId="40" xfId="1" applyFont="1" applyFill="1" applyBorder="1"/>
    <xf numFmtId="0" fontId="54" fillId="25" borderId="39" xfId="0" applyFont="1" applyFill="1" applyBorder="1"/>
    <xf numFmtId="10" fontId="54" fillId="25" borderId="40" xfId="0" applyNumberFormat="1" applyFont="1" applyFill="1" applyBorder="1"/>
    <xf numFmtId="171" fontId="54" fillId="25" borderId="40" xfId="0" applyNumberFormat="1" applyFont="1" applyFill="1" applyBorder="1" applyAlignment="1">
      <alignment horizontal="right"/>
    </xf>
    <xf numFmtId="171" fontId="54" fillId="25" borderId="41" xfId="0" applyNumberFormat="1" applyFont="1" applyFill="1" applyBorder="1" applyAlignment="1">
      <alignment horizontal="right"/>
    </xf>
    <xf numFmtId="0" fontId="53" fillId="25" borderId="0" xfId="0" applyFont="1" applyFill="1"/>
    <xf numFmtId="0" fontId="3" fillId="25" borderId="0" xfId="1" applyFont="1" applyFill="1" applyAlignment="1">
      <alignment horizontal="left"/>
    </xf>
    <xf numFmtId="0" fontId="3" fillId="25" borderId="0" xfId="1" applyFont="1" applyFill="1"/>
    <xf numFmtId="1" fontId="3" fillId="25" borderId="0" xfId="1" applyNumberFormat="1" applyFont="1" applyFill="1"/>
    <xf numFmtId="171" fontId="4" fillId="25" borderId="0" xfId="177" applyNumberFormat="1" applyFont="1" applyFill="1" applyBorder="1"/>
    <xf numFmtId="168" fontId="4" fillId="25" borderId="45" xfId="0" applyNumberFormat="1" applyFont="1" applyFill="1" applyBorder="1"/>
    <xf numFmtId="171" fontId="4" fillId="25" borderId="46" xfId="247" applyNumberFormat="1" applyFont="1" applyFill="1" applyBorder="1"/>
    <xf numFmtId="171" fontId="11" fillId="7" borderId="46" xfId="177" applyNumberFormat="1" applyFont="1" applyFill="1" applyBorder="1"/>
    <xf numFmtId="170" fontId="11" fillId="7" borderId="39" xfId="177" applyNumberFormat="1" applyFont="1" applyFill="1" applyBorder="1"/>
    <xf numFmtId="170" fontId="4" fillId="9" borderId="0" xfId="175" applyNumberFormat="1" applyFont="1" applyFill="1" applyBorder="1" applyAlignment="1">
      <alignment horizontal="left"/>
    </xf>
    <xf numFmtId="168" fontId="4" fillId="7" borderId="1" xfId="1" applyNumberFormat="1" applyFont="1" applyFill="1" applyBorder="1"/>
    <xf numFmtId="168" fontId="4" fillId="7" borderId="2" xfId="1" applyNumberFormat="1" applyFont="1" applyFill="1" applyBorder="1" applyAlignment="1">
      <alignment horizontal="right"/>
    </xf>
    <xf numFmtId="170" fontId="4" fillId="7" borderId="2" xfId="1" applyNumberFormat="1" applyFont="1" applyFill="1" applyBorder="1" applyAlignment="1">
      <alignment horizontal="right" vertical="center"/>
    </xf>
    <xf numFmtId="168" fontId="4" fillId="7" borderId="12" xfId="1" applyNumberFormat="1" applyFont="1" applyFill="1" applyBorder="1" applyAlignment="1">
      <alignment horizontal="right"/>
    </xf>
    <xf numFmtId="168" fontId="4" fillId="9" borderId="5" xfId="1" applyNumberFormat="1" applyFont="1" applyFill="1" applyBorder="1"/>
    <xf numFmtId="171" fontId="4" fillId="9" borderId="7" xfId="1" applyNumberFormat="1" applyFont="1" applyFill="1" applyBorder="1"/>
    <xf numFmtId="171" fontId="11" fillId="7" borderId="46" xfId="175" applyNumberFormat="1" applyFont="1" applyFill="1" applyBorder="1"/>
    <xf numFmtId="172" fontId="4" fillId="9" borderId="0" xfId="1" applyNumberFormat="1" applyFont="1" applyFill="1"/>
    <xf numFmtId="170" fontId="4" fillId="9" borderId="0" xfId="176" applyNumberFormat="1" applyFont="1" applyFill="1" applyBorder="1" applyAlignment="1">
      <alignment horizontal="left"/>
    </xf>
    <xf numFmtId="171" fontId="11" fillId="7" borderId="46" xfId="176" applyNumberFormat="1" applyFont="1" applyFill="1" applyBorder="1"/>
    <xf numFmtId="10" fontId="4" fillId="9" borderId="0" xfId="1" applyNumberFormat="1" applyFont="1" applyFill="1" applyAlignment="1">
      <alignment wrapText="1"/>
    </xf>
    <xf numFmtId="168" fontId="4" fillId="9" borderId="0" xfId="1" applyNumberFormat="1" applyFont="1" applyFill="1" applyAlignment="1">
      <alignment wrapText="1"/>
    </xf>
    <xf numFmtId="168" fontId="4" fillId="7" borderId="2" xfId="1" applyNumberFormat="1" applyFont="1" applyFill="1" applyBorder="1"/>
    <xf numFmtId="168" fontId="4" fillId="0" borderId="0" xfId="1" applyNumberFormat="1" applyFont="1"/>
    <xf numFmtId="172" fontId="4" fillId="0" borderId="0" xfId="1" applyNumberFormat="1" applyFont="1"/>
    <xf numFmtId="168" fontId="4" fillId="9" borderId="0" xfId="1" applyNumberFormat="1" applyFont="1" applyFill="1"/>
    <xf numFmtId="10" fontId="4" fillId="9" borderId="0" xfId="1" applyNumberFormat="1" applyFont="1" applyFill="1" applyAlignment="1">
      <alignment horizontal="left"/>
    </xf>
    <xf numFmtId="168" fontId="4" fillId="7" borderId="0" xfId="1" applyNumberFormat="1" applyFont="1" applyFill="1"/>
    <xf numFmtId="168" fontId="4" fillId="7" borderId="0" xfId="1" applyNumberFormat="1" applyFont="1" applyFill="1" applyAlignment="1">
      <alignment horizontal="right"/>
    </xf>
    <xf numFmtId="170" fontId="4" fillId="7" borderId="0" xfId="1" applyNumberFormat="1" applyFont="1" applyFill="1" applyAlignment="1">
      <alignment horizontal="right" vertical="center"/>
    </xf>
    <xf numFmtId="174" fontId="4" fillId="9" borderId="0" xfId="1" applyNumberFormat="1" applyFont="1" applyFill="1" applyAlignment="1">
      <alignment horizontal="right"/>
    </xf>
    <xf numFmtId="170" fontId="4" fillId="7" borderId="2" xfId="164" applyNumberFormat="1" applyFont="1" applyFill="1" applyBorder="1" applyAlignment="1">
      <alignment horizontal="right" vertical="center"/>
    </xf>
    <xf numFmtId="0" fontId="4" fillId="0" borderId="0" xfId="1" applyFont="1" applyAlignment="1">
      <alignment horizontal="right"/>
    </xf>
    <xf numFmtId="172" fontId="4" fillId="0" borderId="0" xfId="164" applyNumberFormat="1" applyFont="1"/>
    <xf numFmtId="0" fontId="3" fillId="0" borderId="0" xfId="247"/>
    <xf numFmtId="169" fontId="3" fillId="9" borderId="0" xfId="1" applyNumberFormat="1" applyFont="1" applyFill="1"/>
    <xf numFmtId="168" fontId="3" fillId="9" borderId="0" xfId="1" applyNumberFormat="1" applyFont="1" applyFill="1"/>
    <xf numFmtId="0" fontId="3" fillId="9" borderId="0" xfId="1" applyFont="1" applyFill="1"/>
    <xf numFmtId="10" fontId="3" fillId="9" borderId="0" xfId="1" applyNumberFormat="1" applyFont="1" applyFill="1" applyAlignment="1">
      <alignment wrapText="1"/>
    </xf>
    <xf numFmtId="168" fontId="3" fillId="9" borderId="0" xfId="1" applyNumberFormat="1" applyFont="1" applyFill="1" applyAlignment="1">
      <alignment wrapText="1"/>
    </xf>
    <xf numFmtId="168" fontId="3" fillId="7" borderId="2" xfId="1" applyNumberFormat="1" applyFont="1" applyFill="1" applyBorder="1"/>
    <xf numFmtId="168" fontId="3" fillId="7" borderId="2" xfId="1" applyNumberFormat="1" applyFont="1" applyFill="1" applyBorder="1" applyAlignment="1">
      <alignment horizontal="right"/>
    </xf>
    <xf numFmtId="170" fontId="3" fillId="7" borderId="0" xfId="164" applyNumberFormat="1" applyFont="1" applyFill="1" applyBorder="1" applyAlignment="1">
      <alignment vertical="center"/>
    </xf>
    <xf numFmtId="170" fontId="3" fillId="7" borderId="2" xfId="164" applyNumberFormat="1" applyFont="1" applyFill="1" applyBorder="1" applyAlignment="1">
      <alignment horizontal="center" vertical="center"/>
    </xf>
    <xf numFmtId="168" fontId="3" fillId="7" borderId="2" xfId="1" applyNumberFormat="1" applyFont="1" applyFill="1" applyBorder="1" applyAlignment="1">
      <alignment horizontal="center"/>
    </xf>
    <xf numFmtId="0" fontId="3" fillId="7" borderId="0" xfId="1" applyFont="1" applyFill="1"/>
    <xf numFmtId="0" fontId="3" fillId="7" borderId="0" xfId="1" applyFont="1" applyFill="1" applyAlignment="1">
      <alignment horizontal="center"/>
    </xf>
    <xf numFmtId="10" fontId="3" fillId="7" borderId="2" xfId="1" applyNumberFormat="1" applyFont="1" applyFill="1" applyBorder="1"/>
    <xf numFmtId="169" fontId="4" fillId="9" borderId="0" xfId="1" applyNumberFormat="1" applyFont="1" applyFill="1" applyAlignment="1">
      <alignment horizontal="right"/>
    </xf>
    <xf numFmtId="172" fontId="4" fillId="9" borderId="0" xfId="164" applyNumberFormat="1" applyFont="1" applyFill="1" applyBorder="1"/>
    <xf numFmtId="170" fontId="3" fillId="7" borderId="2" xfId="164" applyNumberFormat="1" applyFont="1" applyFill="1" applyBorder="1" applyAlignment="1">
      <alignment vertical="center"/>
    </xf>
    <xf numFmtId="168" fontId="3" fillId="9" borderId="47" xfId="1" applyNumberFormat="1" applyFont="1" applyFill="1" applyBorder="1"/>
    <xf numFmtId="169" fontId="3" fillId="9" borderId="47" xfId="1" applyNumberFormat="1" applyFont="1" applyFill="1" applyBorder="1"/>
    <xf numFmtId="168" fontId="7" fillId="7" borderId="42" xfId="1" applyNumberFormat="1" applyFont="1" applyFill="1" applyBorder="1"/>
    <xf numFmtId="0" fontId="7" fillId="0" borderId="42" xfId="1" applyFont="1" applyBorder="1"/>
    <xf numFmtId="0" fontId="7" fillId="7" borderId="39" xfId="1" applyFont="1" applyFill="1" applyBorder="1"/>
    <xf numFmtId="0" fontId="7" fillId="7" borderId="40" xfId="1" applyFont="1" applyFill="1" applyBorder="1"/>
    <xf numFmtId="0" fontId="7" fillId="7" borderId="40" xfId="1" applyFont="1" applyFill="1" applyBorder="1" applyAlignment="1">
      <alignment horizontal="center"/>
    </xf>
    <xf numFmtId="173" fontId="7" fillId="7" borderId="40" xfId="164" applyNumberFormat="1" applyFont="1" applyFill="1" applyBorder="1"/>
    <xf numFmtId="10" fontId="3" fillId="9" borderId="0" xfId="1" applyNumberFormat="1" applyFont="1" applyFill="1" applyAlignment="1">
      <alignment horizontal="center"/>
    </xf>
    <xf numFmtId="171" fontId="3" fillId="0" borderId="0" xfId="1" applyNumberFormat="1" applyFont="1"/>
    <xf numFmtId="168" fontId="3" fillId="9" borderId="2" xfId="1" applyNumberFormat="1" applyFont="1" applyFill="1" applyBorder="1"/>
    <xf numFmtId="10" fontId="3" fillId="9" borderId="2" xfId="1" applyNumberFormat="1" applyFont="1" applyFill="1" applyBorder="1"/>
    <xf numFmtId="169" fontId="3" fillId="9" borderId="2" xfId="1" applyNumberFormat="1" applyFont="1" applyFill="1" applyBorder="1"/>
    <xf numFmtId="170" fontId="11" fillId="26" borderId="0" xfId="167" applyNumberFormat="1" applyFont="1" applyFill="1" applyAlignment="1">
      <alignment vertical="center"/>
    </xf>
    <xf numFmtId="170" fontId="11" fillId="26" borderId="0" xfId="167" applyNumberFormat="1" applyFont="1" applyFill="1" applyAlignment="1">
      <alignment horizontal="right" vertical="center"/>
    </xf>
    <xf numFmtId="0" fontId="54" fillId="24" borderId="0" xfId="234" applyFont="1" applyFill="1"/>
    <xf numFmtId="169" fontId="54" fillId="24" borderId="0" xfId="4" applyNumberFormat="1" applyFont="1" applyFill="1"/>
    <xf numFmtId="170" fontId="57" fillId="24" borderId="0" xfId="167" applyNumberFormat="1" applyFont="1" applyFill="1"/>
    <xf numFmtId="171" fontId="57" fillId="24" borderId="0" xfId="167" applyNumberFormat="1" applyFont="1" applyFill="1"/>
    <xf numFmtId="171" fontId="58" fillId="24" borderId="0" xfId="167" applyNumberFormat="1" applyFont="1" applyFill="1"/>
    <xf numFmtId="171" fontId="54" fillId="24" borderId="0" xfId="4" applyNumberFormat="1" applyFont="1" applyFill="1"/>
    <xf numFmtId="169" fontId="4" fillId="24" borderId="0" xfId="6" applyNumberFormat="1" applyFont="1" applyFill="1"/>
    <xf numFmtId="171" fontId="11" fillId="26" borderId="0" xfId="167" applyNumberFormat="1" applyFont="1" applyFill="1" applyAlignment="1">
      <alignment horizontal="right" vertical="center"/>
    </xf>
    <xf numFmtId="186" fontId="54" fillId="24" borderId="0" xfId="170" applyNumberFormat="1" applyFont="1" applyFill="1"/>
    <xf numFmtId="186" fontId="54" fillId="24" borderId="0" xfId="234" applyNumberFormat="1" applyFont="1" applyFill="1"/>
    <xf numFmtId="171" fontId="54" fillId="24" borderId="0" xfId="234" applyNumberFormat="1" applyFont="1" applyFill="1"/>
    <xf numFmtId="10" fontId="55" fillId="24" borderId="0" xfId="274" applyNumberFormat="1" applyFont="1" applyFill="1"/>
    <xf numFmtId="10" fontId="65" fillId="0" borderId="0" xfId="274" applyNumberFormat="1" applyFont="1"/>
    <xf numFmtId="10" fontId="65" fillId="24" borderId="0" xfId="274" applyNumberFormat="1" applyFont="1" applyFill="1"/>
    <xf numFmtId="10" fontId="55" fillId="24" borderId="0" xfId="274" applyNumberFormat="1" applyFont="1" applyFill="1" applyAlignment="1">
      <alignment horizontal="right"/>
    </xf>
    <xf numFmtId="10" fontId="55" fillId="24" borderId="0" xfId="274" quotePrefix="1" applyNumberFormat="1" applyFont="1" applyFill="1" applyAlignment="1">
      <alignment horizontal="right"/>
    </xf>
    <xf numFmtId="0" fontId="4" fillId="9" borderId="0" xfId="240" applyFont="1" applyFill="1"/>
    <xf numFmtId="171" fontId="4" fillId="24" borderId="0" xfId="240" applyNumberFormat="1" applyFont="1" applyFill="1"/>
    <xf numFmtId="0" fontId="4" fillId="0" borderId="0" xfId="240" applyFont="1"/>
    <xf numFmtId="0" fontId="4" fillId="24" borderId="0" xfId="240" applyFont="1" applyFill="1"/>
    <xf numFmtId="0" fontId="74" fillId="35" borderId="1" xfId="0" applyFont="1" applyFill="1" applyBorder="1"/>
    <xf numFmtId="0" fontId="74" fillId="35" borderId="2" xfId="0" applyFont="1" applyFill="1" applyBorder="1"/>
    <xf numFmtId="0" fontId="74" fillId="35" borderId="2" xfId="0" applyFont="1" applyFill="1" applyBorder="1" applyAlignment="1">
      <alignment horizontal="right"/>
    </xf>
    <xf numFmtId="0" fontId="75" fillId="35" borderId="2" xfId="0" applyFont="1" applyFill="1" applyBorder="1" applyAlignment="1">
      <alignment horizontal="right"/>
    </xf>
    <xf numFmtId="0" fontId="75" fillId="35" borderId="12" xfId="0" applyFont="1" applyFill="1" applyBorder="1" applyAlignment="1">
      <alignment horizontal="right"/>
    </xf>
    <xf numFmtId="0" fontId="72" fillId="36" borderId="5" xfId="0" applyFont="1" applyFill="1" applyBorder="1"/>
    <xf numFmtId="0" fontId="74" fillId="36" borderId="0" xfId="0" applyFont="1" applyFill="1"/>
    <xf numFmtId="10" fontId="72" fillId="36" borderId="0" xfId="274" applyNumberFormat="1" applyFont="1" applyFill="1"/>
    <xf numFmtId="174" fontId="76" fillId="36" borderId="0" xfId="0" applyNumberFormat="1" applyFont="1" applyFill="1" applyAlignment="1">
      <alignment horizontal="right"/>
    </xf>
    <xf numFmtId="174" fontId="74" fillId="36" borderId="0" xfId="0" applyNumberFormat="1" applyFont="1" applyFill="1" applyAlignment="1">
      <alignment horizontal="right"/>
    </xf>
    <xf numFmtId="174" fontId="72" fillId="36" borderId="7" xfId="0" applyNumberFormat="1" applyFont="1" applyFill="1" applyBorder="1" applyAlignment="1">
      <alignment horizontal="right"/>
    </xf>
    <xf numFmtId="0" fontId="72" fillId="0" borderId="1" xfId="0" applyFont="1" applyBorder="1"/>
    <xf numFmtId="0" fontId="74" fillId="36" borderId="2" xfId="0" applyFont="1" applyFill="1" applyBorder="1"/>
    <xf numFmtId="10" fontId="72" fillId="36" borderId="2" xfId="274" applyNumberFormat="1" applyFont="1" applyFill="1" applyBorder="1"/>
    <xf numFmtId="174" fontId="72" fillId="36" borderId="2" xfId="0" applyNumberFormat="1" applyFont="1" applyFill="1" applyBorder="1" applyAlignment="1">
      <alignment horizontal="right"/>
    </xf>
    <xf numFmtId="174" fontId="72" fillId="36" borderId="12" xfId="0" applyNumberFormat="1" applyFont="1" applyFill="1" applyBorder="1" applyAlignment="1">
      <alignment horizontal="right"/>
    </xf>
    <xf numFmtId="0" fontId="77" fillId="36" borderId="5" xfId="0" applyFont="1" applyFill="1" applyBorder="1"/>
    <xf numFmtId="0" fontId="77" fillId="36" borderId="0" xfId="0" applyFont="1" applyFill="1"/>
    <xf numFmtId="10" fontId="77" fillId="0" borderId="0" xfId="274" applyNumberFormat="1" applyFont="1"/>
    <xf numFmtId="174" fontId="77" fillId="36" borderId="0" xfId="0" applyNumberFormat="1" applyFont="1" applyFill="1" applyAlignment="1">
      <alignment horizontal="right"/>
    </xf>
    <xf numFmtId="174" fontId="77" fillId="36" borderId="7" xfId="0" applyNumberFormat="1" applyFont="1" applyFill="1" applyBorder="1" applyAlignment="1">
      <alignment horizontal="right"/>
    </xf>
    <xf numFmtId="10" fontId="77" fillId="36" borderId="0" xfId="274" applyNumberFormat="1" applyFont="1" applyFill="1"/>
    <xf numFmtId="174" fontId="72" fillId="36" borderId="0" xfId="0" applyNumberFormat="1" applyFont="1" applyFill="1" applyAlignment="1">
      <alignment horizontal="right"/>
    </xf>
    <xf numFmtId="0" fontId="72" fillId="0" borderId="5" xfId="0" applyFont="1" applyBorder="1"/>
    <xf numFmtId="10" fontId="72" fillId="36" borderId="0" xfId="274" applyNumberFormat="1" applyFont="1" applyFill="1" applyAlignment="1">
      <alignment horizontal="right"/>
    </xf>
    <xf numFmtId="10" fontId="72" fillId="36" borderId="0" xfId="274" quotePrefix="1" applyNumberFormat="1" applyFont="1" applyFill="1" applyAlignment="1">
      <alignment horizontal="right"/>
    </xf>
    <xf numFmtId="10" fontId="53" fillId="37" borderId="0" xfId="274" applyNumberFormat="1" applyFill="1"/>
    <xf numFmtId="10" fontId="53" fillId="24" borderId="0" xfId="274" applyNumberFormat="1" applyFill="1"/>
    <xf numFmtId="0" fontId="74" fillId="0" borderId="0" xfId="0" applyFont="1"/>
    <xf numFmtId="0" fontId="74" fillId="0" borderId="0" xfId="0" applyFont="1" applyAlignment="1">
      <alignment horizontal="left" vertical="center"/>
    </xf>
    <xf numFmtId="170" fontId="11" fillId="26" borderId="0" xfId="167" applyNumberFormat="1" applyFont="1" applyFill="1" applyBorder="1" applyAlignment="1">
      <alignment vertical="center"/>
    </xf>
    <xf numFmtId="170" fontId="11" fillId="26" borderId="0" xfId="167" applyNumberFormat="1" applyFont="1" applyFill="1" applyBorder="1" applyAlignment="1">
      <alignment horizontal="right" vertical="center"/>
    </xf>
    <xf numFmtId="170" fontId="57" fillId="24" borderId="0" xfId="167" applyNumberFormat="1" applyFont="1" applyFill="1" applyBorder="1"/>
    <xf numFmtId="171" fontId="53" fillId="24" borderId="0" xfId="234" applyNumberFormat="1" applyFill="1"/>
    <xf numFmtId="171" fontId="57" fillId="24" borderId="0" xfId="167" applyNumberFormat="1" applyFont="1" applyFill="1" applyBorder="1"/>
    <xf numFmtId="171" fontId="58" fillId="24" borderId="0" xfId="167" applyNumberFormat="1" applyFont="1" applyFill="1" applyBorder="1"/>
    <xf numFmtId="170" fontId="11" fillId="38" borderId="0" xfId="167" applyNumberFormat="1" applyFont="1" applyFill="1" applyBorder="1" applyAlignment="1">
      <alignment vertical="center"/>
    </xf>
    <xf numFmtId="170" fontId="11" fillId="38" borderId="0" xfId="167" applyNumberFormat="1" applyFont="1" applyFill="1" applyBorder="1" applyAlignment="1">
      <alignment horizontal="center" vertical="center" wrapText="1"/>
    </xf>
    <xf numFmtId="170" fontId="11" fillId="38" borderId="0" xfId="167" applyNumberFormat="1" applyFont="1" applyFill="1" applyBorder="1" applyAlignment="1">
      <alignment horizontal="center" vertical="center"/>
    </xf>
    <xf numFmtId="170" fontId="11" fillId="38" borderId="0" xfId="167" applyNumberFormat="1" applyFont="1" applyFill="1" applyBorder="1" applyAlignment="1">
      <alignment horizontal="right" vertical="center"/>
    </xf>
    <xf numFmtId="171" fontId="11" fillId="38" borderId="0" xfId="167" applyNumberFormat="1" applyFont="1" applyFill="1" applyBorder="1" applyAlignment="1">
      <alignment horizontal="right" vertical="center"/>
    </xf>
    <xf numFmtId="0" fontId="4" fillId="36" borderId="0" xfId="234" applyFont="1" applyFill="1"/>
    <xf numFmtId="10" fontId="4" fillId="36" borderId="0" xfId="6" applyNumberFormat="1" applyFont="1" applyFill="1" applyAlignment="1">
      <alignment horizontal="right"/>
    </xf>
    <xf numFmtId="171" fontId="4" fillId="36" borderId="0" xfId="234" applyNumberFormat="1" applyFont="1" applyFill="1"/>
    <xf numFmtId="10" fontId="4" fillId="36" borderId="0" xfId="6" applyNumberFormat="1" applyFont="1" applyFill="1"/>
    <xf numFmtId="0" fontId="78" fillId="36" borderId="0" xfId="234" applyFont="1" applyFill="1"/>
    <xf numFmtId="186" fontId="78" fillId="36" borderId="0" xfId="170" applyNumberFormat="1" applyFont="1" applyFill="1" applyBorder="1"/>
    <xf numFmtId="186" fontId="78" fillId="36" borderId="0" xfId="234" applyNumberFormat="1" applyFont="1" applyFill="1"/>
    <xf numFmtId="169" fontId="78" fillId="36" borderId="0" xfId="4" applyNumberFormat="1" applyFont="1" applyFill="1"/>
    <xf numFmtId="171" fontId="78" fillId="36" borderId="0" xfId="234" applyNumberFormat="1" applyFont="1" applyFill="1"/>
    <xf numFmtId="170" fontId="79" fillId="36" borderId="0" xfId="167" applyNumberFormat="1" applyFont="1" applyFill="1" applyBorder="1"/>
    <xf numFmtId="171" fontId="79" fillId="36" borderId="0" xfId="167" applyNumberFormat="1" applyFont="1" applyFill="1" applyBorder="1"/>
    <xf numFmtId="10" fontId="72" fillId="36" borderId="0" xfId="0" applyNumberFormat="1" applyFont="1" applyFill="1"/>
    <xf numFmtId="0" fontId="76" fillId="36" borderId="0" xfId="0" applyFont="1" applyFill="1" applyAlignment="1">
      <alignment horizontal="right"/>
    </xf>
    <xf numFmtId="0" fontId="74" fillId="36" borderId="0" xfId="0" applyFont="1" applyFill="1" applyAlignment="1">
      <alignment horizontal="right"/>
    </xf>
    <xf numFmtId="0" fontId="72" fillId="36" borderId="7" xfId="0" applyFont="1" applyFill="1" applyBorder="1" applyAlignment="1">
      <alignment horizontal="right"/>
    </xf>
    <xf numFmtId="10" fontId="72" fillId="36" borderId="2" xfId="0" applyNumberFormat="1" applyFont="1" applyFill="1" applyBorder="1"/>
    <xf numFmtId="0" fontId="72" fillId="36" borderId="2" xfId="0" applyFont="1" applyFill="1" applyBorder="1" applyAlignment="1">
      <alignment horizontal="right"/>
    </xf>
    <xf numFmtId="0" fontId="72" fillId="36" borderId="12" xfId="0" applyFont="1" applyFill="1" applyBorder="1" applyAlignment="1">
      <alignment horizontal="right"/>
    </xf>
    <xf numFmtId="10" fontId="77" fillId="0" borderId="0" xfId="0" applyNumberFormat="1" applyFont="1"/>
    <xf numFmtId="0" fontId="77" fillId="36" borderId="0" xfId="0" applyFont="1" applyFill="1" applyAlignment="1">
      <alignment horizontal="right"/>
    </xf>
    <xf numFmtId="0" fontId="77" fillId="36" borderId="7" xfId="0" applyFont="1" applyFill="1" applyBorder="1" applyAlignment="1">
      <alignment horizontal="right"/>
    </xf>
    <xf numFmtId="10" fontId="77" fillId="36" borderId="0" xfId="0" applyNumberFormat="1" applyFont="1" applyFill="1"/>
    <xf numFmtId="0" fontId="72" fillId="36" borderId="0" xfId="0" applyFont="1" applyFill="1" applyAlignment="1">
      <alignment horizontal="right"/>
    </xf>
    <xf numFmtId="10" fontId="72" fillId="36" borderId="0" xfId="0" applyNumberFormat="1" applyFont="1" applyFill="1" applyAlignment="1">
      <alignment horizontal="right"/>
    </xf>
    <xf numFmtId="10" fontId="53" fillId="37" borderId="0" xfId="274" applyNumberFormat="1" applyFont="1" applyFill="1" applyBorder="1"/>
    <xf numFmtId="0" fontId="55" fillId="0" borderId="1" xfId="0" applyFont="1" applyBorder="1"/>
    <xf numFmtId="10" fontId="65" fillId="0" borderId="0" xfId="274" applyNumberFormat="1" applyFont="1" applyFill="1" applyBorder="1"/>
    <xf numFmtId="0" fontId="55" fillId="0" borderId="5" xfId="0" applyFont="1" applyBorder="1"/>
    <xf numFmtId="170" fontId="11" fillId="39" borderId="0" xfId="167" applyNumberFormat="1" applyFont="1" applyFill="1" applyBorder="1" applyAlignment="1">
      <alignment vertical="center"/>
    </xf>
    <xf numFmtId="170" fontId="11" fillId="39" borderId="0" xfId="167" applyNumberFormat="1" applyFont="1" applyFill="1" applyBorder="1" applyAlignment="1">
      <alignment horizontal="right" vertical="center"/>
    </xf>
    <xf numFmtId="171" fontId="11" fillId="39" borderId="0" xfId="167" applyNumberFormat="1" applyFont="1" applyFill="1" applyBorder="1" applyAlignment="1">
      <alignment horizontal="right" vertical="center"/>
    </xf>
    <xf numFmtId="0" fontId="53" fillId="24" borderId="0" xfId="234" applyFill="1"/>
    <xf numFmtId="170" fontId="11" fillId="26" borderId="0" xfId="167" applyNumberFormat="1" applyFont="1" applyFill="1" applyBorder="1" applyAlignment="1">
      <alignment horizontal="center" vertical="center"/>
    </xf>
    <xf numFmtId="171" fontId="11" fillId="26" borderId="0" xfId="167" applyNumberFormat="1" applyFont="1" applyFill="1" applyBorder="1" applyAlignment="1">
      <alignment horizontal="right" vertical="center"/>
    </xf>
    <xf numFmtId="171" fontId="4" fillId="9" borderId="0" xfId="240" applyNumberFormat="1" applyFont="1" applyFill="1"/>
    <xf numFmtId="171" fontId="4" fillId="9" borderId="0" xfId="234" applyNumberFormat="1" applyFont="1" applyFill="1"/>
    <xf numFmtId="10" fontId="4" fillId="9" borderId="0" xfId="0" applyNumberFormat="1" applyFont="1" applyFill="1" applyAlignment="1">
      <alignment horizontal="right"/>
    </xf>
    <xf numFmtId="10" fontId="4" fillId="24" borderId="0" xfId="0" applyNumberFormat="1" applyFont="1" applyFill="1" applyAlignment="1">
      <alignment horizontal="right"/>
    </xf>
    <xf numFmtId="169" fontId="54" fillId="24" borderId="0" xfId="0" applyNumberFormat="1" applyFont="1" applyFill="1"/>
    <xf numFmtId="169" fontId="54" fillId="24" borderId="0" xfId="0" applyNumberFormat="1" applyFont="1" applyFill="1" applyAlignment="1">
      <alignment vertical="top" wrapText="1"/>
    </xf>
    <xf numFmtId="171" fontId="54" fillId="24" borderId="0" xfId="0" applyNumberFormat="1" applyFont="1" applyFill="1"/>
    <xf numFmtId="0" fontId="74" fillId="0" borderId="0" xfId="0" applyFont="1" applyAlignment="1">
      <alignment horizontal="left" vertical="center" indent="4"/>
    </xf>
    <xf numFmtId="174" fontId="4" fillId="9" borderId="0" xfId="240" applyNumberFormat="1" applyFont="1" applyFill="1"/>
    <xf numFmtId="187" fontId="4" fillId="9" borderId="0" xfId="273" applyNumberFormat="1" applyFont="1" applyFill="1"/>
    <xf numFmtId="0" fontId="11" fillId="9" borderId="2" xfId="240" applyFont="1" applyFill="1" applyBorder="1"/>
    <xf numFmtId="187" fontId="11" fillId="9" borderId="2" xfId="273" applyNumberFormat="1" applyFont="1" applyFill="1" applyBorder="1"/>
    <xf numFmtId="174" fontId="11" fillId="9" borderId="2" xfId="240" applyNumberFormat="1" applyFont="1" applyFill="1" applyBorder="1"/>
    <xf numFmtId="171" fontId="11" fillId="9" borderId="2" xfId="240" applyNumberFormat="1" applyFont="1" applyFill="1" applyBorder="1"/>
    <xf numFmtId="187" fontId="4" fillId="9" borderId="0" xfId="240" applyNumberFormat="1" applyFont="1" applyFill="1"/>
    <xf numFmtId="0" fontId="7" fillId="40" borderId="0" xfId="0" applyFont="1" applyFill="1"/>
    <xf numFmtId="0" fontId="0" fillId="40" borderId="0" xfId="0" applyFill="1"/>
    <xf numFmtId="170" fontId="11" fillId="26" borderId="5" xfId="167" applyNumberFormat="1" applyFont="1" applyFill="1" applyBorder="1" applyAlignment="1">
      <alignment vertical="center"/>
    </xf>
    <xf numFmtId="170" fontId="11" fillId="26" borderId="7" xfId="167" applyNumberFormat="1" applyFont="1" applyFill="1" applyBorder="1" applyAlignment="1">
      <alignment horizontal="right" vertical="center"/>
    </xf>
    <xf numFmtId="171" fontId="4" fillId="9" borderId="7" xfId="240" applyNumberFormat="1" applyFont="1" applyFill="1" applyBorder="1"/>
    <xf numFmtId="0" fontId="7" fillId="24" borderId="0" xfId="0" applyFont="1" applyFill="1"/>
    <xf numFmtId="0" fontId="68" fillId="24" borderId="0" xfId="0" applyFont="1" applyFill="1"/>
    <xf numFmtId="171" fontId="4" fillId="9" borderId="0" xfId="234" applyNumberFormat="1" applyFont="1" applyFill="1" applyAlignment="1">
      <alignment horizontal="right"/>
    </xf>
    <xf numFmtId="171" fontId="11" fillId="26" borderId="7" xfId="167" applyNumberFormat="1" applyFont="1" applyFill="1" applyBorder="1" applyAlignment="1">
      <alignment horizontal="right" vertical="center"/>
    </xf>
    <xf numFmtId="171" fontId="4" fillId="24" borderId="7" xfId="234" applyNumberFormat="1" applyFont="1" applyFill="1" applyBorder="1" applyAlignment="1">
      <alignment horizontal="right"/>
    </xf>
    <xf numFmtId="171" fontId="4" fillId="9" borderId="7" xfId="234" applyNumberFormat="1" applyFont="1" applyFill="1" applyBorder="1" applyAlignment="1">
      <alignment horizontal="right"/>
    </xf>
    <xf numFmtId="0" fontId="0" fillId="37" borderId="0" xfId="0" applyFill="1"/>
    <xf numFmtId="170" fontId="11" fillId="26" borderId="49" xfId="167" applyNumberFormat="1" applyFont="1" applyFill="1" applyBorder="1" applyAlignment="1">
      <alignment horizontal="center" vertical="center"/>
    </xf>
    <xf numFmtId="170" fontId="11" fillId="26" borderId="50" xfId="167" applyNumberFormat="1" applyFont="1" applyFill="1" applyBorder="1" applyAlignment="1">
      <alignment horizontal="center" vertical="center"/>
    </xf>
    <xf numFmtId="170" fontId="11" fillId="26" borderId="51" xfId="167" applyNumberFormat="1" applyFont="1" applyFill="1" applyBorder="1" applyAlignment="1">
      <alignment horizontal="center" vertical="center"/>
    </xf>
    <xf numFmtId="0" fontId="57" fillId="37" borderId="0" xfId="0" applyFont="1" applyFill="1"/>
    <xf numFmtId="170" fontId="11" fillId="26" borderId="49" xfId="167" applyNumberFormat="1" applyFont="1" applyFill="1" applyBorder="1" applyAlignment="1">
      <alignment horizontal="center" vertical="center" wrapText="1"/>
    </xf>
    <xf numFmtId="170" fontId="11" fillId="26" borderId="58" xfId="167" applyNumberFormat="1" applyFont="1" applyFill="1" applyBorder="1" applyAlignment="1">
      <alignment horizontal="center" vertical="center" wrapText="1"/>
    </xf>
    <xf numFmtId="170" fontId="11" fillId="26" borderId="59" xfId="167" applyNumberFormat="1" applyFont="1" applyFill="1" applyBorder="1" applyAlignment="1">
      <alignment horizontal="center" vertical="center" wrapText="1"/>
    </xf>
    <xf numFmtId="0" fontId="57" fillId="37" borderId="57" xfId="0" applyFont="1" applyFill="1" applyBorder="1" applyAlignment="1">
      <alignment horizontal="center"/>
    </xf>
    <xf numFmtId="0" fontId="54" fillId="37" borderId="0" xfId="0" applyFont="1" applyFill="1"/>
    <xf numFmtId="10" fontId="54" fillId="37" borderId="0" xfId="274" applyNumberFormat="1" applyFont="1" applyFill="1" applyBorder="1"/>
    <xf numFmtId="174" fontId="54" fillId="37" borderId="0" xfId="0" applyNumberFormat="1" applyFont="1" applyFill="1" applyAlignment="1">
      <alignment horizontal="right"/>
    </xf>
    <xf numFmtId="0" fontId="11" fillId="9" borderId="5" xfId="240" applyFont="1" applyFill="1" applyBorder="1"/>
    <xf numFmtId="0" fontId="11" fillId="0" borderId="5" xfId="240" applyFont="1" applyBorder="1"/>
    <xf numFmtId="0" fontId="11" fillId="24" borderId="5" xfId="240" applyFont="1" applyFill="1" applyBorder="1"/>
    <xf numFmtId="0" fontId="11" fillId="9" borderId="5" xfId="234" applyFont="1" applyFill="1" applyBorder="1"/>
    <xf numFmtId="0" fontId="11" fillId="24" borderId="5" xfId="234" applyFont="1" applyFill="1" applyBorder="1"/>
    <xf numFmtId="0" fontId="11" fillId="9" borderId="55" xfId="240" applyFont="1" applyFill="1" applyBorder="1"/>
    <xf numFmtId="0" fontId="57" fillId="37" borderId="57" xfId="0" applyFont="1" applyFill="1" applyBorder="1"/>
    <xf numFmtId="170" fontId="11" fillId="26" borderId="52" xfId="167" applyNumberFormat="1" applyFont="1" applyFill="1" applyBorder="1" applyAlignment="1">
      <alignment horizontal="center" vertical="center" wrapText="1"/>
    </xf>
    <xf numFmtId="170" fontId="11" fillId="26" borderId="60" xfId="167" applyNumberFormat="1" applyFont="1" applyFill="1" applyBorder="1" applyAlignment="1">
      <alignment horizontal="center" vertical="center" wrapText="1"/>
    </xf>
    <xf numFmtId="0" fontId="11" fillId="9" borderId="52" xfId="240" applyFont="1" applyFill="1" applyBorder="1"/>
    <xf numFmtId="0" fontId="4" fillId="9" borderId="52" xfId="240" applyFont="1" applyFill="1" applyBorder="1"/>
    <xf numFmtId="174" fontId="54" fillId="37" borderId="60" xfId="0" applyNumberFormat="1" applyFont="1" applyFill="1" applyBorder="1" applyAlignment="1">
      <alignment horizontal="right"/>
    </xf>
    <xf numFmtId="0" fontId="11" fillId="9" borderId="54" xfId="240" applyFont="1" applyFill="1" applyBorder="1"/>
    <xf numFmtId="0" fontId="11" fillId="41" borderId="1" xfId="0" applyFont="1" applyFill="1" applyBorder="1"/>
    <xf numFmtId="0" fontId="11" fillId="41" borderId="2" xfId="0" applyFont="1" applyFill="1" applyBorder="1"/>
    <xf numFmtId="0" fontId="11" fillId="41" borderId="2" xfId="0" applyFont="1" applyFill="1" applyBorder="1" applyAlignment="1">
      <alignment horizontal="right"/>
    </xf>
    <xf numFmtId="0" fontId="11" fillId="41" borderId="12" xfId="0" applyFont="1" applyFill="1" applyBorder="1" applyAlignment="1">
      <alignment horizontal="right"/>
    </xf>
    <xf numFmtId="0" fontId="11" fillId="41" borderId="54" xfId="0" applyFont="1" applyFill="1" applyBorder="1"/>
    <xf numFmtId="0" fontId="11" fillId="41" borderId="55" xfId="0" applyFont="1" applyFill="1" applyBorder="1"/>
    <xf numFmtId="0" fontId="11" fillId="41" borderId="56" xfId="0" applyFont="1" applyFill="1" applyBorder="1"/>
    <xf numFmtId="0" fontId="11" fillId="41" borderId="57" xfId="0" applyFont="1" applyFill="1" applyBorder="1"/>
    <xf numFmtId="1" fontId="11" fillId="41" borderId="57" xfId="0" applyNumberFormat="1" applyFont="1" applyFill="1" applyBorder="1"/>
    <xf numFmtId="1" fontId="11" fillId="41" borderId="61" xfId="0" applyNumberFormat="1" applyFont="1" applyFill="1" applyBorder="1"/>
    <xf numFmtId="0" fontId="11" fillId="41" borderId="54" xfId="240" applyFont="1" applyFill="1" applyBorder="1"/>
    <xf numFmtId="0" fontId="57" fillId="41" borderId="57" xfId="0" applyFont="1" applyFill="1" applyBorder="1"/>
    <xf numFmtId="3" fontId="57" fillId="41" borderId="57" xfId="0" applyNumberFormat="1" applyFont="1" applyFill="1" applyBorder="1" applyAlignment="1">
      <alignment horizontal="right"/>
    </xf>
    <xf numFmtId="3" fontId="57" fillId="41" borderId="61" xfId="0" applyNumberFormat="1" applyFont="1" applyFill="1" applyBorder="1" applyAlignment="1">
      <alignment horizontal="right"/>
    </xf>
    <xf numFmtId="0" fontId="7" fillId="37" borderId="0" xfId="0" applyFont="1" applyFill="1"/>
    <xf numFmtId="174" fontId="4" fillId="37" borderId="0" xfId="0" applyNumberFormat="1" applyFont="1" applyFill="1" applyAlignment="1">
      <alignment horizontal="right"/>
    </xf>
    <xf numFmtId="10" fontId="54" fillId="37" borderId="0" xfId="274" applyNumberFormat="1" applyFont="1" applyFill="1" applyBorder="1" applyAlignment="1">
      <alignment horizontal="right"/>
    </xf>
    <xf numFmtId="10" fontId="54" fillId="37" borderId="0" xfId="274" quotePrefix="1" applyNumberFormat="1" applyFont="1" applyFill="1" applyBorder="1" applyAlignment="1">
      <alignment horizontal="right"/>
    </xf>
    <xf numFmtId="174" fontId="4" fillId="37" borderId="60" xfId="0" applyNumberFormat="1" applyFont="1" applyFill="1" applyBorder="1" applyAlignment="1">
      <alignment horizontal="right"/>
    </xf>
    <xf numFmtId="10" fontId="54" fillId="37" borderId="57" xfId="274" applyNumberFormat="1" applyFont="1" applyFill="1" applyBorder="1"/>
    <xf numFmtId="174" fontId="54" fillId="37" borderId="57" xfId="0" applyNumberFormat="1" applyFont="1" applyFill="1" applyBorder="1" applyAlignment="1">
      <alignment horizontal="right"/>
    </xf>
    <xf numFmtId="174" fontId="54" fillId="37" borderId="61" xfId="0" applyNumberFormat="1" applyFont="1" applyFill="1" applyBorder="1" applyAlignment="1">
      <alignment horizontal="right"/>
    </xf>
    <xf numFmtId="170" fontId="11" fillId="26" borderId="0" xfId="167" applyNumberFormat="1" applyFont="1" applyFill="1" applyBorder="1" applyAlignment="1">
      <alignment horizontal="center" vertical="center" wrapText="1"/>
    </xf>
    <xf numFmtId="169" fontId="54" fillId="24" borderId="0" xfId="0" applyNumberFormat="1" applyFont="1" applyFill="1" applyAlignment="1">
      <alignment horizontal="left" vertical="top" wrapText="1"/>
    </xf>
    <xf numFmtId="170" fontId="11" fillId="39" borderId="0" xfId="167" applyNumberFormat="1" applyFont="1" applyFill="1" applyBorder="1" applyAlignment="1">
      <alignment horizontal="center" vertical="center" wrapText="1"/>
    </xf>
    <xf numFmtId="0" fontId="0" fillId="24" borderId="0" xfId="0" applyFill="1" applyAlignment="1">
      <alignment horizontal="left"/>
    </xf>
    <xf numFmtId="0" fontId="47" fillId="24" borderId="0" xfId="0" applyFont="1" applyFill="1" applyAlignment="1">
      <alignment horizontal="left"/>
    </xf>
    <xf numFmtId="0" fontId="71" fillId="24" borderId="0" xfId="0" applyFont="1" applyFill="1" applyAlignment="1">
      <alignment horizontal="left" vertical="top"/>
    </xf>
    <xf numFmtId="0" fontId="78" fillId="36" borderId="0" xfId="0" applyFont="1" applyFill="1"/>
    <xf numFmtId="0" fontId="79" fillId="36" borderId="0" xfId="0" applyFont="1" applyFill="1"/>
    <xf numFmtId="0" fontId="78" fillId="36" borderId="0" xfId="0" applyFont="1" applyFill="1" applyAlignment="1">
      <alignment vertical="top" wrapText="1"/>
    </xf>
    <xf numFmtId="0" fontId="4" fillId="36" borderId="0" xfId="0" applyFont="1" applyFill="1"/>
    <xf numFmtId="0" fontId="11" fillId="24" borderId="62" xfId="0" applyFont="1" applyFill="1" applyBorder="1"/>
    <xf numFmtId="0" fontId="11" fillId="41" borderId="63" xfId="0" applyFont="1" applyFill="1" applyBorder="1"/>
    <xf numFmtId="0" fontId="11" fillId="41" borderId="64" xfId="0" applyFont="1" applyFill="1" applyBorder="1"/>
    <xf numFmtId="0" fontId="11" fillId="41" borderId="65" xfId="0" applyFont="1" applyFill="1" applyBorder="1"/>
    <xf numFmtId="0" fontId="4" fillId="36" borderId="7" xfId="0" applyFont="1" applyFill="1" applyBorder="1"/>
    <xf numFmtId="0" fontId="4" fillId="36" borderId="12" xfId="0" applyFont="1" applyFill="1" applyBorder="1"/>
    <xf numFmtId="171" fontId="4" fillId="0" borderId="7" xfId="0" applyNumberFormat="1" applyFont="1" applyBorder="1"/>
    <xf numFmtId="0" fontId="59" fillId="37" borderId="0" xfId="0" applyFont="1" applyFill="1"/>
    <xf numFmtId="1" fontId="57" fillId="41" borderId="66" xfId="0" applyNumberFormat="1" applyFont="1" applyFill="1" applyBorder="1"/>
    <xf numFmtId="3" fontId="57" fillId="41" borderId="66" xfId="0" applyNumberFormat="1" applyFont="1" applyFill="1" applyBorder="1" applyAlignment="1">
      <alignment horizontal="right"/>
    </xf>
    <xf numFmtId="3" fontId="4" fillId="9" borderId="0" xfId="234" applyNumberFormat="1" applyFont="1" applyFill="1"/>
    <xf numFmtId="186" fontId="57" fillId="24" borderId="0" xfId="170" applyNumberFormat="1" applyFont="1" applyFill="1" applyBorder="1"/>
    <xf numFmtId="0" fontId="11" fillId="24" borderId="52" xfId="0" applyFont="1" applyFill="1" applyBorder="1"/>
    <xf numFmtId="9" fontId="4" fillId="24" borderId="5" xfId="0" applyNumberFormat="1" applyFont="1" applyFill="1" applyBorder="1"/>
    <xf numFmtId="0" fontId="4" fillId="24" borderId="53" xfId="0" applyFont="1" applyFill="1" applyBorder="1"/>
    <xf numFmtId="9" fontId="4" fillId="24" borderId="5" xfId="0" applyNumberFormat="1" applyFont="1" applyFill="1" applyBorder="1" applyAlignment="1">
      <alignment horizontal="right"/>
    </xf>
    <xf numFmtId="9" fontId="4" fillId="24" borderId="62" xfId="0" applyNumberFormat="1" applyFont="1" applyFill="1" applyBorder="1"/>
    <xf numFmtId="0" fontId="4" fillId="24" borderId="62" xfId="0" applyFont="1" applyFill="1" applyBorder="1"/>
    <xf numFmtId="0" fontId="4" fillId="24" borderId="0" xfId="0" applyFont="1" applyFill="1"/>
    <xf numFmtId="0" fontId="4" fillId="37" borderId="0" xfId="0" applyFont="1" applyFill="1"/>
    <xf numFmtId="0" fontId="4" fillId="37" borderId="57" xfId="0" applyFont="1" applyFill="1" applyBorder="1"/>
    <xf numFmtId="171" fontId="54" fillId="37" borderId="0" xfId="0" applyNumberFormat="1" applyFont="1" applyFill="1"/>
    <xf numFmtId="10" fontId="53" fillId="24" borderId="0" xfId="274" quotePrefix="1" applyNumberFormat="1" applyFont="1" applyFill="1" applyBorder="1" applyAlignment="1">
      <alignment horizontal="right"/>
    </xf>
    <xf numFmtId="174" fontId="57" fillId="37" borderId="60" xfId="0" applyNumberFormat="1" applyFont="1" applyFill="1" applyBorder="1" applyAlignment="1">
      <alignment horizontal="right"/>
    </xf>
    <xf numFmtId="0" fontId="57" fillId="41" borderId="2" xfId="0" applyFont="1" applyFill="1" applyBorder="1"/>
    <xf numFmtId="3" fontId="57" fillId="41" borderId="2" xfId="0" applyNumberFormat="1" applyFont="1" applyFill="1" applyBorder="1" applyAlignment="1">
      <alignment horizontal="right"/>
    </xf>
    <xf numFmtId="10" fontId="4" fillId="36" borderId="0" xfId="0" applyNumberFormat="1" applyFont="1" applyFill="1"/>
    <xf numFmtId="10" fontId="4" fillId="36" borderId="0" xfId="0" applyNumberFormat="1" applyFont="1" applyFill="1" applyAlignment="1">
      <alignment horizontal="right"/>
    </xf>
    <xf numFmtId="0" fontId="4" fillId="36" borderId="5" xfId="0" applyFont="1" applyFill="1" applyBorder="1"/>
    <xf numFmtId="0" fontId="4" fillId="0" borderId="5" xfId="0" applyFont="1" applyBorder="1"/>
    <xf numFmtId="0" fontId="4" fillId="36" borderId="0" xfId="0" applyFont="1" applyFill="1" applyAlignment="1">
      <alignment horizontal="right"/>
    </xf>
    <xf numFmtId="174" fontId="65" fillId="37" borderId="60" xfId="0" applyNumberFormat="1" applyFont="1" applyFill="1" applyBorder="1" applyAlignment="1">
      <alignment horizontal="right"/>
    </xf>
    <xf numFmtId="174" fontId="67" fillId="37" borderId="60" xfId="0" applyNumberFormat="1" applyFont="1" applyFill="1" applyBorder="1" applyAlignment="1">
      <alignment horizontal="right"/>
    </xf>
    <xf numFmtId="174" fontId="65" fillId="37" borderId="0" xfId="0" applyNumberFormat="1" applyFont="1" applyFill="1" applyAlignment="1">
      <alignment horizontal="right"/>
    </xf>
    <xf numFmtId="171" fontId="57" fillId="37" borderId="0" xfId="0" applyNumberFormat="1" applyFont="1" applyFill="1"/>
    <xf numFmtId="0" fontId="7" fillId="0" borderId="0" xfId="0" applyFont="1" applyAlignment="1">
      <alignment horizontal="center"/>
    </xf>
    <xf numFmtId="174" fontId="54" fillId="37" borderId="67" xfId="0" applyNumberFormat="1" applyFont="1" applyFill="1" applyBorder="1" applyAlignment="1">
      <alignment horizontal="right"/>
    </xf>
    <xf numFmtId="170" fontId="11" fillId="26" borderId="68" xfId="167" applyNumberFormat="1" applyFont="1" applyFill="1" applyBorder="1" applyAlignment="1">
      <alignment horizontal="center" vertical="center" wrapText="1"/>
    </xf>
    <xf numFmtId="0" fontId="11" fillId="9" borderId="0" xfId="240" applyFont="1" applyFill="1"/>
    <xf numFmtId="171" fontId="4" fillId="24" borderId="0" xfId="301" applyNumberFormat="1" applyFont="1" applyFill="1"/>
    <xf numFmtId="0" fontId="11" fillId="0" borderId="0" xfId="240" applyFont="1"/>
    <xf numFmtId="0" fontId="11" fillId="24" borderId="0" xfId="240" applyFont="1" applyFill="1"/>
    <xf numFmtId="0" fontId="4" fillId="9" borderId="5" xfId="240" applyFont="1" applyFill="1" applyBorder="1"/>
    <xf numFmtId="0" fontId="4" fillId="9" borderId="55" xfId="240" applyFont="1" applyFill="1" applyBorder="1"/>
    <xf numFmtId="0" fontId="4" fillId="24" borderId="52" xfId="0" applyFont="1" applyFill="1" applyBorder="1"/>
    <xf numFmtId="188" fontId="4" fillId="24" borderId="0" xfId="301" applyNumberFormat="1" applyFont="1" applyFill="1"/>
    <xf numFmtId="189" fontId="4" fillId="24" borderId="0" xfId="301" applyNumberFormat="1" applyFont="1" applyFill="1"/>
    <xf numFmtId="0" fontId="47" fillId="36" borderId="0" xfId="0" applyFont="1" applyFill="1"/>
    <xf numFmtId="10" fontId="47" fillId="36" borderId="0" xfId="0" applyNumberFormat="1" applyFont="1" applyFill="1"/>
    <xf numFmtId="10" fontId="47" fillId="36" borderId="0" xfId="0" applyNumberFormat="1" applyFont="1" applyFill="1" applyAlignment="1">
      <alignment horizontal="right"/>
    </xf>
    <xf numFmtId="0" fontId="47" fillId="36" borderId="0" xfId="0" applyFont="1" applyFill="1" applyAlignment="1">
      <alignment horizontal="right"/>
    </xf>
    <xf numFmtId="0" fontId="58" fillId="36" borderId="0" xfId="0" applyFont="1" applyFill="1"/>
    <xf numFmtId="170" fontId="11" fillId="26" borderId="7" xfId="167" applyNumberFormat="1" applyFont="1" applyFill="1" applyBorder="1" applyAlignment="1">
      <alignment horizontal="center" vertical="center" wrapText="1"/>
    </xf>
    <xf numFmtId="0" fontId="47" fillId="36" borderId="7" xfId="0" applyFont="1" applyFill="1" applyBorder="1"/>
    <xf numFmtId="0" fontId="4" fillId="9" borderId="5" xfId="234" applyFont="1" applyFill="1" applyBorder="1"/>
    <xf numFmtId="0" fontId="78" fillId="36" borderId="5" xfId="0" applyFont="1" applyFill="1" applyBorder="1"/>
    <xf numFmtId="171" fontId="47" fillId="36" borderId="7" xfId="0" applyNumberFormat="1" applyFont="1" applyFill="1" applyBorder="1"/>
    <xf numFmtId="1" fontId="47" fillId="36" borderId="0" xfId="0" applyNumberFormat="1" applyFont="1" applyFill="1"/>
    <xf numFmtId="171" fontId="47" fillId="36" borderId="0" xfId="0" applyNumberFormat="1" applyFont="1" applyFill="1"/>
    <xf numFmtId="0" fontId="74" fillId="0" borderId="0" xfId="0" applyFont="1" applyAlignment="1">
      <alignment horizontal="right"/>
    </xf>
    <xf numFmtId="0" fontId="78" fillId="0" borderId="0" xfId="0" applyFont="1" applyAlignment="1">
      <alignment horizontal="right"/>
    </xf>
    <xf numFmtId="10" fontId="47" fillId="24" borderId="0" xfId="274" applyNumberFormat="1" applyFont="1" applyFill="1" applyBorder="1"/>
    <xf numFmtId="170" fontId="11" fillId="26" borderId="50" xfId="167" applyNumberFormat="1" applyFont="1" applyFill="1" applyBorder="1" applyAlignment="1">
      <alignment horizontal="center" vertical="center" wrapText="1"/>
    </xf>
    <xf numFmtId="170" fontId="11" fillId="26" borderId="5" xfId="167" applyNumberFormat="1" applyFont="1" applyFill="1" applyBorder="1" applyAlignment="1">
      <alignment horizontal="center" vertical="center" wrapText="1"/>
    </xf>
    <xf numFmtId="174" fontId="65" fillId="37" borderId="7" xfId="0" applyNumberFormat="1" applyFont="1" applyFill="1" applyBorder="1" applyAlignment="1">
      <alignment horizontal="right"/>
    </xf>
    <xf numFmtId="0" fontId="11" fillId="41" borderId="1" xfId="240" applyFont="1" applyFill="1" applyBorder="1"/>
    <xf numFmtId="3" fontId="57" fillId="41" borderId="12" xfId="0" applyNumberFormat="1" applyFont="1" applyFill="1" applyBorder="1" applyAlignment="1">
      <alignment horizontal="right"/>
    </xf>
    <xf numFmtId="10" fontId="83" fillId="24" borderId="0" xfId="274" applyNumberFormat="1" applyFont="1" applyFill="1" applyBorder="1"/>
    <xf numFmtId="174" fontId="83" fillId="24" borderId="0" xfId="0" applyNumberFormat="1" applyFont="1" applyFill="1" applyAlignment="1">
      <alignment horizontal="right"/>
    </xf>
    <xf numFmtId="174" fontId="83" fillId="37" borderId="7" xfId="0" applyNumberFormat="1" applyFont="1" applyFill="1" applyBorder="1" applyAlignment="1">
      <alignment horizontal="right"/>
    </xf>
    <xf numFmtId="174" fontId="83" fillId="37" borderId="0" xfId="0" applyNumberFormat="1" applyFont="1" applyFill="1" applyAlignment="1">
      <alignment horizontal="right"/>
    </xf>
    <xf numFmtId="174" fontId="84" fillId="37" borderId="0" xfId="0" applyNumberFormat="1" applyFont="1" applyFill="1" applyAlignment="1">
      <alignment horizontal="right"/>
    </xf>
    <xf numFmtId="174" fontId="85" fillId="24" borderId="0" xfId="0" applyNumberFormat="1" applyFont="1" applyFill="1" applyAlignment="1">
      <alignment horizontal="right"/>
    </xf>
    <xf numFmtId="0" fontId="47" fillId="9" borderId="0" xfId="240" applyFont="1" applyFill="1"/>
    <xf numFmtId="10" fontId="47" fillId="24" borderId="0" xfId="0" applyNumberFormat="1" applyFont="1" applyFill="1"/>
    <xf numFmtId="171" fontId="47" fillId="24" borderId="0" xfId="301" applyNumberFormat="1" applyFont="1" applyFill="1"/>
    <xf numFmtId="171" fontId="47" fillId="24" borderId="0" xfId="240" applyNumberFormat="1" applyFont="1" applyFill="1"/>
    <xf numFmtId="0" fontId="47" fillId="0" borderId="0" xfId="240" applyFont="1"/>
    <xf numFmtId="10" fontId="47" fillId="24" borderId="0" xfId="0" applyNumberFormat="1" applyFont="1" applyFill="1" applyAlignment="1">
      <alignment horizontal="right"/>
    </xf>
    <xf numFmtId="0" fontId="47" fillId="24" borderId="0" xfId="240" applyFont="1" applyFill="1"/>
    <xf numFmtId="188" fontId="47" fillId="24" borderId="0" xfId="301" applyNumberFormat="1" applyFont="1" applyFill="1"/>
    <xf numFmtId="189" fontId="47" fillId="24" borderId="0" xfId="301" applyNumberFormat="1" applyFont="1" applyFill="1"/>
    <xf numFmtId="189" fontId="47" fillId="24" borderId="0" xfId="240" applyNumberFormat="1" applyFont="1" applyFill="1"/>
    <xf numFmtId="169" fontId="65" fillId="24" borderId="0" xfId="0" applyNumberFormat="1" applyFont="1" applyFill="1"/>
    <xf numFmtId="0" fontId="65" fillId="24" borderId="0" xfId="234" applyFont="1" applyFill="1"/>
    <xf numFmtId="170" fontId="67" fillId="24" borderId="0" xfId="167" applyNumberFormat="1" applyFont="1" applyFill="1" applyBorder="1"/>
    <xf numFmtId="171" fontId="67" fillId="24" borderId="0" xfId="167" applyNumberFormat="1" applyFont="1" applyFill="1" applyBorder="1"/>
    <xf numFmtId="171" fontId="86" fillId="24" borderId="0" xfId="167" applyNumberFormat="1" applyFont="1" applyFill="1" applyBorder="1"/>
    <xf numFmtId="169" fontId="65" fillId="24" borderId="0" xfId="0" applyNumberFormat="1" applyFont="1" applyFill="1" applyAlignment="1">
      <alignment vertical="top" wrapText="1"/>
    </xf>
    <xf numFmtId="171" fontId="65" fillId="24" borderId="0" xfId="0" applyNumberFormat="1" applyFont="1" applyFill="1"/>
    <xf numFmtId="169" fontId="65" fillId="24" borderId="0" xfId="0" applyNumberFormat="1" applyFont="1" applyFill="1" applyAlignment="1">
      <alignment horizontal="left" vertical="top" wrapText="1"/>
    </xf>
    <xf numFmtId="0" fontId="47" fillId="24" borderId="0" xfId="234" applyFont="1" applyFill="1"/>
    <xf numFmtId="174" fontId="54" fillId="24" borderId="0" xfId="0" applyNumberFormat="1" applyFont="1" applyFill="1" applyAlignment="1">
      <alignment horizontal="right"/>
    </xf>
    <xf numFmtId="174" fontId="54" fillId="24" borderId="7" xfId="0" applyNumberFormat="1" applyFont="1" applyFill="1" applyBorder="1" applyAlignment="1">
      <alignment horizontal="right"/>
    </xf>
    <xf numFmtId="0" fontId="57" fillId="24" borderId="0" xfId="0" applyFont="1" applyFill="1"/>
    <xf numFmtId="174" fontId="54" fillId="24" borderId="0" xfId="0" applyNumberFormat="1" applyFont="1" applyFill="1" applyAlignment="1">
      <alignment horizontal="center"/>
    </xf>
    <xf numFmtId="174" fontId="54" fillId="24" borderId="7" xfId="0" applyNumberFormat="1" applyFont="1" applyFill="1" applyBorder="1" applyAlignment="1">
      <alignment horizontal="center"/>
    </xf>
    <xf numFmtId="0" fontId="88" fillId="0" borderId="0" xfId="0" applyFont="1"/>
    <xf numFmtId="0" fontId="11" fillId="41" borderId="46" xfId="0" applyFont="1" applyFill="1" applyBorder="1"/>
    <xf numFmtId="0" fontId="11" fillId="41" borderId="0" xfId="240" applyFont="1" applyFill="1"/>
    <xf numFmtId="1" fontId="11" fillId="41" borderId="0" xfId="240" applyNumberFormat="1" applyFont="1" applyFill="1"/>
    <xf numFmtId="171" fontId="47" fillId="24" borderId="7" xfId="240" applyNumberFormat="1" applyFont="1" applyFill="1" applyBorder="1"/>
    <xf numFmtId="189" fontId="47" fillId="24" borderId="7" xfId="240" applyNumberFormat="1" applyFont="1" applyFill="1" applyBorder="1"/>
    <xf numFmtId="0" fontId="47" fillId="9" borderId="5" xfId="234" applyFont="1" applyFill="1" applyBorder="1"/>
    <xf numFmtId="171" fontId="47" fillId="9" borderId="7" xfId="234" applyNumberFormat="1" applyFont="1" applyFill="1" applyBorder="1"/>
    <xf numFmtId="0" fontId="47" fillId="24" borderId="5" xfId="234" applyFont="1" applyFill="1" applyBorder="1"/>
    <xf numFmtId="0" fontId="11" fillId="41" borderId="2" xfId="240" applyFont="1" applyFill="1" applyBorder="1"/>
    <xf numFmtId="1" fontId="11" fillId="41" borderId="2" xfId="240" applyNumberFormat="1" applyFont="1" applyFill="1" applyBorder="1"/>
    <xf numFmtId="1" fontId="11" fillId="41" borderId="12" xfId="240" applyNumberFormat="1" applyFont="1" applyFill="1" applyBorder="1"/>
    <xf numFmtId="0" fontId="53" fillId="24" borderId="5" xfId="0" applyFont="1" applyFill="1" applyBorder="1"/>
    <xf numFmtId="0" fontId="53" fillId="0" borderId="5" xfId="0" applyFont="1" applyBorder="1"/>
    <xf numFmtId="0" fontId="4" fillId="9" borderId="1" xfId="240" applyFont="1" applyFill="1" applyBorder="1"/>
    <xf numFmtId="0" fontId="54" fillId="24" borderId="2" xfId="0" applyFont="1" applyFill="1" applyBorder="1"/>
    <xf numFmtId="10" fontId="54" fillId="37" borderId="2" xfId="274" applyNumberFormat="1" applyFont="1" applyFill="1" applyBorder="1"/>
    <xf numFmtId="174" fontId="54" fillId="24" borderId="2" xfId="0" applyNumberFormat="1" applyFont="1" applyFill="1" applyBorder="1" applyAlignment="1">
      <alignment horizontal="right"/>
    </xf>
    <xf numFmtId="174" fontId="54" fillId="24" borderId="12" xfId="0" applyNumberFormat="1" applyFont="1" applyFill="1" applyBorder="1" applyAlignment="1">
      <alignment horizontal="right"/>
    </xf>
    <xf numFmtId="170" fontId="47" fillId="9" borderId="0" xfId="167" applyNumberFormat="1" applyFont="1" applyFill="1" applyBorder="1" applyAlignment="1">
      <alignment horizontal="left"/>
    </xf>
    <xf numFmtId="1" fontId="47" fillId="9" borderId="0" xfId="240" applyNumberFormat="1" applyFont="1" applyFill="1"/>
    <xf numFmtId="171" fontId="74" fillId="36" borderId="0" xfId="0" applyNumberFormat="1" applyFont="1" applyFill="1" applyAlignment="1">
      <alignment horizontal="right"/>
    </xf>
    <xf numFmtId="171" fontId="72" fillId="36" borderId="7" xfId="0" applyNumberFormat="1" applyFont="1" applyFill="1" applyBorder="1" applyAlignment="1">
      <alignment horizontal="right"/>
    </xf>
    <xf numFmtId="171" fontId="72" fillId="36" borderId="12" xfId="0" applyNumberFormat="1" applyFont="1" applyFill="1" applyBorder="1" applyAlignment="1">
      <alignment horizontal="right"/>
    </xf>
    <xf numFmtId="171" fontId="74" fillId="24" borderId="0" xfId="0" applyNumberFormat="1" applyFont="1" applyFill="1" applyAlignment="1">
      <alignment horizontal="right"/>
    </xf>
    <xf numFmtId="2" fontId="77" fillId="36" borderId="0" xfId="0" applyNumberFormat="1" applyFont="1" applyFill="1" applyAlignment="1">
      <alignment horizontal="right"/>
    </xf>
    <xf numFmtId="171" fontId="77" fillId="36" borderId="0" xfId="0" applyNumberFormat="1" applyFont="1" applyFill="1" applyAlignment="1">
      <alignment horizontal="right"/>
    </xf>
    <xf numFmtId="171" fontId="77" fillId="36" borderId="7" xfId="0" applyNumberFormat="1" applyFont="1" applyFill="1" applyBorder="1" applyAlignment="1">
      <alignment horizontal="right"/>
    </xf>
    <xf numFmtId="0" fontId="67" fillId="24" borderId="5" xfId="0" applyFont="1" applyFill="1" applyBorder="1"/>
    <xf numFmtId="0" fontId="67" fillId="24" borderId="0" xfId="0" applyFont="1" applyFill="1"/>
    <xf numFmtId="174" fontId="67" fillId="24" borderId="7" xfId="0" applyNumberFormat="1" applyFont="1" applyFill="1" applyBorder="1" applyAlignment="1">
      <alignment horizontal="right"/>
    </xf>
    <xf numFmtId="0" fontId="7" fillId="24" borderId="2" xfId="0" applyFont="1" applyFill="1" applyBorder="1"/>
    <xf numFmtId="171" fontId="72" fillId="36" borderId="0" xfId="0" applyNumberFormat="1" applyFont="1" applyFill="1" applyAlignment="1">
      <alignment horizontal="right"/>
    </xf>
    <xf numFmtId="2" fontId="72" fillId="36" borderId="0" xfId="0" applyNumberFormat="1" applyFont="1" applyFill="1" applyAlignment="1">
      <alignment horizontal="right"/>
    </xf>
    <xf numFmtId="0" fontId="55" fillId="0" borderId="2" xfId="0" applyFont="1" applyBorder="1"/>
    <xf numFmtId="0" fontId="78" fillId="36" borderId="0" xfId="0" applyFont="1" applyFill="1" applyAlignment="1">
      <alignment horizontal="right"/>
    </xf>
    <xf numFmtId="10" fontId="90" fillId="24" borderId="0" xfId="0" applyNumberFormat="1" applyFont="1" applyFill="1"/>
    <xf numFmtId="9" fontId="78" fillId="0" borderId="5" xfId="0" applyNumberFormat="1" applyFont="1" applyBorder="1" applyAlignment="1">
      <alignment horizontal="right"/>
    </xf>
    <xf numFmtId="170" fontId="4" fillId="0" borderId="5" xfId="167" applyNumberFormat="1" applyFont="1" applyFill="1" applyBorder="1" applyAlignment="1">
      <alignment horizontal="left" vertical="center"/>
    </xf>
    <xf numFmtId="9" fontId="4" fillId="0" borderId="5" xfId="167" applyNumberFormat="1" applyFont="1" applyFill="1" applyBorder="1" applyAlignment="1">
      <alignment horizontal="right" vertical="center"/>
    </xf>
    <xf numFmtId="186" fontId="4" fillId="0" borderId="62" xfId="167" applyNumberFormat="1" applyFont="1" applyFill="1" applyBorder="1" applyAlignment="1">
      <alignment horizontal="right" vertical="center"/>
    </xf>
    <xf numFmtId="170" fontId="11" fillId="26" borderId="69" xfId="167" applyNumberFormat="1" applyFont="1" applyFill="1" applyBorder="1" applyAlignment="1">
      <alignment vertical="center"/>
    </xf>
    <xf numFmtId="170" fontId="11" fillId="26" borderId="70" xfId="167" applyNumberFormat="1" applyFont="1" applyFill="1" applyBorder="1" applyAlignment="1">
      <alignment horizontal="center" vertical="center" wrapText="1"/>
    </xf>
    <xf numFmtId="170" fontId="11" fillId="26" borderId="71" xfId="167" applyNumberFormat="1" applyFont="1" applyFill="1" applyBorder="1" applyAlignment="1">
      <alignment horizontal="center" vertical="center" wrapText="1"/>
    </xf>
    <xf numFmtId="170" fontId="11" fillId="26" borderId="72" xfId="167" applyNumberFormat="1" applyFont="1" applyFill="1" applyBorder="1" applyAlignment="1">
      <alignment vertical="center"/>
    </xf>
    <xf numFmtId="170" fontId="11" fillId="26" borderId="73" xfId="167" applyNumberFormat="1" applyFont="1" applyFill="1" applyBorder="1" applyAlignment="1">
      <alignment horizontal="center" vertical="center" wrapText="1"/>
    </xf>
    <xf numFmtId="0" fontId="47" fillId="9" borderId="72" xfId="234" applyFont="1" applyFill="1" applyBorder="1"/>
    <xf numFmtId="171" fontId="47" fillId="9" borderId="73" xfId="234" applyNumberFormat="1" applyFont="1" applyFill="1" applyBorder="1"/>
    <xf numFmtId="0" fontId="47" fillId="24" borderId="72" xfId="234" applyFont="1" applyFill="1" applyBorder="1"/>
    <xf numFmtId="0" fontId="65" fillId="24" borderId="72" xfId="0" applyFont="1" applyFill="1" applyBorder="1"/>
    <xf numFmtId="0" fontId="11" fillId="41" borderId="74" xfId="240" applyFont="1" applyFill="1" applyBorder="1"/>
    <xf numFmtId="0" fontId="11" fillId="41" borderId="75" xfId="240" applyFont="1" applyFill="1" applyBorder="1"/>
    <xf numFmtId="1" fontId="11" fillId="41" borderId="75" xfId="240" applyNumberFormat="1" applyFont="1" applyFill="1" applyBorder="1"/>
    <xf numFmtId="1" fontId="11" fillId="41" borderId="76" xfId="240" applyNumberFormat="1" applyFont="1" applyFill="1" applyBorder="1"/>
    <xf numFmtId="0" fontId="47" fillId="9" borderId="77" xfId="234" applyFont="1" applyFill="1" applyBorder="1"/>
    <xf numFmtId="10" fontId="47" fillId="9" borderId="0" xfId="273" applyNumberFormat="1" applyFont="1" applyFill="1" applyBorder="1"/>
    <xf numFmtId="188" fontId="47" fillId="9" borderId="0" xfId="240" applyNumberFormat="1" applyFont="1" applyFill="1"/>
    <xf numFmtId="170" fontId="11" fillId="26" borderId="4" xfId="167" applyNumberFormat="1" applyFont="1" applyFill="1" applyBorder="1" applyAlignment="1">
      <alignment vertical="center"/>
    </xf>
    <xf numFmtId="170" fontId="11" fillId="26" borderId="10" xfId="167" applyNumberFormat="1" applyFont="1" applyFill="1" applyBorder="1" applyAlignment="1">
      <alignment horizontal="center" vertical="center" wrapText="1"/>
    </xf>
    <xf numFmtId="170" fontId="11" fillId="26" borderId="9" xfId="167" applyNumberFormat="1" applyFont="1" applyFill="1" applyBorder="1" applyAlignment="1">
      <alignment vertical="center"/>
    </xf>
    <xf numFmtId="170" fontId="11" fillId="26" borderId="17" xfId="167" applyNumberFormat="1" applyFont="1" applyFill="1" applyBorder="1" applyAlignment="1">
      <alignment horizontal="center" vertical="center" wrapText="1"/>
    </xf>
    <xf numFmtId="170" fontId="11" fillId="26" borderId="17" xfId="167" applyNumberFormat="1" applyFont="1" applyFill="1" applyBorder="1" applyAlignment="1">
      <alignment horizontal="right" vertical="center"/>
    </xf>
    <xf numFmtId="0" fontId="47" fillId="9" borderId="9" xfId="240" applyFont="1" applyFill="1" applyBorder="1"/>
    <xf numFmtId="171" fontId="47" fillId="24" borderId="17" xfId="240" applyNumberFormat="1" applyFont="1" applyFill="1" applyBorder="1"/>
    <xf numFmtId="0" fontId="47" fillId="0" borderId="9" xfId="240" applyFont="1" applyBorder="1"/>
    <xf numFmtId="0" fontId="47" fillId="24" borderId="9" xfId="240" applyFont="1" applyFill="1" applyBorder="1"/>
    <xf numFmtId="189" fontId="47" fillId="24" borderId="17" xfId="240" applyNumberFormat="1" applyFont="1" applyFill="1" applyBorder="1"/>
    <xf numFmtId="9" fontId="47" fillId="24" borderId="0" xfId="0" applyNumberFormat="1" applyFont="1" applyFill="1" applyAlignment="1">
      <alignment horizontal="right"/>
    </xf>
    <xf numFmtId="170" fontId="47" fillId="9" borderId="9" xfId="167" applyNumberFormat="1" applyFont="1" applyFill="1" applyBorder="1" applyAlignment="1">
      <alignment horizontal="left"/>
    </xf>
    <xf numFmtId="169" fontId="65" fillId="24" borderId="9" xfId="0" applyNumberFormat="1" applyFont="1" applyFill="1" applyBorder="1"/>
    <xf numFmtId="10" fontId="65" fillId="24" borderId="0" xfId="273" applyNumberFormat="1" applyFont="1" applyFill="1" applyBorder="1"/>
    <xf numFmtId="188" fontId="65" fillId="24" borderId="0" xfId="234" applyNumberFormat="1" applyFont="1" applyFill="1"/>
    <xf numFmtId="169" fontId="65" fillId="24" borderId="39" xfId="0" applyNumberFormat="1" applyFont="1" applyFill="1" applyBorder="1"/>
    <xf numFmtId="170" fontId="67" fillId="24" borderId="40" xfId="167" applyNumberFormat="1" applyFont="1" applyFill="1" applyBorder="1"/>
    <xf numFmtId="1" fontId="67" fillId="24" borderId="40" xfId="167" applyNumberFormat="1" applyFont="1" applyFill="1" applyBorder="1"/>
    <xf numFmtId="1" fontId="67" fillId="24" borderId="41" xfId="167" applyNumberFormat="1" applyFont="1" applyFill="1" applyBorder="1"/>
    <xf numFmtId="171" fontId="78" fillId="36" borderId="0" xfId="0" applyNumberFormat="1" applyFont="1" applyFill="1" applyAlignment="1">
      <alignment horizontal="right"/>
    </xf>
    <xf numFmtId="0" fontId="7" fillId="24" borderId="0" xfId="0" applyFont="1" applyFill="1" applyAlignment="1">
      <alignment horizontal="center"/>
    </xf>
    <xf numFmtId="170" fontId="11" fillId="24" borderId="0" xfId="167" applyNumberFormat="1" applyFont="1" applyFill="1" applyBorder="1" applyAlignment="1">
      <alignment horizontal="center" vertical="center" wrapText="1"/>
    </xf>
    <xf numFmtId="170" fontId="32" fillId="26" borderId="10" xfId="167" applyNumberFormat="1" applyFont="1" applyFill="1" applyBorder="1" applyAlignment="1">
      <alignment horizontal="center" vertical="center" wrapText="1"/>
    </xf>
    <xf numFmtId="170" fontId="32" fillId="26" borderId="11" xfId="167" applyNumberFormat="1" applyFont="1" applyFill="1" applyBorder="1" applyAlignment="1">
      <alignment horizontal="center" vertical="center" wrapText="1"/>
    </xf>
    <xf numFmtId="170" fontId="32" fillId="26" borderId="4" xfId="167" applyNumberFormat="1" applyFont="1" applyFill="1" applyBorder="1" applyAlignment="1">
      <alignment horizontal="center" vertical="center" wrapText="1"/>
    </xf>
    <xf numFmtId="10" fontId="65" fillId="37" borderId="0" xfId="274" applyNumberFormat="1" applyFont="1" applyFill="1" applyBorder="1" applyAlignment="1">
      <alignment horizontal="right"/>
    </xf>
    <xf numFmtId="171" fontId="77" fillId="36" borderId="17" xfId="0" applyNumberFormat="1" applyFont="1" applyFill="1" applyBorder="1" applyAlignment="1">
      <alignment horizontal="right"/>
    </xf>
    <xf numFmtId="10" fontId="65" fillId="37" borderId="0" xfId="274" applyNumberFormat="1" applyFont="1" applyFill="1" applyBorder="1"/>
    <xf numFmtId="10" fontId="65" fillId="37" borderId="0" xfId="274" quotePrefix="1" applyNumberFormat="1" applyFont="1" applyFill="1" applyBorder="1" applyAlignment="1">
      <alignment horizontal="right"/>
    </xf>
    <xf numFmtId="0" fontId="47" fillId="9" borderId="18" xfId="240" applyFont="1" applyFill="1" applyBorder="1"/>
    <xf numFmtId="0" fontId="65" fillId="24" borderId="2" xfId="0" applyFont="1" applyFill="1" applyBorder="1"/>
    <xf numFmtId="10" fontId="65" fillId="37" borderId="2" xfId="274" applyNumberFormat="1" applyFont="1" applyFill="1" applyBorder="1"/>
    <xf numFmtId="0" fontId="32" fillId="41" borderId="39" xfId="240" applyFont="1" applyFill="1" applyBorder="1"/>
    <xf numFmtId="0" fontId="67" fillId="41" borderId="40" xfId="0" applyFont="1" applyFill="1" applyBorder="1"/>
    <xf numFmtId="0" fontId="93" fillId="41" borderId="40" xfId="0" applyFont="1" applyFill="1" applyBorder="1"/>
    <xf numFmtId="1" fontId="67" fillId="41" borderId="40" xfId="0" applyNumberFormat="1" applyFont="1" applyFill="1" applyBorder="1"/>
    <xf numFmtId="1" fontId="67" fillId="41" borderId="41" xfId="0" applyNumberFormat="1" applyFont="1" applyFill="1" applyBorder="1"/>
    <xf numFmtId="0" fontId="47" fillId="24" borderId="5" xfId="0" applyFont="1" applyFill="1" applyBorder="1"/>
    <xf numFmtId="0" fontId="47" fillId="24" borderId="0" xfId="0" applyFont="1" applyFill="1"/>
    <xf numFmtId="0" fontId="65" fillId="0" borderId="5" xfId="0" applyFont="1" applyBorder="1"/>
    <xf numFmtId="10" fontId="92" fillId="24" borderId="0" xfId="0" applyNumberFormat="1" applyFont="1" applyFill="1"/>
    <xf numFmtId="10" fontId="92" fillId="24" borderId="0" xfId="0" applyNumberFormat="1" applyFont="1" applyFill="1" applyAlignment="1">
      <alignment horizontal="right"/>
    </xf>
    <xf numFmtId="171" fontId="0" fillId="24" borderId="7" xfId="0" applyNumberFormat="1" applyFill="1" applyBorder="1"/>
    <xf numFmtId="171" fontId="62" fillId="24" borderId="0" xfId="0" applyNumberFormat="1" applyFont="1" applyFill="1"/>
    <xf numFmtId="171" fontId="62" fillId="24" borderId="7" xfId="0" applyNumberFormat="1" applyFont="1" applyFill="1" applyBorder="1"/>
    <xf numFmtId="171" fontId="0" fillId="24" borderId="0" xfId="0" applyNumberFormat="1" applyFill="1" applyAlignment="1">
      <alignment horizontal="left" indent="10"/>
    </xf>
    <xf numFmtId="171" fontId="62" fillId="24" borderId="0" xfId="0" applyNumberFormat="1" applyFont="1" applyFill="1" applyAlignment="1">
      <alignment horizontal="left" indent="10"/>
    </xf>
    <xf numFmtId="0" fontId="32" fillId="0" borderId="0" xfId="240" applyFont="1"/>
    <xf numFmtId="0" fontId="32" fillId="41" borderId="36" xfId="240" applyFont="1" applyFill="1" applyBorder="1"/>
    <xf numFmtId="0" fontId="32" fillId="41" borderId="37" xfId="240" applyFont="1" applyFill="1" applyBorder="1"/>
    <xf numFmtId="0" fontId="32" fillId="41" borderId="37" xfId="240" applyFont="1" applyFill="1" applyBorder="1" applyAlignment="1">
      <alignment horizontal="center"/>
    </xf>
    <xf numFmtId="0" fontId="32" fillId="41" borderId="38" xfId="240" applyFont="1" applyFill="1" applyBorder="1" applyAlignment="1">
      <alignment horizontal="center"/>
    </xf>
    <xf numFmtId="170" fontId="32" fillId="24" borderId="4" xfId="167" applyNumberFormat="1" applyFont="1" applyFill="1" applyBorder="1" applyAlignment="1">
      <alignment vertical="center"/>
    </xf>
    <xf numFmtId="170" fontId="32" fillId="24" borderId="10" xfId="167" applyNumberFormat="1" applyFont="1" applyFill="1" applyBorder="1" applyAlignment="1">
      <alignment horizontal="center" vertical="center" wrapText="1"/>
    </xf>
    <xf numFmtId="170" fontId="32" fillId="24" borderId="11" xfId="167" applyNumberFormat="1" applyFont="1" applyFill="1" applyBorder="1" applyAlignment="1">
      <alignment horizontal="center" vertical="center" wrapText="1"/>
    </xf>
    <xf numFmtId="170" fontId="32" fillId="24" borderId="9" xfId="167" applyNumberFormat="1" applyFont="1" applyFill="1" applyBorder="1" applyAlignment="1">
      <alignment vertical="center"/>
    </xf>
    <xf numFmtId="170" fontId="32" fillId="24" borderId="0" xfId="167" applyNumberFormat="1" applyFont="1" applyFill="1" applyBorder="1" applyAlignment="1">
      <alignment horizontal="center" vertical="center" wrapText="1"/>
    </xf>
    <xf numFmtId="170" fontId="32" fillId="24" borderId="0" xfId="167" applyNumberFormat="1" applyFont="1" applyFill="1" applyBorder="1" applyAlignment="1">
      <alignment horizontal="right" vertical="center"/>
    </xf>
    <xf numFmtId="170" fontId="32" fillId="24" borderId="17" xfId="167" applyNumberFormat="1" applyFont="1" applyFill="1" applyBorder="1" applyAlignment="1">
      <alignment horizontal="center" vertical="center" wrapText="1"/>
    </xf>
    <xf numFmtId="171" fontId="32" fillId="24" borderId="0" xfId="167" applyNumberFormat="1" applyFont="1" applyFill="1" applyBorder="1" applyAlignment="1">
      <alignment horizontal="right" vertical="center"/>
    </xf>
    <xf numFmtId="0" fontId="54" fillId="24" borderId="9" xfId="0" applyFont="1" applyFill="1" applyBorder="1"/>
    <xf numFmtId="10" fontId="54" fillId="24" borderId="0" xfId="0" applyNumberFormat="1" applyFont="1" applyFill="1" applyAlignment="1">
      <alignment horizontal="center"/>
    </xf>
    <xf numFmtId="3" fontId="54" fillId="24" borderId="0" xfId="0" applyNumberFormat="1" applyFont="1" applyFill="1" applyAlignment="1">
      <alignment horizontal="center"/>
    </xf>
    <xf numFmtId="0" fontId="78" fillId="24" borderId="9" xfId="0" applyFont="1" applyFill="1" applyBorder="1"/>
    <xf numFmtId="10" fontId="78" fillId="24" borderId="0" xfId="0" applyNumberFormat="1" applyFont="1" applyFill="1" applyAlignment="1">
      <alignment horizontal="center"/>
    </xf>
    <xf numFmtId="10" fontId="47" fillId="9" borderId="0" xfId="273" applyNumberFormat="1" applyFont="1" applyFill="1" applyBorder="1" applyAlignment="1"/>
    <xf numFmtId="0" fontId="4" fillId="24" borderId="0" xfId="0" quotePrefix="1" applyFont="1" applyFill="1"/>
    <xf numFmtId="0" fontId="4" fillId="24" borderId="5" xfId="0" applyFont="1" applyFill="1" applyBorder="1" applyAlignment="1">
      <alignment horizontal="right"/>
    </xf>
    <xf numFmtId="0" fontId="11" fillId="24" borderId="54" xfId="0" applyFont="1" applyFill="1" applyBorder="1"/>
    <xf numFmtId="9" fontId="4" fillId="24" borderId="55" xfId="0" applyNumberFormat="1" applyFont="1" applyFill="1" applyBorder="1"/>
    <xf numFmtId="0" fontId="4" fillId="24" borderId="56" xfId="0" applyFont="1" applyFill="1" applyBorder="1"/>
    <xf numFmtId="10" fontId="3" fillId="24" borderId="0" xfId="274" applyNumberFormat="1" applyFont="1" applyFill="1" applyBorder="1" applyAlignment="1">
      <alignment horizontal="right"/>
    </xf>
    <xf numFmtId="10" fontId="3" fillId="24" borderId="0" xfId="274" applyNumberFormat="1" applyFont="1" applyFill="1" applyBorder="1" applyAlignment="1">
      <alignment horizontal="right" indent="1"/>
    </xf>
    <xf numFmtId="10" fontId="3" fillId="24" borderId="0" xfId="274" quotePrefix="1" applyNumberFormat="1" applyFont="1" applyFill="1" applyBorder="1" applyAlignment="1">
      <alignment horizontal="right"/>
    </xf>
    <xf numFmtId="10" fontId="3" fillId="24" borderId="0" xfId="273" applyNumberFormat="1" applyFont="1" applyFill="1" applyBorder="1"/>
    <xf numFmtId="10" fontId="3" fillId="24" borderId="0" xfId="275" applyNumberFormat="1" applyFont="1" applyFill="1" applyBorder="1"/>
    <xf numFmtId="171" fontId="47" fillId="9" borderId="17" xfId="240" applyNumberFormat="1" applyFont="1" applyFill="1" applyBorder="1"/>
    <xf numFmtId="171" fontId="65" fillId="24" borderId="17" xfId="234" applyNumberFormat="1" applyFont="1" applyFill="1" applyBorder="1"/>
    <xf numFmtId="174" fontId="78" fillId="24" borderId="0" xfId="0" applyNumberFormat="1" applyFont="1" applyFill="1" applyAlignment="1">
      <alignment horizontal="center"/>
    </xf>
    <xf numFmtId="174" fontId="54" fillId="24" borderId="17" xfId="0" applyNumberFormat="1" applyFont="1" applyFill="1" applyBorder="1" applyAlignment="1">
      <alignment horizontal="center"/>
    </xf>
    <xf numFmtId="174" fontId="78" fillId="24" borderId="17" xfId="0" applyNumberFormat="1" applyFont="1" applyFill="1" applyBorder="1" applyAlignment="1">
      <alignment horizontal="center"/>
    </xf>
    <xf numFmtId="0" fontId="72" fillId="42" borderId="0" xfId="0" applyFont="1" applyFill="1" applyAlignment="1">
      <alignment horizontal="right"/>
    </xf>
    <xf numFmtId="10" fontId="94" fillId="24" borderId="0" xfId="0" applyNumberFormat="1" applyFont="1" applyFill="1" applyAlignment="1">
      <alignment horizontal="center"/>
    </xf>
    <xf numFmtId="174" fontId="94" fillId="24" borderId="0" xfId="0" applyNumberFormat="1" applyFont="1" applyFill="1" applyAlignment="1">
      <alignment horizontal="center"/>
    </xf>
    <xf numFmtId="174" fontId="94" fillId="24" borderId="17" xfId="0" applyNumberFormat="1" applyFont="1" applyFill="1" applyBorder="1" applyAlignment="1">
      <alignment horizontal="center"/>
    </xf>
    <xf numFmtId="0" fontId="96" fillId="24" borderId="9" xfId="302" applyFill="1" applyBorder="1"/>
    <xf numFmtId="9" fontId="47" fillId="24" borderId="0" xfId="0" applyNumberFormat="1" applyFont="1" applyFill="1" applyAlignment="1">
      <alignment horizontal="center"/>
    </xf>
    <xf numFmtId="0" fontId="4" fillId="24" borderId="36" xfId="0" applyFont="1" applyFill="1" applyBorder="1"/>
    <xf numFmtId="0" fontId="4" fillId="24" borderId="37" xfId="0" applyFont="1" applyFill="1" applyBorder="1"/>
    <xf numFmtId="0" fontId="0" fillId="40" borderId="32" xfId="0" applyFill="1" applyBorder="1" applyAlignment="1">
      <alignment horizontal="center"/>
    </xf>
    <xf numFmtId="0" fontId="94" fillId="24" borderId="9" xfId="0" applyFont="1" applyFill="1" applyBorder="1"/>
    <xf numFmtId="172" fontId="94" fillId="24" borderId="0" xfId="164" applyNumberFormat="1" applyFont="1" applyFill="1" applyBorder="1" applyAlignment="1">
      <alignment horizontal="center"/>
    </xf>
    <xf numFmtId="172" fontId="94" fillId="24" borderId="17" xfId="164" applyNumberFormat="1" applyFont="1" applyFill="1" applyBorder="1" applyAlignment="1">
      <alignment horizontal="center"/>
    </xf>
    <xf numFmtId="0" fontId="95" fillId="24" borderId="39" xfId="0" applyFont="1" applyFill="1" applyBorder="1"/>
    <xf numFmtId="0" fontId="95" fillId="24" borderId="40" xfId="0" applyFont="1" applyFill="1" applyBorder="1" applyAlignment="1">
      <alignment horizontal="center"/>
    </xf>
    <xf numFmtId="3" fontId="95" fillId="24" borderId="40" xfId="0" applyNumberFormat="1" applyFont="1" applyFill="1" applyBorder="1" applyAlignment="1">
      <alignment horizontal="right"/>
    </xf>
    <xf numFmtId="3" fontId="95" fillId="24" borderId="41" xfId="0" applyNumberFormat="1" applyFont="1" applyFill="1" applyBorder="1" applyAlignment="1">
      <alignment horizontal="right"/>
    </xf>
    <xf numFmtId="170" fontId="32" fillId="26" borderId="9" xfId="167" applyNumberFormat="1" applyFont="1" applyFill="1" applyBorder="1" applyAlignment="1">
      <alignment vertical="center"/>
    </xf>
    <xf numFmtId="170" fontId="32" fillId="26" borderId="0" xfId="167" applyNumberFormat="1" applyFont="1" applyFill="1" applyBorder="1" applyAlignment="1">
      <alignment horizontal="center" vertical="center" wrapText="1"/>
    </xf>
    <xf numFmtId="170" fontId="32" fillId="26" borderId="0" xfId="167" applyNumberFormat="1" applyFont="1" applyFill="1" applyBorder="1" applyAlignment="1">
      <alignment horizontal="right" vertical="center"/>
    </xf>
    <xf numFmtId="170" fontId="32" fillId="26" borderId="17" xfId="167" applyNumberFormat="1" applyFont="1" applyFill="1" applyBorder="1" applyAlignment="1">
      <alignment horizontal="center" vertical="center" wrapText="1"/>
    </xf>
    <xf numFmtId="171" fontId="32" fillId="26" borderId="0" xfId="167" applyNumberFormat="1" applyFont="1" applyFill="1" applyBorder="1" applyAlignment="1">
      <alignment horizontal="right" vertical="center"/>
    </xf>
    <xf numFmtId="174" fontId="67" fillId="24" borderId="0" xfId="235" applyNumberFormat="1" applyFont="1" applyFill="1" applyAlignment="1">
      <alignment horizontal="right"/>
    </xf>
    <xf numFmtId="174" fontId="53" fillId="24" borderId="0" xfId="235" applyNumberFormat="1" applyFill="1" applyAlignment="1">
      <alignment horizontal="center"/>
    </xf>
    <xf numFmtId="174" fontId="55" fillId="24" borderId="7" xfId="235" applyNumberFormat="1" applyFont="1" applyFill="1" applyBorder="1" applyAlignment="1">
      <alignment horizontal="center"/>
    </xf>
    <xf numFmtId="174" fontId="65" fillId="24" borderId="0" xfId="235" applyNumberFormat="1" applyFont="1" applyFill="1" applyAlignment="1">
      <alignment horizontal="right"/>
    </xf>
    <xf numFmtId="10" fontId="0" fillId="24" borderId="0" xfId="0" applyNumberFormat="1" applyFill="1"/>
    <xf numFmtId="10" fontId="3" fillId="24" borderId="0" xfId="0" applyNumberFormat="1" applyFont="1" applyFill="1"/>
    <xf numFmtId="174" fontId="53" fillId="24" borderId="0" xfId="235" applyNumberFormat="1" applyFill="1" applyAlignment="1">
      <alignment horizontal="right"/>
    </xf>
    <xf numFmtId="174" fontId="53" fillId="24" borderId="7" xfId="235" applyNumberFormat="1" applyFill="1" applyBorder="1" applyAlignment="1">
      <alignment horizontal="center"/>
    </xf>
    <xf numFmtId="174" fontId="55" fillId="24" borderId="0" xfId="235" applyNumberFormat="1" applyFont="1" applyFill="1" applyAlignment="1">
      <alignment horizontal="right"/>
    </xf>
    <xf numFmtId="174" fontId="65" fillId="24" borderId="0" xfId="235" applyNumberFormat="1" applyFont="1" applyFill="1" applyAlignment="1">
      <alignment horizontal="center"/>
    </xf>
    <xf numFmtId="174" fontId="65" fillId="24" borderId="7" xfId="235" applyNumberFormat="1" applyFont="1" applyFill="1" applyBorder="1" applyAlignment="1">
      <alignment horizontal="center"/>
    </xf>
    <xf numFmtId="174" fontId="55" fillId="24" borderId="0" xfId="235" applyNumberFormat="1" applyFont="1" applyFill="1" applyAlignment="1">
      <alignment horizontal="center"/>
    </xf>
    <xf numFmtId="0" fontId="62" fillId="24" borderId="0" xfId="0" applyFont="1" applyFill="1"/>
    <xf numFmtId="10" fontId="62" fillId="24" borderId="0" xfId="0" applyNumberFormat="1" applyFont="1" applyFill="1"/>
    <xf numFmtId="1" fontId="67" fillId="41" borderId="37" xfId="0" applyNumberFormat="1" applyFont="1" applyFill="1" applyBorder="1"/>
    <xf numFmtId="1" fontId="67" fillId="41" borderId="38" xfId="0" applyNumberFormat="1" applyFont="1" applyFill="1" applyBorder="1"/>
    <xf numFmtId="174" fontId="54" fillId="24" borderId="17" xfId="0" applyNumberFormat="1" applyFont="1" applyFill="1" applyBorder="1" applyAlignment="1">
      <alignment horizontal="right"/>
    </xf>
    <xf numFmtId="170" fontId="32" fillId="26" borderId="78" xfId="167" applyNumberFormat="1" applyFont="1" applyFill="1" applyBorder="1" applyAlignment="1">
      <alignment horizontal="center" vertical="center"/>
    </xf>
    <xf numFmtId="9" fontId="47" fillId="24" borderId="5" xfId="0" applyNumberFormat="1" applyFont="1" applyFill="1" applyBorder="1" applyAlignment="1">
      <alignment horizontal="center"/>
    </xf>
    <xf numFmtId="0" fontId="47" fillId="24" borderId="79" xfId="0" applyFont="1" applyFill="1" applyBorder="1"/>
    <xf numFmtId="9" fontId="47" fillId="24" borderId="5" xfId="273" applyFont="1" applyFill="1" applyBorder="1" applyAlignment="1">
      <alignment horizontal="center"/>
    </xf>
    <xf numFmtId="186" fontId="32" fillId="41" borderId="80" xfId="0" applyNumberFormat="1" applyFont="1" applyFill="1" applyBorder="1" applyAlignment="1">
      <alignment horizontal="right"/>
    </xf>
    <xf numFmtId="0" fontId="32" fillId="41" borderId="81" xfId="0" applyFont="1" applyFill="1" applyBorder="1"/>
    <xf numFmtId="0" fontId="62" fillId="24" borderId="5" xfId="0" applyFont="1" applyFill="1" applyBorder="1"/>
    <xf numFmtId="0" fontId="94" fillId="0" borderId="9" xfId="0" applyFont="1" applyBorder="1"/>
    <xf numFmtId="10" fontId="94" fillId="0" borderId="0" xfId="0" applyNumberFormat="1" applyFont="1" applyAlignment="1">
      <alignment horizontal="center"/>
    </xf>
    <xf numFmtId="172" fontId="94" fillId="0" borderId="0" xfId="164" applyNumberFormat="1" applyFont="1" applyBorder="1" applyAlignment="1">
      <alignment horizontal="center"/>
    </xf>
    <xf numFmtId="172" fontId="94" fillId="0" borderId="17" xfId="164" applyNumberFormat="1" applyFont="1" applyBorder="1" applyAlignment="1">
      <alignment horizontal="center"/>
    </xf>
    <xf numFmtId="0" fontId="95" fillId="0" borderId="39" xfId="0" applyFont="1" applyBorder="1"/>
    <xf numFmtId="0" fontId="95" fillId="0" borderId="40" xfId="0" applyFont="1" applyBorder="1" applyAlignment="1">
      <alignment horizontal="center"/>
    </xf>
    <xf numFmtId="3" fontId="95" fillId="0" borderId="40" xfId="0" applyNumberFormat="1" applyFont="1" applyBorder="1" applyAlignment="1">
      <alignment horizontal="right"/>
    </xf>
    <xf numFmtId="3" fontId="95" fillId="0" borderId="41" xfId="0" applyNumberFormat="1" applyFont="1" applyBorder="1" applyAlignment="1">
      <alignment horizontal="right"/>
    </xf>
    <xf numFmtId="170" fontId="32" fillId="26" borderId="4" xfId="167" applyNumberFormat="1" applyFont="1" applyFill="1" applyBorder="1" applyAlignment="1">
      <alignment vertical="center"/>
    </xf>
    <xf numFmtId="174" fontId="94" fillId="0" borderId="0" xfId="0" applyNumberFormat="1" applyFont="1" applyAlignment="1">
      <alignment horizontal="center"/>
    </xf>
    <xf numFmtId="174" fontId="94" fillId="0" borderId="17" xfId="0" applyNumberFormat="1" applyFont="1" applyBorder="1" applyAlignment="1">
      <alignment horizontal="center"/>
    </xf>
    <xf numFmtId="0" fontId="95" fillId="0" borderId="42" xfId="0" applyFont="1" applyBorder="1"/>
    <xf numFmtId="170" fontId="32" fillId="26" borderId="10" xfId="167" applyNumberFormat="1" applyFont="1" applyFill="1" applyBorder="1" applyAlignment="1">
      <alignment horizontal="left" vertical="center" wrapText="1"/>
    </xf>
    <xf numFmtId="170" fontId="32" fillId="26" borderId="11" xfId="167" applyNumberFormat="1" applyFont="1" applyFill="1" applyBorder="1" applyAlignment="1">
      <alignment horizontal="left" vertical="center" wrapText="1"/>
    </xf>
    <xf numFmtId="174" fontId="54" fillId="24" borderId="17" xfId="0" applyNumberFormat="1" applyFont="1" applyFill="1" applyBorder="1" applyAlignment="1">
      <alignment horizontal="left"/>
    </xf>
    <xf numFmtId="0" fontId="78" fillId="24" borderId="0" xfId="0" applyFont="1" applyFill="1" applyAlignment="1">
      <alignment horizontal="center"/>
    </xf>
    <xf numFmtId="0" fontId="67" fillId="41" borderId="40" xfId="0" applyFont="1" applyFill="1" applyBorder="1" applyAlignment="1">
      <alignment horizontal="center"/>
    </xf>
    <xf numFmtId="1" fontId="67" fillId="41" borderId="40" xfId="0" applyNumberFormat="1" applyFont="1" applyFill="1" applyBorder="1" applyAlignment="1">
      <alignment horizontal="center"/>
    </xf>
    <xf numFmtId="1" fontId="67" fillId="41" borderId="40" xfId="0" applyNumberFormat="1" applyFont="1" applyFill="1" applyBorder="1" applyAlignment="1">
      <alignment horizontal="left"/>
    </xf>
    <xf numFmtId="174" fontId="54" fillId="24" borderId="0" xfId="0" applyNumberFormat="1" applyFont="1" applyFill="1" applyAlignment="1">
      <alignment horizontal="left"/>
    </xf>
    <xf numFmtId="0" fontId="78" fillId="24" borderId="17" xfId="0" applyFont="1" applyFill="1" applyBorder="1" applyAlignment="1">
      <alignment horizontal="left"/>
    </xf>
    <xf numFmtId="0" fontId="67" fillId="41" borderId="41" xfId="0" applyFont="1" applyFill="1" applyBorder="1" applyAlignment="1">
      <alignment horizontal="left"/>
    </xf>
    <xf numFmtId="170" fontId="11" fillId="26" borderId="9" xfId="167" applyNumberFormat="1" applyFont="1" applyFill="1" applyBorder="1" applyAlignment="1">
      <alignment horizontal="center" vertical="center" wrapText="1"/>
    </xf>
    <xf numFmtId="0" fontId="90" fillId="0" borderId="9" xfId="0" applyFont="1" applyBorder="1"/>
    <xf numFmtId="0" fontId="97" fillId="0" borderId="0" xfId="0" applyFont="1"/>
    <xf numFmtId="10" fontId="97" fillId="0" borderId="0" xfId="0" applyNumberFormat="1" applyFont="1"/>
    <xf numFmtId="0" fontId="72" fillId="36" borderId="17" xfId="0" applyFont="1" applyFill="1" applyBorder="1" applyAlignment="1">
      <alignment horizontal="right"/>
    </xf>
    <xf numFmtId="0" fontId="90" fillId="0" borderId="42" xfId="0" applyFont="1" applyBorder="1"/>
    <xf numFmtId="0" fontId="97" fillId="0" borderId="9" xfId="0" applyFont="1" applyBorder="1"/>
    <xf numFmtId="0" fontId="77" fillId="36" borderId="17" xfId="0" applyFont="1" applyFill="1" applyBorder="1" applyAlignment="1">
      <alignment horizontal="right"/>
    </xf>
    <xf numFmtId="0" fontId="90" fillId="0" borderId="0" xfId="0" applyFont="1"/>
    <xf numFmtId="10" fontId="90" fillId="0" borderId="0" xfId="0" applyNumberFormat="1" applyFont="1"/>
    <xf numFmtId="10" fontId="90" fillId="0" borderId="0" xfId="0" applyNumberFormat="1" applyFont="1" applyAlignment="1">
      <alignment horizontal="right"/>
    </xf>
    <xf numFmtId="0" fontId="67" fillId="41" borderId="39" xfId="0" applyFont="1" applyFill="1" applyBorder="1"/>
    <xf numFmtId="171" fontId="72" fillId="36" borderId="17" xfId="0" applyNumberFormat="1" applyFont="1" applyFill="1" applyBorder="1" applyAlignment="1">
      <alignment horizontal="right"/>
    </xf>
    <xf numFmtId="171" fontId="78" fillId="24" borderId="17" xfId="0" applyNumberFormat="1" applyFont="1" applyFill="1" applyBorder="1" applyAlignment="1">
      <alignment horizontal="left"/>
    </xf>
    <xf numFmtId="0" fontId="67" fillId="24" borderId="82" xfId="0" applyFont="1" applyFill="1" applyBorder="1"/>
    <xf numFmtId="0" fontId="32" fillId="41" borderId="82" xfId="240" applyFont="1" applyFill="1" applyBorder="1"/>
    <xf numFmtId="0" fontId="32" fillId="41" borderId="82" xfId="0" applyFont="1" applyFill="1" applyBorder="1"/>
    <xf numFmtId="3" fontId="47" fillId="9" borderId="83" xfId="234" applyNumberFormat="1" applyFont="1" applyFill="1" applyBorder="1"/>
    <xf numFmtId="0" fontId="11" fillId="41" borderId="82" xfId="0" applyFont="1" applyFill="1" applyBorder="1"/>
    <xf numFmtId="0" fontId="11" fillId="41" borderId="82" xfId="240" applyFont="1" applyFill="1" applyBorder="1"/>
    <xf numFmtId="0" fontId="7" fillId="41" borderId="82" xfId="240" applyFont="1" applyFill="1" applyBorder="1"/>
    <xf numFmtId="0" fontId="47" fillId="9" borderId="82" xfId="234" applyFont="1" applyFill="1" applyBorder="1"/>
    <xf numFmtId="0" fontId="55" fillId="0" borderId="82" xfId="0" applyFont="1" applyBorder="1"/>
    <xf numFmtId="0" fontId="55" fillId="24" borderId="82" xfId="0" applyFont="1" applyFill="1" applyBorder="1"/>
    <xf numFmtId="0" fontId="4" fillId="36" borderId="82" xfId="0" applyFont="1" applyFill="1" applyBorder="1"/>
    <xf numFmtId="0" fontId="4" fillId="36" borderId="82" xfId="0" applyFont="1" applyFill="1" applyBorder="1" applyAlignment="1">
      <alignment horizontal="left"/>
    </xf>
    <xf numFmtId="170" fontId="4" fillId="9" borderId="82" xfId="167" applyNumberFormat="1" applyFont="1" applyFill="1" applyBorder="1" applyAlignment="1">
      <alignment horizontal="left"/>
    </xf>
    <xf numFmtId="0" fontId="72" fillId="0" borderId="82" xfId="0" applyFont="1" applyBorder="1"/>
    <xf numFmtId="0" fontId="72" fillId="36" borderId="82" xfId="0" applyFont="1" applyFill="1" applyBorder="1"/>
    <xf numFmtId="171" fontId="4" fillId="9" borderId="84" xfId="246" applyNumberFormat="1" applyFont="1" applyFill="1" applyBorder="1"/>
    <xf numFmtId="0" fontId="55" fillId="34" borderId="82" xfId="0" applyFont="1" applyFill="1" applyBorder="1"/>
    <xf numFmtId="171" fontId="4" fillId="9" borderId="84" xfId="242" applyNumberFormat="1" applyFont="1" applyFill="1" applyBorder="1"/>
    <xf numFmtId="1" fontId="11" fillId="9" borderId="84" xfId="242" applyNumberFormat="1" applyFont="1" applyFill="1" applyBorder="1"/>
    <xf numFmtId="174" fontId="55" fillId="24" borderId="84" xfId="0" applyNumberFormat="1" applyFont="1" applyFill="1" applyBorder="1" applyAlignment="1">
      <alignment horizontal="right"/>
    </xf>
    <xf numFmtId="171" fontId="4" fillId="9" borderId="84" xfId="0" applyNumberFormat="1" applyFont="1" applyFill="1" applyBorder="1"/>
    <xf numFmtId="0" fontId="7" fillId="24" borderId="82" xfId="0" applyFont="1" applyFill="1" applyBorder="1"/>
    <xf numFmtId="0" fontId="62" fillId="24" borderId="82" xfId="0" applyFont="1" applyFill="1" applyBorder="1"/>
    <xf numFmtId="0" fontId="3" fillId="24" borderId="82" xfId="0" applyFont="1" applyFill="1" applyBorder="1"/>
    <xf numFmtId="0" fontId="53" fillId="24" borderId="82" xfId="217" applyFill="1" applyBorder="1"/>
    <xf numFmtId="0" fontId="55" fillId="0" borderId="82" xfId="216" applyFont="1" applyBorder="1"/>
    <xf numFmtId="168" fontId="3" fillId="26" borderId="82" xfId="0" applyNumberFormat="1" applyFont="1" applyFill="1" applyBorder="1"/>
    <xf numFmtId="170" fontId="3" fillId="26" borderId="82" xfId="164" applyNumberFormat="1" applyFont="1" applyFill="1" applyBorder="1" applyAlignment="1"/>
    <xf numFmtId="168" fontId="7" fillId="26" borderId="82" xfId="0" applyNumberFormat="1" applyFont="1" applyFill="1" applyBorder="1"/>
    <xf numFmtId="0" fontId="7" fillId="26" borderId="82" xfId="247" applyFont="1" applyFill="1" applyBorder="1"/>
    <xf numFmtId="171" fontId="4" fillId="9" borderId="84" xfId="247" applyNumberFormat="1" applyFont="1" applyFill="1" applyBorder="1"/>
    <xf numFmtId="171" fontId="4" fillId="9" borderId="85" xfId="247" applyNumberFormat="1" applyFont="1" applyFill="1" applyBorder="1"/>
    <xf numFmtId="171" fontId="4" fillId="0" borderId="82" xfId="247" applyNumberFormat="1" applyFont="1" applyBorder="1"/>
    <xf numFmtId="171" fontId="36" fillId="25" borderId="85" xfId="0" applyNumberFormat="1" applyFont="1" applyFill="1" applyBorder="1"/>
    <xf numFmtId="171" fontId="4" fillId="25" borderId="82" xfId="247" applyNumberFormat="1" applyFont="1" applyFill="1" applyBorder="1"/>
    <xf numFmtId="171" fontId="11" fillId="7" borderId="82" xfId="177" applyNumberFormat="1" applyFont="1" applyFill="1" applyBorder="1"/>
    <xf numFmtId="168" fontId="4" fillId="9" borderId="82" xfId="1" applyNumberFormat="1" applyFont="1" applyFill="1" applyBorder="1"/>
    <xf numFmtId="0" fontId="7" fillId="40" borderId="4" xfId="0" applyFont="1" applyFill="1" applyBorder="1" applyAlignment="1">
      <alignment horizontal="center"/>
    </xf>
    <xf numFmtId="0" fontId="7" fillId="40" borderId="10" xfId="0" applyFont="1" applyFill="1" applyBorder="1" applyAlignment="1">
      <alignment horizontal="center"/>
    </xf>
    <xf numFmtId="0" fontId="7" fillId="40" borderId="11" xfId="0" applyFont="1" applyFill="1" applyBorder="1" applyAlignment="1">
      <alignment horizontal="center"/>
    </xf>
    <xf numFmtId="170" fontId="11" fillId="26" borderId="11" xfId="167" applyNumberFormat="1" applyFont="1" applyFill="1" applyBorder="1" applyAlignment="1">
      <alignment horizontal="center" vertical="center" wrapText="1"/>
    </xf>
    <xf numFmtId="3" fontId="95" fillId="0" borderId="84" xfId="0" applyNumberFormat="1" applyFont="1" applyBorder="1" applyAlignment="1">
      <alignment horizontal="center"/>
    </xf>
    <xf numFmtId="0" fontId="72" fillId="36" borderId="84" xfId="0" applyFont="1" applyFill="1" applyBorder="1" applyAlignment="1">
      <alignment horizontal="right"/>
    </xf>
    <xf numFmtId="0" fontId="0" fillId="24" borderId="17" xfId="0" applyFill="1" applyBorder="1"/>
    <xf numFmtId="0" fontId="96" fillId="0" borderId="9" xfId="302" applyBorder="1" applyAlignment="1">
      <alignment vertical="center"/>
    </xf>
    <xf numFmtId="0" fontId="0" fillId="24" borderId="38" xfId="0" applyFill="1" applyBorder="1"/>
    <xf numFmtId="170" fontId="47" fillId="24" borderId="9" xfId="167" applyNumberFormat="1" applyFont="1" applyFill="1" applyBorder="1" applyAlignment="1">
      <alignment horizontal="left" vertical="center"/>
    </xf>
    <xf numFmtId="170" fontId="32" fillId="24" borderId="0" xfId="167" applyNumberFormat="1" applyFont="1" applyFill="1" applyBorder="1" applyAlignment="1">
      <alignment horizontal="left" vertical="center"/>
    </xf>
    <xf numFmtId="0" fontId="0" fillId="40" borderId="35" xfId="0" applyFill="1" applyBorder="1"/>
    <xf numFmtId="0" fontId="94" fillId="0" borderId="5" xfId="0" applyFont="1" applyBorder="1"/>
    <xf numFmtId="172" fontId="94" fillId="0" borderId="0" xfId="164" applyNumberFormat="1" applyFont="1" applyBorder="1" applyAlignment="1"/>
    <xf numFmtId="172" fontId="94" fillId="0" borderId="7" xfId="164" applyNumberFormat="1" applyFont="1" applyBorder="1" applyAlignment="1"/>
    <xf numFmtId="0" fontId="94" fillId="0" borderId="1" xfId="0" applyFont="1" applyBorder="1"/>
    <xf numFmtId="10" fontId="94" fillId="0" borderId="2" xfId="0" applyNumberFormat="1" applyFont="1" applyBorder="1" applyAlignment="1">
      <alignment horizontal="center"/>
    </xf>
    <xf numFmtId="172" fontId="94" fillId="0" borderId="2" xfId="164" applyNumberFormat="1" applyFont="1" applyBorder="1" applyAlignment="1"/>
    <xf numFmtId="172" fontId="94" fillId="0" borderId="12" xfId="164" applyNumberFormat="1" applyFont="1" applyBorder="1" applyAlignment="1"/>
    <xf numFmtId="0" fontId="91" fillId="0" borderId="0" xfId="0" applyFont="1" applyAlignment="1">
      <alignment wrapText="1"/>
    </xf>
    <xf numFmtId="174" fontId="94" fillId="0" borderId="7" xfId="0" applyNumberFormat="1" applyFont="1" applyBorder="1" applyAlignment="1">
      <alignment horizontal="center"/>
    </xf>
    <xf numFmtId="174" fontId="94" fillId="0" borderId="2" xfId="0" applyNumberFormat="1" applyFont="1" applyBorder="1" applyAlignment="1">
      <alignment horizontal="center"/>
    </xf>
    <xf numFmtId="174" fontId="94" fillId="0" borderId="12" xfId="0" applyNumberFormat="1" applyFont="1" applyBorder="1" applyAlignment="1">
      <alignment horizontal="center"/>
    </xf>
    <xf numFmtId="0" fontId="67" fillId="41" borderId="30" xfId="0" applyFont="1" applyFill="1" applyBorder="1" applyAlignment="1">
      <alignment horizontal="center"/>
    </xf>
    <xf numFmtId="0" fontId="67" fillId="41" borderId="31" xfId="0" applyFont="1" applyFill="1" applyBorder="1" applyAlignment="1">
      <alignment horizontal="center"/>
    </xf>
    <xf numFmtId="0" fontId="67" fillId="41" borderId="32" xfId="0" applyFont="1" applyFill="1" applyBorder="1" applyAlignment="1">
      <alignment horizontal="center"/>
    </xf>
    <xf numFmtId="174" fontId="55" fillId="24" borderId="7" xfId="235" applyNumberFormat="1" applyFont="1" applyFill="1" applyBorder="1" applyAlignment="1">
      <alignment horizontal="right"/>
    </xf>
    <xf numFmtId="170" fontId="11" fillId="26" borderId="4" xfId="167" applyNumberFormat="1" applyFont="1" applyFill="1" applyBorder="1" applyAlignment="1">
      <alignment horizontal="center" vertical="center" wrapText="1"/>
    </xf>
    <xf numFmtId="170" fontId="11" fillId="26" borderId="36" xfId="167" applyNumberFormat="1" applyFont="1" applyFill="1" applyBorder="1" applyAlignment="1">
      <alignment horizontal="center" vertical="center" wrapText="1"/>
    </xf>
    <xf numFmtId="170" fontId="11" fillId="26" borderId="37" xfId="167" applyNumberFormat="1" applyFont="1" applyFill="1" applyBorder="1" applyAlignment="1">
      <alignment horizontal="center" vertical="center" wrapText="1"/>
    </xf>
    <xf numFmtId="170" fontId="11" fillId="26" borderId="38" xfId="167" applyNumberFormat="1" applyFont="1" applyFill="1" applyBorder="1" applyAlignment="1">
      <alignment horizontal="center" vertical="center" wrapText="1"/>
    </xf>
    <xf numFmtId="170" fontId="32" fillId="26" borderId="0" xfId="167" applyNumberFormat="1" applyFont="1" applyFill="1" applyBorder="1" applyAlignment="1">
      <alignment horizontal="right" vertical="center" wrapText="1"/>
    </xf>
    <xf numFmtId="170" fontId="32" fillId="26" borderId="9" xfId="167" applyNumberFormat="1" applyFont="1" applyFill="1" applyBorder="1" applyAlignment="1">
      <alignment horizontal="center" vertical="center" wrapText="1"/>
    </xf>
    <xf numFmtId="170" fontId="32" fillId="26" borderId="17" xfId="167" applyNumberFormat="1" applyFont="1" applyFill="1" applyBorder="1" applyAlignment="1">
      <alignment horizontal="right" vertical="center" wrapText="1"/>
    </xf>
    <xf numFmtId="0" fontId="99" fillId="0" borderId="9" xfId="0" applyFont="1" applyBorder="1"/>
    <xf numFmtId="0" fontId="99" fillId="0" borderId="0" xfId="0" applyFont="1"/>
    <xf numFmtId="0" fontId="99" fillId="0" borderId="0" xfId="0" applyFont="1" applyAlignment="1">
      <alignment horizontal="center"/>
    </xf>
    <xf numFmtId="171" fontId="99" fillId="0" borderId="0" xfId="0" applyNumberFormat="1" applyFont="1"/>
    <xf numFmtId="171" fontId="99" fillId="0" borderId="17" xfId="0" applyNumberFormat="1" applyFont="1" applyBorder="1"/>
    <xf numFmtId="0" fontId="99" fillId="0" borderId="18" xfId="0" applyFont="1" applyBorder="1"/>
    <xf numFmtId="0" fontId="99" fillId="0" borderId="2" xfId="0" applyFont="1" applyBorder="1"/>
    <xf numFmtId="171" fontId="99" fillId="0" borderId="2" xfId="0" applyNumberFormat="1" applyFont="1" applyBorder="1"/>
    <xf numFmtId="171" fontId="99" fillId="0" borderId="19" xfId="0" applyNumberFormat="1" applyFont="1" applyBorder="1"/>
    <xf numFmtId="0" fontId="100" fillId="41" borderId="36" xfId="240" applyFont="1" applyFill="1" applyBorder="1"/>
    <xf numFmtId="0" fontId="101" fillId="41" borderId="37" xfId="0" applyFont="1" applyFill="1" applyBorder="1"/>
    <xf numFmtId="1" fontId="101" fillId="41" borderId="37" xfId="0" applyNumberFormat="1" applyFont="1" applyFill="1" applyBorder="1" applyAlignment="1">
      <alignment horizontal="right"/>
    </xf>
    <xf numFmtId="3" fontId="101" fillId="41" borderId="38" xfId="0" applyNumberFormat="1" applyFont="1" applyFill="1" applyBorder="1" applyAlignment="1">
      <alignment horizontal="right"/>
    </xf>
    <xf numFmtId="0" fontId="99" fillId="0" borderId="0" xfId="0" applyFont="1" applyAlignment="1">
      <alignment horizontal="right"/>
    </xf>
    <xf numFmtId="187" fontId="99" fillId="0" borderId="0" xfId="273" applyNumberFormat="1" applyFont="1" applyBorder="1" applyAlignment="1">
      <alignment horizontal="right"/>
    </xf>
    <xf numFmtId="187" fontId="99" fillId="0" borderId="2" xfId="273" applyNumberFormat="1" applyFont="1" applyBorder="1" applyAlignment="1">
      <alignment horizontal="right"/>
    </xf>
    <xf numFmtId="0" fontId="95" fillId="0" borderId="5" xfId="0" applyFont="1" applyBorder="1"/>
    <xf numFmtId="0" fontId="102" fillId="0" borderId="0" xfId="0" applyFont="1"/>
    <xf numFmtId="10" fontId="3" fillId="0" borderId="0" xfId="0" applyNumberFormat="1" applyFont="1"/>
    <xf numFmtId="0" fontId="95" fillId="0" borderId="82" xfId="0" applyFont="1" applyBorder="1"/>
    <xf numFmtId="174" fontId="53" fillId="24" borderId="7" xfId="235" applyNumberFormat="1" applyFill="1" applyBorder="1" applyAlignment="1">
      <alignment horizontal="right"/>
    </xf>
    <xf numFmtId="0" fontId="103" fillId="0" borderId="0" xfId="0" applyFont="1"/>
    <xf numFmtId="10" fontId="95" fillId="0" borderId="0" xfId="0" applyNumberFormat="1" applyFont="1"/>
    <xf numFmtId="10" fontId="95" fillId="0" borderId="0" xfId="0" applyNumberFormat="1" applyFont="1" applyAlignment="1">
      <alignment horizontal="right"/>
    </xf>
    <xf numFmtId="0" fontId="55" fillId="41" borderId="39" xfId="0" applyFont="1" applyFill="1" applyBorder="1"/>
    <xf numFmtId="0" fontId="55" fillId="41" borderId="40" xfId="0" applyFont="1" applyFill="1" applyBorder="1"/>
    <xf numFmtId="1" fontId="55" fillId="41" borderId="40" xfId="0" applyNumberFormat="1" applyFont="1" applyFill="1" applyBorder="1"/>
    <xf numFmtId="1" fontId="55" fillId="41" borderId="41" xfId="0" applyNumberFormat="1" applyFont="1" applyFill="1" applyBorder="1"/>
    <xf numFmtId="172" fontId="94" fillId="0" borderId="17" xfId="164" applyNumberFormat="1" applyFont="1" applyBorder="1" applyAlignment="1"/>
    <xf numFmtId="164" fontId="94" fillId="0" borderId="0" xfId="164" applyFont="1" applyBorder="1" applyAlignment="1"/>
    <xf numFmtId="164" fontId="94" fillId="0" borderId="17" xfId="164" applyFont="1" applyBorder="1" applyAlignment="1"/>
    <xf numFmtId="190" fontId="94" fillId="0" borderId="0" xfId="0" applyNumberFormat="1" applyFont="1" applyAlignment="1">
      <alignment horizontal="center"/>
    </xf>
    <xf numFmtId="3" fontId="95" fillId="0" borderId="40" xfId="0" applyNumberFormat="1" applyFont="1" applyBorder="1"/>
    <xf numFmtId="3" fontId="95" fillId="0" borderId="41" xfId="0" applyNumberFormat="1" applyFont="1" applyBorder="1"/>
    <xf numFmtId="0" fontId="95" fillId="0" borderId="36" xfId="0" applyFont="1" applyBorder="1"/>
    <xf numFmtId="10" fontId="95" fillId="0" borderId="37" xfId="0" applyNumberFormat="1" applyFont="1" applyBorder="1" applyAlignment="1">
      <alignment horizontal="center"/>
    </xf>
    <xf numFmtId="3" fontId="95" fillId="0" borderId="37" xfId="0" applyNumberFormat="1" applyFont="1" applyBorder="1" applyAlignment="1">
      <alignment horizontal="center"/>
    </xf>
    <xf numFmtId="3" fontId="95" fillId="0" borderId="38" xfId="0" applyNumberFormat="1" applyFont="1" applyBorder="1" applyAlignment="1">
      <alignment horizontal="center"/>
    </xf>
    <xf numFmtId="0" fontId="72" fillId="0" borderId="0" xfId="0" applyFont="1"/>
    <xf numFmtId="0" fontId="90" fillId="0" borderId="5" xfId="0" applyFont="1" applyBorder="1"/>
    <xf numFmtId="0" fontId="90" fillId="0" borderId="82" xfId="0" applyFont="1" applyBorder="1"/>
    <xf numFmtId="0" fontId="97" fillId="0" borderId="5" xfId="0" applyFont="1" applyBorder="1"/>
    <xf numFmtId="0" fontId="90" fillId="0" borderId="30" xfId="0" applyFont="1" applyBorder="1"/>
    <xf numFmtId="0" fontId="90" fillId="0" borderId="31" xfId="0" applyFont="1" applyBorder="1"/>
    <xf numFmtId="0" fontId="94" fillId="0" borderId="0" xfId="0" applyFont="1" applyAlignment="1">
      <alignment wrapText="1"/>
    </xf>
    <xf numFmtId="10" fontId="78" fillId="36" borderId="0" xfId="0" applyNumberFormat="1" applyFont="1" applyFill="1" applyAlignment="1">
      <alignment horizontal="right"/>
    </xf>
    <xf numFmtId="0" fontId="99" fillId="24" borderId="0" xfId="0" applyFont="1" applyFill="1"/>
    <xf numFmtId="0" fontId="99" fillId="24" borderId="0" xfId="0" applyFont="1" applyFill="1" applyAlignment="1">
      <alignment horizontal="center"/>
    </xf>
    <xf numFmtId="0" fontId="78" fillId="42" borderId="0" xfId="0" applyFont="1" applyFill="1" applyAlignment="1">
      <alignment horizontal="right"/>
    </xf>
    <xf numFmtId="10" fontId="78" fillId="42" borderId="0" xfId="0" applyNumberFormat="1" applyFont="1" applyFill="1" applyAlignment="1">
      <alignment horizontal="right"/>
    </xf>
    <xf numFmtId="0" fontId="99" fillId="24" borderId="9" xfId="0" applyFont="1" applyFill="1" applyBorder="1"/>
    <xf numFmtId="0" fontId="78" fillId="36" borderId="17" xfId="0" applyFont="1" applyFill="1" applyBorder="1" applyAlignment="1">
      <alignment horizontal="right"/>
    </xf>
    <xf numFmtId="0" fontId="79" fillId="36" borderId="37" xfId="0" applyFont="1" applyFill="1" applyBorder="1"/>
    <xf numFmtId="0" fontId="101" fillId="0" borderId="37" xfId="0" applyFont="1" applyBorder="1"/>
    <xf numFmtId="0" fontId="100" fillId="24" borderId="36" xfId="240" applyFont="1" applyFill="1" applyBorder="1"/>
    <xf numFmtId="0" fontId="99" fillId="24" borderId="18" xfId="0" applyFont="1" applyFill="1" applyBorder="1"/>
    <xf numFmtId="0" fontId="99" fillId="24" borderId="2" xfId="0" applyFont="1" applyFill="1" applyBorder="1"/>
    <xf numFmtId="10" fontId="78" fillId="36" borderId="2" xfId="0" applyNumberFormat="1" applyFont="1" applyFill="1" applyBorder="1" applyAlignment="1">
      <alignment horizontal="right"/>
    </xf>
    <xf numFmtId="0" fontId="78" fillId="36" borderId="2" xfId="0" applyFont="1" applyFill="1" applyBorder="1" applyAlignment="1">
      <alignment horizontal="right"/>
    </xf>
    <xf numFmtId="0" fontId="78" fillId="36" borderId="19" xfId="0" applyFont="1" applyFill="1" applyBorder="1" applyAlignment="1">
      <alignment horizontal="right"/>
    </xf>
    <xf numFmtId="0" fontId="105" fillId="24" borderId="0" xfId="0" applyFont="1" applyFill="1"/>
    <xf numFmtId="0" fontId="97" fillId="24" borderId="0" xfId="0" applyFont="1" applyFill="1"/>
    <xf numFmtId="0" fontId="74" fillId="42" borderId="0" xfId="0" applyFont="1" applyFill="1"/>
    <xf numFmtId="1" fontId="72" fillId="36" borderId="31" xfId="0" applyNumberFormat="1" applyFont="1" applyFill="1" applyBorder="1" applyAlignment="1">
      <alignment horizontal="right"/>
    </xf>
    <xf numFmtId="1" fontId="72" fillId="36" borderId="32" xfId="0" applyNumberFormat="1" applyFont="1" applyFill="1" applyBorder="1" applyAlignment="1">
      <alignment horizontal="right"/>
    </xf>
    <xf numFmtId="1" fontId="79" fillId="36" borderId="37" xfId="0" applyNumberFormat="1" applyFont="1" applyFill="1" applyBorder="1" applyAlignment="1">
      <alignment horizontal="right"/>
    </xf>
    <xf numFmtId="1" fontId="79" fillId="36" borderId="38" xfId="0" applyNumberFormat="1" applyFont="1" applyFill="1" applyBorder="1" applyAlignment="1">
      <alignment horizontal="right"/>
    </xf>
    <xf numFmtId="0" fontId="78" fillId="36" borderId="0" xfId="0" applyFont="1" applyFill="1" applyAlignment="1">
      <alignment horizontal="left"/>
    </xf>
    <xf numFmtId="171" fontId="78" fillId="36" borderId="0" xfId="0" applyNumberFormat="1" applyFont="1" applyFill="1" applyAlignment="1">
      <alignment horizontal="left"/>
    </xf>
    <xf numFmtId="0" fontId="90" fillId="0" borderId="37" xfId="0" applyFont="1" applyBorder="1"/>
    <xf numFmtId="174" fontId="67" fillId="0" borderId="17" xfId="0" applyNumberFormat="1" applyFont="1" applyBorder="1" applyAlignment="1">
      <alignment horizontal="right"/>
    </xf>
    <xf numFmtId="174" fontId="62" fillId="0" borderId="17" xfId="0" applyNumberFormat="1" applyFont="1" applyBorder="1" applyAlignment="1">
      <alignment horizontal="right"/>
    </xf>
    <xf numFmtId="174" fontId="65" fillId="0" borderId="17" xfId="0" applyNumberFormat="1" applyFont="1" applyBorder="1" applyAlignment="1">
      <alignment horizontal="right"/>
    </xf>
    <xf numFmtId="0" fontId="90" fillId="0" borderId="36" xfId="0" applyFont="1" applyBorder="1"/>
    <xf numFmtId="0" fontId="0" fillId="0" borderId="2" xfId="0" applyBorder="1"/>
    <xf numFmtId="170" fontId="11" fillId="0" borderId="9" xfId="167" applyNumberFormat="1" applyFont="1" applyFill="1" applyBorder="1" applyAlignment="1">
      <alignment horizontal="center" vertical="center" wrapText="1"/>
    </xf>
    <xf numFmtId="170" fontId="11" fillId="0" borderId="0" xfId="167" applyNumberFormat="1" applyFont="1" applyFill="1" applyBorder="1" applyAlignment="1">
      <alignment horizontal="center" vertical="center" wrapText="1"/>
    </xf>
    <xf numFmtId="170" fontId="11" fillId="0" borderId="17" xfId="167" applyNumberFormat="1" applyFont="1" applyFill="1" applyBorder="1" applyAlignment="1">
      <alignment horizontal="center" vertical="center" wrapText="1"/>
    </xf>
    <xf numFmtId="0" fontId="55" fillId="0" borderId="9" xfId="0" applyFont="1" applyBorder="1"/>
    <xf numFmtId="0" fontId="53" fillId="0" borderId="9" xfId="0" applyFont="1" applyBorder="1"/>
    <xf numFmtId="0" fontId="53" fillId="0" borderId="18" xfId="0" applyFont="1" applyBorder="1"/>
    <xf numFmtId="174" fontId="1" fillId="0" borderId="0" xfId="0" applyNumberFormat="1" applyFont="1" applyAlignment="1">
      <alignment horizontal="right"/>
    </xf>
    <xf numFmtId="174" fontId="3" fillId="0" borderId="0" xfId="0" applyNumberFormat="1" applyFont="1" applyAlignment="1">
      <alignment horizontal="right"/>
    </xf>
    <xf numFmtId="4" fontId="3" fillId="0" borderId="0" xfId="0" applyNumberFormat="1" applyFont="1" applyAlignment="1">
      <alignment horizontal="right"/>
    </xf>
    <xf numFmtId="10" fontId="97" fillId="0" borderId="0" xfId="0" applyNumberFormat="1" applyFont="1" applyAlignment="1">
      <alignment horizontal="right"/>
    </xf>
    <xf numFmtId="0" fontId="97" fillId="0" borderId="2" xfId="0" applyFont="1" applyBorder="1"/>
    <xf numFmtId="10" fontId="97" fillId="0" borderId="2" xfId="0" applyNumberFormat="1" applyFont="1" applyBorder="1"/>
    <xf numFmtId="174" fontId="3" fillId="0" borderId="2" xfId="0" applyNumberFormat="1" applyFont="1" applyBorder="1" applyAlignment="1">
      <alignment horizontal="right"/>
    </xf>
    <xf numFmtId="4" fontId="65" fillId="0" borderId="17" xfId="0" applyNumberFormat="1" applyFont="1" applyBorder="1" applyAlignment="1">
      <alignment horizontal="right"/>
    </xf>
    <xf numFmtId="174" fontId="65" fillId="0" borderId="19" xfId="0" applyNumberFormat="1" applyFont="1" applyBorder="1" applyAlignment="1">
      <alignment horizontal="right"/>
    </xf>
    <xf numFmtId="191" fontId="7" fillId="0" borderId="37" xfId="0" applyNumberFormat="1" applyFont="1" applyBorder="1" applyAlignment="1">
      <alignment horizontal="right"/>
    </xf>
    <xf numFmtId="191" fontId="7" fillId="0" borderId="38" xfId="0" applyNumberFormat="1" applyFont="1" applyBorder="1" applyAlignment="1">
      <alignment horizontal="right"/>
    </xf>
    <xf numFmtId="0" fontId="108" fillId="0" borderId="2" xfId="0" applyFont="1" applyBorder="1"/>
    <xf numFmtId="0" fontId="77" fillId="0" borderId="9" xfId="0" applyFont="1" applyBorder="1"/>
    <xf numFmtId="0" fontId="109" fillId="0" borderId="0" xfId="0" applyFont="1"/>
    <xf numFmtId="0" fontId="77" fillId="0" borderId="0" xfId="0" applyFont="1" applyAlignment="1">
      <alignment horizontal="right"/>
    </xf>
    <xf numFmtId="10" fontId="77" fillId="0" borderId="0" xfId="0" applyNumberFormat="1" applyFont="1" applyAlignment="1">
      <alignment horizontal="right"/>
    </xf>
    <xf numFmtId="0" fontId="77" fillId="0" borderId="18" xfId="0" applyFont="1" applyBorder="1"/>
    <xf numFmtId="10" fontId="77" fillId="0" borderId="2" xfId="0" applyNumberFormat="1" applyFont="1" applyBorder="1" applyAlignment="1">
      <alignment horizontal="right"/>
    </xf>
    <xf numFmtId="0" fontId="32" fillId="24" borderId="36" xfId="0" applyFont="1" applyFill="1" applyBorder="1"/>
    <xf numFmtId="0" fontId="47" fillId="24" borderId="37" xfId="0" applyFont="1" applyFill="1" applyBorder="1"/>
    <xf numFmtId="0" fontId="67" fillId="24" borderId="0" xfId="234" applyFont="1" applyFill="1"/>
    <xf numFmtId="0" fontId="76" fillId="0" borderId="9" xfId="0" applyFont="1" applyBorder="1"/>
    <xf numFmtId="0" fontId="100" fillId="0" borderId="0" xfId="0" applyFont="1"/>
    <xf numFmtId="0" fontId="77" fillId="0" borderId="17" xfId="0" applyFont="1" applyBorder="1" applyAlignment="1">
      <alignment horizontal="right"/>
    </xf>
    <xf numFmtId="0" fontId="77" fillId="0" borderId="2" xfId="0" applyFont="1" applyBorder="1" applyAlignment="1">
      <alignment horizontal="right"/>
    </xf>
    <xf numFmtId="0" fontId="77" fillId="0" borderId="19" xfId="0" applyFont="1" applyBorder="1" applyAlignment="1">
      <alignment horizontal="right"/>
    </xf>
    <xf numFmtId="1" fontId="32" fillId="0" borderId="37" xfId="0" applyNumberFormat="1" applyFont="1" applyBorder="1" applyAlignment="1">
      <alignment horizontal="right"/>
    </xf>
    <xf numFmtId="1" fontId="32" fillId="0" borderId="38" xfId="0" applyNumberFormat="1" applyFont="1" applyBorder="1" applyAlignment="1">
      <alignment horizontal="right"/>
    </xf>
    <xf numFmtId="170" fontId="32" fillId="0" borderId="9" xfId="167" applyNumberFormat="1" applyFont="1" applyFill="1" applyBorder="1" applyAlignment="1">
      <alignment horizontal="center" vertical="center" wrapText="1"/>
    </xf>
    <xf numFmtId="170" fontId="32" fillId="0" borderId="0" xfId="167" applyNumberFormat="1" applyFont="1" applyFill="1" applyBorder="1" applyAlignment="1">
      <alignment horizontal="center" vertical="center" wrapText="1"/>
    </xf>
    <xf numFmtId="170" fontId="32" fillId="0" borderId="0" xfId="167" applyNumberFormat="1" applyFont="1" applyFill="1" applyBorder="1" applyAlignment="1">
      <alignment horizontal="right" vertical="center" wrapText="1"/>
    </xf>
    <xf numFmtId="170" fontId="32" fillId="0" borderId="17" xfId="167" applyNumberFormat="1" applyFont="1" applyFill="1" applyBorder="1" applyAlignment="1">
      <alignment horizontal="right" vertical="center" wrapText="1"/>
    </xf>
    <xf numFmtId="0" fontId="76" fillId="0" borderId="17" xfId="0" applyFont="1" applyBorder="1" applyAlignment="1">
      <alignment horizontal="right"/>
    </xf>
    <xf numFmtId="0" fontId="77" fillId="43" borderId="9" xfId="0" applyFont="1" applyFill="1" applyBorder="1"/>
    <xf numFmtId="0" fontId="109" fillId="43" borderId="0" xfId="0" applyFont="1" applyFill="1"/>
    <xf numFmtId="0" fontId="77" fillId="43" borderId="0" xfId="0" applyFont="1" applyFill="1" applyAlignment="1">
      <alignment horizontal="right"/>
    </xf>
    <xf numFmtId="0" fontId="77" fillId="43" borderId="17" xfId="0" applyFont="1" applyFill="1" applyBorder="1" applyAlignment="1">
      <alignment horizontal="right"/>
    </xf>
    <xf numFmtId="0" fontId="109" fillId="43" borderId="0" xfId="0" applyFont="1" applyFill="1" applyAlignment="1">
      <alignment horizontal="center"/>
    </xf>
    <xf numFmtId="0" fontId="65" fillId="43" borderId="9" xfId="0" applyFont="1" applyFill="1" applyBorder="1"/>
    <xf numFmtId="0" fontId="97" fillId="43" borderId="0" xfId="0" applyFont="1" applyFill="1"/>
    <xf numFmtId="10" fontId="97" fillId="43" borderId="0" xfId="0" applyNumberFormat="1" applyFont="1" applyFill="1"/>
    <xf numFmtId="174" fontId="3" fillId="43" borderId="0" xfId="0" applyNumberFormat="1" applyFont="1" applyFill="1" applyAlignment="1">
      <alignment horizontal="right"/>
    </xf>
    <xf numFmtId="174" fontId="65" fillId="43" borderId="17" xfId="0" applyNumberFormat="1" applyFont="1" applyFill="1" applyBorder="1" applyAlignment="1">
      <alignment horizontal="right"/>
    </xf>
    <xf numFmtId="171" fontId="77" fillId="0" borderId="17" xfId="0" applyNumberFormat="1" applyFont="1" applyBorder="1" applyAlignment="1">
      <alignment horizontal="right"/>
    </xf>
    <xf numFmtId="0" fontId="95" fillId="0" borderId="37" xfId="0" applyFont="1" applyBorder="1" applyAlignment="1">
      <alignment horizontal="center"/>
    </xf>
    <xf numFmtId="3" fontId="95" fillId="0" borderId="2" xfId="0" applyNumberFormat="1" applyFont="1" applyBorder="1"/>
    <xf numFmtId="0" fontId="94" fillId="0" borderId="36" xfId="0" applyFont="1" applyBorder="1"/>
    <xf numFmtId="10" fontId="94" fillId="0" borderId="37" xfId="0" applyNumberFormat="1" applyFont="1" applyBorder="1" applyAlignment="1">
      <alignment horizontal="center"/>
    </xf>
    <xf numFmtId="172" fontId="94" fillId="0" borderId="37" xfId="164" applyNumberFormat="1" applyFont="1" applyBorder="1" applyAlignment="1"/>
    <xf numFmtId="172" fontId="94" fillId="0" borderId="38" xfId="164" applyNumberFormat="1" applyFont="1" applyBorder="1" applyAlignment="1"/>
    <xf numFmtId="174" fontId="94" fillId="0" borderId="37" xfId="0" applyNumberFormat="1" applyFont="1" applyBorder="1" applyAlignment="1">
      <alignment horizontal="center"/>
    </xf>
    <xf numFmtId="174" fontId="94" fillId="0" borderId="38" xfId="0" applyNumberFormat="1" applyFont="1" applyBorder="1" applyAlignment="1">
      <alignment horizontal="center"/>
    </xf>
    <xf numFmtId="0" fontId="95" fillId="0" borderId="33" xfId="0" applyFont="1" applyBorder="1"/>
    <xf numFmtId="10" fontId="95" fillId="0" borderId="34" xfId="0" applyNumberFormat="1" applyFont="1" applyBorder="1" applyAlignment="1">
      <alignment horizontal="center"/>
    </xf>
    <xf numFmtId="3" fontId="95" fillId="0" borderId="34" xfId="0" applyNumberFormat="1" applyFont="1" applyBorder="1" applyAlignment="1">
      <alignment horizontal="center"/>
    </xf>
    <xf numFmtId="3" fontId="95" fillId="0" borderId="35" xfId="0" applyNumberFormat="1" applyFont="1" applyBorder="1" applyAlignment="1">
      <alignment horizontal="center"/>
    </xf>
    <xf numFmtId="3" fontId="95" fillId="0" borderId="0" xfId="0" applyNumberFormat="1" applyFont="1" applyAlignment="1">
      <alignment horizontal="center"/>
    </xf>
    <xf numFmtId="3" fontId="95" fillId="24" borderId="0" xfId="0" applyNumberFormat="1" applyFont="1" applyFill="1" applyAlignment="1">
      <alignment horizontal="center"/>
    </xf>
    <xf numFmtId="0" fontId="78" fillId="24" borderId="0" xfId="0" applyFont="1" applyFill="1" applyAlignment="1">
      <alignment horizontal="right"/>
    </xf>
    <xf numFmtId="0" fontId="1" fillId="24" borderId="5" xfId="0" applyFont="1" applyFill="1" applyBorder="1"/>
    <xf numFmtId="0" fontId="1" fillId="24" borderId="0" xfId="0" applyFont="1" applyFill="1"/>
    <xf numFmtId="10" fontId="1" fillId="24" borderId="0" xfId="0" applyNumberFormat="1" applyFont="1" applyFill="1"/>
    <xf numFmtId="10" fontId="1" fillId="24" borderId="0" xfId="0" applyNumberFormat="1" applyFont="1" applyFill="1" applyAlignment="1">
      <alignment horizontal="right"/>
    </xf>
    <xf numFmtId="0" fontId="1" fillId="0" borderId="0" xfId="232" applyFont="1"/>
    <xf numFmtId="174" fontId="1" fillId="24" borderId="0" xfId="232" applyNumberFormat="1" applyFont="1" applyFill="1"/>
    <xf numFmtId="171" fontId="1" fillId="0" borderId="0" xfId="232" applyNumberFormat="1" applyFont="1"/>
    <xf numFmtId="169" fontId="1" fillId="0" borderId="0" xfId="4" applyNumberFormat="1" applyFont="1"/>
    <xf numFmtId="171" fontId="1" fillId="0" borderId="0" xfId="4" applyNumberFormat="1" applyFont="1"/>
    <xf numFmtId="169" fontId="1" fillId="9" borderId="0" xfId="4" applyNumberFormat="1" applyFont="1" applyFill="1"/>
    <xf numFmtId="171" fontId="1" fillId="9" borderId="0" xfId="4" applyNumberFormat="1" applyFont="1" applyFill="1"/>
    <xf numFmtId="169" fontId="1" fillId="9" borderId="0" xfId="6" applyNumberFormat="1" applyFont="1" applyFill="1"/>
    <xf numFmtId="0" fontId="7" fillId="40" borderId="4" xfId="0" applyFont="1" applyFill="1" applyBorder="1" applyAlignment="1">
      <alignment horizontal="center"/>
    </xf>
    <xf numFmtId="0" fontId="7" fillId="40" borderId="10" xfId="0" applyFont="1" applyFill="1" applyBorder="1" applyAlignment="1">
      <alignment horizontal="center"/>
    </xf>
    <xf numFmtId="0" fontId="7" fillId="40" borderId="11" xfId="0" applyFont="1" applyFill="1" applyBorder="1" applyAlignment="1">
      <alignment horizontal="center"/>
    </xf>
    <xf numFmtId="0" fontId="7" fillId="40" borderId="30" xfId="0" applyFont="1" applyFill="1" applyBorder="1" applyAlignment="1">
      <alignment horizontal="center"/>
    </xf>
    <xf numFmtId="0" fontId="7" fillId="40" borderId="31" xfId="0" applyFont="1" applyFill="1" applyBorder="1" applyAlignment="1">
      <alignment horizontal="center"/>
    </xf>
    <xf numFmtId="170" fontId="11" fillId="26" borderId="10" xfId="167" applyNumberFormat="1" applyFont="1" applyFill="1" applyBorder="1" applyAlignment="1">
      <alignment horizontal="center" vertical="center" wrapText="1"/>
    </xf>
    <xf numFmtId="170" fontId="11" fillId="26" borderId="11" xfId="167" applyNumberFormat="1" applyFont="1" applyFill="1" applyBorder="1" applyAlignment="1">
      <alignment horizontal="center" vertical="center" wrapText="1"/>
    </xf>
    <xf numFmtId="170" fontId="32" fillId="26" borderId="10" xfId="167" applyNumberFormat="1" applyFont="1" applyFill="1" applyBorder="1" applyAlignment="1">
      <alignment horizontal="right" vertical="center"/>
    </xf>
    <xf numFmtId="0" fontId="7" fillId="40" borderId="33" xfId="0" applyFont="1" applyFill="1" applyBorder="1" applyAlignment="1">
      <alignment horizontal="center"/>
    </xf>
    <xf numFmtId="0" fontId="7" fillId="40" borderId="34" xfId="0" applyFont="1" applyFill="1" applyBorder="1" applyAlignment="1">
      <alignment horizontal="center"/>
    </xf>
    <xf numFmtId="169" fontId="65" fillId="24" borderId="0" xfId="0" applyNumberFormat="1" applyFont="1" applyFill="1" applyAlignment="1">
      <alignment horizontal="left" vertical="top" wrapText="1"/>
    </xf>
    <xf numFmtId="0" fontId="7" fillId="40" borderId="37" xfId="0" applyFont="1" applyFill="1" applyBorder="1" applyAlignment="1">
      <alignment horizontal="center"/>
    </xf>
    <xf numFmtId="0" fontId="62" fillId="24" borderId="0" xfId="0" applyFont="1" applyFill="1" applyAlignment="1">
      <alignment horizontal="center" vertical="center" wrapText="1"/>
    </xf>
    <xf numFmtId="0" fontId="7" fillId="40" borderId="0" xfId="0" applyFont="1" applyFill="1" applyAlignment="1">
      <alignment horizontal="center"/>
    </xf>
    <xf numFmtId="170" fontId="32" fillId="26" borderId="0" xfId="167" applyNumberFormat="1" applyFont="1" applyFill="1" applyBorder="1" applyAlignment="1">
      <alignment horizontal="right" vertical="center"/>
    </xf>
    <xf numFmtId="0" fontId="62" fillId="37" borderId="0" xfId="0" applyFont="1" applyFill="1" applyAlignment="1">
      <alignment horizontal="center" vertical="center" wrapText="1"/>
    </xf>
    <xf numFmtId="170" fontId="32" fillId="24" borderId="10" xfId="167" applyNumberFormat="1" applyFont="1" applyFill="1" applyBorder="1" applyAlignment="1">
      <alignment horizontal="right" vertical="center"/>
    </xf>
    <xf numFmtId="170" fontId="11" fillId="26" borderId="70" xfId="167" applyNumberFormat="1" applyFont="1" applyFill="1" applyBorder="1" applyAlignment="1">
      <alignment horizontal="right" vertical="center"/>
    </xf>
    <xf numFmtId="169" fontId="65" fillId="24" borderId="0" xfId="0" applyNumberFormat="1" applyFont="1" applyFill="1" applyAlignment="1">
      <alignment horizontal="left" wrapText="1"/>
    </xf>
    <xf numFmtId="0" fontId="78" fillId="36" borderId="0" xfId="0" applyFont="1" applyFill="1" applyAlignment="1">
      <alignment horizontal="left" wrapText="1"/>
    </xf>
    <xf numFmtId="0" fontId="78" fillId="36" borderId="0" xfId="0" applyFont="1" applyFill="1" applyAlignment="1">
      <alignment horizontal="left" vertical="top" wrapText="1"/>
    </xf>
    <xf numFmtId="169" fontId="54" fillId="24" borderId="0" xfId="0" applyNumberFormat="1" applyFont="1" applyFill="1" applyAlignment="1">
      <alignment horizontal="left" vertical="top" wrapText="1"/>
    </xf>
    <xf numFmtId="170" fontId="11" fillId="26" borderId="0" xfId="167" applyNumberFormat="1" applyFont="1" applyFill="1" applyBorder="1" applyAlignment="1">
      <alignment horizontal="center" vertical="center" wrapText="1"/>
    </xf>
    <xf numFmtId="170" fontId="11" fillId="39" borderId="0" xfId="167" applyNumberFormat="1" applyFont="1" applyFill="1" applyBorder="1" applyAlignment="1">
      <alignment horizontal="center" vertical="center" wrapText="1"/>
    </xf>
    <xf numFmtId="170" fontId="11" fillId="39" borderId="0" xfId="167" applyNumberFormat="1" applyFont="1" applyFill="1" applyBorder="1" applyAlignment="1">
      <alignment horizontal="center" vertical="center"/>
    </xf>
    <xf numFmtId="169" fontId="54" fillId="24" borderId="0" xfId="4" applyNumberFormat="1" applyFont="1" applyFill="1" applyAlignment="1">
      <alignment vertical="top" wrapText="1"/>
    </xf>
    <xf numFmtId="0" fontId="74" fillId="0" borderId="0" xfId="0" applyFont="1" applyAlignment="1">
      <alignment horizontal="left" vertical="center" wrapText="1"/>
    </xf>
    <xf numFmtId="170" fontId="11" fillId="26" borderId="0" xfId="167" applyNumberFormat="1" applyFont="1" applyFill="1" applyAlignment="1">
      <alignment horizontal="center" vertical="center" wrapText="1"/>
    </xf>
    <xf numFmtId="0" fontId="53" fillId="26" borderId="0" xfId="234" applyFill="1" applyAlignment="1">
      <alignment horizontal="center" vertical="center" wrapText="1"/>
    </xf>
    <xf numFmtId="170" fontId="11" fillId="26" borderId="0" xfId="167" applyNumberFormat="1" applyFont="1" applyFill="1" applyAlignment="1">
      <alignment horizontal="center" vertical="center"/>
    </xf>
    <xf numFmtId="170" fontId="11" fillId="33" borderId="0" xfId="167" applyNumberFormat="1" applyFont="1" applyFill="1" applyBorder="1" applyAlignment="1">
      <alignment horizontal="center" vertical="center" wrapText="1"/>
    </xf>
    <xf numFmtId="0" fontId="53" fillId="33" borderId="0" xfId="246" applyFill="1" applyAlignment="1">
      <alignment horizontal="center" vertical="center" wrapText="1"/>
    </xf>
    <xf numFmtId="169" fontId="54" fillId="0" borderId="0" xfId="4" applyNumberFormat="1" applyFont="1" applyAlignment="1">
      <alignment vertical="top" wrapText="1"/>
    </xf>
    <xf numFmtId="0" fontId="53" fillId="33" borderId="17" xfId="246" applyFill="1" applyBorder="1" applyAlignment="1">
      <alignment horizontal="center" vertical="center" wrapText="1"/>
    </xf>
    <xf numFmtId="170" fontId="7" fillId="33" borderId="0" xfId="167" applyNumberFormat="1" applyFont="1" applyFill="1" applyBorder="1" applyAlignment="1">
      <alignment horizontal="center" vertical="center" wrapText="1"/>
    </xf>
    <xf numFmtId="0" fontId="53" fillId="33" borderId="0" xfId="243" applyFill="1" applyAlignment="1">
      <alignment horizontal="center" vertical="center" wrapText="1"/>
    </xf>
    <xf numFmtId="169" fontId="54" fillId="0" borderId="5" xfId="4" applyNumberFormat="1" applyFont="1" applyBorder="1" applyAlignment="1">
      <alignment vertical="top" wrapText="1"/>
    </xf>
    <xf numFmtId="169" fontId="53" fillId="0" borderId="0" xfId="4" applyNumberFormat="1" applyFont="1" applyAlignment="1">
      <alignment vertical="top" wrapText="1"/>
    </xf>
    <xf numFmtId="0" fontId="0" fillId="24" borderId="0" xfId="0" applyFill="1" applyAlignment="1">
      <alignment horizontal="left"/>
    </xf>
    <xf numFmtId="0" fontId="53" fillId="0" borderId="0" xfId="233" applyAlignment="1">
      <alignment horizontal="center" vertical="center" wrapText="1"/>
    </xf>
    <xf numFmtId="0" fontId="47" fillId="24" borderId="0" xfId="0" applyFont="1" applyFill="1" applyAlignment="1">
      <alignment horizontal="left"/>
    </xf>
    <xf numFmtId="170" fontId="11" fillId="7" borderId="10" xfId="167" applyNumberFormat="1" applyFont="1" applyFill="1" applyBorder="1" applyAlignment="1">
      <alignment horizontal="center" vertical="center" wrapText="1"/>
    </xf>
    <xf numFmtId="0" fontId="53" fillId="0" borderId="10" xfId="233" applyBorder="1" applyAlignment="1">
      <alignment horizontal="center" vertical="center" wrapText="1"/>
    </xf>
    <xf numFmtId="169" fontId="54" fillId="0" borderId="9" xfId="4" applyNumberFormat="1" applyFont="1" applyBorder="1" applyAlignment="1">
      <alignment vertical="top" wrapText="1"/>
    </xf>
    <xf numFmtId="169" fontId="54" fillId="0" borderId="17" xfId="4" applyNumberFormat="1" applyFont="1" applyBorder="1" applyAlignment="1">
      <alignment vertical="top" wrapText="1"/>
    </xf>
    <xf numFmtId="0" fontId="53" fillId="0" borderId="0" xfId="234" applyAlignment="1">
      <alignment horizontal="center" vertical="center" wrapText="1"/>
    </xf>
    <xf numFmtId="170" fontId="60" fillId="7" borderId="0" xfId="167" applyNumberFormat="1" applyFont="1" applyFill="1" applyBorder="1" applyAlignment="1">
      <alignment horizontal="center" vertical="center" wrapText="1"/>
    </xf>
    <xf numFmtId="0" fontId="1" fillId="0" borderId="0" xfId="232" applyFont="1" applyAlignment="1">
      <alignment horizontal="center" vertical="center" wrapText="1"/>
    </xf>
    <xf numFmtId="169" fontId="1" fillId="0" borderId="0" xfId="4" applyNumberFormat="1" applyFont="1" applyAlignment="1">
      <alignment vertical="top" wrapText="1"/>
    </xf>
    <xf numFmtId="170" fontId="11" fillId="7" borderId="0" xfId="167" applyNumberFormat="1" applyFont="1" applyFill="1" applyBorder="1" applyAlignment="1">
      <alignment horizontal="center" vertical="center"/>
    </xf>
    <xf numFmtId="0" fontId="55" fillId="24" borderId="0" xfId="220" applyFont="1" applyFill="1" applyAlignment="1">
      <alignment horizontal="left" vertical="top"/>
    </xf>
    <xf numFmtId="169" fontId="54" fillId="24" borderId="0" xfId="3" applyNumberFormat="1" applyFont="1" applyFill="1" applyAlignment="1">
      <alignment vertical="top" wrapText="1"/>
    </xf>
    <xf numFmtId="0" fontId="0" fillId="24" borderId="0" xfId="0" applyFill="1" applyAlignment="1">
      <alignment vertical="top"/>
    </xf>
    <xf numFmtId="0" fontId="80" fillId="24" borderId="0" xfId="220" applyFont="1" applyFill="1" applyAlignment="1">
      <alignment horizontal="left" vertical="top"/>
    </xf>
    <xf numFmtId="170" fontId="7" fillId="7" borderId="10" xfId="166" applyNumberFormat="1" applyFont="1" applyFill="1" applyBorder="1" applyAlignment="1">
      <alignment horizontal="center" vertical="center" wrapText="1"/>
    </xf>
    <xf numFmtId="170" fontId="7" fillId="7" borderId="11" xfId="166" applyNumberFormat="1" applyFont="1" applyFill="1" applyBorder="1" applyAlignment="1">
      <alignment horizontal="center" vertical="center" wrapText="1"/>
    </xf>
    <xf numFmtId="170" fontId="7" fillId="7" borderId="10" xfId="166" applyNumberFormat="1" applyFont="1" applyFill="1" applyBorder="1" applyAlignment="1">
      <alignment horizontal="center" vertical="center"/>
    </xf>
    <xf numFmtId="170" fontId="7" fillId="7" borderId="11" xfId="166" applyNumberFormat="1" applyFont="1" applyFill="1" applyBorder="1" applyAlignment="1">
      <alignment horizontal="center" vertical="center"/>
    </xf>
    <xf numFmtId="0" fontId="55" fillId="29" borderId="10" xfId="0" applyFont="1" applyFill="1" applyBorder="1" applyAlignment="1">
      <alignment horizontal="center"/>
    </xf>
    <xf numFmtId="0" fontId="55" fillId="29" borderId="11" xfId="0" applyFont="1" applyFill="1" applyBorder="1" applyAlignment="1">
      <alignment horizontal="center"/>
    </xf>
    <xf numFmtId="0" fontId="80" fillId="24" borderId="0" xfId="226" applyFont="1" applyFill="1" applyAlignment="1">
      <alignment horizontal="left" vertical="top"/>
    </xf>
    <xf numFmtId="170" fontId="7" fillId="29" borderId="10" xfId="166" applyNumberFormat="1" applyFont="1" applyFill="1" applyBorder="1" applyAlignment="1">
      <alignment horizontal="center" vertical="center" wrapText="1"/>
    </xf>
    <xf numFmtId="170" fontId="7" fillId="29" borderId="11" xfId="166" applyNumberFormat="1" applyFont="1" applyFill="1" applyBorder="1" applyAlignment="1">
      <alignment horizontal="center" vertical="center" wrapText="1"/>
    </xf>
    <xf numFmtId="0" fontId="80" fillId="24" borderId="0" xfId="219" applyFont="1" applyFill="1" applyAlignment="1">
      <alignment horizontal="left" vertical="top"/>
    </xf>
    <xf numFmtId="169" fontId="53" fillId="0" borderId="0" xfId="3" applyNumberFormat="1" applyFont="1" applyAlignment="1">
      <alignment wrapText="1"/>
    </xf>
    <xf numFmtId="169" fontId="3" fillId="9" borderId="0" xfId="2" applyNumberFormat="1" applyFill="1" applyAlignment="1">
      <alignment vertical="top" wrapText="1"/>
    </xf>
    <xf numFmtId="0" fontId="53" fillId="0" borderId="0" xfId="220" applyAlignment="1">
      <alignment vertical="top"/>
    </xf>
    <xf numFmtId="0" fontId="80" fillId="0" borderId="0" xfId="220" applyFont="1" applyAlignment="1">
      <alignment horizontal="left" vertical="top"/>
    </xf>
    <xf numFmtId="170" fontId="7" fillId="7" borderId="10" xfId="164" applyNumberFormat="1" applyFont="1" applyFill="1" applyBorder="1" applyAlignment="1">
      <alignment horizontal="center" vertical="center" wrapText="1"/>
    </xf>
    <xf numFmtId="170" fontId="7" fillId="7" borderId="11" xfId="164" applyNumberFormat="1" applyFont="1" applyFill="1" applyBorder="1" applyAlignment="1">
      <alignment horizontal="center" vertical="center" wrapText="1"/>
    </xf>
    <xf numFmtId="0" fontId="80" fillId="24" borderId="0" xfId="218" applyFont="1" applyFill="1" applyAlignment="1">
      <alignment horizontal="left" vertical="top"/>
    </xf>
    <xf numFmtId="170" fontId="7" fillId="7" borderId="10" xfId="165" applyNumberFormat="1" applyFont="1" applyFill="1" applyBorder="1" applyAlignment="1">
      <alignment horizontal="center" vertical="center" wrapText="1"/>
    </xf>
    <xf numFmtId="170" fontId="7" fillId="7" borderId="11" xfId="165" applyNumberFormat="1" applyFont="1" applyFill="1" applyBorder="1" applyAlignment="1">
      <alignment horizontal="center" vertical="center" wrapText="1"/>
    </xf>
    <xf numFmtId="0" fontId="80" fillId="0" borderId="0" xfId="0" applyFont="1" applyAlignment="1">
      <alignment horizontal="left" vertical="top"/>
    </xf>
    <xf numFmtId="0" fontId="80" fillId="0" borderId="0" xfId="218" applyFont="1" applyAlignment="1">
      <alignment horizontal="left" vertical="top"/>
    </xf>
    <xf numFmtId="0" fontId="71" fillId="24" borderId="0" xfId="0" applyFont="1" applyFill="1" applyAlignment="1">
      <alignment horizontal="left" vertical="top"/>
    </xf>
    <xf numFmtId="170" fontId="3" fillId="7" borderId="10" xfId="164" applyNumberFormat="1" applyFont="1" applyFill="1" applyBorder="1" applyAlignment="1">
      <alignment horizontal="center" vertical="center" wrapText="1"/>
    </xf>
    <xf numFmtId="170" fontId="3" fillId="7" borderId="11" xfId="164" applyNumberFormat="1" applyFont="1" applyFill="1" applyBorder="1" applyAlignment="1">
      <alignment horizontal="center" vertical="center" wrapText="1"/>
    </xf>
    <xf numFmtId="169" fontId="4" fillId="24" borderId="0" xfId="1" applyNumberFormat="1" applyFont="1" applyFill="1" applyAlignment="1">
      <alignment horizontal="left" vertical="top" wrapText="1"/>
    </xf>
    <xf numFmtId="170" fontId="3" fillId="26" borderId="2" xfId="164" applyNumberFormat="1" applyFont="1" applyFill="1" applyBorder="1" applyAlignment="1">
      <alignment horizontal="center" vertical="center" wrapText="1"/>
    </xf>
    <xf numFmtId="170" fontId="7" fillId="7" borderId="2" xfId="164" applyNumberFormat="1" applyFont="1" applyFill="1" applyBorder="1" applyAlignment="1">
      <alignment horizontal="center" vertical="center" wrapText="1"/>
    </xf>
    <xf numFmtId="168" fontId="7" fillId="7" borderId="34" xfId="0" applyNumberFormat="1" applyFont="1" applyFill="1" applyBorder="1" applyAlignment="1">
      <alignment horizontal="center"/>
    </xf>
    <xf numFmtId="168" fontId="7" fillId="7" borderId="35" xfId="0" applyNumberFormat="1" applyFont="1" applyFill="1" applyBorder="1" applyAlignment="1">
      <alignment horizontal="center"/>
    </xf>
    <xf numFmtId="170" fontId="7" fillId="7" borderId="34" xfId="164" applyNumberFormat="1" applyFont="1" applyFill="1" applyBorder="1" applyAlignment="1">
      <alignment horizontal="center" vertical="center"/>
    </xf>
    <xf numFmtId="170" fontId="7" fillId="7" borderId="35" xfId="164" applyNumberFormat="1" applyFont="1" applyFill="1" applyBorder="1" applyAlignment="1">
      <alignment horizontal="center" vertical="center"/>
    </xf>
    <xf numFmtId="0" fontId="54" fillId="26" borderId="10" xfId="0" applyFont="1" applyFill="1" applyBorder="1" applyAlignment="1">
      <alignment horizontal="center"/>
    </xf>
    <xf numFmtId="0" fontId="54" fillId="26" borderId="11" xfId="0" applyFont="1" applyFill="1" applyBorder="1" applyAlignment="1">
      <alignment horizontal="center"/>
    </xf>
    <xf numFmtId="0" fontId="55" fillId="27" borderId="10" xfId="0" applyFont="1" applyFill="1" applyBorder="1" applyAlignment="1">
      <alignment horizontal="center"/>
    </xf>
    <xf numFmtId="0" fontId="55" fillId="27" borderId="11" xfId="0" applyFont="1" applyFill="1" applyBorder="1" applyAlignment="1">
      <alignment horizontal="center"/>
    </xf>
    <xf numFmtId="168" fontId="11" fillId="27" borderId="21" xfId="0" applyNumberFormat="1" applyFont="1" applyFill="1" applyBorder="1" applyAlignment="1">
      <alignment horizontal="center"/>
    </xf>
    <xf numFmtId="168" fontId="11" fillId="27" borderId="22" xfId="0" applyNumberFormat="1" applyFont="1" applyFill="1" applyBorder="1" applyAlignment="1">
      <alignment horizontal="center"/>
    </xf>
    <xf numFmtId="0" fontId="8" fillId="0" borderId="0" xfId="1" applyFont="1" applyAlignment="1">
      <alignment horizontal="center"/>
    </xf>
    <xf numFmtId="170" fontId="11" fillId="7" borderId="0" xfId="176" applyNumberFormat="1" applyFont="1" applyFill="1" applyBorder="1" applyAlignment="1">
      <alignment horizontal="center" vertical="center"/>
    </xf>
    <xf numFmtId="168" fontId="11" fillId="7" borderId="0" xfId="1" applyNumberFormat="1" applyFont="1" applyFill="1" applyAlignment="1">
      <alignment horizontal="center"/>
    </xf>
    <xf numFmtId="168" fontId="7" fillId="7" borderId="0" xfId="1" applyNumberFormat="1" applyFont="1" applyFill="1" applyAlignment="1">
      <alignment horizontal="center"/>
    </xf>
    <xf numFmtId="10" fontId="95" fillId="0" borderId="86" xfId="0" applyNumberFormat="1" applyFont="1" applyBorder="1" applyAlignment="1">
      <alignment horizontal="center"/>
    </xf>
    <xf numFmtId="3" fontId="95" fillId="0" borderId="86" xfId="0" applyNumberFormat="1" applyFont="1" applyBorder="1" applyAlignment="1">
      <alignment horizontal="center"/>
    </xf>
    <xf numFmtId="0" fontId="90" fillId="0" borderId="86" xfId="0" applyFont="1" applyBorder="1"/>
    <xf numFmtId="10" fontId="90" fillId="0" borderId="86" xfId="0" applyNumberFormat="1" applyFont="1" applyBorder="1"/>
    <xf numFmtId="0" fontId="72" fillId="36" borderId="86" xfId="0" applyFont="1" applyFill="1" applyBorder="1" applyAlignment="1">
      <alignment horizontal="right"/>
    </xf>
    <xf numFmtId="0" fontId="72" fillId="36" borderId="87" xfId="0" applyFont="1" applyFill="1" applyBorder="1" applyAlignment="1">
      <alignment horizontal="right"/>
    </xf>
    <xf numFmtId="0" fontId="94" fillId="0" borderId="88" xfId="0" applyFont="1" applyBorder="1"/>
    <xf numFmtId="10" fontId="94" fillId="0" borderId="89" xfId="0" applyNumberFormat="1" applyFont="1" applyBorder="1" applyAlignment="1">
      <alignment horizontal="center"/>
    </xf>
    <xf numFmtId="172" fontId="94" fillId="0" borderId="89" xfId="164" applyNumberFormat="1" applyFont="1" applyBorder="1" applyAlignment="1"/>
    <xf numFmtId="172" fontId="94" fillId="0" borderId="90" xfId="164" applyNumberFormat="1" applyFont="1" applyBorder="1" applyAlignment="1"/>
    <xf numFmtId="174" fontId="94" fillId="0" borderId="89" xfId="0" applyNumberFormat="1" applyFont="1" applyBorder="1" applyAlignment="1">
      <alignment horizontal="center"/>
    </xf>
    <xf numFmtId="174" fontId="94" fillId="0" borderId="90" xfId="0" applyNumberFormat="1" applyFont="1" applyBorder="1" applyAlignment="1">
      <alignment horizontal="center"/>
    </xf>
    <xf numFmtId="0" fontId="95" fillId="0" borderId="91" xfId="0" applyFont="1" applyBorder="1"/>
    <xf numFmtId="10" fontId="95" fillId="0" borderId="89" xfId="0" applyNumberFormat="1" applyFont="1" applyBorder="1" applyAlignment="1">
      <alignment horizontal="center"/>
    </xf>
    <xf numFmtId="3" fontId="95" fillId="0" borderId="89" xfId="0" applyNumberFormat="1" applyFont="1" applyBorder="1" applyAlignment="1">
      <alignment horizontal="center"/>
    </xf>
    <xf numFmtId="3" fontId="95" fillId="0" borderId="92" xfId="0" applyNumberFormat="1" applyFont="1" applyBorder="1" applyAlignment="1">
      <alignment horizontal="center"/>
    </xf>
    <xf numFmtId="0" fontId="103" fillId="0" borderId="86" xfId="0" applyFont="1" applyBorder="1"/>
    <xf numFmtId="10" fontId="95" fillId="0" borderId="86" xfId="0" applyNumberFormat="1" applyFont="1" applyBorder="1"/>
    <xf numFmtId="174" fontId="55" fillId="24" borderId="86" xfId="235" applyNumberFormat="1" applyFont="1" applyFill="1" applyBorder="1" applyAlignment="1">
      <alignment horizontal="right"/>
    </xf>
    <xf numFmtId="174" fontId="55" fillId="24" borderId="87" xfId="235" applyNumberFormat="1" applyFont="1" applyFill="1" applyBorder="1" applyAlignment="1">
      <alignment horizontal="right"/>
    </xf>
    <xf numFmtId="170" fontId="11" fillId="26" borderId="91" xfId="167" applyNumberFormat="1" applyFont="1" applyFill="1" applyBorder="1" applyAlignment="1">
      <alignment horizontal="center" vertical="center" wrapText="1"/>
    </xf>
    <xf numFmtId="170" fontId="11" fillId="26" borderId="89" xfId="167" applyNumberFormat="1" applyFont="1" applyFill="1" applyBorder="1" applyAlignment="1">
      <alignment horizontal="center" vertical="center" wrapText="1"/>
    </xf>
    <xf numFmtId="170" fontId="11" fillId="26" borderId="92" xfId="167" applyNumberFormat="1" applyFont="1" applyFill="1" applyBorder="1" applyAlignment="1">
      <alignment horizontal="center" vertical="center" wrapText="1"/>
    </xf>
    <xf numFmtId="0" fontId="79" fillId="24" borderId="91" xfId="0" applyFont="1" applyFill="1" applyBorder="1"/>
    <xf numFmtId="0" fontId="79" fillId="24" borderId="89" xfId="0" applyFont="1" applyFill="1" applyBorder="1" applyAlignment="1">
      <alignment horizontal="center"/>
    </xf>
    <xf numFmtId="1" fontId="79" fillId="24" borderId="89" xfId="0" applyNumberFormat="1" applyFont="1" applyFill="1" applyBorder="1" applyAlignment="1">
      <alignment horizontal="center"/>
    </xf>
    <xf numFmtId="0" fontId="79" fillId="24" borderId="92" xfId="0" applyFont="1" applyFill="1" applyBorder="1" applyAlignment="1">
      <alignment horizontal="center"/>
    </xf>
    <xf numFmtId="170" fontId="47" fillId="24" borderId="91" xfId="167" applyNumberFormat="1" applyFont="1" applyFill="1" applyBorder="1" applyAlignment="1">
      <alignment horizontal="left" vertical="center"/>
    </xf>
    <xf numFmtId="170" fontId="32" fillId="24" borderId="89" xfId="167" applyNumberFormat="1" applyFont="1" applyFill="1" applyBorder="1" applyAlignment="1">
      <alignment horizontal="left" vertical="center"/>
    </xf>
    <xf numFmtId="170" fontId="11" fillId="26" borderId="88" xfId="167" applyNumberFormat="1" applyFont="1" applyFill="1" applyBorder="1" applyAlignment="1">
      <alignment horizontal="center" vertical="center" wrapText="1"/>
    </xf>
    <xf numFmtId="170" fontId="11" fillId="26" borderId="90" xfId="167" applyNumberFormat="1" applyFont="1" applyFill="1" applyBorder="1" applyAlignment="1">
      <alignment horizontal="center" vertical="center" wrapText="1"/>
    </xf>
    <xf numFmtId="0" fontId="67" fillId="0" borderId="86" xfId="0" applyFont="1" applyBorder="1"/>
    <xf numFmtId="0" fontId="32" fillId="24" borderId="86" xfId="0" applyFont="1" applyFill="1" applyBorder="1"/>
    <xf numFmtId="10" fontId="62" fillId="24" borderId="86" xfId="0" applyNumberFormat="1" applyFont="1" applyFill="1" applyBorder="1"/>
    <xf numFmtId="174" fontId="55" fillId="24" borderId="86" xfId="235" applyNumberFormat="1" applyFont="1" applyFill="1" applyBorder="1" applyAlignment="1">
      <alignment horizontal="center"/>
    </xf>
    <xf numFmtId="174" fontId="55" fillId="24" borderId="87" xfId="235" applyNumberFormat="1" applyFont="1" applyFill="1" applyBorder="1" applyAlignment="1">
      <alignment horizontal="center"/>
    </xf>
    <xf numFmtId="0" fontId="67" fillId="24" borderId="86" xfId="0" applyFont="1" applyFill="1" applyBorder="1"/>
    <xf numFmtId="0" fontId="32" fillId="41" borderId="86" xfId="240" applyFont="1" applyFill="1" applyBorder="1"/>
    <xf numFmtId="1" fontId="32" fillId="41" borderId="86" xfId="240" applyNumberFormat="1" applyFont="1" applyFill="1" applyBorder="1" applyAlignment="1">
      <alignment horizontal="right"/>
    </xf>
    <xf numFmtId="1" fontId="32" fillId="41" borderId="86" xfId="240" applyNumberFormat="1" applyFont="1" applyFill="1" applyBorder="1" applyAlignment="1">
      <alignment horizontal="center"/>
    </xf>
    <xf numFmtId="170" fontId="32" fillId="26" borderId="88" xfId="167" applyNumberFormat="1" applyFont="1" applyFill="1" applyBorder="1" applyAlignment="1">
      <alignment horizontal="center" vertical="center"/>
    </xf>
    <xf numFmtId="171" fontId="79" fillId="24" borderId="89" xfId="0" applyNumberFormat="1" applyFont="1" applyFill="1" applyBorder="1" applyAlignment="1">
      <alignment horizontal="center"/>
    </xf>
    <xf numFmtId="10" fontId="91" fillId="24" borderId="86" xfId="0" applyNumberFormat="1" applyFont="1" applyFill="1" applyBorder="1"/>
    <xf numFmtId="171" fontId="62" fillId="24" borderId="86" xfId="0" applyNumberFormat="1" applyFont="1" applyFill="1" applyBorder="1"/>
    <xf numFmtId="171" fontId="62" fillId="24" borderId="86" xfId="0" applyNumberFormat="1" applyFont="1" applyFill="1" applyBorder="1" applyAlignment="1">
      <alignment horizontal="left" indent="10"/>
    </xf>
    <xf numFmtId="171" fontId="62" fillId="24" borderId="87" xfId="0" applyNumberFormat="1" applyFont="1" applyFill="1" applyBorder="1"/>
    <xf numFmtId="10" fontId="62" fillId="24" borderId="86" xfId="273" applyNumberFormat="1" applyFont="1" applyFill="1" applyBorder="1" applyAlignment="1">
      <alignment horizontal="left" indent="1"/>
    </xf>
    <xf numFmtId="170" fontId="11" fillId="26" borderId="88" xfId="167" applyNumberFormat="1" applyFont="1" applyFill="1" applyBorder="1" applyAlignment="1">
      <alignment vertical="center"/>
    </xf>
    <xf numFmtId="170" fontId="11" fillId="26" borderId="89" xfId="167" applyNumberFormat="1" applyFont="1" applyFill="1" applyBorder="1" applyAlignment="1">
      <alignment horizontal="center" vertical="center" wrapText="1"/>
    </xf>
    <xf numFmtId="170" fontId="11" fillId="26" borderId="90" xfId="167" applyNumberFormat="1" applyFont="1" applyFill="1" applyBorder="1" applyAlignment="1">
      <alignment horizontal="center" vertical="center" wrapText="1"/>
    </xf>
    <xf numFmtId="170" fontId="11" fillId="26" borderId="88" xfId="167" applyNumberFormat="1" applyFont="1" applyFill="1" applyBorder="1" applyAlignment="1">
      <alignment horizontal="center" vertical="center"/>
    </xf>
    <xf numFmtId="170" fontId="11" fillId="26" borderId="93" xfId="167" applyNumberFormat="1" applyFont="1" applyFill="1" applyBorder="1" applyAlignment="1">
      <alignment horizontal="center" vertical="center"/>
    </xf>
    <xf numFmtId="0" fontId="47" fillId="9" borderId="86" xfId="0" applyFont="1" applyFill="1" applyBorder="1"/>
    <xf numFmtId="3" fontId="47" fillId="9" borderId="86" xfId="234" applyNumberFormat="1" applyFont="1" applyFill="1" applyBorder="1"/>
    <xf numFmtId="0" fontId="57" fillId="41" borderId="86" xfId="0" applyFont="1" applyFill="1" applyBorder="1"/>
    <xf numFmtId="0" fontId="87" fillId="41" borderId="86" xfId="0" applyFont="1" applyFill="1" applyBorder="1"/>
    <xf numFmtId="170" fontId="47" fillId="9" borderId="86" xfId="167" applyNumberFormat="1" applyFont="1" applyFill="1" applyBorder="1" applyAlignment="1">
      <alignment horizontal="left"/>
    </xf>
    <xf numFmtId="170" fontId="32" fillId="9" borderId="86" xfId="167" applyNumberFormat="1" applyFont="1" applyFill="1" applyBorder="1"/>
    <xf numFmtId="1" fontId="47" fillId="9" borderId="86" xfId="240" applyNumberFormat="1" applyFont="1" applyFill="1" applyBorder="1"/>
    <xf numFmtId="10" fontId="67" fillId="24" borderId="86" xfId="274" applyNumberFormat="1" applyFont="1" applyFill="1" applyBorder="1"/>
    <xf numFmtId="0" fontId="7" fillId="41" borderId="86" xfId="240" applyFont="1" applyFill="1" applyBorder="1"/>
    <xf numFmtId="0" fontId="7" fillId="41" borderId="87" xfId="240" applyFont="1" applyFill="1" applyBorder="1"/>
    <xf numFmtId="170" fontId="11" fillId="26" borderId="89" xfId="167" applyNumberFormat="1" applyFont="1" applyFill="1" applyBorder="1" applyAlignment="1">
      <alignment horizontal="right" vertical="center"/>
    </xf>
    <xf numFmtId="0" fontId="47" fillId="9" borderId="86" xfId="234" applyFont="1" applyFill="1" applyBorder="1"/>
    <xf numFmtId="1" fontId="57" fillId="41" borderId="86" xfId="0" applyNumberFormat="1" applyFont="1" applyFill="1" applyBorder="1"/>
    <xf numFmtId="1" fontId="57" fillId="41" borderId="87" xfId="0" applyNumberFormat="1" applyFont="1" applyFill="1" applyBorder="1"/>
    <xf numFmtId="171" fontId="74" fillId="24" borderId="89" xfId="0" applyNumberFormat="1" applyFont="1" applyFill="1" applyBorder="1" applyAlignment="1">
      <alignment horizontal="right"/>
    </xf>
    <xf numFmtId="0" fontId="11" fillId="41" borderId="86" xfId="240" applyFont="1" applyFill="1" applyBorder="1"/>
    <xf numFmtId="3" fontId="47" fillId="9" borderId="87" xfId="234" applyNumberFormat="1" applyFont="1" applyFill="1" applyBorder="1"/>
    <xf numFmtId="1" fontId="47" fillId="9" borderId="87" xfId="240" applyNumberFormat="1" applyFont="1" applyFill="1" applyBorder="1"/>
    <xf numFmtId="0" fontId="7" fillId="40" borderId="88" xfId="0" applyFont="1" applyFill="1" applyBorder="1"/>
    <xf numFmtId="0" fontId="0" fillId="40" borderId="89" xfId="0" applyFill="1" applyBorder="1"/>
    <xf numFmtId="0" fontId="0" fillId="40" borderId="90" xfId="0" applyFill="1" applyBorder="1"/>
    <xf numFmtId="0" fontId="0" fillId="24" borderId="86" xfId="0" applyFill="1" applyBorder="1"/>
    <xf numFmtId="10" fontId="55" fillId="24" borderId="86" xfId="274" applyNumberFormat="1" applyFont="1" applyFill="1" applyBorder="1"/>
    <xf numFmtId="174" fontId="55" fillId="24" borderId="86" xfId="0" applyNumberFormat="1" applyFont="1" applyFill="1" applyBorder="1" applyAlignment="1">
      <alignment horizontal="right"/>
    </xf>
    <xf numFmtId="174" fontId="55" fillId="24" borderId="87" xfId="0" applyNumberFormat="1" applyFont="1" applyFill="1" applyBorder="1" applyAlignment="1">
      <alignment horizontal="right"/>
    </xf>
    <xf numFmtId="3" fontId="55" fillId="24" borderId="86" xfId="0" applyNumberFormat="1" applyFont="1" applyFill="1" applyBorder="1" applyAlignment="1">
      <alignment horizontal="right"/>
    </xf>
    <xf numFmtId="3" fontId="55" fillId="24" borderId="87" xfId="0" applyNumberFormat="1" applyFont="1" applyFill="1" applyBorder="1" applyAlignment="1">
      <alignment horizontal="right"/>
    </xf>
    <xf numFmtId="0" fontId="47" fillId="9" borderId="89" xfId="234" applyFont="1" applyFill="1" applyBorder="1"/>
    <xf numFmtId="0" fontId="47" fillId="9" borderId="89" xfId="0" applyFont="1" applyFill="1" applyBorder="1"/>
    <xf numFmtId="3" fontId="47" fillId="9" borderId="89" xfId="234" applyNumberFormat="1" applyFont="1" applyFill="1" applyBorder="1"/>
    <xf numFmtId="1" fontId="57" fillId="41" borderId="86" xfId="0" applyNumberFormat="1" applyFont="1" applyFill="1" applyBorder="1" applyAlignment="1">
      <alignment horizontal="center"/>
    </xf>
    <xf numFmtId="1" fontId="57" fillId="41" borderId="87" xfId="0" applyNumberFormat="1" applyFont="1" applyFill="1" applyBorder="1" applyAlignment="1">
      <alignment horizontal="center"/>
    </xf>
    <xf numFmtId="10" fontId="83" fillId="24" borderId="86" xfId="274" applyNumberFormat="1" applyFont="1" applyFill="1" applyBorder="1"/>
    <xf numFmtId="174" fontId="83" fillId="24" borderId="86" xfId="0" applyNumberFormat="1" applyFont="1" applyFill="1" applyBorder="1" applyAlignment="1">
      <alignment horizontal="right"/>
    </xf>
    <xf numFmtId="174" fontId="83" fillId="37" borderId="87" xfId="0" applyNumberFormat="1" applyFont="1" applyFill="1" applyBorder="1" applyAlignment="1">
      <alignment horizontal="right"/>
    </xf>
    <xf numFmtId="174" fontId="83" fillId="37" borderId="86" xfId="0" applyNumberFormat="1" applyFont="1" applyFill="1" applyBorder="1" applyAlignment="1">
      <alignment horizontal="right"/>
    </xf>
    <xf numFmtId="174" fontId="84" fillId="37" borderId="86" xfId="0" applyNumberFormat="1" applyFont="1" applyFill="1" applyBorder="1" applyAlignment="1">
      <alignment horizontal="right"/>
    </xf>
    <xf numFmtId="174" fontId="85" fillId="24" borderId="86" xfId="0" applyNumberFormat="1" applyFont="1" applyFill="1" applyBorder="1" applyAlignment="1">
      <alignment horizontal="right"/>
    </xf>
    <xf numFmtId="0" fontId="32" fillId="24" borderId="86" xfId="234" applyFont="1" applyFill="1" applyBorder="1"/>
    <xf numFmtId="0" fontId="67" fillId="24" borderId="86" xfId="234" applyFont="1" applyFill="1" applyBorder="1"/>
    <xf numFmtId="186" fontId="67" fillId="24" borderId="86" xfId="170" applyNumberFormat="1" applyFont="1" applyFill="1" applyBorder="1"/>
    <xf numFmtId="1" fontId="57" fillId="41" borderId="86" xfId="0" applyNumberFormat="1" applyFont="1" applyFill="1" applyBorder="1" applyAlignment="1">
      <alignment horizontal="right"/>
    </xf>
    <xf numFmtId="1" fontId="57" fillId="41" borderId="87" xfId="0" applyNumberFormat="1" applyFont="1" applyFill="1" applyBorder="1" applyAlignment="1">
      <alignment horizontal="right"/>
    </xf>
    <xf numFmtId="0" fontId="4" fillId="36" borderId="86" xfId="0" applyFont="1" applyFill="1" applyBorder="1"/>
    <xf numFmtId="0" fontId="4" fillId="36" borderId="87" xfId="0" applyFont="1" applyFill="1" applyBorder="1"/>
    <xf numFmtId="0" fontId="79" fillId="41" borderId="86" xfId="0" applyFont="1" applyFill="1" applyBorder="1"/>
    <xf numFmtId="3" fontId="79" fillId="41" borderId="87" xfId="0" applyNumberFormat="1" applyFont="1" applyFill="1" applyBorder="1"/>
    <xf numFmtId="0" fontId="11" fillId="36" borderId="86" xfId="0" applyFont="1" applyFill="1" applyBorder="1"/>
    <xf numFmtId="0" fontId="47" fillId="36" borderId="86" xfId="0" applyFont="1" applyFill="1" applyBorder="1"/>
    <xf numFmtId="0" fontId="78" fillId="36" borderId="0" xfId="0" applyFont="1" applyFill="1" applyAlignment="1"/>
    <xf numFmtId="0" fontId="79" fillId="36" borderId="0" xfId="0" applyFont="1" applyFill="1" applyAlignment="1"/>
    <xf numFmtId="0" fontId="79" fillId="36" borderId="86" xfId="0" applyFont="1" applyFill="1" applyBorder="1"/>
    <xf numFmtId="3" fontId="79" fillId="36" borderId="86" xfId="0" applyNumberFormat="1" applyFont="1" applyFill="1" applyBorder="1"/>
    <xf numFmtId="0" fontId="4" fillId="9" borderId="86" xfId="234" applyFont="1" applyFill="1" applyBorder="1"/>
    <xf numFmtId="0" fontId="4" fillId="9" borderId="86" xfId="0" applyFont="1" applyFill="1" applyBorder="1"/>
    <xf numFmtId="3" fontId="4" fillId="9" borderId="86" xfId="234" applyNumberFormat="1" applyFont="1" applyFill="1" applyBorder="1"/>
    <xf numFmtId="0" fontId="11" fillId="24" borderId="86" xfId="234" applyFont="1" applyFill="1" applyBorder="1"/>
    <xf numFmtId="0" fontId="57" fillId="24" borderId="86" xfId="234" applyFont="1" applyFill="1" applyBorder="1"/>
    <xf numFmtId="186" fontId="57" fillId="24" borderId="86" xfId="170" applyNumberFormat="1" applyFont="1" applyFill="1" applyBorder="1"/>
    <xf numFmtId="170" fontId="4" fillId="9" borderId="86" xfId="167" applyNumberFormat="1" applyFont="1" applyFill="1" applyBorder="1" applyAlignment="1">
      <alignment horizontal="left"/>
    </xf>
    <xf numFmtId="170" fontId="11" fillId="9" borderId="86" xfId="167" applyNumberFormat="1" applyFont="1" applyFill="1" applyBorder="1"/>
    <xf numFmtId="1" fontId="4" fillId="9" borderId="86" xfId="240" applyNumberFormat="1" applyFont="1" applyFill="1" applyBorder="1"/>
    <xf numFmtId="0" fontId="74" fillId="36" borderId="0" xfId="0" applyFont="1" applyFill="1" applyAlignment="1"/>
    <xf numFmtId="3" fontId="4" fillId="9" borderId="87" xfId="234" applyNumberFormat="1" applyFont="1" applyFill="1" applyBorder="1"/>
    <xf numFmtId="186" fontId="57" fillId="24" borderId="87" xfId="170" applyNumberFormat="1" applyFont="1" applyFill="1" applyBorder="1"/>
    <xf numFmtId="1" fontId="4" fillId="9" borderId="87" xfId="240" applyNumberFormat="1" applyFont="1" applyFill="1" applyBorder="1"/>
    <xf numFmtId="170" fontId="11" fillId="26" borderId="90" xfId="167" applyNumberFormat="1" applyFont="1" applyFill="1" applyBorder="1" applyAlignment="1">
      <alignment horizontal="right" vertical="center"/>
    </xf>
    <xf numFmtId="0" fontId="4" fillId="9" borderId="88" xfId="234" applyFont="1" applyFill="1" applyBorder="1"/>
    <xf numFmtId="0" fontId="4" fillId="9" borderId="89" xfId="0" applyFont="1" applyFill="1" applyBorder="1"/>
    <xf numFmtId="3" fontId="4" fillId="9" borderId="89" xfId="234" applyNumberFormat="1" applyFont="1" applyFill="1" applyBorder="1" applyAlignment="1">
      <alignment horizontal="right"/>
    </xf>
    <xf numFmtId="3" fontId="4" fillId="9" borderId="90" xfId="234" applyNumberFormat="1" applyFont="1" applyFill="1" applyBorder="1" applyAlignment="1">
      <alignment horizontal="right"/>
    </xf>
    <xf numFmtId="0" fontId="11" fillId="40" borderId="86" xfId="234" applyFont="1" applyFill="1" applyBorder="1"/>
    <xf numFmtId="0" fontId="57" fillId="40" borderId="86" xfId="234" applyFont="1" applyFill="1" applyBorder="1"/>
    <xf numFmtId="186" fontId="57" fillId="40" borderId="86" xfId="170" applyNumberFormat="1" applyFont="1" applyFill="1" applyBorder="1"/>
    <xf numFmtId="0" fontId="55" fillId="24" borderId="86" xfId="0" applyFont="1" applyFill="1" applyBorder="1"/>
    <xf numFmtId="0" fontId="4" fillId="9" borderId="86" xfId="6" applyFont="1" applyFill="1" applyBorder="1"/>
    <xf numFmtId="186" fontId="57" fillId="24" borderId="86" xfId="234" applyNumberFormat="1" applyFont="1" applyFill="1" applyBorder="1"/>
    <xf numFmtId="0" fontId="53" fillId="24" borderId="0" xfId="234" applyFill="1" applyAlignment="1"/>
    <xf numFmtId="0" fontId="55" fillId="33" borderId="88" xfId="0" applyFont="1" applyFill="1" applyBorder="1"/>
    <xf numFmtId="0" fontId="68" fillId="33" borderId="89" xfId="0" applyFont="1" applyFill="1" applyBorder="1"/>
    <xf numFmtId="0" fontId="55" fillId="33" borderId="89" xfId="0" applyFont="1" applyFill="1" applyBorder="1" applyAlignment="1">
      <alignment horizontal="left"/>
    </xf>
    <xf numFmtId="0" fontId="68" fillId="33" borderId="89" xfId="0" applyFont="1" applyFill="1" applyBorder="1" applyAlignment="1">
      <alignment horizontal="left"/>
    </xf>
    <xf numFmtId="0" fontId="68" fillId="33" borderId="90" xfId="0" applyFont="1" applyFill="1" applyBorder="1" applyAlignment="1">
      <alignment horizontal="left"/>
    </xf>
    <xf numFmtId="170" fontId="4" fillId="36" borderId="86" xfId="167" applyNumberFormat="1" applyFont="1" applyFill="1" applyBorder="1" applyAlignment="1">
      <alignment horizontal="left"/>
    </xf>
    <xf numFmtId="170" fontId="12" fillId="36" borderId="86" xfId="167" applyNumberFormat="1" applyFont="1" applyFill="1" applyBorder="1"/>
    <xf numFmtId="171" fontId="4" fillId="36" borderId="86" xfId="234" applyNumberFormat="1" applyFont="1" applyFill="1" applyBorder="1"/>
    <xf numFmtId="0" fontId="11" fillId="36" borderId="86" xfId="234" applyFont="1" applyFill="1" applyBorder="1"/>
    <xf numFmtId="0" fontId="11" fillId="36" borderId="86" xfId="6" applyFont="1" applyFill="1" applyBorder="1"/>
    <xf numFmtId="3" fontId="11" fillId="36" borderId="86" xfId="234" applyNumberFormat="1" applyFont="1" applyFill="1" applyBorder="1"/>
    <xf numFmtId="0" fontId="72" fillId="35" borderId="88" xfId="0" applyFont="1" applyFill="1" applyBorder="1"/>
    <xf numFmtId="0" fontId="73" fillId="35" borderId="89" xfId="0" applyFont="1" applyFill="1" applyBorder="1"/>
    <xf numFmtId="0" fontId="72" fillId="35" borderId="89" xfId="0" applyFont="1" applyFill="1" applyBorder="1" applyAlignment="1">
      <alignment horizontal="left"/>
    </xf>
    <xf numFmtId="0" fontId="73" fillId="35" borderId="89" xfId="0" applyFont="1" applyFill="1" applyBorder="1" applyAlignment="1">
      <alignment horizontal="left"/>
    </xf>
    <xf numFmtId="0" fontId="73" fillId="35" borderId="90" xfId="0" applyFont="1" applyFill="1" applyBorder="1" applyAlignment="1">
      <alignment horizontal="left"/>
    </xf>
    <xf numFmtId="0" fontId="74" fillId="36" borderId="86" xfId="0" applyFont="1" applyFill="1" applyBorder="1"/>
    <xf numFmtId="10" fontId="72" fillId="36" borderId="86" xfId="0" applyNumberFormat="1" applyFont="1" applyFill="1" applyBorder="1"/>
    <xf numFmtId="0" fontId="72" fillId="36" borderId="86" xfId="0" applyFont="1" applyFill="1" applyBorder="1"/>
    <xf numFmtId="3" fontId="4" fillId="9" borderId="86" xfId="240" applyNumberFormat="1" applyFont="1" applyFill="1" applyBorder="1"/>
    <xf numFmtId="170" fontId="12" fillId="9" borderId="86" xfId="167" applyNumberFormat="1" applyFont="1" applyFill="1" applyBorder="1"/>
    <xf numFmtId="171" fontId="4" fillId="9" borderId="86" xfId="234" applyNumberFormat="1" applyFont="1" applyFill="1" applyBorder="1"/>
    <xf numFmtId="0" fontId="11" fillId="9" borderId="86" xfId="234" applyFont="1" applyFill="1" applyBorder="1"/>
    <xf numFmtId="0" fontId="11" fillId="9" borderId="86" xfId="6" applyFont="1" applyFill="1" applyBorder="1"/>
    <xf numFmtId="3" fontId="11" fillId="9" borderId="86" xfId="234" applyNumberFormat="1" applyFont="1" applyFill="1" applyBorder="1"/>
    <xf numFmtId="1" fontId="11" fillId="9" borderId="86" xfId="234" applyNumberFormat="1" applyFont="1" applyFill="1" applyBorder="1"/>
    <xf numFmtId="10" fontId="72" fillId="36" borderId="86" xfId="274" applyNumberFormat="1" applyFont="1" applyFill="1" applyBorder="1"/>
    <xf numFmtId="174" fontId="72" fillId="36" borderId="86" xfId="0" applyNumberFormat="1" applyFont="1" applyFill="1" applyBorder="1" applyAlignment="1">
      <alignment horizontal="right"/>
    </xf>
    <xf numFmtId="174" fontId="72" fillId="36" borderId="87" xfId="0" applyNumberFormat="1" applyFont="1" applyFill="1" applyBorder="1" applyAlignment="1">
      <alignment horizontal="right"/>
    </xf>
    <xf numFmtId="3" fontId="72" fillId="36" borderId="87" xfId="0" applyNumberFormat="1" applyFont="1" applyFill="1" applyBorder="1" applyAlignment="1">
      <alignment horizontal="right"/>
    </xf>
    <xf numFmtId="1" fontId="4" fillId="9" borderId="86" xfId="234" applyNumberFormat="1" applyFont="1" applyFill="1" applyBorder="1"/>
    <xf numFmtId="1" fontId="4" fillId="9" borderId="86" xfId="246" applyNumberFormat="1" applyFont="1" applyFill="1" applyBorder="1"/>
    <xf numFmtId="3" fontId="4" fillId="9" borderId="86" xfId="246" applyNumberFormat="1" applyFont="1" applyFill="1" applyBorder="1"/>
    <xf numFmtId="0" fontId="53" fillId="0" borderId="0" xfId="246" applyAlignment="1"/>
    <xf numFmtId="171" fontId="4" fillId="9" borderId="86" xfId="246" applyNumberFormat="1" applyFont="1" applyFill="1" applyBorder="1"/>
    <xf numFmtId="0" fontId="4" fillId="9" borderId="86" xfId="246" applyFont="1" applyFill="1" applyBorder="1"/>
    <xf numFmtId="170" fontId="49" fillId="33" borderId="88" xfId="167" applyNumberFormat="1" applyFont="1" applyFill="1" applyBorder="1" applyAlignment="1">
      <alignment vertical="center"/>
    </xf>
    <xf numFmtId="0" fontId="3" fillId="0" borderId="89" xfId="0" applyFont="1" applyBorder="1"/>
    <xf numFmtId="0" fontId="53" fillId="0" borderId="0" xfId="245" applyAlignment="1"/>
    <xf numFmtId="0" fontId="53" fillId="0" borderId="7" xfId="245" applyBorder="1" applyAlignment="1"/>
    <xf numFmtId="3" fontId="0" fillId="24" borderId="86" xfId="0" applyNumberFormat="1" applyFill="1" applyBorder="1" applyAlignment="1">
      <alignment horizontal="right"/>
    </xf>
    <xf numFmtId="170" fontId="3" fillId="9" borderId="86" xfId="167" applyNumberFormat="1" applyFont="1" applyFill="1" applyBorder="1" applyAlignment="1">
      <alignment horizontal="left"/>
    </xf>
    <xf numFmtId="1" fontId="4" fillId="9" borderId="86" xfId="241" applyNumberFormat="1" applyFont="1" applyFill="1" applyBorder="1"/>
    <xf numFmtId="3" fontId="4" fillId="9" borderId="87" xfId="241" applyNumberFormat="1" applyFont="1" applyFill="1" applyBorder="1"/>
    <xf numFmtId="170" fontId="48" fillId="9" borderId="86" xfId="167" applyNumberFormat="1" applyFont="1" applyFill="1" applyBorder="1"/>
    <xf numFmtId="171" fontId="47" fillId="9" borderId="86" xfId="241" applyNumberFormat="1" applyFont="1" applyFill="1" applyBorder="1"/>
    <xf numFmtId="0" fontId="47" fillId="34" borderId="86" xfId="6" applyFont="1" applyFill="1" applyBorder="1"/>
    <xf numFmtId="3" fontId="32" fillId="9" borderId="86" xfId="241" applyNumberFormat="1" applyFont="1" applyFill="1" applyBorder="1"/>
    <xf numFmtId="1" fontId="32" fillId="9" borderId="86" xfId="241" applyNumberFormat="1" applyFont="1" applyFill="1" applyBorder="1"/>
    <xf numFmtId="170" fontId="7" fillId="9" borderId="86" xfId="167" applyNumberFormat="1" applyFont="1" applyFill="1" applyBorder="1"/>
    <xf numFmtId="1" fontId="3" fillId="9" borderId="86" xfId="243" applyNumberFormat="1" applyFont="1" applyFill="1" applyBorder="1"/>
    <xf numFmtId="3" fontId="3" fillId="9" borderId="86" xfId="243" applyNumberFormat="1" applyFont="1" applyFill="1" applyBorder="1"/>
    <xf numFmtId="0" fontId="53" fillId="0" borderId="0" xfId="243" applyAlignment="1"/>
    <xf numFmtId="170" fontId="9" fillId="9" borderId="86" xfId="167" applyNumberFormat="1" applyFont="1" applyFill="1" applyBorder="1"/>
    <xf numFmtId="171" fontId="3" fillId="9" borderId="86" xfId="243" applyNumberFormat="1" applyFont="1" applyFill="1" applyBorder="1"/>
    <xf numFmtId="3" fontId="7" fillId="34" borderId="86" xfId="243" applyNumberFormat="1" applyFont="1" applyFill="1" applyBorder="1"/>
    <xf numFmtId="1" fontId="7" fillId="34" borderId="86" xfId="243" applyNumberFormat="1" applyFont="1" applyFill="1" applyBorder="1"/>
    <xf numFmtId="0" fontId="55" fillId="34" borderId="86" xfId="0" applyFont="1" applyFill="1" applyBorder="1"/>
    <xf numFmtId="3" fontId="55" fillId="34" borderId="86" xfId="0" applyNumberFormat="1" applyFont="1" applyFill="1" applyBorder="1" applyAlignment="1">
      <alignment horizontal="right"/>
    </xf>
    <xf numFmtId="3" fontId="55" fillId="34" borderId="87" xfId="0" applyNumberFormat="1" applyFont="1" applyFill="1" applyBorder="1" applyAlignment="1">
      <alignment horizontal="right"/>
    </xf>
    <xf numFmtId="171" fontId="4" fillId="9" borderId="86" xfId="242" applyNumberFormat="1" applyFont="1" applyFill="1" applyBorder="1"/>
    <xf numFmtId="0" fontId="47" fillId="9" borderId="86" xfId="6" applyFont="1" applyFill="1" applyBorder="1"/>
    <xf numFmtId="3" fontId="11" fillId="9" borderId="86" xfId="242" applyNumberFormat="1" applyFont="1" applyFill="1" applyBorder="1"/>
    <xf numFmtId="1" fontId="11" fillId="9" borderId="86" xfId="242" applyNumberFormat="1" applyFont="1" applyFill="1" applyBorder="1"/>
    <xf numFmtId="174" fontId="65" fillId="24" borderId="92" xfId="0" applyNumberFormat="1" applyFont="1" applyFill="1" applyBorder="1" applyAlignment="1">
      <alignment horizontal="right"/>
    </xf>
    <xf numFmtId="0" fontId="53" fillId="0" borderId="0" xfId="234" applyAlignment="1"/>
    <xf numFmtId="171" fontId="47" fillId="9" borderId="86" xfId="234" applyNumberFormat="1" applyFont="1" applyFill="1" applyBorder="1"/>
    <xf numFmtId="0" fontId="32" fillId="9" borderId="86" xfId="234" applyFont="1" applyFill="1" applyBorder="1"/>
    <xf numFmtId="3" fontId="32" fillId="9" borderId="86" xfId="234" applyNumberFormat="1" applyFont="1" applyFill="1" applyBorder="1"/>
    <xf numFmtId="1" fontId="32" fillId="9" borderId="86" xfId="234" applyNumberFormat="1" applyFont="1" applyFill="1" applyBorder="1"/>
    <xf numFmtId="174" fontId="65" fillId="24" borderId="90" xfId="0" applyNumberFormat="1" applyFont="1" applyFill="1" applyBorder="1" applyAlignment="1">
      <alignment horizontal="right"/>
    </xf>
    <xf numFmtId="171" fontId="4" fillId="9" borderId="86" xfId="0" applyNumberFormat="1" applyFont="1" applyFill="1" applyBorder="1"/>
    <xf numFmtId="171" fontId="4" fillId="9" borderId="86" xfId="233" applyNumberFormat="1" applyFont="1" applyFill="1" applyBorder="1"/>
    <xf numFmtId="1" fontId="4" fillId="9" borderId="86" xfId="233" applyNumberFormat="1" applyFont="1" applyFill="1" applyBorder="1"/>
    <xf numFmtId="3" fontId="4" fillId="9" borderId="86" xfId="233" applyNumberFormat="1" applyFont="1" applyFill="1" applyBorder="1"/>
    <xf numFmtId="0" fontId="53" fillId="0" borderId="0" xfId="233" applyAlignment="1"/>
    <xf numFmtId="0" fontId="11" fillId="9" borderId="86" xfId="233" applyFont="1" applyFill="1" applyBorder="1"/>
    <xf numFmtId="3" fontId="11" fillId="9" borderId="86" xfId="233" applyNumberFormat="1" applyFont="1" applyFill="1" applyBorder="1"/>
    <xf numFmtId="1" fontId="11" fillId="9" borderId="86" xfId="233" applyNumberFormat="1" applyFont="1" applyFill="1" applyBorder="1"/>
    <xf numFmtId="0" fontId="55" fillId="29" borderId="88" xfId="0" applyFont="1" applyFill="1" applyBorder="1"/>
    <xf numFmtId="0" fontId="55" fillId="29" borderId="89" xfId="0" applyFont="1" applyFill="1" applyBorder="1"/>
    <xf numFmtId="0" fontId="55" fillId="29" borderId="90" xfId="0" applyFont="1" applyFill="1" applyBorder="1"/>
    <xf numFmtId="0" fontId="7" fillId="24" borderId="86" xfId="0" applyFont="1" applyFill="1" applyBorder="1"/>
    <xf numFmtId="3" fontId="7" fillId="24" borderId="86" xfId="0" applyNumberFormat="1" applyFont="1" applyFill="1" applyBorder="1" applyAlignment="1">
      <alignment horizontal="right"/>
    </xf>
    <xf numFmtId="3" fontId="7" fillId="24" borderId="87" xfId="0" applyNumberFormat="1" applyFont="1" applyFill="1" applyBorder="1" applyAlignment="1">
      <alignment horizontal="right"/>
    </xf>
    <xf numFmtId="170" fontId="61" fillId="9" borderId="86" xfId="167" applyNumberFormat="1" applyFont="1" applyFill="1" applyBorder="1" applyAlignment="1">
      <alignment horizontal="left"/>
    </xf>
    <xf numFmtId="170" fontId="60" fillId="9" borderId="86" xfId="167" applyNumberFormat="1" applyFont="1" applyFill="1" applyBorder="1"/>
    <xf numFmtId="1" fontId="61" fillId="9" borderId="86" xfId="232" applyNumberFormat="1" applyFont="1" applyFill="1" applyBorder="1"/>
    <xf numFmtId="0" fontId="1" fillId="0" borderId="0" xfId="232" applyFont="1" applyAlignment="1"/>
    <xf numFmtId="0" fontId="60" fillId="9" borderId="86" xfId="232" applyFont="1" applyFill="1" applyBorder="1"/>
    <xf numFmtId="0" fontId="60" fillId="9" borderId="86" xfId="6" applyFont="1" applyFill="1" applyBorder="1"/>
    <xf numFmtId="1" fontId="60" fillId="9" borderId="86" xfId="232" applyNumberFormat="1" applyFont="1" applyFill="1" applyBorder="1"/>
    <xf numFmtId="0" fontId="62" fillId="24" borderId="86" xfId="0" applyFont="1" applyFill="1" applyBorder="1"/>
    <xf numFmtId="3" fontId="62" fillId="24" borderId="86" xfId="0" applyNumberFormat="1" applyFont="1" applyFill="1" applyBorder="1" applyAlignment="1">
      <alignment horizontal="right"/>
    </xf>
    <xf numFmtId="3" fontId="62" fillId="24" borderId="87" xfId="0" applyNumberFormat="1" applyFont="1" applyFill="1" applyBorder="1" applyAlignment="1">
      <alignment horizontal="right"/>
    </xf>
    <xf numFmtId="171" fontId="4" fillId="9" borderId="86" xfId="248" applyNumberFormat="1" applyFont="1" applyFill="1" applyBorder="1"/>
    <xf numFmtId="0" fontId="53" fillId="0" borderId="0" xfId="0" applyFont="1" applyAlignment="1"/>
    <xf numFmtId="1" fontId="4" fillId="9" borderId="86" xfId="248" applyNumberFormat="1" applyFont="1" applyFill="1" applyBorder="1"/>
    <xf numFmtId="0" fontId="4" fillId="0" borderId="86" xfId="248" applyFont="1" applyBorder="1"/>
    <xf numFmtId="0" fontId="4" fillId="0" borderId="86" xfId="6" applyFont="1" applyBorder="1"/>
    <xf numFmtId="1" fontId="4" fillId="0" borderId="86" xfId="248" applyNumberFormat="1" applyFont="1" applyBorder="1"/>
    <xf numFmtId="0" fontId="11" fillId="9" borderId="86" xfId="248" applyFont="1" applyFill="1" applyBorder="1"/>
    <xf numFmtId="1" fontId="11" fillId="9" borderId="86" xfId="248" applyNumberFormat="1" applyFont="1" applyFill="1" applyBorder="1"/>
    <xf numFmtId="3" fontId="0" fillId="24" borderId="87" xfId="0" applyNumberFormat="1" applyFill="1" applyBorder="1" applyAlignment="1">
      <alignment horizontal="right"/>
    </xf>
    <xf numFmtId="0" fontId="4" fillId="9" borderId="86" xfId="248" applyFont="1" applyFill="1" applyBorder="1"/>
    <xf numFmtId="171" fontId="3" fillId="9" borderId="86" xfId="248" applyNumberFormat="1" applyFill="1" applyBorder="1"/>
    <xf numFmtId="0" fontId="3" fillId="9" borderId="86" xfId="248" applyFill="1" applyBorder="1"/>
    <xf numFmtId="0" fontId="3" fillId="9" borderId="86" xfId="6" applyFill="1" applyBorder="1"/>
    <xf numFmtId="0" fontId="55" fillId="29" borderId="88" xfId="217" applyFont="1" applyFill="1" applyBorder="1"/>
    <xf numFmtId="0" fontId="55" fillId="29" borderId="89" xfId="217" applyFont="1" applyFill="1" applyBorder="1"/>
    <xf numFmtId="170" fontId="55" fillId="29" borderId="89" xfId="166" applyNumberFormat="1" applyFont="1" applyFill="1" applyBorder="1"/>
    <xf numFmtId="0" fontId="55" fillId="29" borderId="90" xfId="217" applyFont="1" applyFill="1" applyBorder="1"/>
    <xf numFmtId="0" fontId="53" fillId="24" borderId="86" xfId="217" applyFill="1" applyBorder="1"/>
    <xf numFmtId="174" fontId="53" fillId="24" borderId="86" xfId="217" applyNumberFormat="1" applyFill="1" applyBorder="1" applyAlignment="1">
      <alignment horizontal="right"/>
    </xf>
    <xf numFmtId="174" fontId="53" fillId="24" borderId="87" xfId="217" applyNumberFormat="1" applyFill="1" applyBorder="1" applyAlignment="1">
      <alignment horizontal="right"/>
    </xf>
    <xf numFmtId="170" fontId="11" fillId="30" borderId="88" xfId="166" applyNumberFormat="1" applyFont="1" applyFill="1" applyBorder="1" applyAlignment="1">
      <alignment vertical="center"/>
    </xf>
    <xf numFmtId="170" fontId="11" fillId="30" borderId="89" xfId="166" applyNumberFormat="1" applyFont="1" applyFill="1" applyBorder="1" applyAlignment="1">
      <alignment horizontal="right" vertical="center"/>
    </xf>
    <xf numFmtId="170" fontId="11" fillId="30" borderId="89" xfId="166" applyNumberFormat="1" applyFont="1" applyFill="1" applyBorder="1" applyAlignment="1">
      <alignment vertical="center"/>
    </xf>
    <xf numFmtId="170" fontId="11" fillId="30" borderId="90" xfId="166" applyNumberFormat="1" applyFont="1" applyFill="1" applyBorder="1" applyAlignment="1">
      <alignment vertical="center"/>
    </xf>
    <xf numFmtId="170" fontId="4" fillId="9" borderId="86" xfId="166" applyNumberFormat="1" applyFont="1" applyFill="1" applyBorder="1" applyAlignment="1">
      <alignment horizontal="left"/>
    </xf>
    <xf numFmtId="170" fontId="11" fillId="9" borderId="86" xfId="166" applyNumberFormat="1" applyFont="1" applyFill="1" applyBorder="1"/>
    <xf numFmtId="171" fontId="4" fillId="9" borderId="86" xfId="247" applyNumberFormat="1" applyFont="1" applyFill="1" applyBorder="1"/>
    <xf numFmtId="0" fontId="0" fillId="24" borderId="0" xfId="0" applyFill="1" applyAlignment="1"/>
    <xf numFmtId="170" fontId="11" fillId="30" borderId="89" xfId="166" applyNumberFormat="1" applyFont="1" applyFill="1" applyBorder="1" applyAlignment="1">
      <alignment horizontal="left" vertical="center"/>
    </xf>
    <xf numFmtId="171" fontId="11" fillId="30" borderId="89" xfId="166" applyNumberFormat="1" applyFont="1" applyFill="1" applyBorder="1" applyAlignment="1">
      <alignment horizontal="left" vertical="center"/>
    </xf>
    <xf numFmtId="170" fontId="12" fillId="9" borderId="86" xfId="166" applyNumberFormat="1" applyFont="1" applyFill="1" applyBorder="1"/>
    <xf numFmtId="0" fontId="4" fillId="9" borderId="86" xfId="247" applyFont="1" applyFill="1" applyBorder="1"/>
    <xf numFmtId="0" fontId="4" fillId="9" borderId="86" xfId="2" applyFont="1" applyFill="1" applyBorder="1"/>
    <xf numFmtId="0" fontId="55" fillId="26" borderId="88" xfId="216" applyFont="1" applyFill="1" applyBorder="1"/>
    <xf numFmtId="0" fontId="53" fillId="26" borderId="89" xfId="216" applyFill="1" applyBorder="1"/>
    <xf numFmtId="0" fontId="55" fillId="26" borderId="89" xfId="216" applyFont="1" applyFill="1" applyBorder="1"/>
    <xf numFmtId="0" fontId="53" fillId="26" borderId="90" xfId="216" applyFill="1" applyBorder="1"/>
    <xf numFmtId="0" fontId="53" fillId="24" borderId="88" xfId="216" applyFill="1" applyBorder="1"/>
    <xf numFmtId="10" fontId="53" fillId="24" borderId="89" xfId="216" applyNumberFormat="1" applyFill="1" applyBorder="1"/>
    <xf numFmtId="174" fontId="53" fillId="24" borderId="89" xfId="216" applyNumberFormat="1" applyFill="1" applyBorder="1"/>
    <xf numFmtId="174" fontId="53" fillId="24" borderId="90" xfId="216" applyNumberFormat="1" applyFill="1" applyBorder="1"/>
    <xf numFmtId="0" fontId="53" fillId="0" borderId="86" xfId="216" applyBorder="1"/>
    <xf numFmtId="174" fontId="53" fillId="0" borderId="87" xfId="216" applyNumberFormat="1" applyBorder="1"/>
    <xf numFmtId="0" fontId="55" fillId="29" borderId="91" xfId="218" applyFont="1" applyFill="1" applyBorder="1"/>
    <xf numFmtId="10" fontId="55" fillId="29" borderId="89" xfId="218" applyNumberFormat="1" applyFont="1" applyFill="1" applyBorder="1"/>
    <xf numFmtId="171" fontId="55" fillId="29" borderId="89" xfId="218" applyNumberFormat="1" applyFont="1" applyFill="1" applyBorder="1" applyAlignment="1">
      <alignment horizontal="center" vertical="center"/>
    </xf>
    <xf numFmtId="171" fontId="55" fillId="29" borderId="92" xfId="218" applyNumberFormat="1" applyFont="1" applyFill="1" applyBorder="1" applyAlignment="1">
      <alignment horizontal="center" vertical="center"/>
    </xf>
    <xf numFmtId="0" fontId="53" fillId="26" borderId="88" xfId="0" applyFont="1" applyFill="1" applyBorder="1"/>
    <xf numFmtId="170" fontId="3" fillId="26" borderId="89" xfId="164" applyNumberFormat="1" applyFont="1" applyFill="1" applyBorder="1" applyAlignment="1">
      <alignment horizontal="center" vertical="center" wrapText="1"/>
    </xf>
    <xf numFmtId="170" fontId="3" fillId="26" borderId="89" xfId="164" applyNumberFormat="1" applyFont="1" applyFill="1" applyBorder="1" applyAlignment="1">
      <alignment horizontal="center" vertical="center"/>
    </xf>
    <xf numFmtId="170" fontId="3" fillId="26" borderId="90" xfId="164" applyNumberFormat="1" applyFont="1" applyFill="1" applyBorder="1" applyAlignment="1">
      <alignment horizontal="center" vertical="center"/>
    </xf>
    <xf numFmtId="0" fontId="3" fillId="26" borderId="86" xfId="0" applyFont="1" applyFill="1" applyBorder="1"/>
    <xf numFmtId="174" fontId="3" fillId="26" borderId="86" xfId="0" applyNumberFormat="1" applyFont="1" applyFill="1" applyBorder="1"/>
    <xf numFmtId="174" fontId="3" fillId="26" borderId="87" xfId="0" applyNumberFormat="1" applyFont="1" applyFill="1" applyBorder="1"/>
    <xf numFmtId="170" fontId="43" fillId="26" borderId="86" xfId="164" applyNumberFormat="1" applyFont="1" applyFill="1" applyBorder="1" applyAlignment="1">
      <alignment horizontal="center"/>
    </xf>
    <xf numFmtId="171" fontId="3" fillId="26" borderId="86" xfId="247" applyNumberFormat="1" applyFill="1" applyBorder="1"/>
    <xf numFmtId="171" fontId="3" fillId="26" borderId="87" xfId="247" applyNumberFormat="1" applyFill="1" applyBorder="1"/>
    <xf numFmtId="0" fontId="7" fillId="26" borderId="86" xfId="0" applyFont="1" applyFill="1" applyBorder="1"/>
    <xf numFmtId="174" fontId="7" fillId="26" borderId="86" xfId="0" applyNumberFormat="1" applyFont="1" applyFill="1" applyBorder="1"/>
    <xf numFmtId="174" fontId="7" fillId="26" borderId="87" xfId="0" applyNumberFormat="1" applyFont="1" applyFill="1" applyBorder="1"/>
    <xf numFmtId="10" fontId="7" fillId="26" borderId="86" xfId="1" applyNumberFormat="1" applyFont="1" applyFill="1" applyBorder="1"/>
    <xf numFmtId="171" fontId="7" fillId="26" borderId="86" xfId="247" applyNumberFormat="1" applyFont="1" applyFill="1" applyBorder="1"/>
    <xf numFmtId="171" fontId="7" fillId="26" borderId="87" xfId="247" applyNumberFormat="1" applyFont="1" applyFill="1" applyBorder="1"/>
    <xf numFmtId="170" fontId="12" fillId="9" borderId="86" xfId="164" applyNumberFormat="1" applyFont="1" applyFill="1" applyBorder="1" applyAlignment="1">
      <alignment horizontal="center"/>
    </xf>
    <xf numFmtId="168" fontId="4" fillId="9" borderId="91" xfId="0" applyNumberFormat="1" applyFont="1" applyFill="1" applyBorder="1"/>
    <xf numFmtId="10" fontId="4" fillId="9" borderId="89" xfId="0" applyNumberFormat="1" applyFont="1" applyFill="1" applyBorder="1" applyAlignment="1">
      <alignment horizontal="center"/>
    </xf>
    <xf numFmtId="0" fontId="13" fillId="9" borderId="0" xfId="0" applyFont="1" applyFill="1" applyAlignment="1"/>
    <xf numFmtId="170" fontId="11" fillId="10" borderId="90" xfId="177" applyNumberFormat="1" applyFont="1" applyFill="1" applyBorder="1" applyAlignment="1">
      <alignment vertical="center"/>
    </xf>
    <xf numFmtId="170" fontId="11" fillId="10" borderId="93" xfId="177" applyNumberFormat="1" applyFont="1" applyFill="1" applyBorder="1" applyAlignment="1">
      <alignment vertical="center"/>
    </xf>
    <xf numFmtId="170" fontId="11" fillId="10" borderId="94" xfId="177" applyNumberFormat="1" applyFont="1" applyFill="1" applyBorder="1" applyAlignment="1">
      <alignment vertical="center"/>
    </xf>
    <xf numFmtId="170" fontId="11" fillId="10" borderId="91" xfId="177" applyNumberFormat="1" applyFont="1" applyFill="1" applyBorder="1" applyAlignment="1">
      <alignment vertical="center"/>
    </xf>
    <xf numFmtId="170" fontId="11" fillId="10" borderId="88" xfId="177" applyNumberFormat="1" applyFont="1" applyFill="1" applyBorder="1" applyAlignment="1">
      <alignment vertical="center"/>
    </xf>
    <xf numFmtId="10" fontId="4" fillId="9" borderId="86" xfId="1" applyNumberFormat="1" applyFont="1" applyFill="1" applyBorder="1"/>
    <xf numFmtId="171" fontId="4" fillId="0" borderId="87" xfId="247" applyNumberFormat="1" applyFont="1" applyBorder="1"/>
    <xf numFmtId="170" fontId="11" fillId="25" borderId="90" xfId="177" applyNumberFormat="1" applyFont="1" applyFill="1" applyBorder="1" applyAlignment="1">
      <alignment vertical="center"/>
    </xf>
    <xf numFmtId="170" fontId="11" fillId="25" borderId="93" xfId="177" applyNumberFormat="1" applyFont="1" applyFill="1" applyBorder="1" applyAlignment="1">
      <alignment vertical="center"/>
    </xf>
    <xf numFmtId="170" fontId="11" fillId="25" borderId="94" xfId="177" applyNumberFormat="1" applyFont="1" applyFill="1" applyBorder="1" applyAlignment="1">
      <alignment vertical="center"/>
    </xf>
    <xf numFmtId="170" fontId="11" fillId="25" borderId="91" xfId="177" applyNumberFormat="1" applyFont="1" applyFill="1" applyBorder="1" applyAlignment="1">
      <alignment vertical="center"/>
    </xf>
    <xf numFmtId="170" fontId="11" fillId="25" borderId="88" xfId="177" applyNumberFormat="1" applyFont="1" applyFill="1" applyBorder="1" applyAlignment="1">
      <alignment vertical="center"/>
    </xf>
    <xf numFmtId="168" fontId="4" fillId="25" borderId="95" xfId="0" applyNumberFormat="1" applyFont="1" applyFill="1" applyBorder="1"/>
    <xf numFmtId="10" fontId="4" fillId="25" borderId="89" xfId="0" applyNumberFormat="1" applyFont="1" applyFill="1" applyBorder="1"/>
    <xf numFmtId="171" fontId="4" fillId="25" borderId="86" xfId="247" applyNumberFormat="1" applyFont="1" applyFill="1" applyBorder="1"/>
    <xf numFmtId="0" fontId="4" fillId="25" borderId="86" xfId="0" applyFont="1" applyFill="1" applyBorder="1"/>
    <xf numFmtId="171" fontId="4" fillId="25" borderId="86" xfId="0" applyNumberFormat="1" applyFont="1" applyFill="1" applyBorder="1"/>
    <xf numFmtId="0" fontId="13" fillId="25" borderId="95" xfId="0" applyFont="1" applyFill="1" applyBorder="1" applyAlignment="1"/>
    <xf numFmtId="0" fontId="13" fillId="25" borderId="89" xfId="0" applyFont="1" applyFill="1" applyBorder="1" applyAlignment="1"/>
    <xf numFmtId="171" fontId="4" fillId="25" borderId="87" xfId="247" applyNumberFormat="1" applyFont="1" applyFill="1" applyBorder="1"/>
    <xf numFmtId="0" fontId="13" fillId="25" borderId="23" xfId="0" applyFont="1" applyFill="1" applyBorder="1" applyAlignment="1"/>
    <xf numFmtId="0" fontId="13" fillId="25" borderId="0" xfId="0" applyFont="1" applyFill="1" applyAlignment="1"/>
    <xf numFmtId="170" fontId="4" fillId="9" borderId="86" xfId="164" applyNumberFormat="1" applyFont="1" applyFill="1" applyBorder="1" applyAlignment="1">
      <alignment horizontal="left"/>
    </xf>
    <xf numFmtId="170" fontId="11" fillId="9" borderId="86" xfId="164" applyNumberFormat="1" applyFont="1" applyFill="1" applyBorder="1"/>
    <xf numFmtId="170" fontId="12" fillId="9" borderId="86" xfId="164" applyNumberFormat="1" applyFont="1" applyFill="1" applyBorder="1"/>
    <xf numFmtId="0" fontId="4" fillId="9" borderId="86" xfId="1" applyFont="1" applyFill="1" applyBorder="1"/>
    <xf numFmtId="170" fontId="4" fillId="9" borderId="86" xfId="177" applyNumberFormat="1" applyFont="1" applyFill="1" applyBorder="1" applyAlignment="1">
      <alignment horizontal="left"/>
    </xf>
    <xf numFmtId="170" fontId="11" fillId="9" borderId="86" xfId="177" applyNumberFormat="1" applyFont="1" applyFill="1" applyBorder="1"/>
    <xf numFmtId="170" fontId="12" fillId="9" borderId="86" xfId="177" applyNumberFormat="1" applyFont="1" applyFill="1" applyBorder="1"/>
    <xf numFmtId="170" fontId="11" fillId="10" borderId="90" xfId="175" applyNumberFormat="1" applyFont="1" applyFill="1" applyBorder="1" applyAlignment="1">
      <alignment vertical="center"/>
    </xf>
    <xf numFmtId="170" fontId="11" fillId="10" borderId="93" xfId="175" applyNumberFormat="1" applyFont="1" applyFill="1" applyBorder="1" applyAlignment="1">
      <alignment vertical="center"/>
    </xf>
    <xf numFmtId="170" fontId="11" fillId="10" borderId="94" xfId="175" applyNumberFormat="1" applyFont="1" applyFill="1" applyBorder="1" applyAlignment="1">
      <alignment vertical="center"/>
    </xf>
    <xf numFmtId="170" fontId="11" fillId="10" borderId="91" xfId="175" applyNumberFormat="1" applyFont="1" applyFill="1" applyBorder="1" applyAlignment="1">
      <alignment vertical="center"/>
    </xf>
    <xf numFmtId="170" fontId="4" fillId="9" borderId="86" xfId="175" applyNumberFormat="1" applyFont="1" applyFill="1" applyBorder="1" applyAlignment="1">
      <alignment horizontal="left"/>
    </xf>
    <xf numFmtId="170" fontId="11" fillId="9" borderId="86" xfId="175" applyNumberFormat="1" applyFont="1" applyFill="1" applyBorder="1"/>
    <xf numFmtId="171" fontId="11" fillId="0" borderId="90" xfId="247" applyNumberFormat="1" applyFont="1" applyBorder="1"/>
    <xf numFmtId="171" fontId="11" fillId="0" borderId="93" xfId="247" applyNumberFormat="1" applyFont="1" applyBorder="1"/>
    <xf numFmtId="170" fontId="12" fillId="9" borderId="86" xfId="175" applyNumberFormat="1" applyFont="1" applyFill="1" applyBorder="1"/>
    <xf numFmtId="168" fontId="11" fillId="7" borderId="88" xfId="1" applyNumberFormat="1" applyFont="1" applyFill="1" applyBorder="1"/>
    <xf numFmtId="168" fontId="11" fillId="7" borderId="89" xfId="1" applyNumberFormat="1" applyFont="1" applyFill="1" applyBorder="1"/>
    <xf numFmtId="168" fontId="11" fillId="7" borderId="89" xfId="1" applyNumberFormat="1" applyFont="1" applyFill="1" applyBorder="1" applyAlignment="1">
      <alignment horizontal="center" wrapText="1"/>
    </xf>
    <xf numFmtId="168" fontId="11" fillId="7" borderId="90" xfId="1" applyNumberFormat="1" applyFont="1" applyFill="1" applyBorder="1" applyAlignment="1">
      <alignment horizontal="center" wrapText="1"/>
    </xf>
    <xf numFmtId="168" fontId="4" fillId="9" borderId="86" xfId="1" applyNumberFormat="1" applyFont="1" applyFill="1" applyBorder="1"/>
    <xf numFmtId="168" fontId="4" fillId="9" borderId="87" xfId="1" applyNumberFormat="1" applyFont="1" applyFill="1" applyBorder="1"/>
    <xf numFmtId="0" fontId="13" fillId="9" borderId="89" xfId="1" applyFont="1" applyFill="1" applyBorder="1" applyAlignment="1"/>
    <xf numFmtId="0" fontId="4" fillId="0" borderId="89" xfId="1" applyFont="1" applyBorder="1" applyAlignment="1"/>
    <xf numFmtId="170" fontId="11" fillId="10" borderId="90" xfId="176" applyNumberFormat="1" applyFont="1" applyFill="1" applyBorder="1" applyAlignment="1">
      <alignment vertical="center"/>
    </xf>
    <xf numFmtId="170" fontId="11" fillId="10" borderId="93" xfId="176" applyNumberFormat="1" applyFont="1" applyFill="1" applyBorder="1" applyAlignment="1">
      <alignment vertical="center"/>
    </xf>
    <xf numFmtId="170" fontId="11" fillId="10" borderId="94" xfId="176" applyNumberFormat="1" applyFont="1" applyFill="1" applyBorder="1" applyAlignment="1">
      <alignment vertical="center"/>
    </xf>
    <xf numFmtId="170" fontId="11" fillId="10" borderId="91" xfId="176" applyNumberFormat="1" applyFont="1" applyFill="1" applyBorder="1" applyAlignment="1">
      <alignment vertical="center"/>
    </xf>
    <xf numFmtId="170" fontId="4" fillId="9" borderId="86" xfId="176" applyNumberFormat="1" applyFont="1" applyFill="1" applyBorder="1" applyAlignment="1">
      <alignment horizontal="left"/>
    </xf>
    <xf numFmtId="170" fontId="11" fillId="9" borderId="86" xfId="176" applyNumberFormat="1" applyFont="1" applyFill="1" applyBorder="1"/>
    <xf numFmtId="170" fontId="12" fillId="9" borderId="86" xfId="176" applyNumberFormat="1" applyFont="1" applyFill="1" applyBorder="1"/>
    <xf numFmtId="168" fontId="11" fillId="7" borderId="89" xfId="1" applyNumberFormat="1" applyFont="1" applyFill="1" applyBorder="1" applyAlignment="1">
      <alignment horizontal="center"/>
    </xf>
    <xf numFmtId="168" fontId="4" fillId="0" borderId="86" xfId="1" applyNumberFormat="1" applyFont="1" applyBorder="1"/>
    <xf numFmtId="171" fontId="4" fillId="0" borderId="86" xfId="1" applyNumberFormat="1" applyFont="1" applyBorder="1"/>
    <xf numFmtId="0" fontId="13" fillId="0" borderId="89" xfId="1" applyFont="1" applyBorder="1" applyAlignment="1"/>
    <xf numFmtId="171" fontId="4" fillId="9" borderId="86" xfId="1" applyNumberFormat="1" applyFont="1" applyFill="1" applyBorder="1"/>
    <xf numFmtId="170" fontId="4" fillId="9" borderId="86" xfId="178" applyNumberFormat="1" applyFont="1" applyFill="1" applyBorder="1" applyAlignment="1">
      <alignment horizontal="left"/>
    </xf>
    <xf numFmtId="170" fontId="11" fillId="9" borderId="86" xfId="178" applyNumberFormat="1" applyFont="1" applyFill="1" applyBorder="1"/>
    <xf numFmtId="170" fontId="12" fillId="9" borderId="86" xfId="178" applyNumberFormat="1" applyFont="1" applyFill="1" applyBorder="1"/>
    <xf numFmtId="170" fontId="3" fillId="9" borderId="86" xfId="164" applyNumberFormat="1" applyFont="1" applyFill="1" applyBorder="1" applyAlignment="1">
      <alignment horizontal="left"/>
    </xf>
    <xf numFmtId="170" fontId="7" fillId="9" borderId="86" xfId="164" applyNumberFormat="1" applyFont="1" applyFill="1" applyBorder="1"/>
    <xf numFmtId="171" fontId="3" fillId="9" borderId="86" xfId="247" applyNumberFormat="1" applyFill="1" applyBorder="1"/>
    <xf numFmtId="168" fontId="7" fillId="7" borderId="89" xfId="1" applyNumberFormat="1" applyFont="1" applyFill="1" applyBorder="1"/>
    <xf numFmtId="168" fontId="7" fillId="7" borderId="89" xfId="1" applyNumberFormat="1" applyFont="1" applyFill="1" applyBorder="1" applyAlignment="1">
      <alignment horizontal="center"/>
    </xf>
    <xf numFmtId="168" fontId="3" fillId="9" borderId="86" xfId="1" applyNumberFormat="1" applyFont="1" applyFill="1" applyBorder="1"/>
    <xf numFmtId="171" fontId="3" fillId="9" borderId="86" xfId="1" applyNumberFormat="1" applyFont="1" applyFill="1" applyBorder="1"/>
    <xf numFmtId="170" fontId="9" fillId="9" borderId="86" xfId="164" applyNumberFormat="1" applyFont="1" applyFill="1" applyBorder="1"/>
    <xf numFmtId="0" fontId="3" fillId="9" borderId="86" xfId="247" applyFill="1" applyBorder="1"/>
    <xf numFmtId="0" fontId="0" fillId="9" borderId="86" xfId="1" applyFont="1" applyFill="1" applyBorder="1"/>
    <xf numFmtId="1" fontId="3" fillId="9" borderId="86" xfId="247" applyNumberFormat="1" applyFill="1" applyBorder="1"/>
    <xf numFmtId="0" fontId="7" fillId="9" borderId="86" xfId="247" applyFont="1" applyFill="1" applyBorder="1"/>
    <xf numFmtId="0" fontId="7" fillId="9" borderId="86" xfId="1" applyFont="1" applyFill="1" applyBorder="1"/>
    <xf numFmtId="1" fontId="7" fillId="9" borderId="86" xfId="247" applyNumberFormat="1" applyFont="1" applyFill="1" applyBorder="1"/>
    <xf numFmtId="168" fontId="7" fillId="9" borderId="86" xfId="1" applyNumberFormat="1" applyFont="1" applyFill="1" applyBorder="1"/>
    <xf numFmtId="1" fontId="7" fillId="9" borderId="86" xfId="1" applyNumberFormat="1" applyFont="1" applyFill="1" applyBorder="1"/>
    <xf numFmtId="0" fontId="0" fillId="7" borderId="89" xfId="1" applyFont="1" applyFill="1" applyBorder="1"/>
    <xf numFmtId="169" fontId="3" fillId="9" borderId="86" xfId="1" applyNumberFormat="1" applyFont="1" applyFill="1" applyBorder="1"/>
    <xf numFmtId="168" fontId="7" fillId="7" borderId="86" xfId="1" applyNumberFormat="1" applyFont="1" applyFill="1" applyBorder="1" applyAlignment="1">
      <alignment horizontal="center"/>
    </xf>
    <xf numFmtId="169" fontId="7" fillId="7" borderId="86" xfId="1" applyNumberFormat="1" applyFont="1" applyFill="1" applyBorder="1" applyAlignment="1">
      <alignment horizontal="center"/>
    </xf>
    <xf numFmtId="0" fontId="7" fillId="0" borderId="86" xfId="1" applyFont="1" applyBorder="1"/>
    <xf numFmtId="0" fontId="7" fillId="0" borderId="86" xfId="1" applyFont="1" applyBorder="1" applyAlignment="1">
      <alignment horizontal="center"/>
    </xf>
    <xf numFmtId="173" fontId="7" fillId="0" borderId="86" xfId="164" applyNumberFormat="1" applyFont="1" applyFill="1" applyBorder="1"/>
    <xf numFmtId="173" fontId="7" fillId="0" borderId="86" xfId="164" applyNumberFormat="1" applyFont="1" applyBorder="1"/>
    <xf numFmtId="0" fontId="3" fillId="0" borderId="86" xfId="1" applyFont="1" applyBorder="1"/>
    <xf numFmtId="0" fontId="3" fillId="0" borderId="86" xfId="1" applyFont="1" applyBorder="1" applyAlignment="1">
      <alignment horizontal="center"/>
    </xf>
    <xf numFmtId="10" fontId="3" fillId="9" borderId="86" xfId="1" applyNumberFormat="1" applyFont="1" applyFill="1" applyBorder="1"/>
  </cellXfs>
  <cellStyles count="303">
    <cellStyle name="=C:\WINNT35\SYSTEM32\COMMAND.COM" xfId="1" xr:uid="{00000000-0005-0000-0000-000000000000}"/>
    <cellStyle name="=C:\WINNT35\SYSTEM32\COMMAND.COM 2" xfId="2" xr:uid="{00000000-0005-0000-0000-000001000000}"/>
    <cellStyle name="=C:\WINNT35\SYSTEM32\COMMAND.COM 2 2" xfId="3" xr:uid="{00000000-0005-0000-0000-000002000000}"/>
    <cellStyle name="=C:\WINNT35\SYSTEM32\COMMAND.COM 2 2 2" xfId="4" xr:uid="{00000000-0005-0000-0000-000003000000}"/>
    <cellStyle name="=C:\WINNT35\SYSTEM32\COMMAND.COM 3" xfId="5" xr:uid="{00000000-0005-0000-0000-000004000000}"/>
    <cellStyle name="=C:\WINNT35\SYSTEM32\COMMAND.COM 4" xfId="6" xr:uid="{00000000-0005-0000-0000-000005000000}"/>
    <cellStyle name="20% - Accent1 10" xfId="7" xr:uid="{00000000-0005-0000-0000-000006000000}"/>
    <cellStyle name="20% - Accent1 11" xfId="8" xr:uid="{00000000-0005-0000-0000-000007000000}"/>
    <cellStyle name="20% - Accent1 2" xfId="9" xr:uid="{00000000-0005-0000-0000-000008000000}"/>
    <cellStyle name="20% - Accent1 2 2" xfId="10" xr:uid="{00000000-0005-0000-0000-000009000000}"/>
    <cellStyle name="20% - Accent1 3" xfId="11" xr:uid="{00000000-0005-0000-0000-00000A000000}"/>
    <cellStyle name="20% - Accent1 3 2" xfId="12" xr:uid="{00000000-0005-0000-0000-00000B000000}"/>
    <cellStyle name="20% - Accent1 4" xfId="13" xr:uid="{00000000-0005-0000-0000-00000C000000}"/>
    <cellStyle name="20% - Accent1 4 2" xfId="14" xr:uid="{00000000-0005-0000-0000-00000D000000}"/>
    <cellStyle name="20% - Accent1 5" xfId="15" xr:uid="{00000000-0005-0000-0000-00000E000000}"/>
    <cellStyle name="20% - Accent1 6" xfId="16" xr:uid="{00000000-0005-0000-0000-00000F000000}"/>
    <cellStyle name="20% - Accent1 7" xfId="17" xr:uid="{00000000-0005-0000-0000-000010000000}"/>
    <cellStyle name="20% - Accent1 8" xfId="18" xr:uid="{00000000-0005-0000-0000-000011000000}"/>
    <cellStyle name="20% - Accent1 9" xfId="19" xr:uid="{00000000-0005-0000-0000-000012000000}"/>
    <cellStyle name="20% - Accent2 10" xfId="20" xr:uid="{00000000-0005-0000-0000-000013000000}"/>
    <cellStyle name="20% - Accent2 11" xfId="21" xr:uid="{00000000-0005-0000-0000-000014000000}"/>
    <cellStyle name="20% - Accent2 2" xfId="22" xr:uid="{00000000-0005-0000-0000-000015000000}"/>
    <cellStyle name="20% - Accent2 2 2" xfId="23" xr:uid="{00000000-0005-0000-0000-000016000000}"/>
    <cellStyle name="20% - Accent2 3" xfId="24" xr:uid="{00000000-0005-0000-0000-000017000000}"/>
    <cellStyle name="20% - Accent2 3 2" xfId="25" xr:uid="{00000000-0005-0000-0000-000018000000}"/>
    <cellStyle name="20% - Accent2 4" xfId="26" xr:uid="{00000000-0005-0000-0000-000019000000}"/>
    <cellStyle name="20% - Accent2 4 2" xfId="27" xr:uid="{00000000-0005-0000-0000-00001A000000}"/>
    <cellStyle name="20% - Accent2 5" xfId="28" xr:uid="{00000000-0005-0000-0000-00001B000000}"/>
    <cellStyle name="20% - Accent2 6" xfId="29" xr:uid="{00000000-0005-0000-0000-00001C000000}"/>
    <cellStyle name="20% - Accent2 7" xfId="30" xr:uid="{00000000-0005-0000-0000-00001D000000}"/>
    <cellStyle name="20% - Accent2 8" xfId="31" xr:uid="{00000000-0005-0000-0000-00001E000000}"/>
    <cellStyle name="20% - Accent2 9" xfId="32" xr:uid="{00000000-0005-0000-0000-00001F000000}"/>
    <cellStyle name="20% - Accent3 10" xfId="33" xr:uid="{00000000-0005-0000-0000-000020000000}"/>
    <cellStyle name="20% - Accent3 11" xfId="34" xr:uid="{00000000-0005-0000-0000-000021000000}"/>
    <cellStyle name="20% - Accent3 2" xfId="35" xr:uid="{00000000-0005-0000-0000-000022000000}"/>
    <cellStyle name="20% - Accent3 2 2" xfId="36" xr:uid="{00000000-0005-0000-0000-000023000000}"/>
    <cellStyle name="20% - Accent3 3" xfId="37" xr:uid="{00000000-0005-0000-0000-000024000000}"/>
    <cellStyle name="20% - Accent3 3 2" xfId="38" xr:uid="{00000000-0005-0000-0000-000025000000}"/>
    <cellStyle name="20% - Accent3 4" xfId="39" xr:uid="{00000000-0005-0000-0000-000026000000}"/>
    <cellStyle name="20% - Accent3 4 2" xfId="40" xr:uid="{00000000-0005-0000-0000-000027000000}"/>
    <cellStyle name="20% - Accent3 5" xfId="41" xr:uid="{00000000-0005-0000-0000-000028000000}"/>
    <cellStyle name="20% - Accent3 6" xfId="42" xr:uid="{00000000-0005-0000-0000-000029000000}"/>
    <cellStyle name="20% - Accent3 7" xfId="43" xr:uid="{00000000-0005-0000-0000-00002A000000}"/>
    <cellStyle name="20% - Accent3 8" xfId="44" xr:uid="{00000000-0005-0000-0000-00002B000000}"/>
    <cellStyle name="20% - Accent3 9" xfId="45" xr:uid="{00000000-0005-0000-0000-00002C000000}"/>
    <cellStyle name="20% - Accent4 10" xfId="46" xr:uid="{00000000-0005-0000-0000-00002D000000}"/>
    <cellStyle name="20% - Accent4 11" xfId="47" xr:uid="{00000000-0005-0000-0000-00002E000000}"/>
    <cellStyle name="20% - Accent4 2" xfId="48" xr:uid="{00000000-0005-0000-0000-00002F000000}"/>
    <cellStyle name="20% - Accent4 2 2" xfId="49" xr:uid="{00000000-0005-0000-0000-000030000000}"/>
    <cellStyle name="20% - Accent4 3" xfId="50" xr:uid="{00000000-0005-0000-0000-000031000000}"/>
    <cellStyle name="20% - Accent4 3 2" xfId="51" xr:uid="{00000000-0005-0000-0000-000032000000}"/>
    <cellStyle name="20% - Accent4 4" xfId="52" xr:uid="{00000000-0005-0000-0000-000033000000}"/>
    <cellStyle name="20% - Accent4 4 2" xfId="53" xr:uid="{00000000-0005-0000-0000-000034000000}"/>
    <cellStyle name="20% - Accent4 5" xfId="54" xr:uid="{00000000-0005-0000-0000-000035000000}"/>
    <cellStyle name="20% - Accent4 6" xfId="55" xr:uid="{00000000-0005-0000-0000-000036000000}"/>
    <cellStyle name="20% - Accent4 7" xfId="56" xr:uid="{00000000-0005-0000-0000-000037000000}"/>
    <cellStyle name="20% - Accent4 8" xfId="57" xr:uid="{00000000-0005-0000-0000-000038000000}"/>
    <cellStyle name="20% - Accent4 9" xfId="58" xr:uid="{00000000-0005-0000-0000-000039000000}"/>
    <cellStyle name="20% - Accent5 10" xfId="59" xr:uid="{00000000-0005-0000-0000-00003A000000}"/>
    <cellStyle name="20% - Accent5 11" xfId="60" xr:uid="{00000000-0005-0000-0000-00003B000000}"/>
    <cellStyle name="20% - Accent5 2" xfId="61" xr:uid="{00000000-0005-0000-0000-00003C000000}"/>
    <cellStyle name="20% - Accent5 2 2" xfId="62" xr:uid="{00000000-0005-0000-0000-00003D000000}"/>
    <cellStyle name="20% - Accent5 3" xfId="63" xr:uid="{00000000-0005-0000-0000-00003E000000}"/>
    <cellStyle name="20% - Accent5 3 2" xfId="64" xr:uid="{00000000-0005-0000-0000-00003F000000}"/>
    <cellStyle name="20% - Accent5 4" xfId="65" xr:uid="{00000000-0005-0000-0000-000040000000}"/>
    <cellStyle name="20% - Accent5 4 2" xfId="66" xr:uid="{00000000-0005-0000-0000-000041000000}"/>
    <cellStyle name="20% - Accent5 5" xfId="67" xr:uid="{00000000-0005-0000-0000-000042000000}"/>
    <cellStyle name="20% - Accent5 6" xfId="68" xr:uid="{00000000-0005-0000-0000-000043000000}"/>
    <cellStyle name="20% - Accent5 7" xfId="69" xr:uid="{00000000-0005-0000-0000-000044000000}"/>
    <cellStyle name="20% - Accent5 8" xfId="70" xr:uid="{00000000-0005-0000-0000-000045000000}"/>
    <cellStyle name="20% - Accent5 9" xfId="71" xr:uid="{00000000-0005-0000-0000-000046000000}"/>
    <cellStyle name="20% - Accent6 10" xfId="72" xr:uid="{00000000-0005-0000-0000-000047000000}"/>
    <cellStyle name="20% - Accent6 11" xfId="73" xr:uid="{00000000-0005-0000-0000-000048000000}"/>
    <cellStyle name="20% - Accent6 2" xfId="74" xr:uid="{00000000-0005-0000-0000-000049000000}"/>
    <cellStyle name="20% - Accent6 2 2" xfId="75" xr:uid="{00000000-0005-0000-0000-00004A000000}"/>
    <cellStyle name="20% - Accent6 3" xfId="76" xr:uid="{00000000-0005-0000-0000-00004B000000}"/>
    <cellStyle name="20% - Accent6 3 2" xfId="77" xr:uid="{00000000-0005-0000-0000-00004C000000}"/>
    <cellStyle name="20% - Accent6 4" xfId="78" xr:uid="{00000000-0005-0000-0000-00004D000000}"/>
    <cellStyle name="20% - Accent6 4 2" xfId="79" xr:uid="{00000000-0005-0000-0000-00004E000000}"/>
    <cellStyle name="20% - Accent6 5" xfId="80" xr:uid="{00000000-0005-0000-0000-00004F000000}"/>
    <cellStyle name="20% - Accent6 6" xfId="81" xr:uid="{00000000-0005-0000-0000-000050000000}"/>
    <cellStyle name="20% - Accent6 7" xfId="82" xr:uid="{00000000-0005-0000-0000-000051000000}"/>
    <cellStyle name="20% - Accent6 8" xfId="83" xr:uid="{00000000-0005-0000-0000-000052000000}"/>
    <cellStyle name="20% - Accent6 9" xfId="84" xr:uid="{00000000-0005-0000-0000-000053000000}"/>
    <cellStyle name="40% - Accent1 10" xfId="85" xr:uid="{00000000-0005-0000-0000-000054000000}"/>
    <cellStyle name="40% - Accent1 11" xfId="86" xr:uid="{00000000-0005-0000-0000-000055000000}"/>
    <cellStyle name="40% - Accent1 2" xfId="87" xr:uid="{00000000-0005-0000-0000-000056000000}"/>
    <cellStyle name="40% - Accent1 2 2" xfId="88" xr:uid="{00000000-0005-0000-0000-000057000000}"/>
    <cellStyle name="40% - Accent1 3" xfId="89" xr:uid="{00000000-0005-0000-0000-000058000000}"/>
    <cellStyle name="40% - Accent1 3 2" xfId="90" xr:uid="{00000000-0005-0000-0000-000059000000}"/>
    <cellStyle name="40% - Accent1 4" xfId="91" xr:uid="{00000000-0005-0000-0000-00005A000000}"/>
    <cellStyle name="40% - Accent1 4 2" xfId="92" xr:uid="{00000000-0005-0000-0000-00005B000000}"/>
    <cellStyle name="40% - Accent1 5" xfId="93" xr:uid="{00000000-0005-0000-0000-00005C000000}"/>
    <cellStyle name="40% - Accent1 6" xfId="94" xr:uid="{00000000-0005-0000-0000-00005D000000}"/>
    <cellStyle name="40% - Accent1 7" xfId="95" xr:uid="{00000000-0005-0000-0000-00005E000000}"/>
    <cellStyle name="40% - Accent1 8" xfId="96" xr:uid="{00000000-0005-0000-0000-00005F000000}"/>
    <cellStyle name="40% - Accent1 9" xfId="97" xr:uid="{00000000-0005-0000-0000-000060000000}"/>
    <cellStyle name="40% - Accent2 10" xfId="98" xr:uid="{00000000-0005-0000-0000-000061000000}"/>
    <cellStyle name="40% - Accent2 11" xfId="99" xr:uid="{00000000-0005-0000-0000-000062000000}"/>
    <cellStyle name="40% - Accent2 2" xfId="100" xr:uid="{00000000-0005-0000-0000-000063000000}"/>
    <cellStyle name="40% - Accent2 2 2" xfId="101" xr:uid="{00000000-0005-0000-0000-000064000000}"/>
    <cellStyle name="40% - Accent2 3" xfId="102" xr:uid="{00000000-0005-0000-0000-000065000000}"/>
    <cellStyle name="40% - Accent2 3 2" xfId="103" xr:uid="{00000000-0005-0000-0000-000066000000}"/>
    <cellStyle name="40% - Accent2 4" xfId="104" xr:uid="{00000000-0005-0000-0000-000067000000}"/>
    <cellStyle name="40% - Accent2 4 2" xfId="105" xr:uid="{00000000-0005-0000-0000-000068000000}"/>
    <cellStyle name="40% - Accent2 5" xfId="106" xr:uid="{00000000-0005-0000-0000-000069000000}"/>
    <cellStyle name="40% - Accent2 6" xfId="107" xr:uid="{00000000-0005-0000-0000-00006A000000}"/>
    <cellStyle name="40% - Accent2 7" xfId="108" xr:uid="{00000000-0005-0000-0000-00006B000000}"/>
    <cellStyle name="40% - Accent2 8" xfId="109" xr:uid="{00000000-0005-0000-0000-00006C000000}"/>
    <cellStyle name="40% - Accent2 9" xfId="110" xr:uid="{00000000-0005-0000-0000-00006D000000}"/>
    <cellStyle name="40% - Accent3 10" xfId="111" xr:uid="{00000000-0005-0000-0000-00006E000000}"/>
    <cellStyle name="40% - Accent3 11" xfId="112" xr:uid="{00000000-0005-0000-0000-00006F000000}"/>
    <cellStyle name="40% - Accent3 2" xfId="113" xr:uid="{00000000-0005-0000-0000-000070000000}"/>
    <cellStyle name="40% - Accent3 2 2" xfId="114" xr:uid="{00000000-0005-0000-0000-000071000000}"/>
    <cellStyle name="40% - Accent3 3" xfId="115" xr:uid="{00000000-0005-0000-0000-000072000000}"/>
    <cellStyle name="40% - Accent3 3 2" xfId="116" xr:uid="{00000000-0005-0000-0000-000073000000}"/>
    <cellStyle name="40% - Accent3 4" xfId="117" xr:uid="{00000000-0005-0000-0000-000074000000}"/>
    <cellStyle name="40% - Accent3 4 2" xfId="118" xr:uid="{00000000-0005-0000-0000-000075000000}"/>
    <cellStyle name="40% - Accent3 5" xfId="119" xr:uid="{00000000-0005-0000-0000-000076000000}"/>
    <cellStyle name="40% - Accent3 6" xfId="120" xr:uid="{00000000-0005-0000-0000-000077000000}"/>
    <cellStyle name="40% - Accent3 7" xfId="121" xr:uid="{00000000-0005-0000-0000-000078000000}"/>
    <cellStyle name="40% - Accent3 8" xfId="122" xr:uid="{00000000-0005-0000-0000-000079000000}"/>
    <cellStyle name="40% - Accent3 9" xfId="123" xr:uid="{00000000-0005-0000-0000-00007A000000}"/>
    <cellStyle name="40% - Accent4 10" xfId="124" xr:uid="{00000000-0005-0000-0000-00007B000000}"/>
    <cellStyle name="40% - Accent4 11" xfId="125" xr:uid="{00000000-0005-0000-0000-00007C000000}"/>
    <cellStyle name="40% - Accent4 2" xfId="126" xr:uid="{00000000-0005-0000-0000-00007D000000}"/>
    <cellStyle name="40% - Accent4 2 2" xfId="127" xr:uid="{00000000-0005-0000-0000-00007E000000}"/>
    <cellStyle name="40% - Accent4 3" xfId="128" xr:uid="{00000000-0005-0000-0000-00007F000000}"/>
    <cellStyle name="40% - Accent4 3 2" xfId="129" xr:uid="{00000000-0005-0000-0000-000080000000}"/>
    <cellStyle name="40% - Accent4 4" xfId="130" xr:uid="{00000000-0005-0000-0000-000081000000}"/>
    <cellStyle name="40% - Accent4 4 2" xfId="131" xr:uid="{00000000-0005-0000-0000-000082000000}"/>
    <cellStyle name="40% - Accent4 5" xfId="132" xr:uid="{00000000-0005-0000-0000-000083000000}"/>
    <cellStyle name="40% - Accent4 6" xfId="133" xr:uid="{00000000-0005-0000-0000-000084000000}"/>
    <cellStyle name="40% - Accent4 7" xfId="134" xr:uid="{00000000-0005-0000-0000-000085000000}"/>
    <cellStyle name="40% - Accent4 8" xfId="135" xr:uid="{00000000-0005-0000-0000-000086000000}"/>
    <cellStyle name="40% - Accent4 9" xfId="136" xr:uid="{00000000-0005-0000-0000-000087000000}"/>
    <cellStyle name="40% - Accent5 10" xfId="137" xr:uid="{00000000-0005-0000-0000-000088000000}"/>
    <cellStyle name="40% - Accent5 11" xfId="138" xr:uid="{00000000-0005-0000-0000-000089000000}"/>
    <cellStyle name="40% - Accent5 2" xfId="139" xr:uid="{00000000-0005-0000-0000-00008A000000}"/>
    <cellStyle name="40% - Accent5 2 2" xfId="140" xr:uid="{00000000-0005-0000-0000-00008B000000}"/>
    <cellStyle name="40% - Accent5 3" xfId="141" xr:uid="{00000000-0005-0000-0000-00008C000000}"/>
    <cellStyle name="40% - Accent5 3 2" xfId="142" xr:uid="{00000000-0005-0000-0000-00008D000000}"/>
    <cellStyle name="40% - Accent5 4" xfId="143" xr:uid="{00000000-0005-0000-0000-00008E000000}"/>
    <cellStyle name="40% - Accent5 4 2" xfId="144" xr:uid="{00000000-0005-0000-0000-00008F000000}"/>
    <cellStyle name="40% - Accent5 5" xfId="145" xr:uid="{00000000-0005-0000-0000-000090000000}"/>
    <cellStyle name="40% - Accent5 6" xfId="146" xr:uid="{00000000-0005-0000-0000-000091000000}"/>
    <cellStyle name="40% - Accent5 7" xfId="147" xr:uid="{00000000-0005-0000-0000-000092000000}"/>
    <cellStyle name="40% - Accent5 8" xfId="148" xr:uid="{00000000-0005-0000-0000-000093000000}"/>
    <cellStyle name="40% - Accent5 9" xfId="149" xr:uid="{00000000-0005-0000-0000-000094000000}"/>
    <cellStyle name="40% - Accent6 10" xfId="150" xr:uid="{00000000-0005-0000-0000-000095000000}"/>
    <cellStyle name="40% - Accent6 11" xfId="151" xr:uid="{00000000-0005-0000-0000-000096000000}"/>
    <cellStyle name="40% - Accent6 2" xfId="152" xr:uid="{00000000-0005-0000-0000-000097000000}"/>
    <cellStyle name="40% - Accent6 2 2" xfId="153" xr:uid="{00000000-0005-0000-0000-000098000000}"/>
    <cellStyle name="40% - Accent6 3" xfId="154" xr:uid="{00000000-0005-0000-0000-000099000000}"/>
    <cellStyle name="40% - Accent6 3 2" xfId="155" xr:uid="{00000000-0005-0000-0000-00009A000000}"/>
    <cellStyle name="40% - Accent6 4" xfId="156" xr:uid="{00000000-0005-0000-0000-00009B000000}"/>
    <cellStyle name="40% - Accent6 4 2" xfId="157" xr:uid="{00000000-0005-0000-0000-00009C000000}"/>
    <cellStyle name="40% - Accent6 5" xfId="158" xr:uid="{00000000-0005-0000-0000-00009D000000}"/>
    <cellStyle name="40% - Accent6 6" xfId="159" xr:uid="{00000000-0005-0000-0000-00009E000000}"/>
    <cellStyle name="40% - Accent6 7" xfId="160" xr:uid="{00000000-0005-0000-0000-00009F000000}"/>
    <cellStyle name="40% - Accent6 8" xfId="161" xr:uid="{00000000-0005-0000-0000-0000A0000000}"/>
    <cellStyle name="40% - Accent6 9" xfId="162" xr:uid="{00000000-0005-0000-0000-0000A1000000}"/>
    <cellStyle name="Årstall" xfId="299" xr:uid="{00000000-0005-0000-0000-00002B010000}"/>
    <cellStyle name="BiProfil" xfId="163" xr:uid="{00000000-0005-0000-0000-0000A2000000}"/>
    <cellStyle name="Comma" xfId="164" builtinId="3"/>
    <cellStyle name="Comma 2" xfId="165" xr:uid="{00000000-0005-0000-0000-0000A4000000}"/>
    <cellStyle name="Comma 2 2" xfId="166" xr:uid="{00000000-0005-0000-0000-0000A5000000}"/>
    <cellStyle name="Comma 2 3" xfId="167" xr:uid="{00000000-0005-0000-0000-0000A6000000}"/>
    <cellStyle name="Comma 223" xfId="168" xr:uid="{00000000-0005-0000-0000-0000A7000000}"/>
    <cellStyle name="Comma 224" xfId="169" xr:uid="{00000000-0005-0000-0000-0000A8000000}"/>
    <cellStyle name="Comma 228" xfId="170" xr:uid="{00000000-0005-0000-0000-0000A9000000}"/>
    <cellStyle name="Comma 242" xfId="171" xr:uid="{00000000-0005-0000-0000-0000AA000000}"/>
    <cellStyle name="Comma 243" xfId="172" xr:uid="{00000000-0005-0000-0000-0000AB000000}"/>
    <cellStyle name="Comma 245" xfId="173" xr:uid="{00000000-0005-0000-0000-0000AC000000}"/>
    <cellStyle name="Comma 249" xfId="174" xr:uid="{00000000-0005-0000-0000-0000AD000000}"/>
    <cellStyle name="Comma_DPN production 2010" xfId="175" xr:uid="{00000000-0005-0000-0000-0000AE000000}"/>
    <cellStyle name="Comma_DPN production 4Q10" xfId="176" xr:uid="{00000000-0005-0000-0000-0000AF000000}"/>
    <cellStyle name="Comma_Production 1Q11" xfId="177" xr:uid="{00000000-0005-0000-0000-0000B0000000}"/>
    <cellStyle name="Comma_Statoil 2Q 2009" xfId="178" xr:uid="{00000000-0005-0000-0000-0000B1000000}"/>
    <cellStyle name="EconomicAssumptions1" xfId="179" xr:uid="{00000000-0005-0000-0000-0000B2000000}"/>
    <cellStyle name="Euro" xfId="180" xr:uid="{00000000-0005-0000-0000-0000B3000000}"/>
    <cellStyle name="Euro 2" xfId="181" xr:uid="{00000000-0005-0000-0000-0000B4000000}"/>
    <cellStyle name="Euro 2 2" xfId="182" xr:uid="{00000000-0005-0000-0000-0000B5000000}"/>
    <cellStyle name="Head1" xfId="183" xr:uid="{00000000-0005-0000-0000-0000B6000000}"/>
    <cellStyle name="Header1" xfId="184" xr:uid="{00000000-0005-0000-0000-0000B7000000}"/>
    <cellStyle name="Header2" xfId="185" xr:uid="{00000000-0005-0000-0000-0000B8000000}"/>
    <cellStyle name="HeadLine2" xfId="186" xr:uid="{00000000-0005-0000-0000-0000B9000000}"/>
    <cellStyle name="HeadLine2 2" xfId="187" xr:uid="{00000000-0005-0000-0000-0000BA000000}"/>
    <cellStyle name="HeadLine2 2 2" xfId="188" xr:uid="{00000000-0005-0000-0000-0000BB000000}"/>
    <cellStyle name="HeadLine2 2 3" xfId="189" xr:uid="{00000000-0005-0000-0000-0000BC000000}"/>
    <cellStyle name="HeadLine2 3" xfId="190" xr:uid="{00000000-0005-0000-0000-0000BD000000}"/>
    <cellStyle name="HeadLine3" xfId="191" xr:uid="{00000000-0005-0000-0000-0000BE000000}"/>
    <cellStyle name="HeadLine3 2" xfId="192" xr:uid="{00000000-0005-0000-0000-0000BF000000}"/>
    <cellStyle name="HeadLine3 3" xfId="193" xr:uid="{00000000-0005-0000-0000-0000C0000000}"/>
    <cellStyle name="HeadLine3 4" xfId="194" xr:uid="{00000000-0005-0000-0000-0000C1000000}"/>
    <cellStyle name="Heltall" xfId="195" xr:uid="{00000000-0005-0000-0000-0000C2000000}"/>
    <cellStyle name="HovProfil" xfId="196" xr:uid="{00000000-0005-0000-0000-0000C3000000}"/>
    <cellStyle name="Hyperlink" xfId="302" builtinId="8"/>
    <cellStyle name="Inflasjon" xfId="197" xr:uid="{00000000-0005-0000-0000-0000C4000000}"/>
    <cellStyle name="innrykk" xfId="198" xr:uid="{00000000-0005-0000-0000-0000C5000000}"/>
    <cellStyle name="innrykk 2" xfId="199" xr:uid="{00000000-0005-0000-0000-0000C6000000}"/>
    <cellStyle name="innrykk 2 2" xfId="200" xr:uid="{00000000-0005-0000-0000-0000C7000000}"/>
    <cellStyle name="innrykk 3" xfId="201" xr:uid="{00000000-0005-0000-0000-0000C8000000}"/>
    <cellStyle name="Innt" xfId="202" xr:uid="{00000000-0005-0000-0000-0000C9000000}"/>
    <cellStyle name="Input1" xfId="203" xr:uid="{00000000-0005-0000-0000-0000CA000000}"/>
    <cellStyle name="Input2" xfId="204" xr:uid="{00000000-0005-0000-0000-0000CB000000}"/>
    <cellStyle name="InputCells" xfId="205" xr:uid="{00000000-0005-0000-0000-0000CC000000}"/>
    <cellStyle name="Inv" xfId="206" xr:uid="{00000000-0005-0000-0000-0000CD000000}"/>
    <cellStyle name="Just_Innt" xfId="207" xr:uid="{00000000-0005-0000-0000-0000CE000000}"/>
    <cellStyle name="Kommatall" xfId="208" xr:uid="{00000000-0005-0000-0000-0000CF000000}"/>
    <cellStyle name="Kost" xfId="209" xr:uid="{00000000-0005-0000-0000-0000D0000000}"/>
    <cellStyle name="Normal" xfId="0" builtinId="0"/>
    <cellStyle name="Normal 10" xfId="210" xr:uid="{00000000-0005-0000-0000-0000D2000000}"/>
    <cellStyle name="Normal 11" xfId="211" xr:uid="{00000000-0005-0000-0000-0000D3000000}"/>
    <cellStyle name="Normal 12" xfId="212" xr:uid="{00000000-0005-0000-0000-0000D4000000}"/>
    <cellStyle name="Normal 13" xfId="213" xr:uid="{00000000-0005-0000-0000-0000D5000000}"/>
    <cellStyle name="Normal 14" xfId="214" xr:uid="{00000000-0005-0000-0000-0000D6000000}"/>
    <cellStyle name="Normal 15" xfId="215" xr:uid="{00000000-0005-0000-0000-0000D7000000}"/>
    <cellStyle name="Normal 151" xfId="216" xr:uid="{00000000-0005-0000-0000-0000D8000000}"/>
    <cellStyle name="Normal 16" xfId="300" xr:uid="{D1A956B6-D169-42C1-B9AD-D779F75FAD32}"/>
    <cellStyle name="Normal 187" xfId="217" xr:uid="{00000000-0005-0000-0000-0000D9000000}"/>
    <cellStyle name="Normal 2" xfId="218" xr:uid="{00000000-0005-0000-0000-0000DA000000}"/>
    <cellStyle name="Normal 2 2" xfId="219" xr:uid="{00000000-0005-0000-0000-0000DB000000}"/>
    <cellStyle name="Normal 3" xfId="220" xr:uid="{00000000-0005-0000-0000-0000DC000000}"/>
    <cellStyle name="Normal 3 2" xfId="221" xr:uid="{00000000-0005-0000-0000-0000DD000000}"/>
    <cellStyle name="Normal 3 2 2" xfId="222" xr:uid="{00000000-0005-0000-0000-0000DE000000}"/>
    <cellStyle name="Normal 3 3" xfId="223" xr:uid="{00000000-0005-0000-0000-0000DF000000}"/>
    <cellStyle name="Normal 3 4" xfId="224" xr:uid="{00000000-0005-0000-0000-0000E0000000}"/>
    <cellStyle name="Normal 3 5" xfId="225" xr:uid="{00000000-0005-0000-0000-0000E1000000}"/>
    <cellStyle name="Normal 3 6" xfId="226" xr:uid="{00000000-0005-0000-0000-0000E2000000}"/>
    <cellStyle name="Normal 4" xfId="227" xr:uid="{00000000-0005-0000-0000-0000E3000000}"/>
    <cellStyle name="Normal 4 2" xfId="228" xr:uid="{00000000-0005-0000-0000-0000E4000000}"/>
    <cellStyle name="Normal 5" xfId="229" xr:uid="{00000000-0005-0000-0000-0000E5000000}"/>
    <cellStyle name="Normal 6" xfId="230" xr:uid="{00000000-0005-0000-0000-0000E6000000}"/>
    <cellStyle name="Normal 6 2" xfId="231" xr:uid="{00000000-0005-0000-0000-0000E7000000}"/>
    <cellStyle name="Normal 64" xfId="232" xr:uid="{00000000-0005-0000-0000-0000E8000000}"/>
    <cellStyle name="Normal 67" xfId="233" xr:uid="{00000000-0005-0000-0000-0000E9000000}"/>
    <cellStyle name="Normal 68" xfId="234" xr:uid="{00000000-0005-0000-0000-0000EA000000}"/>
    <cellStyle name="Normal 69" xfId="235" xr:uid="{00000000-0005-0000-0000-0000EB000000}"/>
    <cellStyle name="Normal 7" xfId="236" xr:uid="{00000000-0005-0000-0000-0000EC000000}"/>
    <cellStyle name="Normal 7 2" xfId="237" xr:uid="{00000000-0005-0000-0000-0000ED000000}"/>
    <cellStyle name="Normal 8" xfId="238" xr:uid="{00000000-0005-0000-0000-0000EE000000}"/>
    <cellStyle name="Normal 8 2" xfId="239" xr:uid="{00000000-0005-0000-0000-0000EF000000}"/>
    <cellStyle name="Normal 83" xfId="240" xr:uid="{00000000-0005-0000-0000-0000F0000000}"/>
    <cellStyle name="Normal 84" xfId="241" xr:uid="{00000000-0005-0000-0000-0000F1000000}"/>
    <cellStyle name="Normal 87" xfId="242" xr:uid="{00000000-0005-0000-0000-0000F2000000}"/>
    <cellStyle name="Normal 89" xfId="243" xr:uid="{00000000-0005-0000-0000-0000F3000000}"/>
    <cellStyle name="Normal 9" xfId="244" xr:uid="{00000000-0005-0000-0000-0000F4000000}"/>
    <cellStyle name="Normal 90" xfId="245" xr:uid="{00000000-0005-0000-0000-0000F5000000}"/>
    <cellStyle name="Normal 91" xfId="301" xr:uid="{3FE1B5A9-98B4-4496-B02A-60C771DE2EE6}"/>
    <cellStyle name="Normal 94" xfId="246" xr:uid="{00000000-0005-0000-0000-0000F6000000}"/>
    <cellStyle name="Normal_Egenproduksjon 2008" xfId="247" xr:uid="{00000000-0005-0000-0000-0000F7000000}"/>
    <cellStyle name="Normal_Egenproduksjon 2008 2" xfId="248" xr:uid="{00000000-0005-0000-0000-0000F8000000}"/>
    <cellStyle name="Note 10" xfId="249" xr:uid="{00000000-0005-0000-0000-0000F9000000}"/>
    <cellStyle name="Note 11" xfId="250" xr:uid="{00000000-0005-0000-0000-0000FA000000}"/>
    <cellStyle name="Note 12" xfId="251" xr:uid="{00000000-0005-0000-0000-0000FB000000}"/>
    <cellStyle name="Note 2" xfId="252" xr:uid="{00000000-0005-0000-0000-0000FC000000}"/>
    <cellStyle name="Note 2 2" xfId="253" xr:uid="{00000000-0005-0000-0000-0000FD000000}"/>
    <cellStyle name="Note 3" xfId="254" xr:uid="{00000000-0005-0000-0000-0000FE000000}"/>
    <cellStyle name="Note 3 2" xfId="255" xr:uid="{00000000-0005-0000-0000-0000FF000000}"/>
    <cellStyle name="Note 4" xfId="256" xr:uid="{00000000-0005-0000-0000-000000010000}"/>
    <cellStyle name="Note 4 2" xfId="257" xr:uid="{00000000-0005-0000-0000-000001010000}"/>
    <cellStyle name="Note 5" xfId="258" xr:uid="{00000000-0005-0000-0000-000002010000}"/>
    <cellStyle name="Note 5 2" xfId="259" xr:uid="{00000000-0005-0000-0000-000003010000}"/>
    <cellStyle name="Note 6" xfId="260" xr:uid="{00000000-0005-0000-0000-000004010000}"/>
    <cellStyle name="Note 7" xfId="261" xr:uid="{00000000-0005-0000-0000-000005010000}"/>
    <cellStyle name="Note 8" xfId="262" xr:uid="{00000000-0005-0000-0000-000006010000}"/>
    <cellStyle name="Note 9" xfId="263" xr:uid="{00000000-0005-0000-0000-000007010000}"/>
    <cellStyle name="Nullprosent" xfId="264" xr:uid="{00000000-0005-0000-0000-000008010000}"/>
    <cellStyle name="Nulltall" xfId="265" xr:uid="{00000000-0005-0000-0000-000009010000}"/>
    <cellStyle name="Overskrift1" xfId="266" xr:uid="{00000000-0005-0000-0000-00000A010000}"/>
    <cellStyle name="Overskrift2" xfId="267" xr:uid="{00000000-0005-0000-0000-00000B010000}"/>
    <cellStyle name="Overskrift3" xfId="268" xr:uid="{00000000-0005-0000-0000-00000C010000}"/>
    <cellStyle name="Peder" xfId="269" xr:uid="{00000000-0005-0000-0000-00000D010000}"/>
    <cellStyle name="Peder 2" xfId="270" xr:uid="{00000000-0005-0000-0000-00000E010000}"/>
    <cellStyle name="Peder 2 2" xfId="271" xr:uid="{00000000-0005-0000-0000-00000F010000}"/>
    <cellStyle name="Per cent" xfId="273" builtinId="5"/>
    <cellStyle name="Perc" xfId="272" xr:uid="{00000000-0005-0000-0000-000010010000}"/>
    <cellStyle name="Percent 173" xfId="274" xr:uid="{00000000-0005-0000-0000-000012010000}"/>
    <cellStyle name="Percent 2" xfId="275" xr:uid="{00000000-0005-0000-0000-000013010000}"/>
    <cellStyle name="Percent 2 2" xfId="276" xr:uid="{00000000-0005-0000-0000-000014010000}"/>
    <cellStyle name="Percent 255" xfId="277" xr:uid="{00000000-0005-0000-0000-000015010000}"/>
    <cellStyle name="Percent 3" xfId="278" xr:uid="{00000000-0005-0000-0000-000016010000}"/>
    <cellStyle name="PFakt" xfId="279" xr:uid="{00000000-0005-0000-0000-000017010000}"/>
    <cellStyle name="Pris_Innt" xfId="280" xr:uid="{00000000-0005-0000-0000-000018010000}"/>
    <cellStyle name="Priser" xfId="281" xr:uid="{00000000-0005-0000-0000-000019010000}"/>
    <cellStyle name="Profile2" xfId="282" xr:uid="{00000000-0005-0000-0000-00001A010000}"/>
    <cellStyle name="Profile2 2" xfId="283" xr:uid="{00000000-0005-0000-0000-00001B010000}"/>
    <cellStyle name="RISKnormLabel" xfId="284" xr:uid="{00000000-0005-0000-0000-00001C010000}"/>
    <cellStyle name="Sub1" xfId="285" xr:uid="{00000000-0005-0000-0000-00001D010000}"/>
    <cellStyle name="Sum" xfId="286" xr:uid="{00000000-0005-0000-0000-00001E010000}"/>
    <cellStyle name="Sum1" xfId="287" xr:uid="{00000000-0005-0000-0000-00001F010000}"/>
    <cellStyle name="Sum2" xfId="288" xr:uid="{00000000-0005-0000-0000-000020010000}"/>
    <cellStyle name="Sum3" xfId="289" xr:uid="{00000000-0005-0000-0000-000021010000}"/>
    <cellStyle name="Sum3 2" xfId="290" xr:uid="{00000000-0005-0000-0000-000022010000}"/>
    <cellStyle name="Sum4" xfId="291" xr:uid="{00000000-0005-0000-0000-000023010000}"/>
    <cellStyle name="Tusenskille [0]_s6" xfId="292" xr:uid="{00000000-0005-0000-0000-000024010000}"/>
    <cellStyle name="Tusenskille_s6" xfId="293" xr:uid="{00000000-0005-0000-0000-000025010000}"/>
    <cellStyle name="uc_BiProfil" xfId="294" xr:uid="{00000000-0005-0000-0000-000026010000}"/>
    <cellStyle name="Valuta" xfId="295" xr:uid="{00000000-0005-0000-0000-000027010000}"/>
    <cellStyle name="Valuta [0]_s6" xfId="296" xr:uid="{00000000-0005-0000-0000-000028010000}"/>
    <cellStyle name="Valuta_s6" xfId="297" xr:uid="{00000000-0005-0000-0000-000029010000}"/>
    <cellStyle name="Year" xfId="298" xr:uid="{00000000-0005-0000-0000-00002A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ustomXml" Target="../customXml/item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85"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v>Azerbaijan</c:v>
          </c:tx>
          <c:spPr>
            <a:solidFill>
              <a:srgbClr val="993366"/>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0-E7E6-49D9-ADA8-B96FB30E2CBF}"/>
            </c:ext>
          </c:extLst>
        </c:ser>
        <c:ser>
          <c:idx val="1"/>
          <c:order val="1"/>
          <c:tx>
            <c:v>Angola</c:v>
          </c:tx>
          <c:spPr>
            <a:solidFill>
              <a:srgbClr val="99CC0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1-E7E6-49D9-ADA8-B96FB30E2CBF}"/>
            </c:ext>
          </c:extLst>
        </c:ser>
        <c:ser>
          <c:idx val="2"/>
          <c:order val="2"/>
          <c:tx>
            <c:v>Nigeria</c:v>
          </c:tx>
          <c:spPr>
            <a:solidFill>
              <a:srgbClr val="FFFF0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2-E7E6-49D9-ADA8-B96FB30E2CBF}"/>
            </c:ext>
          </c:extLst>
        </c:ser>
        <c:ser>
          <c:idx val="4"/>
          <c:order val="3"/>
          <c:tx>
            <c:v>Venezuela</c:v>
          </c:tx>
          <c:spPr>
            <a:solidFill>
              <a:srgbClr val="660066"/>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3-E7E6-49D9-ADA8-B96FB30E2CBF}"/>
            </c:ext>
          </c:extLst>
        </c:ser>
        <c:ser>
          <c:idx val="5"/>
          <c:order val="4"/>
          <c:tx>
            <c:v>Algeria</c:v>
          </c:tx>
          <c:spPr>
            <a:solidFill>
              <a:srgbClr val="FF808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4-E7E6-49D9-ADA8-B96FB30E2CBF}"/>
            </c:ext>
          </c:extLst>
        </c:ser>
        <c:ser>
          <c:idx val="6"/>
          <c:order val="5"/>
          <c:tx>
            <c:v>USA</c:v>
          </c:tx>
          <c:spPr>
            <a:solidFill>
              <a:srgbClr val="0066CC"/>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5-E7E6-49D9-ADA8-B96FB30E2CBF}"/>
            </c:ext>
          </c:extLst>
        </c:ser>
        <c:ser>
          <c:idx val="7"/>
          <c:order val="6"/>
          <c:tx>
            <c:v>UK</c:v>
          </c:tx>
          <c:spPr>
            <a:solidFill>
              <a:srgbClr val="CCCC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6-E7E6-49D9-ADA8-B96FB30E2CBF}"/>
            </c:ext>
          </c:extLst>
        </c:ser>
        <c:ser>
          <c:idx val="3"/>
          <c:order val="7"/>
          <c:tx>
            <c:v>China</c:v>
          </c:tx>
          <c:spPr>
            <a:solidFill>
              <a:srgbClr val="CCFFFF"/>
            </a:solidFill>
            <a:ln w="12700">
              <a:solidFill>
                <a:srgbClr val="000000"/>
              </a:solidFill>
              <a:prstDash val="solid"/>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7-E7E6-49D9-ADA8-B96FB30E2CBF}"/>
            </c:ext>
          </c:extLst>
        </c:ser>
        <c:ser>
          <c:idx val="8"/>
          <c:order val="8"/>
          <c:tx>
            <c:v>Ireland</c:v>
          </c:tx>
          <c:spPr>
            <a:solidFill>
              <a:srgbClr val="00008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8-E7E6-49D9-ADA8-B96FB30E2CBF}"/>
            </c:ext>
          </c:extLst>
        </c:ser>
        <c:ser>
          <c:idx val="9"/>
          <c:order val="9"/>
          <c:tx>
            <c:v>Iran</c:v>
          </c:tx>
          <c:spPr>
            <a:solidFill>
              <a:srgbClr val="FF00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9-E7E6-49D9-ADA8-B96FB30E2CBF}"/>
            </c:ext>
          </c:extLst>
        </c:ser>
        <c:ser>
          <c:idx val="11"/>
          <c:order val="10"/>
          <c:tx>
            <c:v>IOR</c:v>
          </c:tx>
          <c:spPr>
            <a:solidFill>
              <a:srgbClr val="00FF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A-E7E6-49D9-ADA8-B96FB30E2CBF}"/>
            </c:ext>
          </c:extLst>
        </c:ser>
        <c:ser>
          <c:idx val="10"/>
          <c:order val="11"/>
          <c:tx>
            <c:v>Generic options</c:v>
          </c:tx>
          <c:spPr>
            <a:solidFill>
              <a:srgbClr val="FFFF99"/>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B-E7E6-49D9-ADA8-B96FB30E2CBF}"/>
            </c:ext>
          </c:extLst>
        </c:ser>
        <c:dLbls>
          <c:showLegendKey val="0"/>
          <c:showVal val="0"/>
          <c:showCatName val="0"/>
          <c:showSerName val="0"/>
          <c:showPercent val="0"/>
          <c:showBubbleSize val="0"/>
        </c:dLbls>
        <c:axId val="325475144"/>
        <c:axId val="1"/>
      </c:areaChart>
      <c:catAx>
        <c:axId val="325475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1"/>
        <c:crosses val="autoZero"/>
        <c:auto val="1"/>
        <c:lblAlgn val="ctr"/>
        <c:lblOffset val="100"/>
        <c:tickLblSkip val="4"/>
        <c:tickMarkSkip val="1"/>
        <c:noMultiLvlLbl val="0"/>
      </c:catAx>
      <c:valAx>
        <c:axId val="1"/>
        <c:scaling>
          <c:orientation val="minMax"/>
          <c:max val="2000000"/>
        </c:scaling>
        <c:delete val="0"/>
        <c:axPos val="l"/>
        <c:majorGridlines>
          <c:spPr>
            <a:ln w="3175">
              <a:solidFill>
                <a:srgbClr val="969696"/>
              </a:solidFill>
              <a:prstDash val="solid"/>
            </a:ln>
          </c:spPr>
        </c:majorGridlines>
        <c:title>
          <c:tx>
            <c:rich>
              <a:bodyPr/>
              <a:lstStyle/>
              <a:p>
                <a:pPr>
                  <a:defRPr sz="125" b="1" i="0" u="none" strike="noStrike" baseline="0">
                    <a:solidFill>
                      <a:srgbClr val="000000"/>
                    </a:solidFill>
                    <a:latin typeface="Arial"/>
                    <a:ea typeface="Arial"/>
                    <a:cs typeface="Arial"/>
                  </a:defRPr>
                </a:pPr>
                <a:r>
                  <a:rPr lang="nb-NO"/>
                  <a:t>boepd</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325475144"/>
        <c:crosses val="autoZero"/>
        <c:crossBetween val="midCat"/>
        <c:majorUnit val="400000"/>
      </c:valAx>
      <c:spPr>
        <a:noFill/>
        <a:ln w="12700">
          <a:solidFill>
            <a:srgbClr val="969696"/>
          </a:solidFill>
          <a:prstDash val="solid"/>
        </a:ln>
      </c:spPr>
    </c:plotArea>
    <c:legend>
      <c:legendPos val="b"/>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nb-NO"/>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v>Azerbaijan</c:v>
          </c:tx>
          <c:spPr>
            <a:solidFill>
              <a:srgbClr val="993366"/>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35501.180626071196</c:v>
              </c:pt>
              <c:pt idx="1">
                <c:v>79952.636318018005</c:v>
              </c:pt>
              <c:pt idx="2">
                <c:v>103453.21912446601</c:v>
              </c:pt>
              <c:pt idx="3">
                <c:v>95517.160014821493</c:v>
              </c:pt>
              <c:pt idx="4">
                <c:v>73743.861688211298</c:v>
              </c:pt>
              <c:pt idx="5">
                <c:v>72986.995301594798</c:v>
              </c:pt>
              <c:pt idx="6">
                <c:v>87323.2773365787</c:v>
              </c:pt>
              <c:pt idx="7">
                <c:v>92503.417633157296</c:v>
              </c:pt>
              <c:pt idx="8">
                <c:v>101042.045354192</c:v>
              </c:pt>
              <c:pt idx="9">
                <c:v>103369.765095</c:v>
              </c:pt>
              <c:pt idx="10">
                <c:v>102590.30756169801</c:v>
              </c:pt>
              <c:pt idx="11">
                <c:v>101759.54644552901</c:v>
              </c:pt>
              <c:pt idx="12">
                <c:v>100306.797174551</c:v>
              </c:pt>
              <c:pt idx="13">
                <c:v>97382.309316951898</c:v>
              </c:pt>
              <c:pt idx="14">
                <c:v>87753.005661597999</c:v>
              </c:pt>
              <c:pt idx="15">
                <c:v>84164.417901246998</c:v>
              </c:pt>
              <c:pt idx="16">
                <c:v>80979.063264722703</c:v>
              </c:pt>
              <c:pt idx="17">
                <c:v>78133.078574908606</c:v>
              </c:pt>
              <c:pt idx="18">
                <c:v>74306.483030899399</c:v>
              </c:pt>
              <c:pt idx="19">
                <c:v>64916.060137409397</c:v>
              </c:pt>
              <c:pt idx="20">
                <c:v>58793.967082632596</c:v>
              </c:pt>
              <c:pt idx="21">
                <c:v>56631.382763870897</c:v>
              </c:pt>
              <c:pt idx="22">
                <c:v>54946.773685431901</c:v>
              </c:pt>
            </c:numLit>
          </c:val>
          <c:extLst>
            <c:ext xmlns:c16="http://schemas.microsoft.com/office/drawing/2014/chart" uri="{C3380CC4-5D6E-409C-BE32-E72D297353CC}">
              <c16:uniqueId val="{00000000-C28B-4183-AD2B-D889EF587681}"/>
            </c:ext>
          </c:extLst>
        </c:ser>
        <c:ser>
          <c:idx val="1"/>
          <c:order val="1"/>
          <c:tx>
            <c:v>Angola</c:v>
          </c:tx>
          <c:spPr>
            <a:solidFill>
              <a:srgbClr val="99CC0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70348.591195980596</c:v>
              </c:pt>
              <c:pt idx="1">
                <c:v>77234.180198053393</c:v>
              </c:pt>
              <c:pt idx="2">
                <c:v>88665.868051711004</c:v>
              </c:pt>
              <c:pt idx="3">
                <c:v>86472.051321993495</c:v>
              </c:pt>
              <c:pt idx="4">
                <c:v>85254.694624252093</c:v>
              </c:pt>
              <c:pt idx="5">
                <c:v>103511.635376215</c:v>
              </c:pt>
              <c:pt idx="6">
                <c:v>104462.85211825999</c:v>
              </c:pt>
              <c:pt idx="7">
                <c:v>102401.924618041</c:v>
              </c:pt>
              <c:pt idx="8">
                <c:v>94891.929164731293</c:v>
              </c:pt>
              <c:pt idx="9">
                <c:v>79036.436229289102</c:v>
              </c:pt>
              <c:pt idx="10">
                <c:v>67672.731659097306</c:v>
              </c:pt>
              <c:pt idx="11">
                <c:v>56928.552386883799</c:v>
              </c:pt>
              <c:pt idx="12">
                <c:v>47504.0489781633</c:v>
              </c:pt>
              <c:pt idx="13">
                <c:v>39212.288042265202</c:v>
              </c:pt>
              <c:pt idx="14">
                <c:v>33542.225795967403</c:v>
              </c:pt>
              <c:pt idx="15">
                <c:v>28217.240875367199</c:v>
              </c:pt>
              <c:pt idx="16">
                <c:v>24474.006605502302</c:v>
              </c:pt>
              <c:pt idx="17">
                <c:v>19225.337196002401</c:v>
              </c:pt>
              <c:pt idx="18">
                <c:v>16484.9893786506</c:v>
              </c:pt>
              <c:pt idx="19">
                <c:v>13787.6530976881</c:v>
              </c:pt>
              <c:pt idx="20">
                <c:v>10900.0745659852</c:v>
              </c:pt>
              <c:pt idx="21">
                <c:v>6972.9152361832803</c:v>
              </c:pt>
              <c:pt idx="22">
                <c:v>4291.9919895251796</c:v>
              </c:pt>
            </c:numLit>
          </c:val>
          <c:extLst>
            <c:ext xmlns:c16="http://schemas.microsoft.com/office/drawing/2014/chart" uri="{C3380CC4-5D6E-409C-BE32-E72D297353CC}">
              <c16:uniqueId val="{00000001-C28B-4183-AD2B-D889EF587681}"/>
            </c:ext>
          </c:extLst>
        </c:ser>
        <c:ser>
          <c:idx val="2"/>
          <c:order val="2"/>
          <c:tx>
            <c:v>Nigeria</c:v>
          </c:tx>
          <c:spPr>
            <a:solidFill>
              <a:srgbClr val="FFFF0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15859.0717808219</c:v>
              </c:pt>
              <c:pt idx="3">
                <c:v>38636.626575342401</c:v>
              </c:pt>
              <c:pt idx="4">
                <c:v>39334.385753424598</c:v>
              </c:pt>
              <c:pt idx="5">
                <c:v>39455.532876712299</c:v>
              </c:pt>
              <c:pt idx="6">
                <c:v>36805.805753424604</c:v>
              </c:pt>
              <c:pt idx="7">
                <c:v>30987.986575342398</c:v>
              </c:pt>
              <c:pt idx="8">
                <c:v>29503.8912328767</c:v>
              </c:pt>
              <c:pt idx="9">
                <c:v>27248.796986301299</c:v>
              </c:pt>
              <c:pt idx="10">
                <c:v>24109.4838356164</c:v>
              </c:pt>
              <c:pt idx="11">
                <c:v>19750.255342465702</c:v>
              </c:pt>
              <c:pt idx="12">
                <c:v>15215.768493150599</c:v>
              </c:pt>
              <c:pt idx="13">
                <c:v>11642.703835616399</c:v>
              </c:pt>
              <c:pt idx="14">
                <c:v>8749.9931506849207</c:v>
              </c:pt>
              <c:pt idx="15">
                <c:v>6762.5254794520497</c:v>
              </c:pt>
              <c:pt idx="16">
                <c:v>5896.40109589041</c:v>
              </c:pt>
              <c:pt idx="17">
                <c:v>5504.5254794520497</c:v>
              </c:pt>
              <c:pt idx="18">
                <c:v>5176.92849315068</c:v>
              </c:pt>
              <c:pt idx="19">
                <c:v>0</c:v>
              </c:pt>
              <c:pt idx="20">
                <c:v>0</c:v>
              </c:pt>
              <c:pt idx="21">
                <c:v>0</c:v>
              </c:pt>
              <c:pt idx="22">
                <c:v>0</c:v>
              </c:pt>
            </c:numLit>
          </c:val>
          <c:extLst>
            <c:ext xmlns:c16="http://schemas.microsoft.com/office/drawing/2014/chart" uri="{C3380CC4-5D6E-409C-BE32-E72D297353CC}">
              <c16:uniqueId val="{00000002-C28B-4183-AD2B-D889EF587681}"/>
            </c:ext>
          </c:extLst>
        </c:ser>
        <c:ser>
          <c:idx val="4"/>
          <c:order val="3"/>
          <c:tx>
            <c:v>Venezuela</c:v>
          </c:tx>
          <c:spPr>
            <a:solidFill>
              <a:srgbClr val="660066"/>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21936.872737407</c:v>
              </c:pt>
              <c:pt idx="1">
                <c:v>18901.319233887702</c:v>
              </c:pt>
              <c:pt idx="2">
                <c:v>22397.056011821602</c:v>
              </c:pt>
              <c:pt idx="3">
                <c:v>22397.174515390401</c:v>
              </c:pt>
              <c:pt idx="4">
                <c:v>22397.056011821602</c:v>
              </c:pt>
              <c:pt idx="5">
                <c:v>20500.8804064207</c:v>
              </c:pt>
              <c:pt idx="6">
                <c:v>22396.9375082527</c:v>
              </c:pt>
              <c:pt idx="7">
                <c:v>22396.9375082527</c:v>
              </c:pt>
              <c:pt idx="8">
                <c:v>22396.9375082527</c:v>
              </c:pt>
              <c:pt idx="9">
                <c:v>20500.8804064207</c:v>
              </c:pt>
              <c:pt idx="10">
                <c:v>19687.353406165901</c:v>
              </c:pt>
              <c:pt idx="11">
                <c:v>15928.064691077399</c:v>
              </c:pt>
              <c:pt idx="12">
                <c:v>13011.573357753199</c:v>
              </c:pt>
              <c:pt idx="13">
                <c:v>11279.6436987985</c:v>
              </c:pt>
              <c:pt idx="14">
                <c:v>10328.8895657986</c:v>
              </c:pt>
              <c:pt idx="15">
                <c:v>9262.7129567247703</c:v>
              </c:pt>
              <c:pt idx="16">
                <c:v>8561.6458433223906</c:v>
              </c:pt>
              <c:pt idx="17">
                <c:v>7912.4832930826597</c:v>
              </c:pt>
              <c:pt idx="18">
                <c:v>7453.7559780081801</c:v>
              </c:pt>
              <c:pt idx="19">
                <c:v>6887.5459259735999</c:v>
              </c:pt>
              <c:pt idx="20">
                <c:v>6340.8889628016605</c:v>
              </c:pt>
              <c:pt idx="21">
                <c:v>6007.77543072355</c:v>
              </c:pt>
              <c:pt idx="22">
                <c:v>5356.7168233819903</c:v>
              </c:pt>
            </c:numLit>
          </c:val>
          <c:extLst>
            <c:ext xmlns:c16="http://schemas.microsoft.com/office/drawing/2014/chart" uri="{C3380CC4-5D6E-409C-BE32-E72D297353CC}">
              <c16:uniqueId val="{00000003-C28B-4183-AD2B-D889EF587681}"/>
            </c:ext>
          </c:extLst>
        </c:ser>
        <c:ser>
          <c:idx val="5"/>
          <c:order val="4"/>
          <c:tx>
            <c:v>Algeria</c:v>
          </c:tx>
          <c:spPr>
            <a:solidFill>
              <a:srgbClr val="FF808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30035.2701064865</c:v>
              </c:pt>
              <c:pt idx="1">
                <c:v>42384.242557492398</c:v>
              </c:pt>
              <c:pt idx="2">
                <c:v>50195.860168625797</c:v>
              </c:pt>
              <c:pt idx="3">
                <c:v>51677.163506616402</c:v>
              </c:pt>
              <c:pt idx="4">
                <c:v>48506.9395381668</c:v>
              </c:pt>
              <c:pt idx="5">
                <c:v>55258.214682115198</c:v>
              </c:pt>
              <c:pt idx="6">
                <c:v>56868.3626921779</c:v>
              </c:pt>
              <c:pt idx="7">
                <c:v>56473.943700744101</c:v>
              </c:pt>
              <c:pt idx="8">
                <c:v>57676.335063147599</c:v>
              </c:pt>
              <c:pt idx="9">
                <c:v>57408.667989120302</c:v>
              </c:pt>
              <c:pt idx="10">
                <c:v>56355.544348674201</c:v>
              </c:pt>
              <c:pt idx="11">
                <c:v>57544.586606486599</c:v>
              </c:pt>
              <c:pt idx="12">
                <c:v>52856.786238367204</c:v>
              </c:pt>
              <c:pt idx="13">
                <c:v>49290.358148206498</c:v>
              </c:pt>
              <c:pt idx="14">
                <c:v>46052.483230172002</c:v>
              </c:pt>
              <c:pt idx="15">
                <c:v>36359.952971611303</c:v>
              </c:pt>
              <c:pt idx="16">
                <c:v>33350.300962887501</c:v>
              </c:pt>
              <c:pt idx="17">
                <c:v>14191.2677690155</c:v>
              </c:pt>
              <c:pt idx="18">
                <c:v>11522.5183218661</c:v>
              </c:pt>
              <c:pt idx="19">
                <c:v>8135.5535927015999</c:v>
              </c:pt>
              <c:pt idx="20">
                <c:v>6389.13778130234</c:v>
              </c:pt>
              <c:pt idx="21">
                <c:v>5263.5249171788801</c:v>
              </c:pt>
              <c:pt idx="22">
                <c:v>0</c:v>
              </c:pt>
            </c:numLit>
          </c:val>
          <c:extLst>
            <c:ext xmlns:c16="http://schemas.microsoft.com/office/drawing/2014/chart" uri="{C3380CC4-5D6E-409C-BE32-E72D297353CC}">
              <c16:uniqueId val="{00000004-C28B-4183-AD2B-D889EF587681}"/>
            </c:ext>
          </c:extLst>
        </c:ser>
        <c:ser>
          <c:idx val="6"/>
          <c:order val="5"/>
          <c:tx>
            <c:v>USA</c:v>
          </c:tx>
          <c:spPr>
            <a:solidFill>
              <a:srgbClr val="0066CC"/>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15765.3362621333</c:v>
              </c:pt>
              <c:pt idx="3">
                <c:v>31542.872043890002</c:v>
              </c:pt>
              <c:pt idx="4">
                <c:v>29178.150975964199</c:v>
              </c:pt>
              <c:pt idx="5">
                <c:v>27600.0130384037</c:v>
              </c:pt>
              <c:pt idx="6">
                <c:v>27589.338458733298</c:v>
              </c:pt>
              <c:pt idx="7">
                <c:v>27398.8639436433</c:v>
              </c:pt>
              <c:pt idx="8">
                <c:v>24989.188972734199</c:v>
              </c:pt>
              <c:pt idx="9">
                <c:v>18875.101577751699</c:v>
              </c:pt>
              <c:pt idx="10">
                <c:v>12880.8808063823</c:v>
              </c:pt>
              <c:pt idx="11">
                <c:v>11907.159071591401</c:v>
              </c:pt>
              <c:pt idx="12">
                <c:v>14286.4782224675</c:v>
              </c:pt>
              <c:pt idx="13">
                <c:v>13380.9181319157</c:v>
              </c:pt>
              <c:pt idx="14">
                <c:v>13652.6751181531</c:v>
              </c:pt>
              <c:pt idx="15">
                <c:v>12848.078739111301</c:v>
              </c:pt>
              <c:pt idx="16">
                <c:v>12657.604224021299</c:v>
              </c:pt>
              <c:pt idx="17">
                <c:v>12788.1454273048</c:v>
              </c:pt>
              <c:pt idx="18">
                <c:v>11853.0078449795</c:v>
              </c:pt>
              <c:pt idx="19">
                <c:v>10053.340571806</c:v>
              </c:pt>
              <c:pt idx="20">
                <c:v>8655.9714881533691</c:v>
              </c:pt>
              <c:pt idx="21">
                <c:v>7720.8339058281099</c:v>
              </c:pt>
              <c:pt idx="22">
                <c:v>7128.0612012172296</c:v>
              </c:pt>
            </c:numLit>
          </c:val>
          <c:extLst>
            <c:ext xmlns:c16="http://schemas.microsoft.com/office/drawing/2014/chart" uri="{C3380CC4-5D6E-409C-BE32-E72D297353CC}">
              <c16:uniqueId val="{00000005-C28B-4183-AD2B-D889EF587681}"/>
            </c:ext>
          </c:extLst>
        </c:ser>
        <c:ser>
          <c:idx val="7"/>
          <c:order val="6"/>
          <c:tx>
            <c:v>UK</c:v>
          </c:tx>
          <c:spPr>
            <a:solidFill>
              <a:srgbClr val="CCCC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16023.551496194599</c:v>
              </c:pt>
              <c:pt idx="1">
                <c:v>13452.801421597</c:v>
              </c:pt>
              <c:pt idx="2">
                <c:v>12676.214343208099</c:v>
              </c:pt>
              <c:pt idx="3">
                <c:v>10878.9734923213</c:v>
              </c:pt>
              <c:pt idx="4">
                <c:v>9639.69725888215</c:v>
              </c:pt>
              <c:pt idx="5">
                <c:v>8027.2531306802002</c:v>
              </c:pt>
              <c:pt idx="6">
                <c:v>7364.9835023692503</c:v>
              </c:pt>
              <c:pt idx="7">
                <c:v>6782.8811768199002</c:v>
              </c:pt>
              <c:pt idx="8">
                <c:v>6628.7984959064497</c:v>
              </c:pt>
              <c:pt idx="9">
                <c:v>6772.7938992940299</c:v>
              </c:pt>
              <c:pt idx="10">
                <c:v>6115.7446621277104</c:v>
              </c:pt>
              <c:pt idx="11">
                <c:v>5618.5504735098302</c:v>
              </c:pt>
              <c:pt idx="12">
                <c:v>3994.8461214460399</c:v>
              </c:pt>
              <c:pt idx="13">
                <c:v>2865.2272268810798</c:v>
              </c:pt>
              <c:pt idx="14">
                <c:v>4338.3688137198496</c:v>
              </c:pt>
              <c:pt idx="15">
                <c:v>2264.5022412031899</c:v>
              </c:pt>
              <c:pt idx="16">
                <c:v>1723.6011491444399</c:v>
              </c:pt>
              <c:pt idx="17">
                <c:v>1479.14302484268</c:v>
              </c:pt>
              <c:pt idx="18">
                <c:v>1161.88774255566</c:v>
              </c:pt>
              <c:pt idx="19">
                <c:v>931.29715043083399</c:v>
              </c:pt>
              <c:pt idx="20">
                <c:v>0</c:v>
              </c:pt>
              <c:pt idx="21">
                <c:v>0</c:v>
              </c:pt>
              <c:pt idx="22">
                <c:v>0</c:v>
              </c:pt>
            </c:numLit>
          </c:val>
          <c:extLst>
            <c:ext xmlns:c16="http://schemas.microsoft.com/office/drawing/2014/chart" uri="{C3380CC4-5D6E-409C-BE32-E72D297353CC}">
              <c16:uniqueId val="{00000006-C28B-4183-AD2B-D889EF587681}"/>
            </c:ext>
          </c:extLst>
        </c:ser>
        <c:ser>
          <c:idx val="3"/>
          <c:order val="7"/>
          <c:tx>
            <c:v>China</c:v>
          </c:tx>
          <c:spPr>
            <a:solidFill>
              <a:srgbClr val="CCFFFF"/>
            </a:solidFill>
            <a:ln w="12700">
              <a:solidFill>
                <a:srgbClr val="000000"/>
              </a:solidFill>
              <a:prstDash val="solid"/>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4722.0765843326599</c:v>
              </c:pt>
              <c:pt idx="1">
                <c:v>2700.3189388513802</c:v>
              </c:pt>
              <c:pt idx="2">
                <c:v>690.53037926463105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7-C28B-4183-AD2B-D889EF587681}"/>
            </c:ext>
          </c:extLst>
        </c:ser>
        <c:ser>
          <c:idx val="8"/>
          <c:order val="8"/>
          <c:tx>
            <c:v>Ireland</c:v>
          </c:tx>
          <c:spPr>
            <a:solidFill>
              <a:srgbClr val="00008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0</c:v>
              </c:pt>
              <c:pt idx="3">
                <c:v>6682.2208712070096</c:v>
              </c:pt>
              <c:pt idx="4">
                <c:v>20159.614648126</c:v>
              </c:pt>
              <c:pt idx="5">
                <c:v>20102.977132664801</c:v>
              </c:pt>
              <c:pt idx="6">
                <c:v>16886.432070742601</c:v>
              </c:pt>
              <c:pt idx="7">
                <c:v>13293.222973518299</c:v>
              </c:pt>
              <c:pt idx="8">
                <c:v>10722.4549630039</c:v>
              </c:pt>
              <c:pt idx="9">
                <c:v>8748.1324706994401</c:v>
              </c:pt>
              <c:pt idx="10">
                <c:v>7231.2118288134398</c:v>
              </c:pt>
              <c:pt idx="11">
                <c:v>6047.3955405075703</c:v>
              </c:pt>
              <c:pt idx="12">
                <c:v>5494.5947054176304</c:v>
              </c:pt>
              <c:pt idx="13">
                <c:v>4652.2647285843505</c:v>
              </c:pt>
              <c:pt idx="14">
                <c:v>3853.56239176912</c:v>
              </c:pt>
              <c:pt idx="15">
                <c:v>3352.5992808391302</c:v>
              </c:pt>
              <c:pt idx="16">
                <c:v>2916.7613743300399</c:v>
              </c:pt>
              <c:pt idx="17">
                <c:v>2537.5823956671402</c:v>
              </c:pt>
              <c:pt idx="18">
                <c:v>2600.4496029209599</c:v>
              </c:pt>
              <c:pt idx="19">
                <c:v>0</c:v>
              </c:pt>
              <c:pt idx="20">
                <c:v>0</c:v>
              </c:pt>
              <c:pt idx="21">
                <c:v>0</c:v>
              </c:pt>
              <c:pt idx="22">
                <c:v>0</c:v>
              </c:pt>
            </c:numLit>
          </c:val>
          <c:extLst>
            <c:ext xmlns:c16="http://schemas.microsoft.com/office/drawing/2014/chart" uri="{C3380CC4-5D6E-409C-BE32-E72D297353CC}">
              <c16:uniqueId val="{00000008-C28B-4183-AD2B-D889EF587681}"/>
            </c:ext>
          </c:extLst>
        </c:ser>
        <c:ser>
          <c:idx val="9"/>
          <c:order val="9"/>
          <c:tx>
            <c:v>Iran</c:v>
          </c:tx>
          <c:spPr>
            <a:solidFill>
              <a:srgbClr val="FF00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5473.5464886836398</c:v>
              </c:pt>
              <c:pt idx="3">
                <c:v>8911.2990926280199</c:v>
              </c:pt>
              <c:pt idx="4">
                <c:v>9639.6903271666397</c:v>
              </c:pt>
              <c:pt idx="5">
                <c:v>10703.7077213949</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9-C28B-4183-AD2B-D889EF587681}"/>
            </c:ext>
          </c:extLst>
        </c:ser>
        <c:ser>
          <c:idx val="11"/>
          <c:order val="10"/>
          <c:tx>
            <c:v>IOR</c:v>
          </c:tx>
          <c:spPr>
            <a:solidFill>
              <a:srgbClr val="00FF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#N/A</c:v>
              </c:pt>
              <c:pt idx="1">
                <c:v>#N/A</c:v>
              </c:pt>
              <c:pt idx="2">
                <c:v>128.76344198239599</c:v>
              </c:pt>
              <c:pt idx="3">
                <c:v>316.31951472178599</c:v>
              </c:pt>
              <c:pt idx="4">
                <c:v>989.61730840955101</c:v>
              </c:pt>
              <c:pt idx="5">
                <c:v>1864.19422179653</c:v>
              </c:pt>
              <c:pt idx="6">
                <c:v>3957.7736133081298</c:v>
              </c:pt>
              <c:pt idx="7">
                <c:v>7487.2788485569899</c:v>
              </c:pt>
              <c:pt idx="8">
                <c:v>10235.4380127692</c:v>
              </c:pt>
              <c:pt idx="9">
                <c:v>12662.7687993155</c:v>
              </c:pt>
              <c:pt idx="10">
                <c:v>13688.9745932487</c:v>
              </c:pt>
              <c:pt idx="11">
                <c:v>14813.613020103499</c:v>
              </c:pt>
              <c:pt idx="12">
                <c:v>14284.0160710405</c:v>
              </c:pt>
              <c:pt idx="13">
                <c:v>15210.7561284365</c:v>
              </c:pt>
              <c:pt idx="14">
                <c:v>19293.609837414799</c:v>
              </c:pt>
              <c:pt idx="15">
                <c:v>20532.189769109002</c:v>
              </c:pt>
              <c:pt idx="16">
                <c:v>21573.8089987411</c:v>
              </c:pt>
              <c:pt idx="17">
                <c:v>22163.934859696601</c:v>
              </c:pt>
              <c:pt idx="18">
                <c:v>24650.790477790899</c:v>
              </c:pt>
              <c:pt idx="19">
                <c:v>20009.136565712699</c:v>
              </c:pt>
              <c:pt idx="20">
                <c:v>21302.040294309802</c:v>
              </c:pt>
              <c:pt idx="21">
                <c:v>22231.571545177099</c:v>
              </c:pt>
              <c:pt idx="22">
                <c:v>23936.242682704298</c:v>
              </c:pt>
            </c:numLit>
          </c:val>
          <c:extLst>
            <c:ext xmlns:c16="http://schemas.microsoft.com/office/drawing/2014/chart" uri="{C3380CC4-5D6E-409C-BE32-E72D297353CC}">
              <c16:uniqueId val="{0000000A-C28B-4183-AD2B-D889EF587681}"/>
            </c:ext>
          </c:extLst>
        </c:ser>
        <c:dLbls>
          <c:showLegendKey val="0"/>
          <c:showVal val="0"/>
          <c:showCatName val="0"/>
          <c:showSerName val="0"/>
          <c:showPercent val="0"/>
          <c:showBubbleSize val="0"/>
        </c:dLbls>
        <c:axId val="535957312"/>
        <c:axId val="1"/>
      </c:areaChart>
      <c:catAx>
        <c:axId val="535957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1"/>
        <c:crosses val="autoZero"/>
        <c:auto val="1"/>
        <c:lblAlgn val="ctr"/>
        <c:lblOffset val="100"/>
        <c:tickLblSkip val="15"/>
        <c:tickMarkSkip val="1"/>
        <c:noMultiLvlLbl val="0"/>
      </c:catAx>
      <c:valAx>
        <c:axId val="1"/>
        <c:scaling>
          <c:orientation val="minMax"/>
          <c:max val="800000"/>
        </c:scaling>
        <c:delete val="0"/>
        <c:axPos val="l"/>
        <c:majorGridlines>
          <c:spPr>
            <a:ln w="3175">
              <a:solidFill>
                <a:srgbClr val="969696"/>
              </a:solidFill>
              <a:prstDash val="solid"/>
            </a:ln>
          </c:spPr>
        </c:majorGridlines>
        <c:title>
          <c:tx>
            <c:rich>
              <a:bodyPr/>
              <a:lstStyle/>
              <a:p>
                <a:pPr>
                  <a:defRPr sz="125" b="1" i="0" u="none" strike="noStrike" baseline="0">
                    <a:solidFill>
                      <a:srgbClr val="000000"/>
                    </a:solidFill>
                    <a:latin typeface="Arial"/>
                    <a:ea typeface="Arial"/>
                    <a:cs typeface="Arial"/>
                  </a:defRPr>
                </a:pPr>
                <a:r>
                  <a:rPr lang="nb-NO"/>
                  <a:t>boepd</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535957312"/>
        <c:crosses val="autoZero"/>
        <c:crossBetween val="midCat"/>
        <c:majorUnit val="200000"/>
      </c:valAx>
      <c:spPr>
        <a:noFill/>
        <a:ln w="12700">
          <a:solidFill>
            <a:srgbClr val="969696"/>
          </a:solidFill>
          <a:prstDash val="solid"/>
        </a:ln>
      </c:spPr>
    </c:plotArea>
    <c:legend>
      <c:legendPos val="b"/>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nb-NO"/>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image" Target="../media/image5.png"/></Relationships>
</file>

<file path=xl/drawings/_rels/drawing2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7</xdr:col>
      <xdr:colOff>970563</xdr:colOff>
      <xdr:row>97</xdr:row>
      <xdr:rowOff>123688</xdr:rowOff>
    </xdr:to>
    <xdr:pic>
      <xdr:nvPicPr>
        <xdr:cNvPr id="2" name="Picture 1">
          <a:extLst>
            <a:ext uri="{FF2B5EF4-FFF2-40B4-BE49-F238E27FC236}">
              <a16:creationId xmlns:a16="http://schemas.microsoft.com/office/drawing/2014/main" id="{3F2B1326-19D0-4B0E-9937-AE321D7C3D47}"/>
            </a:ext>
          </a:extLst>
        </xdr:cNvPr>
        <xdr:cNvPicPr>
          <a:picLocks noChangeAspect="1"/>
        </xdr:cNvPicPr>
      </xdr:nvPicPr>
      <xdr:blipFill>
        <a:blip xmlns:r="http://schemas.openxmlformats.org/officeDocument/2006/relationships" r:embed="rId1"/>
        <a:stretch>
          <a:fillRect/>
        </a:stretch>
      </xdr:blipFill>
      <xdr:spPr>
        <a:xfrm>
          <a:off x="222250" y="15830550"/>
          <a:ext cx="8168288" cy="10761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66</xdr:row>
      <xdr:rowOff>0</xdr:rowOff>
    </xdr:from>
    <xdr:to>
      <xdr:col>0</xdr:col>
      <xdr:colOff>9525</xdr:colOff>
      <xdr:row>66</xdr:row>
      <xdr:rowOff>9525</xdr:rowOff>
    </xdr:to>
    <xdr:pic>
      <xdr:nvPicPr>
        <xdr:cNvPr id="3115" name="Picture 1" descr="ecblank">
          <a:extLst>
            <a:ext uri="{FF2B5EF4-FFF2-40B4-BE49-F238E27FC236}">
              <a16:creationId xmlns:a16="http://schemas.microsoft.com/office/drawing/2014/main" id="{0F4E2DA8-5D67-4046-9240-1651E1EF9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10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9525</xdr:rowOff>
    </xdr:to>
    <xdr:pic>
      <xdr:nvPicPr>
        <xdr:cNvPr id="3116" name="Picture 2" descr="ecblank">
          <a:extLst>
            <a:ext uri="{FF2B5EF4-FFF2-40B4-BE49-F238E27FC236}">
              <a16:creationId xmlns:a16="http://schemas.microsoft.com/office/drawing/2014/main" id="{E74BE6DB-3635-47C5-A516-D4F7124C5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0810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68</xdr:row>
      <xdr:rowOff>0</xdr:rowOff>
    </xdr:from>
    <xdr:to>
      <xdr:col>1</xdr:col>
      <xdr:colOff>9525</xdr:colOff>
      <xdr:row>68</xdr:row>
      <xdr:rowOff>9525</xdr:rowOff>
    </xdr:to>
    <xdr:pic>
      <xdr:nvPicPr>
        <xdr:cNvPr id="3117" name="Picture 3" descr="ecblank">
          <a:extLst>
            <a:ext uri="{FF2B5EF4-FFF2-40B4-BE49-F238E27FC236}">
              <a16:creationId xmlns:a16="http://schemas.microsoft.com/office/drawing/2014/main" id="{4DD7DE32-56FF-4419-8051-A8062C4A7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1134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103</xdr:row>
      <xdr:rowOff>0</xdr:rowOff>
    </xdr:from>
    <xdr:to>
      <xdr:col>0</xdr:col>
      <xdr:colOff>9525</xdr:colOff>
      <xdr:row>103</xdr:row>
      <xdr:rowOff>9525</xdr:rowOff>
    </xdr:to>
    <xdr:pic>
      <xdr:nvPicPr>
        <xdr:cNvPr id="3118" name="Picture 4" descr="ecblank">
          <a:extLst>
            <a:ext uri="{FF2B5EF4-FFF2-40B4-BE49-F238E27FC236}">
              <a16:creationId xmlns:a16="http://schemas.microsoft.com/office/drawing/2014/main" id="{B1BF9F22-49FD-4E73-972F-CCDB9D13E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103</xdr:row>
      <xdr:rowOff>0</xdr:rowOff>
    </xdr:from>
    <xdr:to>
      <xdr:col>1</xdr:col>
      <xdr:colOff>9525</xdr:colOff>
      <xdr:row>103</xdr:row>
      <xdr:rowOff>9525</xdr:rowOff>
    </xdr:to>
    <xdr:pic>
      <xdr:nvPicPr>
        <xdr:cNvPr id="3119" name="Picture 5" descr="ecblank">
          <a:extLst>
            <a:ext uri="{FF2B5EF4-FFF2-40B4-BE49-F238E27FC236}">
              <a16:creationId xmlns:a16="http://schemas.microsoft.com/office/drawing/2014/main" id="{5E52D9A0-9997-454B-A0FE-4F0DFACAF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103</xdr:row>
      <xdr:rowOff>0</xdr:rowOff>
    </xdr:from>
    <xdr:to>
      <xdr:col>0</xdr:col>
      <xdr:colOff>9525</xdr:colOff>
      <xdr:row>103</xdr:row>
      <xdr:rowOff>9525</xdr:rowOff>
    </xdr:to>
    <xdr:pic>
      <xdr:nvPicPr>
        <xdr:cNvPr id="3120" name="Picture 6" descr="ecblank">
          <a:extLst>
            <a:ext uri="{FF2B5EF4-FFF2-40B4-BE49-F238E27FC236}">
              <a16:creationId xmlns:a16="http://schemas.microsoft.com/office/drawing/2014/main" id="{52394478-6969-4BAD-AA94-A2F4B8C9C8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103</xdr:row>
      <xdr:rowOff>0</xdr:rowOff>
    </xdr:from>
    <xdr:to>
      <xdr:col>1</xdr:col>
      <xdr:colOff>9525</xdr:colOff>
      <xdr:row>103</xdr:row>
      <xdr:rowOff>9525</xdr:rowOff>
    </xdr:to>
    <xdr:pic>
      <xdr:nvPicPr>
        <xdr:cNvPr id="3121" name="Picture 7" descr="ecblank">
          <a:extLst>
            <a:ext uri="{FF2B5EF4-FFF2-40B4-BE49-F238E27FC236}">
              <a16:creationId xmlns:a16="http://schemas.microsoft.com/office/drawing/2014/main" id="{4299E96D-BB7C-40A3-920A-A2D8B21E3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0</xdr:colOff>
      <xdr:row>89</xdr:row>
      <xdr:rowOff>0</xdr:rowOff>
    </xdr:from>
    <xdr:to>
      <xdr:col>16</xdr:col>
      <xdr:colOff>9525</xdr:colOff>
      <xdr:row>89</xdr:row>
      <xdr:rowOff>9525</xdr:rowOff>
    </xdr:to>
    <xdr:pic>
      <xdr:nvPicPr>
        <xdr:cNvPr id="4121" name="Picture 3" descr="ecblank">
          <a:extLst>
            <a:ext uri="{FF2B5EF4-FFF2-40B4-BE49-F238E27FC236}">
              <a16:creationId xmlns:a16="http://schemas.microsoft.com/office/drawing/2014/main" id="{A3294B0D-F669-4D6C-9F22-F0116968F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6475" y="13611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9525</xdr:colOff>
      <xdr:row>119</xdr:row>
      <xdr:rowOff>9525</xdr:rowOff>
    </xdr:to>
    <xdr:pic>
      <xdr:nvPicPr>
        <xdr:cNvPr id="4122" name="Picture 1" descr="ecblank">
          <a:extLst>
            <a:ext uri="{FF2B5EF4-FFF2-40B4-BE49-F238E27FC236}">
              <a16:creationId xmlns:a16="http://schemas.microsoft.com/office/drawing/2014/main" id="{33A84D5A-E1B0-46B6-92A7-D5DC0F8107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119</xdr:row>
      <xdr:rowOff>0</xdr:rowOff>
    </xdr:from>
    <xdr:to>
      <xdr:col>2</xdr:col>
      <xdr:colOff>9525</xdr:colOff>
      <xdr:row>119</xdr:row>
      <xdr:rowOff>9525</xdr:rowOff>
    </xdr:to>
    <xdr:pic>
      <xdr:nvPicPr>
        <xdr:cNvPr id="4123" name="Picture 2" descr="ecblank">
          <a:extLst>
            <a:ext uri="{FF2B5EF4-FFF2-40B4-BE49-F238E27FC236}">
              <a16:creationId xmlns:a16="http://schemas.microsoft.com/office/drawing/2014/main" id="{EF10179B-DF89-4EB4-A3E8-E7B112FC03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119</xdr:row>
      <xdr:rowOff>0</xdr:rowOff>
    </xdr:from>
    <xdr:to>
      <xdr:col>2</xdr:col>
      <xdr:colOff>9525</xdr:colOff>
      <xdr:row>119</xdr:row>
      <xdr:rowOff>9525</xdr:rowOff>
    </xdr:to>
    <xdr:pic>
      <xdr:nvPicPr>
        <xdr:cNvPr id="4124" name="Picture 3" descr="ecblank">
          <a:extLst>
            <a:ext uri="{FF2B5EF4-FFF2-40B4-BE49-F238E27FC236}">
              <a16:creationId xmlns:a16="http://schemas.microsoft.com/office/drawing/2014/main" id="{96F94C5F-CB9C-4025-89E6-527C50780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0</xdr:colOff>
      <xdr:row>88</xdr:row>
      <xdr:rowOff>0</xdr:rowOff>
    </xdr:from>
    <xdr:to>
      <xdr:col>17</xdr:col>
      <xdr:colOff>9525</xdr:colOff>
      <xdr:row>88</xdr:row>
      <xdr:rowOff>9525</xdr:rowOff>
    </xdr:to>
    <xdr:pic>
      <xdr:nvPicPr>
        <xdr:cNvPr id="5181" name="Picture 3" descr="ecblank">
          <a:extLst>
            <a:ext uri="{FF2B5EF4-FFF2-40B4-BE49-F238E27FC236}">
              <a16:creationId xmlns:a16="http://schemas.microsoft.com/office/drawing/2014/main" id="{D9EF88DB-87BA-4F15-99BE-D32AEB750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132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118</xdr:row>
      <xdr:rowOff>0</xdr:rowOff>
    </xdr:from>
    <xdr:to>
      <xdr:col>2</xdr:col>
      <xdr:colOff>9525</xdr:colOff>
      <xdr:row>118</xdr:row>
      <xdr:rowOff>9525</xdr:rowOff>
    </xdr:to>
    <xdr:pic>
      <xdr:nvPicPr>
        <xdr:cNvPr id="5182" name="Picture 1" descr="ecblank">
          <a:extLst>
            <a:ext uri="{FF2B5EF4-FFF2-40B4-BE49-F238E27FC236}">
              <a16:creationId xmlns:a16="http://schemas.microsoft.com/office/drawing/2014/main" id="{CBF3CD42-3F6B-4516-93C4-C695E9A9A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118</xdr:row>
      <xdr:rowOff>0</xdr:rowOff>
    </xdr:from>
    <xdr:to>
      <xdr:col>3</xdr:col>
      <xdr:colOff>9525</xdr:colOff>
      <xdr:row>118</xdr:row>
      <xdr:rowOff>9525</xdr:rowOff>
    </xdr:to>
    <xdr:pic>
      <xdr:nvPicPr>
        <xdr:cNvPr id="5183" name="Picture 2" descr="ecblank">
          <a:extLst>
            <a:ext uri="{FF2B5EF4-FFF2-40B4-BE49-F238E27FC236}">
              <a16:creationId xmlns:a16="http://schemas.microsoft.com/office/drawing/2014/main" id="{77B03950-9221-45FE-A1F3-1D32B12AE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118</xdr:row>
      <xdr:rowOff>0</xdr:rowOff>
    </xdr:from>
    <xdr:to>
      <xdr:col>3</xdr:col>
      <xdr:colOff>9525</xdr:colOff>
      <xdr:row>118</xdr:row>
      <xdr:rowOff>9525</xdr:rowOff>
    </xdr:to>
    <xdr:pic>
      <xdr:nvPicPr>
        <xdr:cNvPr id="5184" name="Picture 3" descr="ecblank">
          <a:extLst>
            <a:ext uri="{FF2B5EF4-FFF2-40B4-BE49-F238E27FC236}">
              <a16:creationId xmlns:a16="http://schemas.microsoft.com/office/drawing/2014/main" id="{D4A7A660-43B9-4C11-9705-1DEE75AF3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1</xdr:col>
      <xdr:colOff>9525</xdr:colOff>
      <xdr:row>88</xdr:row>
      <xdr:rowOff>9525</xdr:rowOff>
    </xdr:to>
    <xdr:pic>
      <xdr:nvPicPr>
        <xdr:cNvPr id="5185" name="Picture 1" descr="ecblank">
          <a:extLst>
            <a:ext uri="{FF2B5EF4-FFF2-40B4-BE49-F238E27FC236}">
              <a16:creationId xmlns:a16="http://schemas.microsoft.com/office/drawing/2014/main" id="{7CDD372D-B59C-4DFD-A7A6-EE5018F21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88</xdr:row>
      <xdr:rowOff>0</xdr:rowOff>
    </xdr:from>
    <xdr:to>
      <xdr:col>2</xdr:col>
      <xdr:colOff>9525</xdr:colOff>
      <xdr:row>88</xdr:row>
      <xdr:rowOff>9525</xdr:rowOff>
    </xdr:to>
    <xdr:pic>
      <xdr:nvPicPr>
        <xdr:cNvPr id="5186" name="Picture 2" descr="ecblank">
          <a:extLst>
            <a:ext uri="{FF2B5EF4-FFF2-40B4-BE49-F238E27FC236}">
              <a16:creationId xmlns:a16="http://schemas.microsoft.com/office/drawing/2014/main" id="{42020D57-734E-4D93-9FFB-18D49404B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90</xdr:row>
      <xdr:rowOff>0</xdr:rowOff>
    </xdr:from>
    <xdr:to>
      <xdr:col>2</xdr:col>
      <xdr:colOff>9525</xdr:colOff>
      <xdr:row>90</xdr:row>
      <xdr:rowOff>9525</xdr:rowOff>
    </xdr:to>
    <xdr:pic>
      <xdr:nvPicPr>
        <xdr:cNvPr id="5187" name="Picture 3" descr="ecblank">
          <a:extLst>
            <a:ext uri="{FF2B5EF4-FFF2-40B4-BE49-F238E27FC236}">
              <a16:creationId xmlns:a16="http://schemas.microsoft.com/office/drawing/2014/main" id="{7A78B5AD-3741-40F2-AC68-547E684C8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744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1</xdr:col>
      <xdr:colOff>9525</xdr:colOff>
      <xdr:row>88</xdr:row>
      <xdr:rowOff>9525</xdr:rowOff>
    </xdr:to>
    <xdr:pic>
      <xdr:nvPicPr>
        <xdr:cNvPr id="5188" name="Picture 1" descr="ecblank">
          <a:extLst>
            <a:ext uri="{FF2B5EF4-FFF2-40B4-BE49-F238E27FC236}">
              <a16:creationId xmlns:a16="http://schemas.microsoft.com/office/drawing/2014/main" id="{EAD806A7-CE78-438D-9433-76EC54642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88</xdr:row>
      <xdr:rowOff>0</xdr:rowOff>
    </xdr:from>
    <xdr:to>
      <xdr:col>2</xdr:col>
      <xdr:colOff>9525</xdr:colOff>
      <xdr:row>88</xdr:row>
      <xdr:rowOff>9525</xdr:rowOff>
    </xdr:to>
    <xdr:pic>
      <xdr:nvPicPr>
        <xdr:cNvPr id="5189" name="Picture 2" descr="ecblank">
          <a:extLst>
            <a:ext uri="{FF2B5EF4-FFF2-40B4-BE49-F238E27FC236}">
              <a16:creationId xmlns:a16="http://schemas.microsoft.com/office/drawing/2014/main" id="{B946FA85-25CB-44B8-A24E-F8BE839FF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90</xdr:row>
      <xdr:rowOff>0</xdr:rowOff>
    </xdr:from>
    <xdr:to>
      <xdr:col>2</xdr:col>
      <xdr:colOff>9525</xdr:colOff>
      <xdr:row>90</xdr:row>
      <xdr:rowOff>9525</xdr:rowOff>
    </xdr:to>
    <xdr:pic>
      <xdr:nvPicPr>
        <xdr:cNvPr id="5190" name="Picture 3" descr="ecblank">
          <a:extLst>
            <a:ext uri="{FF2B5EF4-FFF2-40B4-BE49-F238E27FC236}">
              <a16:creationId xmlns:a16="http://schemas.microsoft.com/office/drawing/2014/main" id="{AE72E51C-13DF-4E6F-BBE4-426783083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744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0</xdr:colOff>
      <xdr:row>85</xdr:row>
      <xdr:rowOff>0</xdr:rowOff>
    </xdr:from>
    <xdr:to>
      <xdr:col>16</xdr:col>
      <xdr:colOff>9525</xdr:colOff>
      <xdr:row>85</xdr:row>
      <xdr:rowOff>9525</xdr:rowOff>
    </xdr:to>
    <xdr:pic>
      <xdr:nvPicPr>
        <xdr:cNvPr id="6169" name="Picture 3" descr="ecblank">
          <a:extLst>
            <a:ext uri="{FF2B5EF4-FFF2-40B4-BE49-F238E27FC236}">
              <a16:creationId xmlns:a16="http://schemas.microsoft.com/office/drawing/2014/main" id="{AA6DAB35-757D-44BA-938C-653204709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12849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9525</xdr:rowOff>
    </xdr:to>
    <xdr:pic>
      <xdr:nvPicPr>
        <xdr:cNvPr id="6170" name="Picture 1" descr="ecblank">
          <a:extLst>
            <a:ext uri="{FF2B5EF4-FFF2-40B4-BE49-F238E27FC236}">
              <a16:creationId xmlns:a16="http://schemas.microsoft.com/office/drawing/2014/main" id="{108E3A78-1321-4F7D-AEE4-85C30B32FF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9525</xdr:colOff>
      <xdr:row>115</xdr:row>
      <xdr:rowOff>9525</xdr:rowOff>
    </xdr:to>
    <xdr:pic>
      <xdr:nvPicPr>
        <xdr:cNvPr id="6171" name="Picture 2" descr="ecblank">
          <a:extLst>
            <a:ext uri="{FF2B5EF4-FFF2-40B4-BE49-F238E27FC236}">
              <a16:creationId xmlns:a16="http://schemas.microsoft.com/office/drawing/2014/main" id="{E5DE4195-6178-4B88-BEFD-9D4038015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9525</xdr:colOff>
      <xdr:row>115</xdr:row>
      <xdr:rowOff>9525</xdr:rowOff>
    </xdr:to>
    <xdr:pic>
      <xdr:nvPicPr>
        <xdr:cNvPr id="6172" name="Picture 3" descr="ecblank">
          <a:extLst>
            <a:ext uri="{FF2B5EF4-FFF2-40B4-BE49-F238E27FC236}">
              <a16:creationId xmlns:a16="http://schemas.microsoft.com/office/drawing/2014/main" id="{0FBBA72F-8B93-4D74-9B86-EFBCC267B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0</xdr:colOff>
      <xdr:row>87</xdr:row>
      <xdr:rowOff>0</xdr:rowOff>
    </xdr:from>
    <xdr:to>
      <xdr:col>16</xdr:col>
      <xdr:colOff>9525</xdr:colOff>
      <xdr:row>87</xdr:row>
      <xdr:rowOff>9525</xdr:rowOff>
    </xdr:to>
    <xdr:pic>
      <xdr:nvPicPr>
        <xdr:cNvPr id="7175" name="Picture 3" descr="ecblank">
          <a:extLst>
            <a:ext uri="{FF2B5EF4-FFF2-40B4-BE49-F238E27FC236}">
              <a16:creationId xmlns:a16="http://schemas.microsoft.com/office/drawing/2014/main" id="{6E8F512D-D736-4D47-9B83-9F465E5D0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13192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8217" name="Picture 1" descr="ecblank">
          <a:extLst>
            <a:ext uri="{FF2B5EF4-FFF2-40B4-BE49-F238E27FC236}">
              <a16:creationId xmlns:a16="http://schemas.microsoft.com/office/drawing/2014/main" id="{59846653-4FE8-434D-BC75-3895C9618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67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8218" name="Picture 2" descr="ecblank">
          <a:extLst>
            <a:ext uri="{FF2B5EF4-FFF2-40B4-BE49-F238E27FC236}">
              <a16:creationId xmlns:a16="http://schemas.microsoft.com/office/drawing/2014/main" id="{BD90B6FC-9CD3-4B1A-B7A7-74FAF0B7D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8667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8219" name="Picture 3" descr="ecblank">
          <a:extLst>
            <a:ext uri="{FF2B5EF4-FFF2-40B4-BE49-F238E27FC236}">
              <a16:creationId xmlns:a16="http://schemas.microsoft.com/office/drawing/2014/main" id="{24CD3C01-0F0A-4426-BA9F-6B7727518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9124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8220" name="Picture 4" descr="ecblank">
          <a:extLst>
            <a:ext uri="{FF2B5EF4-FFF2-40B4-BE49-F238E27FC236}">
              <a16:creationId xmlns:a16="http://schemas.microsoft.com/office/drawing/2014/main" id="{B316A6A3-A5E6-4303-852C-925E838311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14420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9289" name="Picture 1" descr="ecblank">
          <a:extLst>
            <a:ext uri="{FF2B5EF4-FFF2-40B4-BE49-F238E27FC236}">
              <a16:creationId xmlns:a16="http://schemas.microsoft.com/office/drawing/2014/main" id="{F87D19E5-BFE9-44C4-A9FE-6ABF7115A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0" name="Picture 2" descr="ecblank">
          <a:extLst>
            <a:ext uri="{FF2B5EF4-FFF2-40B4-BE49-F238E27FC236}">
              <a16:creationId xmlns:a16="http://schemas.microsoft.com/office/drawing/2014/main" id="{1DBED3FA-332F-4CEE-BA7A-C596D80AE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1" name="Picture 3" descr="ecblank">
          <a:extLst>
            <a:ext uri="{FF2B5EF4-FFF2-40B4-BE49-F238E27FC236}">
              <a16:creationId xmlns:a16="http://schemas.microsoft.com/office/drawing/2014/main" id="{5FEF0D10-8D19-4BE8-8974-EBCCF306E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9292" name="Picture 4" descr="ecblank">
          <a:extLst>
            <a:ext uri="{FF2B5EF4-FFF2-40B4-BE49-F238E27FC236}">
              <a16:creationId xmlns:a16="http://schemas.microsoft.com/office/drawing/2014/main" id="{97D93E3A-8663-4055-8C5A-8180B6646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9293" name="Picture 5" descr="ecblank">
          <a:extLst>
            <a:ext uri="{FF2B5EF4-FFF2-40B4-BE49-F238E27FC236}">
              <a16:creationId xmlns:a16="http://schemas.microsoft.com/office/drawing/2014/main" id="{38BF54B5-68DA-4AAE-A346-CE8A660AC3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4" name="Picture 6" descr="ecblank">
          <a:extLst>
            <a:ext uri="{FF2B5EF4-FFF2-40B4-BE49-F238E27FC236}">
              <a16:creationId xmlns:a16="http://schemas.microsoft.com/office/drawing/2014/main" id="{6563C2C6-72EB-46FC-BCCA-F659466F7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5" name="Picture 7" descr="ecblank">
          <a:extLst>
            <a:ext uri="{FF2B5EF4-FFF2-40B4-BE49-F238E27FC236}">
              <a16:creationId xmlns:a16="http://schemas.microsoft.com/office/drawing/2014/main" id="{84BAA6A1-D8CD-4C0C-B49A-F3B451E64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9296" name="Picture 8" descr="ecblank">
          <a:extLst>
            <a:ext uri="{FF2B5EF4-FFF2-40B4-BE49-F238E27FC236}">
              <a16:creationId xmlns:a16="http://schemas.microsoft.com/office/drawing/2014/main" id="{BF6A6E5F-E49F-464B-8AFD-BD73C7C9A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9297" name="Picture 9" descr="ecblank">
          <a:extLst>
            <a:ext uri="{FF2B5EF4-FFF2-40B4-BE49-F238E27FC236}">
              <a16:creationId xmlns:a16="http://schemas.microsoft.com/office/drawing/2014/main" id="{EEEDE514-E0B1-43EE-A06D-CA5F9A631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8" name="Picture 10" descr="ecblank">
          <a:extLst>
            <a:ext uri="{FF2B5EF4-FFF2-40B4-BE49-F238E27FC236}">
              <a16:creationId xmlns:a16="http://schemas.microsoft.com/office/drawing/2014/main" id="{461818F5-A546-4DC4-BE72-7B1E194511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9" name="Picture 15" descr="ecblank">
          <a:extLst>
            <a:ext uri="{FF2B5EF4-FFF2-40B4-BE49-F238E27FC236}">
              <a16:creationId xmlns:a16="http://schemas.microsoft.com/office/drawing/2014/main" id="{056A7622-AE65-47ED-94B4-300FC4501B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9300" name="Picture 16" descr="ecblank">
          <a:extLst>
            <a:ext uri="{FF2B5EF4-FFF2-40B4-BE49-F238E27FC236}">
              <a16:creationId xmlns:a16="http://schemas.microsoft.com/office/drawing/2014/main" id="{11137102-AC23-4B9E-8D7A-CC61A03E08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0301" name="Picture 1" descr="ecblank">
          <a:extLst>
            <a:ext uri="{FF2B5EF4-FFF2-40B4-BE49-F238E27FC236}">
              <a16:creationId xmlns:a16="http://schemas.microsoft.com/office/drawing/2014/main" id="{EF78C4A7-B0B5-4812-8B5C-0C7258133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02" name="Picture 2" descr="ecblank">
          <a:extLst>
            <a:ext uri="{FF2B5EF4-FFF2-40B4-BE49-F238E27FC236}">
              <a16:creationId xmlns:a16="http://schemas.microsoft.com/office/drawing/2014/main" id="{EB91C6EC-D4BE-4EFE-AF4E-A3E914920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0303" name="Picture 3" descr="ecblank">
          <a:extLst>
            <a:ext uri="{FF2B5EF4-FFF2-40B4-BE49-F238E27FC236}">
              <a16:creationId xmlns:a16="http://schemas.microsoft.com/office/drawing/2014/main" id="{E11D7A0D-5630-406A-B199-F52570321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0304" name="Picture 4" descr="ecblank">
          <a:extLst>
            <a:ext uri="{FF2B5EF4-FFF2-40B4-BE49-F238E27FC236}">
              <a16:creationId xmlns:a16="http://schemas.microsoft.com/office/drawing/2014/main" id="{B7E98815-CFFF-4CBE-B3DB-EDBE484E3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10305" name="Picture 5" descr="ecblank">
          <a:extLst>
            <a:ext uri="{FF2B5EF4-FFF2-40B4-BE49-F238E27FC236}">
              <a16:creationId xmlns:a16="http://schemas.microsoft.com/office/drawing/2014/main" id="{B97FDFFC-E568-4F2C-B2EF-0E79F5914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06" name="Picture 6" descr="ecblank">
          <a:extLst>
            <a:ext uri="{FF2B5EF4-FFF2-40B4-BE49-F238E27FC236}">
              <a16:creationId xmlns:a16="http://schemas.microsoft.com/office/drawing/2014/main" id="{7825457E-B456-4907-A232-A33FBA32A7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0307" name="Picture 7" descr="ecblank">
          <a:extLst>
            <a:ext uri="{FF2B5EF4-FFF2-40B4-BE49-F238E27FC236}">
              <a16:creationId xmlns:a16="http://schemas.microsoft.com/office/drawing/2014/main" id="{6E7CD254-3D03-4CEE-9742-47BE681BE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10308" name="Picture 8" descr="ecblank">
          <a:extLst>
            <a:ext uri="{FF2B5EF4-FFF2-40B4-BE49-F238E27FC236}">
              <a16:creationId xmlns:a16="http://schemas.microsoft.com/office/drawing/2014/main" id="{B08EEB9D-648E-4F6B-ACDB-29B2DF49B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10309" name="Picture 9" descr="ecblank">
          <a:extLst>
            <a:ext uri="{FF2B5EF4-FFF2-40B4-BE49-F238E27FC236}">
              <a16:creationId xmlns:a16="http://schemas.microsoft.com/office/drawing/2014/main" id="{AF035255-8CFE-438A-A763-5B4E8EF22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10" name="Picture 10" descr="ecblank">
          <a:extLst>
            <a:ext uri="{FF2B5EF4-FFF2-40B4-BE49-F238E27FC236}">
              <a16:creationId xmlns:a16="http://schemas.microsoft.com/office/drawing/2014/main" id="{D034F4AC-5C7D-4627-879F-E0E365B37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1289" name="Picture 1" descr="ecblank">
          <a:extLst>
            <a:ext uri="{FF2B5EF4-FFF2-40B4-BE49-F238E27FC236}">
              <a16:creationId xmlns:a16="http://schemas.microsoft.com/office/drawing/2014/main" id="{6CD96E2D-0204-4D86-A2EA-174D4C761B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1290" name="Picture 2" descr="ecblank">
          <a:extLst>
            <a:ext uri="{FF2B5EF4-FFF2-40B4-BE49-F238E27FC236}">
              <a16:creationId xmlns:a16="http://schemas.microsoft.com/office/drawing/2014/main" id="{E85D6B9C-9EAB-44ED-A1E7-F407906B2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1291" name="Picture 3" descr="ecblank">
          <a:extLst>
            <a:ext uri="{FF2B5EF4-FFF2-40B4-BE49-F238E27FC236}">
              <a16:creationId xmlns:a16="http://schemas.microsoft.com/office/drawing/2014/main" id="{A1B6FFAB-A922-4235-B1BB-2048B0496F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1292" name="Picture 4" descr="ecblank">
          <a:extLst>
            <a:ext uri="{FF2B5EF4-FFF2-40B4-BE49-F238E27FC236}">
              <a16:creationId xmlns:a16="http://schemas.microsoft.com/office/drawing/2014/main" id="{D916E900-254A-4275-997A-5A4965999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2313" name="Picture 1" descr="ecblank">
          <a:extLst>
            <a:ext uri="{FF2B5EF4-FFF2-40B4-BE49-F238E27FC236}">
              <a16:creationId xmlns:a16="http://schemas.microsoft.com/office/drawing/2014/main" id="{CD4BBEF6-56BE-43F1-A1A5-26CE955E25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2314" name="Picture 2" descr="ecblank">
          <a:extLst>
            <a:ext uri="{FF2B5EF4-FFF2-40B4-BE49-F238E27FC236}">
              <a16:creationId xmlns:a16="http://schemas.microsoft.com/office/drawing/2014/main" id="{9C4939FD-BABE-4DDA-80D8-DF69DB2D1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2315" name="Picture 3" descr="ecblank">
          <a:extLst>
            <a:ext uri="{FF2B5EF4-FFF2-40B4-BE49-F238E27FC236}">
              <a16:creationId xmlns:a16="http://schemas.microsoft.com/office/drawing/2014/main" id="{25966896-AEFF-450A-8CF3-301E6939BF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2316" name="Picture 4" descr="ecblank">
          <a:extLst>
            <a:ext uri="{FF2B5EF4-FFF2-40B4-BE49-F238E27FC236}">
              <a16:creationId xmlns:a16="http://schemas.microsoft.com/office/drawing/2014/main" id="{59EABB63-5105-4492-991D-678BBBD4A3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7</xdr:col>
      <xdr:colOff>1011838</xdr:colOff>
      <xdr:row>97</xdr:row>
      <xdr:rowOff>123688</xdr:rowOff>
    </xdr:to>
    <xdr:pic>
      <xdr:nvPicPr>
        <xdr:cNvPr id="2" name="Picture 1">
          <a:extLst>
            <a:ext uri="{FF2B5EF4-FFF2-40B4-BE49-F238E27FC236}">
              <a16:creationId xmlns:a16="http://schemas.microsoft.com/office/drawing/2014/main" id="{4F9420DB-A1F8-42BF-9572-DCFD7AF005D4}"/>
            </a:ext>
          </a:extLst>
        </xdr:cNvPr>
        <xdr:cNvPicPr>
          <a:picLocks noChangeAspect="1"/>
        </xdr:cNvPicPr>
      </xdr:nvPicPr>
      <xdr:blipFill>
        <a:blip xmlns:r="http://schemas.openxmlformats.org/officeDocument/2006/relationships" r:embed="rId1"/>
        <a:stretch>
          <a:fillRect/>
        </a:stretch>
      </xdr:blipFill>
      <xdr:spPr>
        <a:xfrm>
          <a:off x="0" y="15697200"/>
          <a:ext cx="7841263" cy="109523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3337" name="Picture 1" descr="ecblank">
          <a:extLst>
            <a:ext uri="{FF2B5EF4-FFF2-40B4-BE49-F238E27FC236}">
              <a16:creationId xmlns:a16="http://schemas.microsoft.com/office/drawing/2014/main" id="{F1D75597-2785-4D19-8EBB-79337C73A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3338" name="Picture 2" descr="ecblank">
          <a:extLst>
            <a:ext uri="{FF2B5EF4-FFF2-40B4-BE49-F238E27FC236}">
              <a16:creationId xmlns:a16="http://schemas.microsoft.com/office/drawing/2014/main" id="{362F55D6-6A7D-421F-A5CB-9C330EE08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3339" name="Picture 3" descr="ecblank">
          <a:extLst>
            <a:ext uri="{FF2B5EF4-FFF2-40B4-BE49-F238E27FC236}">
              <a16:creationId xmlns:a16="http://schemas.microsoft.com/office/drawing/2014/main" id="{1F05EF98-6279-4C03-A14A-098FFDBEA1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9525</xdr:rowOff>
    </xdr:to>
    <xdr:pic>
      <xdr:nvPicPr>
        <xdr:cNvPr id="13340" name="Picture 4" descr="ecblank">
          <a:extLst>
            <a:ext uri="{FF2B5EF4-FFF2-40B4-BE49-F238E27FC236}">
              <a16:creationId xmlns:a16="http://schemas.microsoft.com/office/drawing/2014/main" id="{0D48EE59-FB10-4A22-AD90-580F84A57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935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4361" name="Picture 1" descr="ecblank">
          <a:extLst>
            <a:ext uri="{FF2B5EF4-FFF2-40B4-BE49-F238E27FC236}">
              <a16:creationId xmlns:a16="http://schemas.microsoft.com/office/drawing/2014/main" id="{E0B1BDD2-8687-4407-8659-72310772F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4362" name="Picture 2" descr="ecblank">
          <a:extLst>
            <a:ext uri="{FF2B5EF4-FFF2-40B4-BE49-F238E27FC236}">
              <a16:creationId xmlns:a16="http://schemas.microsoft.com/office/drawing/2014/main" id="{828AE6FB-903E-4563-A81C-0BFD42B9A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4363" name="Picture 3" descr="ecblank">
          <a:extLst>
            <a:ext uri="{FF2B5EF4-FFF2-40B4-BE49-F238E27FC236}">
              <a16:creationId xmlns:a16="http://schemas.microsoft.com/office/drawing/2014/main" id="{7E4A066E-1285-4AFB-8B47-BFAA5C4F1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9525</xdr:rowOff>
    </xdr:to>
    <xdr:pic>
      <xdr:nvPicPr>
        <xdr:cNvPr id="14364" name="Picture 4" descr="ecblank">
          <a:extLst>
            <a:ext uri="{FF2B5EF4-FFF2-40B4-BE49-F238E27FC236}">
              <a16:creationId xmlns:a16="http://schemas.microsoft.com/office/drawing/2014/main" id="{83EF5950-F670-4180-8892-92EA3F8BE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935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5385" name="Picture 1" descr="ecblank">
          <a:extLst>
            <a:ext uri="{FF2B5EF4-FFF2-40B4-BE49-F238E27FC236}">
              <a16:creationId xmlns:a16="http://schemas.microsoft.com/office/drawing/2014/main" id="{337C8EE2-FDBE-4989-BE5A-6CDF4C027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5386" name="Picture 2" descr="ecblank">
          <a:extLst>
            <a:ext uri="{FF2B5EF4-FFF2-40B4-BE49-F238E27FC236}">
              <a16:creationId xmlns:a16="http://schemas.microsoft.com/office/drawing/2014/main" id="{E994EFF6-155D-40C6-93DA-0817F8A6E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5387" name="Picture 3" descr="ecblank">
          <a:extLst>
            <a:ext uri="{FF2B5EF4-FFF2-40B4-BE49-F238E27FC236}">
              <a16:creationId xmlns:a16="http://schemas.microsoft.com/office/drawing/2014/main" id="{BD0A917B-4BAB-40DD-A48B-CD1CC21E3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15388" name="Picture 4" descr="ecblank">
          <a:extLst>
            <a:ext uri="{FF2B5EF4-FFF2-40B4-BE49-F238E27FC236}">
              <a16:creationId xmlns:a16="http://schemas.microsoft.com/office/drawing/2014/main" id="{5EA751EE-E4A8-4554-AD46-4B5519C0A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9525</xdr:colOff>
      <xdr:row>55</xdr:row>
      <xdr:rowOff>9525</xdr:rowOff>
    </xdr:to>
    <xdr:pic>
      <xdr:nvPicPr>
        <xdr:cNvPr id="16409" name="Picture 1" descr="ecblank">
          <a:extLst>
            <a:ext uri="{FF2B5EF4-FFF2-40B4-BE49-F238E27FC236}">
              <a16:creationId xmlns:a16="http://schemas.microsoft.com/office/drawing/2014/main" id="{9E50F224-4CB2-49CF-B68A-9AEC9C4FA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6410" name="Picture 2" descr="ecblank">
          <a:extLst>
            <a:ext uri="{FF2B5EF4-FFF2-40B4-BE49-F238E27FC236}">
              <a16:creationId xmlns:a16="http://schemas.microsoft.com/office/drawing/2014/main" id="{0F10C560-102B-4F56-B9DB-BAF236B831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3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16411" name="Picture 3" descr="ecblank">
          <a:extLst>
            <a:ext uri="{FF2B5EF4-FFF2-40B4-BE49-F238E27FC236}">
              <a16:creationId xmlns:a16="http://schemas.microsoft.com/office/drawing/2014/main" id="{BB1AD3F8-12D1-41B3-ADFA-E9B5AFC00B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686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16412" name="Picture 4" descr="ecblank">
          <a:extLst>
            <a:ext uri="{FF2B5EF4-FFF2-40B4-BE49-F238E27FC236}">
              <a16:creationId xmlns:a16="http://schemas.microsoft.com/office/drawing/2014/main" id="{927D5A62-1F74-4796-9C11-45704ED57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1419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9525</xdr:colOff>
      <xdr:row>3</xdr:row>
      <xdr:rowOff>9525</xdr:rowOff>
    </xdr:to>
    <xdr:pic>
      <xdr:nvPicPr>
        <xdr:cNvPr id="17481" name="Picture 1" descr="ecblank">
          <a:extLst>
            <a:ext uri="{FF2B5EF4-FFF2-40B4-BE49-F238E27FC236}">
              <a16:creationId xmlns:a16="http://schemas.microsoft.com/office/drawing/2014/main" id="{B176343B-7AF4-48E1-92F4-F836FA398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2" name="Picture 2" descr="ecblank">
          <a:extLst>
            <a:ext uri="{FF2B5EF4-FFF2-40B4-BE49-F238E27FC236}">
              <a16:creationId xmlns:a16="http://schemas.microsoft.com/office/drawing/2014/main" id="{8A6BC07A-A82A-43BD-B8F9-53F1B5F5A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3" name="Picture 3" descr="ecblank">
          <a:extLst>
            <a:ext uri="{FF2B5EF4-FFF2-40B4-BE49-F238E27FC236}">
              <a16:creationId xmlns:a16="http://schemas.microsoft.com/office/drawing/2014/main" id="{FC0CC7E3-7FCD-4E04-9DAE-5042E2D5E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4" name="Picture 4" descr="ecblank">
          <a:extLst>
            <a:ext uri="{FF2B5EF4-FFF2-40B4-BE49-F238E27FC236}">
              <a16:creationId xmlns:a16="http://schemas.microsoft.com/office/drawing/2014/main" id="{ECE4FCA6-3CBB-4B89-9493-B2294354A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9525</xdr:colOff>
      <xdr:row>3</xdr:row>
      <xdr:rowOff>9525</xdr:rowOff>
    </xdr:to>
    <xdr:pic>
      <xdr:nvPicPr>
        <xdr:cNvPr id="17485" name="Picture 5" descr="ecblank">
          <a:extLst>
            <a:ext uri="{FF2B5EF4-FFF2-40B4-BE49-F238E27FC236}">
              <a16:creationId xmlns:a16="http://schemas.microsoft.com/office/drawing/2014/main" id="{A6ACE9D7-B2E8-4188-AAD7-0E8413A06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6" name="Picture 6" descr="ecblank">
          <a:extLst>
            <a:ext uri="{FF2B5EF4-FFF2-40B4-BE49-F238E27FC236}">
              <a16:creationId xmlns:a16="http://schemas.microsoft.com/office/drawing/2014/main" id="{F346B8B7-7B80-45E0-BF45-E2081C9127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7" name="Picture 7" descr="ecblank">
          <a:extLst>
            <a:ext uri="{FF2B5EF4-FFF2-40B4-BE49-F238E27FC236}">
              <a16:creationId xmlns:a16="http://schemas.microsoft.com/office/drawing/2014/main" id="{32FEB3A0-A1FD-42DF-B67C-C068AEE76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8" name="Picture 8" descr="ecblank">
          <a:extLst>
            <a:ext uri="{FF2B5EF4-FFF2-40B4-BE49-F238E27FC236}">
              <a16:creationId xmlns:a16="http://schemas.microsoft.com/office/drawing/2014/main" id="{E577CB9D-B8DC-4706-A20F-08AB35C448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56</xdr:row>
      <xdr:rowOff>0</xdr:rowOff>
    </xdr:from>
    <xdr:to>
      <xdr:col>0</xdr:col>
      <xdr:colOff>9525</xdr:colOff>
      <xdr:row>56</xdr:row>
      <xdr:rowOff>9525</xdr:rowOff>
    </xdr:to>
    <xdr:pic>
      <xdr:nvPicPr>
        <xdr:cNvPr id="17489" name="Picture 9" descr="ecblank">
          <a:extLst>
            <a:ext uri="{FF2B5EF4-FFF2-40B4-BE49-F238E27FC236}">
              <a16:creationId xmlns:a16="http://schemas.microsoft.com/office/drawing/2014/main" id="{954BCFAF-24F9-44DC-8B74-225A836C4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3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7490" name="Picture 10" descr="ecblank">
          <a:extLst>
            <a:ext uri="{FF2B5EF4-FFF2-40B4-BE49-F238E27FC236}">
              <a16:creationId xmlns:a16="http://schemas.microsoft.com/office/drawing/2014/main" id="{D3982308-B62F-4EF1-BC3D-3BEC0BF80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13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58</xdr:row>
      <xdr:rowOff>0</xdr:rowOff>
    </xdr:from>
    <xdr:to>
      <xdr:col>1</xdr:col>
      <xdr:colOff>9525</xdr:colOff>
      <xdr:row>58</xdr:row>
      <xdr:rowOff>9525</xdr:rowOff>
    </xdr:to>
    <xdr:pic>
      <xdr:nvPicPr>
        <xdr:cNvPr id="17491" name="Picture 11" descr="ecblank">
          <a:extLst>
            <a:ext uri="{FF2B5EF4-FFF2-40B4-BE49-F238E27FC236}">
              <a16:creationId xmlns:a16="http://schemas.microsoft.com/office/drawing/2014/main" id="{F7BB6254-C13E-4EF0-BCA4-68691FA4A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458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93</xdr:row>
      <xdr:rowOff>0</xdr:rowOff>
    </xdr:from>
    <xdr:to>
      <xdr:col>1</xdr:col>
      <xdr:colOff>9525</xdr:colOff>
      <xdr:row>93</xdr:row>
      <xdr:rowOff>9525</xdr:rowOff>
    </xdr:to>
    <xdr:pic>
      <xdr:nvPicPr>
        <xdr:cNvPr id="17492" name="Picture 12" descr="ecblank">
          <a:extLst>
            <a:ext uri="{FF2B5EF4-FFF2-40B4-BE49-F238E27FC236}">
              <a16:creationId xmlns:a16="http://schemas.microsoft.com/office/drawing/2014/main" id="{70234E49-ECBA-4722-9C35-4E357439D3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512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57</xdr:row>
      <xdr:rowOff>0</xdr:rowOff>
    </xdr:from>
    <xdr:to>
      <xdr:col>0</xdr:col>
      <xdr:colOff>9525</xdr:colOff>
      <xdr:row>57</xdr:row>
      <xdr:rowOff>9525</xdr:rowOff>
    </xdr:to>
    <xdr:pic>
      <xdr:nvPicPr>
        <xdr:cNvPr id="18457" name="Picture 1" descr="ecblank">
          <a:extLst>
            <a:ext uri="{FF2B5EF4-FFF2-40B4-BE49-F238E27FC236}">
              <a16:creationId xmlns:a16="http://schemas.microsoft.com/office/drawing/2014/main" id="{F247033C-3D92-4A19-92C2-AC5C44B41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9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18458" name="Picture 2" descr="ecblank">
          <a:extLst>
            <a:ext uri="{FF2B5EF4-FFF2-40B4-BE49-F238E27FC236}">
              <a16:creationId xmlns:a16="http://schemas.microsoft.com/office/drawing/2014/main" id="{C6EC1DFC-5CB2-4F75-8F29-3033CF39C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929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8459" name="Picture 3" descr="ecblank">
          <a:extLst>
            <a:ext uri="{FF2B5EF4-FFF2-40B4-BE49-F238E27FC236}">
              <a16:creationId xmlns:a16="http://schemas.microsoft.com/office/drawing/2014/main" id="{FB983F66-1F06-4014-90D8-A0D995CAA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93</xdr:row>
      <xdr:rowOff>0</xdr:rowOff>
    </xdr:from>
    <xdr:to>
      <xdr:col>1</xdr:col>
      <xdr:colOff>9525</xdr:colOff>
      <xdr:row>93</xdr:row>
      <xdr:rowOff>9525</xdr:rowOff>
    </xdr:to>
    <xdr:pic>
      <xdr:nvPicPr>
        <xdr:cNvPr id="18460" name="Picture 4" descr="ecblank">
          <a:extLst>
            <a:ext uri="{FF2B5EF4-FFF2-40B4-BE49-F238E27FC236}">
              <a16:creationId xmlns:a16="http://schemas.microsoft.com/office/drawing/2014/main" id="{63E542A7-6A75-484A-A0E5-D12C20387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1512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58</xdr:row>
      <xdr:rowOff>0</xdr:rowOff>
    </xdr:from>
    <xdr:to>
      <xdr:col>0</xdr:col>
      <xdr:colOff>9525</xdr:colOff>
      <xdr:row>58</xdr:row>
      <xdr:rowOff>9525</xdr:rowOff>
    </xdr:to>
    <xdr:pic>
      <xdr:nvPicPr>
        <xdr:cNvPr id="19481" name="Picture 1" descr="ecblank">
          <a:extLst>
            <a:ext uri="{FF2B5EF4-FFF2-40B4-BE49-F238E27FC236}">
              <a16:creationId xmlns:a16="http://schemas.microsoft.com/office/drawing/2014/main" id="{3B2CCB47-75F1-4792-990A-ED4A87DC5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44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58</xdr:row>
      <xdr:rowOff>0</xdr:rowOff>
    </xdr:from>
    <xdr:to>
      <xdr:col>1</xdr:col>
      <xdr:colOff>9525</xdr:colOff>
      <xdr:row>58</xdr:row>
      <xdr:rowOff>9525</xdr:rowOff>
    </xdr:to>
    <xdr:pic>
      <xdr:nvPicPr>
        <xdr:cNvPr id="19482" name="Picture 2" descr="ecblank">
          <a:extLst>
            <a:ext uri="{FF2B5EF4-FFF2-40B4-BE49-F238E27FC236}">
              <a16:creationId xmlns:a16="http://schemas.microsoft.com/office/drawing/2014/main" id="{09BDB129-05F8-49A6-B82B-BA21571F16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9344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9483" name="Picture 3" descr="ecblank">
          <a:extLst>
            <a:ext uri="{FF2B5EF4-FFF2-40B4-BE49-F238E27FC236}">
              <a16:creationId xmlns:a16="http://schemas.microsoft.com/office/drawing/2014/main" id="{7319EE4E-EBF2-432A-AA54-D597050509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9667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9525</xdr:rowOff>
    </xdr:to>
    <xdr:pic>
      <xdr:nvPicPr>
        <xdr:cNvPr id="19484" name="Picture 4" descr="ecblank">
          <a:extLst>
            <a:ext uri="{FF2B5EF4-FFF2-40B4-BE49-F238E27FC236}">
              <a16:creationId xmlns:a16="http://schemas.microsoft.com/office/drawing/2014/main" id="{5BFF8EC3-7F46-4C27-B7BC-3D03547F1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1484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20505" name="Picture 1" descr="ecblank">
          <a:extLst>
            <a:ext uri="{FF2B5EF4-FFF2-40B4-BE49-F238E27FC236}">
              <a16:creationId xmlns:a16="http://schemas.microsoft.com/office/drawing/2014/main" id="{E08FB2E2-F163-48F5-95C5-D15571265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20506" name="Picture 2" descr="ecblank">
          <a:extLst>
            <a:ext uri="{FF2B5EF4-FFF2-40B4-BE49-F238E27FC236}">
              <a16:creationId xmlns:a16="http://schemas.microsoft.com/office/drawing/2014/main" id="{B03A7C9B-4966-47B0-B265-743C75356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20507" name="Picture 3" descr="ecblank">
          <a:extLst>
            <a:ext uri="{FF2B5EF4-FFF2-40B4-BE49-F238E27FC236}">
              <a16:creationId xmlns:a16="http://schemas.microsoft.com/office/drawing/2014/main" id="{BDAF4997-87CB-47DA-8D7A-AE1F5BC72E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848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20508" name="Picture 4" descr="ecblank">
          <a:extLst>
            <a:ext uri="{FF2B5EF4-FFF2-40B4-BE49-F238E27FC236}">
              <a16:creationId xmlns:a16="http://schemas.microsoft.com/office/drawing/2014/main" id="{7D713D25-9988-4BA2-8F30-1380E3808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4706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21529" name="Picture 2" descr="ecblank">
          <a:extLst>
            <a:ext uri="{FF2B5EF4-FFF2-40B4-BE49-F238E27FC236}">
              <a16:creationId xmlns:a16="http://schemas.microsoft.com/office/drawing/2014/main" id="{CCE34F3D-B01F-4763-8BDC-1E2587358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21530" name="Picture 3" descr="ecblank">
          <a:extLst>
            <a:ext uri="{FF2B5EF4-FFF2-40B4-BE49-F238E27FC236}">
              <a16:creationId xmlns:a16="http://schemas.microsoft.com/office/drawing/2014/main" id="{ECBF078F-2EBF-4CD7-923F-3BCE1F42D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21531" name="Picture 4" descr="ecblank">
          <a:extLst>
            <a:ext uri="{FF2B5EF4-FFF2-40B4-BE49-F238E27FC236}">
              <a16:creationId xmlns:a16="http://schemas.microsoft.com/office/drawing/2014/main" id="{F7E61B5E-788E-48EF-8F36-0E468543F0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848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21532" name="Picture 5" descr="ecblank">
          <a:extLst>
            <a:ext uri="{FF2B5EF4-FFF2-40B4-BE49-F238E27FC236}">
              <a16:creationId xmlns:a16="http://schemas.microsoft.com/office/drawing/2014/main" id="{2DC8F807-F0C5-4141-95E6-8DC83B90EC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4706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50</xdr:row>
      <xdr:rowOff>0</xdr:rowOff>
    </xdr:from>
    <xdr:to>
      <xdr:col>5</xdr:col>
      <xdr:colOff>0</xdr:colOff>
      <xdr:row>50</xdr:row>
      <xdr:rowOff>0</xdr:rowOff>
    </xdr:to>
    <xdr:graphicFrame macro="">
      <xdr:nvGraphicFramePr>
        <xdr:cNvPr id="22541" name="Chart 1">
          <a:extLst>
            <a:ext uri="{FF2B5EF4-FFF2-40B4-BE49-F238E27FC236}">
              <a16:creationId xmlns:a16="http://schemas.microsoft.com/office/drawing/2014/main" id="{155CBA37-912B-4293-86CF-A5141F5D1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50</xdr:row>
      <xdr:rowOff>0</xdr:rowOff>
    </xdr:from>
    <xdr:to>
      <xdr:col>5</xdr:col>
      <xdr:colOff>0</xdr:colOff>
      <xdr:row>50</xdr:row>
      <xdr:rowOff>0</xdr:rowOff>
    </xdr:to>
    <xdr:graphicFrame macro="">
      <xdr:nvGraphicFramePr>
        <xdr:cNvPr id="22542" name="Chart 2">
          <a:extLst>
            <a:ext uri="{FF2B5EF4-FFF2-40B4-BE49-F238E27FC236}">
              <a16:creationId xmlns:a16="http://schemas.microsoft.com/office/drawing/2014/main" id="{A0D0A4C0-477F-4C89-9A6D-6DE1A6FD0D6D}"/>
            </a:ext>
            <a:ext uri="{147F2762-F138-4A5C-976F-8EAC2B608ADB}">
              <a16:predDERef xmlns:a16="http://schemas.microsoft.com/office/drawing/2014/main" pred="{155CBA37-912B-4293-86CF-A5141F5D1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6</xdr:col>
      <xdr:colOff>602263</xdr:colOff>
      <xdr:row>97</xdr:row>
      <xdr:rowOff>123688</xdr:rowOff>
    </xdr:to>
    <xdr:pic>
      <xdr:nvPicPr>
        <xdr:cNvPr id="2" name="Picture 1">
          <a:extLst>
            <a:ext uri="{FF2B5EF4-FFF2-40B4-BE49-F238E27FC236}">
              <a16:creationId xmlns:a16="http://schemas.microsoft.com/office/drawing/2014/main" id="{970EA2B9-4B8B-4AF7-AB7A-A3333195EB03}"/>
            </a:ext>
          </a:extLst>
        </xdr:cNvPr>
        <xdr:cNvPicPr>
          <a:picLocks noChangeAspect="1"/>
        </xdr:cNvPicPr>
      </xdr:nvPicPr>
      <xdr:blipFill>
        <a:blip xmlns:r="http://schemas.openxmlformats.org/officeDocument/2006/relationships" r:embed="rId1"/>
        <a:stretch>
          <a:fillRect/>
        </a:stretch>
      </xdr:blipFill>
      <xdr:spPr>
        <a:xfrm>
          <a:off x="0" y="15697200"/>
          <a:ext cx="7841263" cy="109523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9525</xdr:colOff>
      <xdr:row>55</xdr:row>
      <xdr:rowOff>9525</xdr:rowOff>
    </xdr:to>
    <xdr:pic>
      <xdr:nvPicPr>
        <xdr:cNvPr id="23583" name="Picture 1" descr="ecblank">
          <a:extLst>
            <a:ext uri="{FF2B5EF4-FFF2-40B4-BE49-F238E27FC236}">
              <a16:creationId xmlns:a16="http://schemas.microsoft.com/office/drawing/2014/main" id="{2BC40DD6-783C-478B-AEF6-3CA8A36BD8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3584" name="Picture 2" descr="ecblank">
          <a:extLst>
            <a:ext uri="{FF2B5EF4-FFF2-40B4-BE49-F238E27FC236}">
              <a16:creationId xmlns:a16="http://schemas.microsoft.com/office/drawing/2014/main" id="{C140F783-95A5-41E2-B3C9-3529D834C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23585" name="Picture 3" descr="ecblank">
          <a:extLst>
            <a:ext uri="{FF2B5EF4-FFF2-40B4-BE49-F238E27FC236}">
              <a16:creationId xmlns:a16="http://schemas.microsoft.com/office/drawing/2014/main" id="{53FBBDBB-9156-4F57-9764-7CB82050B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9248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90</xdr:row>
      <xdr:rowOff>0</xdr:rowOff>
    </xdr:from>
    <xdr:to>
      <xdr:col>1</xdr:col>
      <xdr:colOff>9525</xdr:colOff>
      <xdr:row>90</xdr:row>
      <xdr:rowOff>9525</xdr:rowOff>
    </xdr:to>
    <xdr:pic>
      <xdr:nvPicPr>
        <xdr:cNvPr id="23586" name="Picture 4" descr="ecblank">
          <a:extLst>
            <a:ext uri="{FF2B5EF4-FFF2-40B4-BE49-F238E27FC236}">
              <a16:creationId xmlns:a16="http://schemas.microsoft.com/office/drawing/2014/main" id="{AD31986F-BC6D-4EF1-9FFD-FB33959663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14592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9525</xdr:rowOff>
    </xdr:to>
    <xdr:pic>
      <xdr:nvPicPr>
        <xdr:cNvPr id="23587" name="Picture 5" descr="ecblank">
          <a:extLst>
            <a:ext uri="{FF2B5EF4-FFF2-40B4-BE49-F238E27FC236}">
              <a16:creationId xmlns:a16="http://schemas.microsoft.com/office/drawing/2014/main" id="{797C5038-ECCD-4CEF-9B36-3A681C12F5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14916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6</xdr:col>
      <xdr:colOff>602263</xdr:colOff>
      <xdr:row>97</xdr:row>
      <xdr:rowOff>123688</xdr:rowOff>
    </xdr:to>
    <xdr:pic>
      <xdr:nvPicPr>
        <xdr:cNvPr id="2" name="Picture 1">
          <a:extLst>
            <a:ext uri="{FF2B5EF4-FFF2-40B4-BE49-F238E27FC236}">
              <a16:creationId xmlns:a16="http://schemas.microsoft.com/office/drawing/2014/main" id="{0AC3F587-0A7A-49D7-BF70-4CFA7C3974C4}"/>
            </a:ext>
          </a:extLst>
        </xdr:cNvPr>
        <xdr:cNvPicPr>
          <a:picLocks noChangeAspect="1"/>
        </xdr:cNvPicPr>
      </xdr:nvPicPr>
      <xdr:blipFill>
        <a:blip xmlns:r="http://schemas.openxmlformats.org/officeDocument/2006/relationships" r:embed="rId1"/>
        <a:stretch>
          <a:fillRect/>
        </a:stretch>
      </xdr:blipFill>
      <xdr:spPr>
        <a:xfrm>
          <a:off x="0" y="15659100"/>
          <a:ext cx="7841263" cy="1095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95</xdr:row>
      <xdr:rowOff>0</xdr:rowOff>
    </xdr:from>
    <xdr:to>
      <xdr:col>7</xdr:col>
      <xdr:colOff>18059</xdr:colOff>
      <xdr:row>105</xdr:row>
      <xdr:rowOff>28369</xdr:rowOff>
    </xdr:to>
    <xdr:pic>
      <xdr:nvPicPr>
        <xdr:cNvPr id="2" name="Picture 1">
          <a:extLst>
            <a:ext uri="{FF2B5EF4-FFF2-40B4-BE49-F238E27FC236}">
              <a16:creationId xmlns:a16="http://schemas.microsoft.com/office/drawing/2014/main" id="{1D7AA449-9222-6269-19FB-76ED9FF52D56}"/>
            </a:ext>
          </a:extLst>
        </xdr:cNvPr>
        <xdr:cNvPicPr>
          <a:picLocks noChangeAspect="1"/>
        </xdr:cNvPicPr>
      </xdr:nvPicPr>
      <xdr:blipFill>
        <a:blip xmlns:r="http://schemas.openxmlformats.org/officeDocument/2006/relationships" r:embed="rId1"/>
        <a:stretch>
          <a:fillRect/>
        </a:stretch>
      </xdr:blipFill>
      <xdr:spPr>
        <a:xfrm>
          <a:off x="0" y="15078075"/>
          <a:ext cx="7923809" cy="1647619"/>
        </a:xfrm>
        <a:prstGeom prst="rect">
          <a:avLst/>
        </a:prstGeom>
      </xdr:spPr>
    </xdr:pic>
    <xdr:clientData/>
  </xdr:twoCellAnchor>
  <xdr:twoCellAnchor editAs="oneCell">
    <xdr:from>
      <xdr:col>0</xdr:col>
      <xdr:colOff>0</xdr:colOff>
      <xdr:row>87</xdr:row>
      <xdr:rowOff>0</xdr:rowOff>
    </xdr:from>
    <xdr:to>
      <xdr:col>7</xdr:col>
      <xdr:colOff>18059</xdr:colOff>
      <xdr:row>97</xdr:row>
      <xdr:rowOff>28369</xdr:rowOff>
    </xdr:to>
    <xdr:pic>
      <xdr:nvPicPr>
        <xdr:cNvPr id="3" name="Picture 2">
          <a:extLst>
            <a:ext uri="{FF2B5EF4-FFF2-40B4-BE49-F238E27FC236}">
              <a16:creationId xmlns:a16="http://schemas.microsoft.com/office/drawing/2014/main" id="{05B9A0D9-6534-4AFB-B9A5-75FA9CF825C8}"/>
            </a:ext>
          </a:extLst>
        </xdr:cNvPr>
        <xdr:cNvPicPr>
          <a:picLocks noChangeAspect="1"/>
        </xdr:cNvPicPr>
      </xdr:nvPicPr>
      <xdr:blipFill>
        <a:blip xmlns:r="http://schemas.openxmlformats.org/officeDocument/2006/relationships" r:embed="rId1"/>
        <a:stretch>
          <a:fillRect/>
        </a:stretch>
      </xdr:blipFill>
      <xdr:spPr>
        <a:xfrm>
          <a:off x="0" y="14925675"/>
          <a:ext cx="7923809" cy="1647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39</xdr:row>
      <xdr:rowOff>28575</xdr:rowOff>
    </xdr:from>
    <xdr:to>
      <xdr:col>4</xdr:col>
      <xdr:colOff>332742</xdr:colOff>
      <xdr:row>51</xdr:row>
      <xdr:rowOff>56865</xdr:rowOff>
    </xdr:to>
    <xdr:pic>
      <xdr:nvPicPr>
        <xdr:cNvPr id="3" name="Picture 2">
          <a:extLst>
            <a:ext uri="{FF2B5EF4-FFF2-40B4-BE49-F238E27FC236}">
              <a16:creationId xmlns:a16="http://schemas.microsoft.com/office/drawing/2014/main" id="{5AAD9D62-6D2A-965F-02C7-4A6400D07622}"/>
            </a:ext>
          </a:extLst>
        </xdr:cNvPr>
        <xdr:cNvPicPr>
          <a:picLocks noChangeAspect="1"/>
        </xdr:cNvPicPr>
      </xdr:nvPicPr>
      <xdr:blipFill>
        <a:blip xmlns:r="http://schemas.openxmlformats.org/officeDocument/2006/relationships" r:embed="rId1"/>
        <a:stretch>
          <a:fillRect/>
        </a:stretch>
      </xdr:blipFill>
      <xdr:spPr>
        <a:xfrm>
          <a:off x="0" y="6629400"/>
          <a:ext cx="5066667" cy="22761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38102</xdr:colOff>
      <xdr:row>39</xdr:row>
      <xdr:rowOff>38100</xdr:rowOff>
    </xdr:from>
    <xdr:to>
      <xdr:col>3</xdr:col>
      <xdr:colOff>108930</xdr:colOff>
      <xdr:row>51</xdr:row>
      <xdr:rowOff>63527</xdr:rowOff>
    </xdr:to>
    <xdr:pic>
      <xdr:nvPicPr>
        <xdr:cNvPr id="2" name="Picture 1">
          <a:extLst>
            <a:ext uri="{FF2B5EF4-FFF2-40B4-BE49-F238E27FC236}">
              <a16:creationId xmlns:a16="http://schemas.microsoft.com/office/drawing/2014/main" id="{644D9B07-6FAE-1AFF-B174-1B3E2083ADB2}"/>
            </a:ext>
          </a:extLst>
        </xdr:cNvPr>
        <xdr:cNvPicPr>
          <a:picLocks noChangeAspect="1"/>
        </xdr:cNvPicPr>
      </xdr:nvPicPr>
      <xdr:blipFill>
        <a:blip xmlns:r="http://schemas.openxmlformats.org/officeDocument/2006/relationships" r:embed="rId1"/>
        <a:stretch>
          <a:fillRect/>
        </a:stretch>
      </xdr:blipFill>
      <xdr:spPr>
        <a:xfrm>
          <a:off x="38102" y="6736080"/>
          <a:ext cx="4238968" cy="23190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70</xdr:row>
      <xdr:rowOff>0</xdr:rowOff>
    </xdr:from>
    <xdr:to>
      <xdr:col>1</xdr:col>
      <xdr:colOff>9525</xdr:colOff>
      <xdr:row>70</xdr:row>
      <xdr:rowOff>9525</xdr:rowOff>
    </xdr:to>
    <xdr:pic>
      <xdr:nvPicPr>
        <xdr:cNvPr id="1109" name="Picture 1" descr="ecblank">
          <a:extLst>
            <a:ext uri="{FF2B5EF4-FFF2-40B4-BE49-F238E27FC236}">
              <a16:creationId xmlns:a16="http://schemas.microsoft.com/office/drawing/2014/main" id="{05A73643-F080-44BB-879C-B0C487155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70</xdr:row>
      <xdr:rowOff>0</xdr:rowOff>
    </xdr:from>
    <xdr:to>
      <xdr:col>2</xdr:col>
      <xdr:colOff>9525</xdr:colOff>
      <xdr:row>70</xdr:row>
      <xdr:rowOff>9525</xdr:rowOff>
    </xdr:to>
    <xdr:pic>
      <xdr:nvPicPr>
        <xdr:cNvPr id="1110" name="Picture 2" descr="ecblank">
          <a:extLst>
            <a:ext uri="{FF2B5EF4-FFF2-40B4-BE49-F238E27FC236}">
              <a16:creationId xmlns:a16="http://schemas.microsoft.com/office/drawing/2014/main" id="{E7CDD83F-BC65-464B-83B6-44C053088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xdr:row>
      <xdr:rowOff>0</xdr:rowOff>
    </xdr:from>
    <xdr:to>
      <xdr:col>2</xdr:col>
      <xdr:colOff>9525</xdr:colOff>
      <xdr:row>72</xdr:row>
      <xdr:rowOff>9525</xdr:rowOff>
    </xdr:to>
    <xdr:pic>
      <xdr:nvPicPr>
        <xdr:cNvPr id="1111" name="Picture 3" descr="ecblank">
          <a:extLst>
            <a:ext uri="{FF2B5EF4-FFF2-40B4-BE49-F238E27FC236}">
              <a16:creationId xmlns:a16="http://schemas.microsoft.com/office/drawing/2014/main" id="{466E4A3B-8230-42F1-A764-52246FD3F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77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2" name="Picture 4" descr="ecblank">
          <a:extLst>
            <a:ext uri="{FF2B5EF4-FFF2-40B4-BE49-F238E27FC236}">
              <a16:creationId xmlns:a16="http://schemas.microsoft.com/office/drawing/2014/main" id="{CC27B844-776D-4D37-A5E5-37A197C28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3" name="Picture 5" descr="ecblank">
          <a:extLst>
            <a:ext uri="{FF2B5EF4-FFF2-40B4-BE49-F238E27FC236}">
              <a16:creationId xmlns:a16="http://schemas.microsoft.com/office/drawing/2014/main" id="{52321CDD-1807-4922-B9D3-88E73D3732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4" name="Picture 6" descr="ecblank">
          <a:extLst>
            <a:ext uri="{FF2B5EF4-FFF2-40B4-BE49-F238E27FC236}">
              <a16:creationId xmlns:a16="http://schemas.microsoft.com/office/drawing/2014/main" id="{173EE95C-464F-4BD5-B9A2-9514B68E0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5" name="Picture 7" descr="ecblank">
          <a:extLst>
            <a:ext uri="{FF2B5EF4-FFF2-40B4-BE49-F238E27FC236}">
              <a16:creationId xmlns:a16="http://schemas.microsoft.com/office/drawing/2014/main" id="{048C5468-2269-4B55-95CC-6BCADB8D5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70</xdr:row>
      <xdr:rowOff>0</xdr:rowOff>
    </xdr:from>
    <xdr:to>
      <xdr:col>2</xdr:col>
      <xdr:colOff>9525</xdr:colOff>
      <xdr:row>70</xdr:row>
      <xdr:rowOff>9525</xdr:rowOff>
    </xdr:to>
    <xdr:pic>
      <xdr:nvPicPr>
        <xdr:cNvPr id="1116" name="Picture 2" descr="ecblank">
          <a:extLst>
            <a:ext uri="{FF2B5EF4-FFF2-40B4-BE49-F238E27FC236}">
              <a16:creationId xmlns:a16="http://schemas.microsoft.com/office/drawing/2014/main" id="{EDE07778-5BD6-4E90-B09E-697B9A9DF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7" name="Picture 9" descr="ecblank">
          <a:extLst>
            <a:ext uri="{FF2B5EF4-FFF2-40B4-BE49-F238E27FC236}">
              <a16:creationId xmlns:a16="http://schemas.microsoft.com/office/drawing/2014/main" id="{30702435-E728-42DC-B164-C46B9019D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8" name="Picture 10" descr="ecblank">
          <a:extLst>
            <a:ext uri="{FF2B5EF4-FFF2-40B4-BE49-F238E27FC236}">
              <a16:creationId xmlns:a16="http://schemas.microsoft.com/office/drawing/2014/main" id="{AD378AAD-1352-4693-80F3-04C8EB395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9" name="Picture 2" descr="ecblank">
          <a:extLst>
            <a:ext uri="{FF2B5EF4-FFF2-40B4-BE49-F238E27FC236}">
              <a16:creationId xmlns:a16="http://schemas.microsoft.com/office/drawing/2014/main" id="{E4274083-0F6B-4C24-A1D6-EFFA2E740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20" name="Picture 1" descr="ecblank">
          <a:extLst>
            <a:ext uri="{FF2B5EF4-FFF2-40B4-BE49-F238E27FC236}">
              <a16:creationId xmlns:a16="http://schemas.microsoft.com/office/drawing/2014/main" id="{730A300D-E68B-4DFB-9660-193F098FB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21" name="Picture 2" descr="ecblank">
          <a:extLst>
            <a:ext uri="{FF2B5EF4-FFF2-40B4-BE49-F238E27FC236}">
              <a16:creationId xmlns:a16="http://schemas.microsoft.com/office/drawing/2014/main" id="{B99E9B64-DCBD-468F-BF9C-ECB1D21EA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22" name="Picture 2" descr="ecblank">
          <a:extLst>
            <a:ext uri="{FF2B5EF4-FFF2-40B4-BE49-F238E27FC236}">
              <a16:creationId xmlns:a16="http://schemas.microsoft.com/office/drawing/2014/main" id="{0D5A9E68-5879-445D-9E7B-0951D2E48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73</xdr:row>
      <xdr:rowOff>0</xdr:rowOff>
    </xdr:from>
    <xdr:to>
      <xdr:col>1</xdr:col>
      <xdr:colOff>9525</xdr:colOff>
      <xdr:row>73</xdr:row>
      <xdr:rowOff>9525</xdr:rowOff>
    </xdr:to>
    <xdr:pic>
      <xdr:nvPicPr>
        <xdr:cNvPr id="2133" name="Picture 1" descr="ecblank">
          <a:extLst>
            <a:ext uri="{FF2B5EF4-FFF2-40B4-BE49-F238E27FC236}">
              <a16:creationId xmlns:a16="http://schemas.microsoft.com/office/drawing/2014/main" id="{2AAE0831-019C-4422-9CB7-B8823DA4D0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34" name="Picture 2" descr="ecblank">
          <a:extLst>
            <a:ext uri="{FF2B5EF4-FFF2-40B4-BE49-F238E27FC236}">
              <a16:creationId xmlns:a16="http://schemas.microsoft.com/office/drawing/2014/main" id="{B8B6E154-667C-489D-A23C-DA31108873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xdr:row>
      <xdr:rowOff>0</xdr:rowOff>
    </xdr:from>
    <xdr:to>
      <xdr:col>2</xdr:col>
      <xdr:colOff>9525</xdr:colOff>
      <xdr:row>75</xdr:row>
      <xdr:rowOff>9525</xdr:rowOff>
    </xdr:to>
    <xdr:pic>
      <xdr:nvPicPr>
        <xdr:cNvPr id="2135" name="Picture 3" descr="ecblank">
          <a:extLst>
            <a:ext uri="{FF2B5EF4-FFF2-40B4-BE49-F238E27FC236}">
              <a16:creationId xmlns:a16="http://schemas.microsoft.com/office/drawing/2014/main" id="{78290381-48E9-4ABA-A0AD-D6FD6B6DC6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222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36" name="Picture 4" descr="ecblank">
          <a:extLst>
            <a:ext uri="{FF2B5EF4-FFF2-40B4-BE49-F238E27FC236}">
              <a16:creationId xmlns:a16="http://schemas.microsoft.com/office/drawing/2014/main" id="{53F68F74-BACE-475F-9E4A-BB2954B093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37" name="Picture 5" descr="ecblank">
          <a:extLst>
            <a:ext uri="{FF2B5EF4-FFF2-40B4-BE49-F238E27FC236}">
              <a16:creationId xmlns:a16="http://schemas.microsoft.com/office/drawing/2014/main" id="{5790BEB4-72B1-4DF7-AB58-81C3C11EA5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38" name="Picture 6" descr="ecblank">
          <a:extLst>
            <a:ext uri="{FF2B5EF4-FFF2-40B4-BE49-F238E27FC236}">
              <a16:creationId xmlns:a16="http://schemas.microsoft.com/office/drawing/2014/main" id="{6A90E523-4BD2-4BB1-93F5-A31B832A7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39" name="Picture 7" descr="ecblank">
          <a:extLst>
            <a:ext uri="{FF2B5EF4-FFF2-40B4-BE49-F238E27FC236}">
              <a16:creationId xmlns:a16="http://schemas.microsoft.com/office/drawing/2014/main" id="{E1C48CD2-E32D-429E-9846-D6B6CB954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40" name="Picture 2" descr="ecblank">
          <a:extLst>
            <a:ext uri="{FF2B5EF4-FFF2-40B4-BE49-F238E27FC236}">
              <a16:creationId xmlns:a16="http://schemas.microsoft.com/office/drawing/2014/main" id="{2E637D9E-F42A-409D-A706-FAD925209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41" name="Picture 9" descr="ecblank">
          <a:extLst>
            <a:ext uri="{FF2B5EF4-FFF2-40B4-BE49-F238E27FC236}">
              <a16:creationId xmlns:a16="http://schemas.microsoft.com/office/drawing/2014/main" id="{915C2897-AEC5-4AE5-929A-2796771D0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2" name="Picture 10" descr="ecblank">
          <a:extLst>
            <a:ext uri="{FF2B5EF4-FFF2-40B4-BE49-F238E27FC236}">
              <a16:creationId xmlns:a16="http://schemas.microsoft.com/office/drawing/2014/main" id="{60941C96-5E15-4F6B-A7D3-9217352F2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3" name="Picture 2" descr="ecblank">
          <a:extLst>
            <a:ext uri="{FF2B5EF4-FFF2-40B4-BE49-F238E27FC236}">
              <a16:creationId xmlns:a16="http://schemas.microsoft.com/office/drawing/2014/main" id="{B80ABCE5-A7DD-4734-B56F-52EDB42F9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44" name="Picture 1" descr="ecblank">
          <a:extLst>
            <a:ext uri="{FF2B5EF4-FFF2-40B4-BE49-F238E27FC236}">
              <a16:creationId xmlns:a16="http://schemas.microsoft.com/office/drawing/2014/main" id="{1A846B1E-92DF-4221-BA34-7D2C1D4ED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5" name="Picture 2" descr="ecblank">
          <a:extLst>
            <a:ext uri="{FF2B5EF4-FFF2-40B4-BE49-F238E27FC236}">
              <a16:creationId xmlns:a16="http://schemas.microsoft.com/office/drawing/2014/main" id="{DC0FD817-FA8B-49CA-98CE-D933C8EC15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6" name="Picture 2" descr="ecblank">
          <a:extLst>
            <a:ext uri="{FF2B5EF4-FFF2-40B4-BE49-F238E27FC236}">
              <a16:creationId xmlns:a16="http://schemas.microsoft.com/office/drawing/2014/main" id="{CDEEB0E2-721A-45D4-900C-2144C17C2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equinor.com/investors/information-for-analyst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hyperlink" Target="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equinor.com/investors/information-for-analysts"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7.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8.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9.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0.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1.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2.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6.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7.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8.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9.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50.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1.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2.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3.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5.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6.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7.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8.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9.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60.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25C8D-4368-4B9E-9924-841DA5DCA8F2}">
  <dimension ref="A1:AH128"/>
  <sheetViews>
    <sheetView tabSelected="1" topLeftCell="A58" workbookViewId="0">
      <selection activeCell="I60" sqref="I60"/>
    </sheetView>
  </sheetViews>
  <sheetFormatPr defaultRowHeight="12.75"/>
  <cols>
    <col min="1" max="1" width="3.28515625" customWidth="1"/>
    <col min="2" max="2" width="40" customWidth="1"/>
    <col min="3" max="3" width="11.7109375" customWidth="1"/>
    <col min="4" max="4" width="9.5703125" bestFit="1" customWidth="1"/>
    <col min="5" max="5" width="11.28515625" bestFit="1" customWidth="1"/>
    <col min="6" max="6" width="10.7109375" customWidth="1"/>
    <col min="7" max="7" width="11.28515625" bestFit="1" customWidth="1"/>
    <col min="8" max="8" width="20.7109375" customWidth="1"/>
    <col min="9" max="9" width="31" customWidth="1"/>
    <col min="10" max="10" width="11.5703125" customWidth="1"/>
    <col min="11" max="11" width="12" customWidth="1"/>
    <col min="12" max="12" width="9.5703125" customWidth="1"/>
    <col min="13" max="13" width="10.28515625" customWidth="1"/>
    <col min="14" max="14" width="8.42578125" customWidth="1"/>
    <col min="15" max="15" width="22.85546875" customWidth="1"/>
    <col min="16" max="16" width="20.5703125" hidden="1" customWidth="1"/>
    <col min="17" max="17" width="17" hidden="1" customWidth="1"/>
    <col min="18" max="18" width="9.140625" hidden="1" customWidth="1"/>
    <col min="19" max="19" width="22.5703125" customWidth="1"/>
  </cols>
  <sheetData>
    <row r="1" spans="2:31" ht="13.5" thickBot="1">
      <c r="B1" s="1823" t="s">
        <v>0</v>
      </c>
      <c r="M1" s="316"/>
      <c r="N1" s="316"/>
      <c r="O1" s="316"/>
      <c r="P1" s="316"/>
      <c r="Q1" s="316"/>
    </row>
    <row r="2" spans="2:31" ht="13.5" thickBot="1">
      <c r="B2" s="1940" t="s">
        <v>1</v>
      </c>
      <c r="C2" s="1941"/>
      <c r="D2" s="1941"/>
      <c r="E2" s="1941"/>
      <c r="F2" s="1941"/>
      <c r="G2" s="1941"/>
      <c r="H2" s="1941"/>
      <c r="I2" s="1941"/>
      <c r="J2" s="1941"/>
      <c r="K2" s="1941"/>
      <c r="L2" s="1641"/>
      <c r="M2" s="316"/>
      <c r="N2" s="316"/>
      <c r="O2" s="316"/>
      <c r="P2" s="316"/>
      <c r="Q2" s="316"/>
      <c r="R2" s="316"/>
      <c r="S2" s="316"/>
      <c r="T2" s="316"/>
      <c r="U2" s="316"/>
      <c r="V2" s="316"/>
      <c r="W2" s="316"/>
      <c r="X2" s="316"/>
      <c r="Y2" s="316"/>
      <c r="Z2" s="316"/>
      <c r="AA2" s="316"/>
      <c r="AB2" s="316"/>
      <c r="AC2" s="316"/>
      <c r="AD2" s="316"/>
      <c r="AE2" s="316"/>
    </row>
    <row r="3" spans="2:31" ht="22.5">
      <c r="B3" s="1552" t="s">
        <v>2</v>
      </c>
      <c r="C3" s="1553" t="s">
        <v>3</v>
      </c>
      <c r="D3" s="1942" t="s">
        <v>4</v>
      </c>
      <c r="E3" s="1942"/>
      <c r="F3" s="1943"/>
      <c r="G3" s="1312"/>
      <c r="H3" s="1686" t="s">
        <v>5</v>
      </c>
      <c r="I3" s="1574" t="s">
        <v>3</v>
      </c>
      <c r="J3" s="1944" t="s">
        <v>6</v>
      </c>
      <c r="K3" s="1944"/>
      <c r="L3" s="1575"/>
      <c r="M3" s="316"/>
      <c r="N3" s="316"/>
      <c r="O3" s="316"/>
      <c r="P3" s="316"/>
      <c r="Q3" s="316"/>
      <c r="R3" s="316"/>
      <c r="S3" s="316"/>
      <c r="T3" s="316"/>
      <c r="U3" s="316"/>
      <c r="V3" s="316"/>
      <c r="W3" s="316"/>
      <c r="X3" s="316"/>
      <c r="Y3" s="316"/>
      <c r="Z3" s="316"/>
      <c r="AA3" s="316"/>
      <c r="AB3" s="316"/>
      <c r="AC3" s="316"/>
      <c r="AD3" s="316"/>
      <c r="AE3" s="316"/>
    </row>
    <row r="4" spans="2:31">
      <c r="B4" s="1554"/>
      <c r="C4" s="1388"/>
      <c r="D4" s="1388"/>
      <c r="E4" s="1388"/>
      <c r="F4" s="1555"/>
      <c r="G4" s="1312"/>
      <c r="H4" s="1649"/>
      <c r="I4" s="1650"/>
      <c r="J4" s="1651"/>
      <c r="K4" s="1651"/>
      <c r="L4" s="1652"/>
      <c r="M4" s="316"/>
      <c r="N4" s="316"/>
      <c r="O4" s="316"/>
      <c r="P4" s="316"/>
      <c r="Q4" s="316"/>
      <c r="R4" s="316"/>
      <c r="S4" s="316"/>
      <c r="T4" s="316"/>
      <c r="U4" s="316"/>
      <c r="V4" s="316"/>
      <c r="W4" s="316"/>
      <c r="X4" s="316"/>
      <c r="Y4" s="316"/>
      <c r="Z4" s="316"/>
      <c r="AA4" s="316"/>
      <c r="AB4" s="316"/>
      <c r="AC4" s="316"/>
      <c r="AD4" s="316"/>
      <c r="AE4" s="316"/>
    </row>
    <row r="5" spans="2:31">
      <c r="B5" s="1554" t="s">
        <v>7</v>
      </c>
      <c r="C5" s="1388"/>
      <c r="D5" s="1271" t="s">
        <v>8</v>
      </c>
      <c r="E5" s="1271" t="s">
        <v>9</v>
      </c>
      <c r="F5" s="1556" t="s">
        <v>10</v>
      </c>
      <c r="G5" s="1312"/>
      <c r="H5" s="1649" t="s">
        <v>7</v>
      </c>
      <c r="I5" s="1650"/>
      <c r="J5" s="1651" t="s">
        <v>8</v>
      </c>
      <c r="K5" s="1653" t="s">
        <v>11</v>
      </c>
      <c r="L5" s="1652" t="s">
        <v>12</v>
      </c>
      <c r="M5" s="316"/>
      <c r="N5" s="316"/>
      <c r="O5" s="316"/>
      <c r="P5" s="316"/>
      <c r="Q5" s="316"/>
      <c r="R5" s="316"/>
      <c r="S5" s="316"/>
      <c r="T5" s="316"/>
      <c r="U5" s="316"/>
      <c r="V5" s="316"/>
      <c r="W5" s="316"/>
      <c r="X5" s="316"/>
      <c r="Y5" s="316"/>
      <c r="Z5" s="316"/>
      <c r="AA5" s="316"/>
      <c r="AB5" s="316"/>
      <c r="AC5" s="316"/>
      <c r="AD5" s="316"/>
      <c r="AE5" s="316"/>
    </row>
    <row r="6" spans="2:31" ht="12.75" customHeight="1">
      <c r="B6" s="1678" t="s">
        <v>13</v>
      </c>
      <c r="C6" s="1679">
        <v>0.51</v>
      </c>
      <c r="D6" s="1764">
        <v>0.57587092747253621</v>
      </c>
      <c r="E6" s="1764">
        <v>57.941712373626373</v>
      </c>
      <c r="F6" s="1813">
        <v>58.517583301098909</v>
      </c>
      <c r="G6" s="1312"/>
      <c r="H6" s="1678" t="s">
        <v>14</v>
      </c>
      <c r="I6" s="1679">
        <v>0.1178</v>
      </c>
      <c r="J6" s="1687">
        <v>7.2369560439560443E-2</v>
      </c>
      <c r="K6" s="1687">
        <v>0</v>
      </c>
      <c r="L6" s="1688">
        <v>7.2369560439560443E-2</v>
      </c>
      <c r="M6" s="316"/>
      <c r="N6" s="316"/>
      <c r="O6" s="316"/>
      <c r="P6" s="316"/>
      <c r="Q6" s="316"/>
      <c r="R6" s="316"/>
      <c r="S6" s="316"/>
      <c r="T6" s="316"/>
      <c r="U6" s="316"/>
      <c r="V6" s="316"/>
      <c r="W6" s="316"/>
      <c r="X6" s="316"/>
      <c r="Y6" s="316"/>
      <c r="Z6" s="316"/>
      <c r="AA6" s="316"/>
      <c r="AB6" s="316"/>
      <c r="AC6" s="316"/>
      <c r="AD6" s="316"/>
      <c r="AE6" s="316"/>
    </row>
    <row r="7" spans="2:31">
      <c r="B7" s="1678" t="s">
        <v>15</v>
      </c>
      <c r="C7" s="1679">
        <v>0.53</v>
      </c>
      <c r="D7" s="1764">
        <v>0.30981714636396718</v>
      </c>
      <c r="E7" s="1764">
        <v>1.2284404505494506</v>
      </c>
      <c r="F7" s="1813">
        <v>1.5382575969134178</v>
      </c>
      <c r="G7" s="1312"/>
      <c r="H7" s="1678" t="s">
        <v>16</v>
      </c>
      <c r="I7" s="1679">
        <v>0.35</v>
      </c>
      <c r="J7" s="1687">
        <v>6.9903327472527472</v>
      </c>
      <c r="K7" s="1687">
        <v>0</v>
      </c>
      <c r="L7" s="1688">
        <v>6.9903327472527472</v>
      </c>
      <c r="M7" s="316"/>
      <c r="N7" s="316"/>
      <c r="O7" s="316"/>
      <c r="P7" s="316"/>
      <c r="Q7" s="316"/>
      <c r="R7" s="316"/>
      <c r="S7" s="316"/>
      <c r="T7" s="316"/>
      <c r="U7" s="316"/>
      <c r="V7" s="316"/>
      <c r="W7" s="316"/>
      <c r="X7" s="316"/>
      <c r="Y7" s="316"/>
      <c r="Z7" s="316"/>
      <c r="AA7" s="316"/>
      <c r="AB7" s="316"/>
      <c r="AC7" s="316"/>
      <c r="AD7" s="316"/>
      <c r="AE7" s="316"/>
    </row>
    <row r="8" spans="2:31">
      <c r="B8" s="1678" t="s">
        <v>17</v>
      </c>
      <c r="C8" s="1679">
        <v>0.39</v>
      </c>
      <c r="D8" s="1764">
        <v>29.048801216142856</v>
      </c>
      <c r="E8" s="1764">
        <v>0</v>
      </c>
      <c r="F8" s="1813">
        <v>29.048801216142856</v>
      </c>
      <c r="G8" s="1312"/>
      <c r="H8" s="1678" t="s">
        <v>18</v>
      </c>
      <c r="I8" s="1679">
        <v>0.5</v>
      </c>
      <c r="J8" s="1687">
        <v>1.9212203302747253</v>
      </c>
      <c r="K8" s="1687">
        <v>2.7985878571428571</v>
      </c>
      <c r="L8" s="1688">
        <v>4.7198081874175823</v>
      </c>
      <c r="M8" s="316"/>
      <c r="N8" s="316"/>
      <c r="O8" s="316"/>
      <c r="P8" s="316"/>
      <c r="Q8" s="316"/>
      <c r="R8" s="316"/>
      <c r="S8" s="316"/>
      <c r="T8" s="316"/>
      <c r="U8" s="316"/>
      <c r="V8" s="316"/>
      <c r="W8" s="316"/>
      <c r="X8" s="316"/>
      <c r="Y8" s="316"/>
      <c r="Z8" s="316"/>
      <c r="AA8" s="316"/>
      <c r="AB8" s="316"/>
      <c r="AC8" s="316"/>
      <c r="AD8" s="316"/>
      <c r="AE8" s="316"/>
    </row>
    <row r="9" spans="2:31">
      <c r="B9" s="1678" t="s">
        <v>19</v>
      </c>
      <c r="C9" s="1679">
        <v>0.74660000000000004</v>
      </c>
      <c r="D9" s="1764">
        <v>0</v>
      </c>
      <c r="E9" s="1764">
        <v>0</v>
      </c>
      <c r="F9" s="1813">
        <v>0</v>
      </c>
      <c r="G9" s="1312"/>
      <c r="H9" s="1678" t="s">
        <v>20</v>
      </c>
      <c r="I9" s="1679">
        <v>0.41470000000000001</v>
      </c>
      <c r="J9" s="1687">
        <v>7.3323109578571435</v>
      </c>
      <c r="K9" s="1687">
        <v>0.88853417582417582</v>
      </c>
      <c r="L9" s="1688">
        <v>8.2208451336813191</v>
      </c>
      <c r="M9" s="316"/>
      <c r="N9" s="316"/>
      <c r="O9" s="316"/>
      <c r="P9" s="316"/>
      <c r="Q9" s="316"/>
      <c r="R9" s="316"/>
      <c r="S9" s="316"/>
      <c r="T9" s="316"/>
      <c r="U9" s="316"/>
      <c r="V9" s="316"/>
      <c r="W9" s="316"/>
      <c r="X9" s="316"/>
      <c r="Y9" s="316"/>
      <c r="Z9" s="316"/>
      <c r="AA9" s="316"/>
      <c r="AB9" s="316"/>
      <c r="AC9" s="316"/>
      <c r="AD9" s="316"/>
      <c r="AE9" s="316"/>
    </row>
    <row r="10" spans="2:31">
      <c r="B10" s="1678" t="s">
        <v>21</v>
      </c>
      <c r="C10" s="1679">
        <v>0.7</v>
      </c>
      <c r="D10" s="1764">
        <v>0</v>
      </c>
      <c r="E10" s="1764">
        <v>0</v>
      </c>
      <c r="F10" s="1813">
        <v>0</v>
      </c>
      <c r="G10" s="1312"/>
      <c r="H10" s="1678" t="s">
        <v>22</v>
      </c>
      <c r="I10" s="1679">
        <v>0.33</v>
      </c>
      <c r="J10" s="1687">
        <v>4.024044801508786E-2</v>
      </c>
      <c r="K10" s="1687">
        <v>0.43413475824175823</v>
      </c>
      <c r="L10" s="1688">
        <v>0.47437520625684609</v>
      </c>
      <c r="M10" s="316"/>
      <c r="N10" s="316"/>
      <c r="O10" s="316"/>
      <c r="P10" s="316"/>
      <c r="Q10" s="316"/>
      <c r="R10" s="316"/>
      <c r="S10" s="316"/>
      <c r="T10" s="316"/>
      <c r="U10" s="316"/>
      <c r="V10" s="316"/>
      <c r="W10" s="316"/>
      <c r="X10" s="316"/>
      <c r="Y10" s="316"/>
      <c r="Z10" s="316"/>
      <c r="AA10" s="316"/>
      <c r="AB10" s="316"/>
      <c r="AC10" s="316"/>
      <c r="AD10" s="316"/>
      <c r="AE10" s="316"/>
    </row>
    <row r="11" spans="2:31">
      <c r="B11" s="1678" t="s">
        <v>23</v>
      </c>
      <c r="C11" s="1679">
        <v>0.45</v>
      </c>
      <c r="D11" s="1764">
        <v>6.4645568658791293</v>
      </c>
      <c r="E11" s="1764">
        <v>7.3157521208791207</v>
      </c>
      <c r="F11" s="1813">
        <v>13.78030898675825</v>
      </c>
      <c r="G11" s="1312"/>
      <c r="H11" s="1678" t="s">
        <v>24</v>
      </c>
      <c r="I11" s="1679">
        <v>0.2535</v>
      </c>
      <c r="J11" s="1687">
        <v>0.73129890109889928</v>
      </c>
      <c r="K11" s="1687">
        <v>21.676326428571429</v>
      </c>
      <c r="L11" s="1688">
        <v>22.407625329670328</v>
      </c>
      <c r="M11" s="316"/>
      <c r="N11" s="316"/>
      <c r="O11" s="316"/>
      <c r="P11" s="316"/>
      <c r="Q11" s="316"/>
      <c r="R11" s="316"/>
      <c r="S11" s="316"/>
      <c r="T11" s="316"/>
      <c r="U11" s="316"/>
      <c r="V11" s="316"/>
      <c r="W11" s="316"/>
      <c r="X11" s="316"/>
      <c r="Y11" s="316"/>
      <c r="Z11" s="316"/>
      <c r="AA11" s="316"/>
      <c r="AB11" s="316"/>
      <c r="AC11" s="316"/>
      <c r="AD11" s="316"/>
      <c r="AE11" s="316"/>
    </row>
    <row r="12" spans="2:31">
      <c r="B12" s="1678" t="s">
        <v>25</v>
      </c>
      <c r="C12" s="1679">
        <v>0.49199999999999999</v>
      </c>
      <c r="D12" s="1764">
        <v>0</v>
      </c>
      <c r="E12" s="1764">
        <v>0</v>
      </c>
      <c r="F12" s="1813">
        <v>0</v>
      </c>
      <c r="G12" s="1312"/>
      <c r="H12" s="1678" t="s">
        <v>26</v>
      </c>
      <c r="I12" s="1679">
        <v>0.36170000000000002</v>
      </c>
      <c r="J12" s="1687">
        <v>10.583192698252745</v>
      </c>
      <c r="K12" s="1687">
        <v>37.918265241758242</v>
      </c>
      <c r="L12" s="1688">
        <v>48.501457940010987</v>
      </c>
      <c r="M12" s="316"/>
      <c r="N12" s="316"/>
      <c r="O12" s="316"/>
      <c r="P12" s="316"/>
      <c r="Q12" s="316"/>
      <c r="R12" s="316"/>
      <c r="S12" s="316"/>
      <c r="T12" s="316"/>
      <c r="U12" s="316"/>
      <c r="V12" s="316"/>
      <c r="W12" s="316"/>
      <c r="X12" s="316"/>
      <c r="Y12" s="316"/>
      <c r="Z12" s="316"/>
      <c r="AA12" s="316"/>
      <c r="AB12" s="316"/>
      <c r="AC12" s="316"/>
      <c r="AD12" s="316"/>
      <c r="AE12" s="316"/>
    </row>
    <row r="13" spans="2:31" ht="13.5" thickBot="1">
      <c r="B13" s="1678" t="s">
        <v>27</v>
      </c>
      <c r="C13" s="1679">
        <v>0.58699999999999997</v>
      </c>
      <c r="D13" s="1764">
        <v>5.0939082536263705</v>
      </c>
      <c r="E13" s="1764">
        <v>31.840857219780222</v>
      </c>
      <c r="F13" s="1813">
        <v>36.934765473406593</v>
      </c>
      <c r="G13" s="1312"/>
      <c r="H13" s="1912" t="s">
        <v>28</v>
      </c>
      <c r="I13" s="1913">
        <v>0.3</v>
      </c>
      <c r="J13" s="1916">
        <v>-8.9304175824175824E-2</v>
      </c>
      <c r="K13" s="1916">
        <v>1.740020879120879E-2</v>
      </c>
      <c r="L13" s="1917">
        <v>-7.1903967032967031E-2</v>
      </c>
      <c r="M13" s="316"/>
      <c r="N13" s="1922"/>
      <c r="O13" s="1923"/>
      <c r="P13" s="1923">
        <v>1358.9234315821368</v>
      </c>
      <c r="Q13" s="316"/>
      <c r="R13" s="316"/>
      <c r="S13" s="316"/>
      <c r="T13" s="316"/>
      <c r="U13" s="316"/>
      <c r="V13" s="316"/>
      <c r="W13" s="316"/>
      <c r="X13" s="316"/>
      <c r="Y13" s="316"/>
      <c r="Z13" s="316"/>
      <c r="AA13" s="316"/>
      <c r="AB13" s="316"/>
      <c r="AC13" s="316"/>
      <c r="AD13" s="316"/>
      <c r="AE13" s="316"/>
    </row>
    <row r="14" spans="2:31">
      <c r="B14" s="1678" t="s">
        <v>29</v>
      </c>
      <c r="C14" s="1679">
        <v>0.36609999999999998</v>
      </c>
      <c r="D14" s="1764">
        <v>10.056114579385154</v>
      </c>
      <c r="E14" s="1764">
        <v>0</v>
      </c>
      <c r="F14" s="1813">
        <v>10.056114579385154</v>
      </c>
      <c r="G14" s="1312"/>
      <c r="H14" s="1918" t="s">
        <v>30</v>
      </c>
      <c r="I14" s="1919"/>
      <c r="J14" s="1920">
        <v>27.581661467366732</v>
      </c>
      <c r="K14" s="1920">
        <v>63.733248670329672</v>
      </c>
      <c r="L14" s="1921">
        <v>91.314910137696401</v>
      </c>
      <c r="M14" s="316"/>
      <c r="O14" s="316"/>
      <c r="P14" s="316"/>
      <c r="Q14" s="316"/>
      <c r="R14" s="316"/>
      <c r="S14" s="316"/>
      <c r="T14" s="316"/>
      <c r="U14" s="316"/>
      <c r="V14" s="316"/>
      <c r="W14" s="316"/>
      <c r="X14" s="316"/>
      <c r="Y14" s="316"/>
      <c r="Z14" s="316"/>
      <c r="AA14" s="316"/>
      <c r="AB14" s="316"/>
      <c r="AC14" s="316"/>
      <c r="AD14" s="316"/>
      <c r="AE14" s="316"/>
    </row>
    <row r="15" spans="2:31" ht="13.5" thickBot="1">
      <c r="B15" s="1678" t="s">
        <v>31</v>
      </c>
      <c r="C15" s="1679">
        <v>0.36</v>
      </c>
      <c r="D15" s="1764">
        <v>4.6008125165384612</v>
      </c>
      <c r="E15" s="1764">
        <v>4.4064319230769229</v>
      </c>
      <c r="F15" s="1813">
        <v>9.0072444396153841</v>
      </c>
      <c r="G15" s="1599"/>
      <c r="H15" s="1819" t="s">
        <v>32</v>
      </c>
      <c r="I15" s="1820"/>
      <c r="J15" s="1821">
        <v>655.24619729802828</v>
      </c>
      <c r="K15" s="1821">
        <v>703.67723428410841</v>
      </c>
      <c r="L15" s="1822">
        <v>1358.9234315821368</v>
      </c>
      <c r="M15" s="316"/>
      <c r="N15" s="316"/>
      <c r="O15" s="316"/>
      <c r="P15" s="316"/>
      <c r="Q15" s="316"/>
      <c r="R15" s="316"/>
      <c r="S15" s="316"/>
      <c r="T15" s="316"/>
      <c r="U15" s="316"/>
      <c r="V15" s="316"/>
      <c r="W15" s="316"/>
      <c r="X15" s="316"/>
      <c r="Y15" s="316"/>
      <c r="Z15" s="316"/>
      <c r="AA15" s="316"/>
      <c r="AB15" s="316"/>
      <c r="AC15" s="316"/>
      <c r="AD15" s="316"/>
      <c r="AE15" s="316"/>
    </row>
    <row r="16" spans="2:31">
      <c r="B16" s="1678" t="s">
        <v>33</v>
      </c>
      <c r="C16" s="1679">
        <v>0.51</v>
      </c>
      <c r="D16" s="1764">
        <v>33.136830044202824</v>
      </c>
      <c r="E16" s="1764">
        <v>54.134846362637361</v>
      </c>
      <c r="F16" s="1813">
        <v>87.271676406840186</v>
      </c>
      <c r="G16" s="1312"/>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row>
    <row r="17" spans="2:31">
      <c r="B17" s="1678" t="s">
        <v>34</v>
      </c>
      <c r="C17" s="1679">
        <v>0.62</v>
      </c>
      <c r="D17" s="1764">
        <v>0.24659027765934061</v>
      </c>
      <c r="E17" s="1764">
        <v>0.58480045054945062</v>
      </c>
      <c r="F17" s="1813">
        <v>0.83139072820879123</v>
      </c>
      <c r="G17" s="1312"/>
      <c r="H17" s="316"/>
      <c r="I17" s="316"/>
      <c r="J17" s="316"/>
      <c r="L17" s="316"/>
      <c r="M17" s="316"/>
      <c r="N17" s="316"/>
      <c r="O17" s="316"/>
      <c r="P17" s="316"/>
      <c r="Q17" s="316"/>
      <c r="R17" s="316"/>
      <c r="S17" s="316"/>
      <c r="T17" s="316"/>
      <c r="U17" s="316"/>
      <c r="V17" s="316"/>
      <c r="W17" s="316"/>
      <c r="X17" s="316"/>
      <c r="Y17" s="316"/>
      <c r="Z17" s="316"/>
      <c r="AA17" s="316"/>
      <c r="AB17" s="316"/>
      <c r="AC17" s="316"/>
      <c r="AD17" s="316"/>
      <c r="AE17" s="316"/>
    </row>
    <row r="18" spans="2:31" ht="11.25" customHeight="1">
      <c r="B18" s="1678" t="s">
        <v>35</v>
      </c>
      <c r="C18" s="1679" t="s">
        <v>36</v>
      </c>
      <c r="D18" s="1764">
        <v>14.539169801809681</v>
      </c>
      <c r="E18" s="1764">
        <v>19.278309120879118</v>
      </c>
      <c r="F18" s="1813">
        <v>33.8174789226888</v>
      </c>
      <c r="G18" s="1312"/>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row>
    <row r="19" spans="2:31" ht="13.5" thickBot="1">
      <c r="B19" s="1678" t="s">
        <v>37</v>
      </c>
      <c r="C19" s="1679" t="s">
        <v>38</v>
      </c>
      <c r="D19" s="1764">
        <v>12.613334111443782</v>
      </c>
      <c r="E19" s="1764">
        <v>8.9524373516483511</v>
      </c>
      <c r="F19" s="1813">
        <v>21.565771463092133</v>
      </c>
      <c r="G19" s="1312"/>
      <c r="H19" s="1433"/>
      <c r="I19" s="316"/>
      <c r="J19" s="1433"/>
      <c r="K19" s="316"/>
      <c r="L19" s="316"/>
      <c r="M19" s="316"/>
      <c r="N19" s="316"/>
      <c r="O19" s="316"/>
      <c r="P19" s="316"/>
      <c r="Q19" s="316"/>
      <c r="R19" s="316"/>
      <c r="S19" s="316"/>
      <c r="T19" s="316"/>
      <c r="U19" s="316"/>
      <c r="V19" s="316"/>
      <c r="W19" s="316"/>
      <c r="X19" s="316"/>
      <c r="Y19" s="316"/>
      <c r="Z19" s="316"/>
      <c r="AA19" s="316"/>
      <c r="AB19" s="316"/>
      <c r="AC19" s="316"/>
      <c r="AD19" s="316"/>
      <c r="AE19" s="316"/>
    </row>
    <row r="20" spans="2:31">
      <c r="B20" s="1678" t="s">
        <v>39</v>
      </c>
      <c r="C20" s="1679">
        <v>0.42499999999999999</v>
      </c>
      <c r="D20" s="1764">
        <v>4.1444541050659334</v>
      </c>
      <c r="E20" s="1764">
        <v>0.47396912087912085</v>
      </c>
      <c r="F20" s="1813">
        <v>4.6184232259450546</v>
      </c>
      <c r="G20" s="1312"/>
      <c r="H20" s="1945" t="s">
        <v>40</v>
      </c>
      <c r="I20" s="1946"/>
      <c r="J20" s="1946"/>
      <c r="K20" s="1762"/>
      <c r="L20" s="316"/>
      <c r="M20" s="316"/>
      <c r="N20" s="316"/>
      <c r="O20" s="316"/>
      <c r="P20" s="316"/>
      <c r="Q20" s="316"/>
      <c r="R20" s="316"/>
      <c r="S20" s="316"/>
      <c r="T20" s="316"/>
      <c r="U20" s="316"/>
      <c r="V20" s="316"/>
      <c r="W20" s="316"/>
      <c r="X20" s="316"/>
      <c r="Y20" s="316"/>
      <c r="Z20" s="316"/>
      <c r="AA20" s="316"/>
      <c r="AB20" s="316"/>
      <c r="AC20" s="316"/>
      <c r="AD20" s="316"/>
      <c r="AE20" s="316"/>
    </row>
    <row r="21" spans="2:31">
      <c r="B21" s="1678" t="s">
        <v>41</v>
      </c>
      <c r="C21" s="1679" t="s">
        <v>42</v>
      </c>
      <c r="D21" s="1814">
        <v>30.230514705853079</v>
      </c>
      <c r="E21" s="1764">
        <v>0</v>
      </c>
      <c r="F21" s="1815">
        <v>30.230514705853079</v>
      </c>
      <c r="G21" s="1312"/>
      <c r="H21" s="1760" t="s">
        <v>43</v>
      </c>
      <c r="I21" s="1761"/>
      <c r="J21" s="1761"/>
      <c r="K21" s="1757"/>
      <c r="L21" s="316"/>
      <c r="M21" s="316"/>
      <c r="N21" s="316"/>
      <c r="O21" s="316"/>
      <c r="P21" s="316"/>
      <c r="Q21" s="316"/>
      <c r="R21" s="316"/>
      <c r="S21" s="316"/>
      <c r="T21" s="316"/>
      <c r="U21" s="316"/>
      <c r="V21" s="316"/>
      <c r="W21" s="316"/>
      <c r="X21" s="316"/>
      <c r="Y21" s="316"/>
      <c r="Z21" s="316"/>
      <c r="AA21" s="316"/>
      <c r="AB21" s="316"/>
      <c r="AC21" s="316"/>
      <c r="AD21" s="316"/>
      <c r="AE21" s="316"/>
    </row>
    <row r="22" spans="2:31">
      <c r="B22" s="1678" t="s">
        <v>44</v>
      </c>
      <c r="C22" s="1679">
        <v>0.42630000000000001</v>
      </c>
      <c r="D22" s="1764">
        <v>307.10259995612978</v>
      </c>
      <c r="E22" s="1764">
        <v>12.207169923076922</v>
      </c>
      <c r="F22" s="1813">
        <v>319.30976987920673</v>
      </c>
      <c r="G22" s="1312"/>
      <c r="H22" s="1758" t="s">
        <v>45</v>
      </c>
      <c r="I22" s="316"/>
      <c r="J22" s="1590"/>
      <c r="K22" s="1757"/>
      <c r="L22" s="316"/>
      <c r="M22" s="316"/>
      <c r="N22" s="316"/>
      <c r="O22" s="316"/>
      <c r="P22" s="316"/>
      <c r="Q22" s="316"/>
      <c r="R22" s="316"/>
      <c r="S22" s="316"/>
      <c r="T22" s="316"/>
      <c r="U22" s="316"/>
      <c r="V22" s="316"/>
      <c r="W22" s="316"/>
      <c r="X22" s="316"/>
      <c r="Y22" s="316"/>
      <c r="Z22" s="316"/>
      <c r="AA22" s="316"/>
      <c r="AB22" s="316"/>
      <c r="AC22" s="316"/>
      <c r="AD22" s="316"/>
      <c r="AE22" s="316"/>
    </row>
    <row r="23" spans="2:31">
      <c r="B23" s="1678" t="s">
        <v>46</v>
      </c>
      <c r="C23" s="1679">
        <v>0.54820000000000002</v>
      </c>
      <c r="D23" s="1764">
        <v>6.2399227813895166</v>
      </c>
      <c r="E23" s="1764">
        <v>10.003746142857143</v>
      </c>
      <c r="F23" s="1813">
        <v>16.243668924246659</v>
      </c>
      <c r="G23" s="1312"/>
      <c r="H23" s="1637"/>
      <c r="J23" s="316"/>
      <c r="K23" s="659"/>
      <c r="L23" s="316"/>
      <c r="M23" s="316"/>
      <c r="N23" s="316"/>
      <c r="O23" s="316"/>
      <c r="P23" s="316"/>
      <c r="Q23" s="316"/>
      <c r="R23" s="316"/>
      <c r="S23" s="316"/>
      <c r="T23" s="316"/>
      <c r="U23" s="316"/>
      <c r="V23" s="316"/>
      <c r="W23" s="316"/>
      <c r="X23" s="316"/>
      <c r="Y23" s="316"/>
      <c r="Z23" s="316"/>
      <c r="AA23" s="316"/>
      <c r="AB23" s="316"/>
      <c r="AC23" s="316"/>
      <c r="AD23" s="316"/>
      <c r="AE23" s="316"/>
    </row>
    <row r="24" spans="2:31" ht="12.75" customHeight="1" thickBot="1">
      <c r="B24" s="1678" t="s">
        <v>47</v>
      </c>
      <c r="C24" s="1679">
        <v>0.39550000000000002</v>
      </c>
      <c r="D24" s="1764">
        <v>2.9261273447327341</v>
      </c>
      <c r="E24" s="1764">
        <v>15.606978868131868</v>
      </c>
      <c r="F24" s="1813">
        <v>18.533106212864602</v>
      </c>
      <c r="G24" s="1312"/>
      <c r="H24" s="1639"/>
      <c r="I24" s="1640"/>
      <c r="J24" s="1640"/>
      <c r="K24" s="1759"/>
      <c r="L24" s="316"/>
      <c r="M24" s="316"/>
      <c r="N24" s="316"/>
      <c r="O24" s="316"/>
      <c r="P24" s="316"/>
      <c r="Q24" s="316"/>
      <c r="R24" s="316"/>
      <c r="S24" s="316"/>
      <c r="T24" s="316"/>
      <c r="U24" s="316"/>
      <c r="V24" s="316"/>
      <c r="W24" s="316"/>
      <c r="X24" s="316"/>
      <c r="Y24" s="316"/>
      <c r="Z24" s="316"/>
      <c r="AA24" s="316"/>
      <c r="AB24" s="316"/>
      <c r="AC24" s="316"/>
      <c r="AD24" s="316"/>
      <c r="AE24" s="316"/>
    </row>
    <row r="25" spans="2:31">
      <c r="B25" s="1678" t="s">
        <v>48</v>
      </c>
      <c r="C25" s="1679">
        <v>0.51</v>
      </c>
      <c r="D25" s="1764">
        <v>8.1157644183551216</v>
      </c>
      <c r="E25" s="1764">
        <v>13.238884417582417</v>
      </c>
      <c r="F25" s="1813">
        <v>21.354648835937539</v>
      </c>
      <c r="G25" s="1312"/>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row>
    <row r="26" spans="2:31">
      <c r="B26" s="1678" t="s">
        <v>49</v>
      </c>
      <c r="C26" s="1679">
        <v>0.43969999999999998</v>
      </c>
      <c r="D26" s="1764">
        <v>2.5721039916561432</v>
      </c>
      <c r="E26" s="1764">
        <v>6.4047439120879117</v>
      </c>
      <c r="F26" s="1813">
        <v>8.9768479037440549</v>
      </c>
      <c r="G26" s="1312"/>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row>
    <row r="27" spans="2:31">
      <c r="B27" s="1678" t="s">
        <v>50</v>
      </c>
      <c r="C27" s="1679">
        <v>0.64</v>
      </c>
      <c r="D27" s="1764">
        <v>1.8635332621385499</v>
      </c>
      <c r="E27" s="1764">
        <v>0.56134427472527471</v>
      </c>
      <c r="F27" s="1813">
        <v>2.4248775368638245</v>
      </c>
      <c r="G27" s="1312"/>
      <c r="H27" s="491"/>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row>
    <row r="28" spans="2:31">
      <c r="B28" s="1678" t="s">
        <v>51</v>
      </c>
      <c r="C28" s="1679">
        <v>0.27500000000000002</v>
      </c>
      <c r="D28" s="1764">
        <v>1.7818025355714289</v>
      </c>
      <c r="E28" s="1764">
        <v>4.4163056263736262</v>
      </c>
      <c r="F28" s="1813">
        <v>6.1981081619450551</v>
      </c>
      <c r="G28" s="1312"/>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row>
    <row r="29" spans="2:31">
      <c r="B29" s="1678" t="s">
        <v>52</v>
      </c>
      <c r="C29" s="1679">
        <v>0.39100000000000001</v>
      </c>
      <c r="D29" s="1764">
        <v>0.40464921656214287</v>
      </c>
      <c r="E29" s="1764">
        <v>0.49093235164835164</v>
      </c>
      <c r="F29" s="1813">
        <v>0.89558156821049451</v>
      </c>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row>
    <row r="30" spans="2:31">
      <c r="B30" s="1678" t="s">
        <v>53</v>
      </c>
      <c r="C30" s="1679">
        <v>0.49299999999999999</v>
      </c>
      <c r="D30" s="1764">
        <v>29.328866968224773</v>
      </c>
      <c r="E30" s="1764">
        <v>68.006721109890108</v>
      </c>
      <c r="F30" s="1813">
        <v>97.335588078114881</v>
      </c>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row>
    <row r="31" spans="2:31">
      <c r="B31" s="1678" t="s">
        <v>54</v>
      </c>
      <c r="C31" s="1679">
        <v>0.6</v>
      </c>
      <c r="D31" s="1764">
        <v>0.62847842075824167</v>
      </c>
      <c r="E31" s="1764">
        <v>0.33095429670329674</v>
      </c>
      <c r="F31" s="1813">
        <v>0.95943271746153846</v>
      </c>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row>
    <row r="32" spans="2:31">
      <c r="B32" s="1678" t="s">
        <v>55</v>
      </c>
      <c r="C32" s="1679">
        <v>0.58350000000000002</v>
      </c>
      <c r="D32" s="1764">
        <v>0.77060157902197801</v>
      </c>
      <c r="E32" s="1764">
        <v>4.5091881318681315</v>
      </c>
      <c r="F32" s="1813">
        <v>5.2797897108901095</v>
      </c>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row>
    <row r="33" spans="2:31">
      <c r="B33" s="1678" t="s">
        <v>56</v>
      </c>
      <c r="C33" s="1679">
        <v>0.59599999999999997</v>
      </c>
      <c r="D33" s="1764">
        <v>0.13684763849450554</v>
      </c>
      <c r="E33" s="1764">
        <v>0.94485960439560446</v>
      </c>
      <c r="F33" s="1813">
        <v>1.08170724289011</v>
      </c>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row>
    <row r="34" spans="2:31">
      <c r="B34" s="1678" t="s">
        <v>57</v>
      </c>
      <c r="C34" s="1679">
        <v>0.33279999999999998</v>
      </c>
      <c r="D34" s="1764">
        <v>30.766469970977361</v>
      </c>
      <c r="E34" s="1764">
        <v>0</v>
      </c>
      <c r="F34" s="1813">
        <v>30.766469970977361</v>
      </c>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row>
    <row r="35" spans="2:31">
      <c r="B35" s="1678" t="s">
        <v>58</v>
      </c>
      <c r="C35" s="1679">
        <v>0.3679</v>
      </c>
      <c r="D35" s="1764">
        <v>1.6726038259154716</v>
      </c>
      <c r="E35" s="1764">
        <v>9.0802821522404074</v>
      </c>
      <c r="F35" s="1813">
        <v>10.752885978155879</v>
      </c>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row>
    <row r="36" spans="2:31">
      <c r="B36" s="1678" t="s">
        <v>59</v>
      </c>
      <c r="C36" s="1679">
        <v>0.4017</v>
      </c>
      <c r="D36" s="1764">
        <v>6.7967863405917592</v>
      </c>
      <c r="E36" s="1764">
        <v>3.6489981978021975</v>
      </c>
      <c r="F36" s="1813">
        <v>10.445784538393957</v>
      </c>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row>
    <row r="37" spans="2:31">
      <c r="B37" s="1678" t="s">
        <v>60</v>
      </c>
      <c r="C37" s="1679">
        <v>0.17</v>
      </c>
      <c r="D37" s="1764">
        <v>0.91640149295258266</v>
      </c>
      <c r="E37" s="1764">
        <v>6.0408604395604394E-2</v>
      </c>
      <c r="F37" s="1813">
        <v>0.97681009734818702</v>
      </c>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row>
    <row r="38" spans="2:31">
      <c r="B38" s="1678" t="s">
        <v>61</v>
      </c>
      <c r="C38" s="1679">
        <v>0.29249999999999998</v>
      </c>
      <c r="D38" s="1764">
        <v>2.307635386064308</v>
      </c>
      <c r="E38" s="1764">
        <v>0.96932596703296703</v>
      </c>
      <c r="F38" s="1813">
        <v>3.276961353097275</v>
      </c>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row>
    <row r="39" spans="2:31">
      <c r="B39" s="1678" t="s">
        <v>62</v>
      </c>
      <c r="C39" s="1679">
        <v>0.56999999999999995</v>
      </c>
      <c r="D39" s="1764">
        <v>4.1873108749120878</v>
      </c>
      <c r="E39" s="1764">
        <v>0</v>
      </c>
      <c r="F39" s="1813">
        <v>4.1873108749120878</v>
      </c>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row>
    <row r="40" spans="2:31">
      <c r="B40" s="1678" t="s">
        <v>63</v>
      </c>
      <c r="C40" s="1679">
        <v>0.28029999999999999</v>
      </c>
      <c r="D40" s="1764">
        <v>0.30916287783289009</v>
      </c>
      <c r="E40" s="1764">
        <v>0</v>
      </c>
      <c r="F40" s="1813">
        <v>0.30916287783289009</v>
      </c>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row>
    <row r="41" spans="2:31">
      <c r="B41" s="1678" t="s">
        <v>64</v>
      </c>
      <c r="C41" s="1679">
        <v>0.41499999999999998</v>
      </c>
      <c r="D41" s="1764">
        <v>6.3281020921717035</v>
      </c>
      <c r="E41" s="1764">
        <v>0.60985496703296704</v>
      </c>
      <c r="F41" s="1813">
        <v>6.9379570592046704</v>
      </c>
      <c r="G41" s="491"/>
      <c r="H41" s="316"/>
      <c r="I41" s="316"/>
      <c r="J41" s="491"/>
      <c r="K41" s="316"/>
      <c r="L41" s="316"/>
      <c r="M41" s="316"/>
      <c r="N41" s="316"/>
      <c r="O41" s="316"/>
      <c r="P41" s="316"/>
      <c r="Q41" s="316"/>
      <c r="R41" s="316"/>
      <c r="S41" s="316"/>
      <c r="T41" s="316"/>
      <c r="U41" s="316"/>
      <c r="V41" s="316"/>
      <c r="W41" s="316"/>
      <c r="X41" s="316"/>
      <c r="Y41" s="316"/>
      <c r="Z41" s="316"/>
      <c r="AA41" s="316"/>
      <c r="AB41" s="316"/>
      <c r="AC41" s="316"/>
      <c r="AD41" s="316"/>
      <c r="AE41" s="316"/>
    </row>
    <row r="42" spans="2:31">
      <c r="B42" s="1678" t="s">
        <v>65</v>
      </c>
      <c r="C42" s="1679">
        <v>0.59099999999999997</v>
      </c>
      <c r="D42" s="1764">
        <v>9.3421888170617464</v>
      </c>
      <c r="E42" s="1764">
        <v>0</v>
      </c>
      <c r="F42" s="1813">
        <v>9.3421888170617464</v>
      </c>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row>
    <row r="43" spans="2:31">
      <c r="B43" s="1678" t="s">
        <v>66</v>
      </c>
      <c r="C43" s="1679">
        <v>0.30549999999999999</v>
      </c>
      <c r="D43" s="1764">
        <v>5.7702905993599813</v>
      </c>
      <c r="E43" s="1764">
        <v>198.96843357142859</v>
      </c>
      <c r="F43" s="1813">
        <v>204.73872417078857</v>
      </c>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row>
    <row r="44" spans="2:31">
      <c r="B44" s="1678" t="s">
        <v>67</v>
      </c>
      <c r="C44" s="1679">
        <v>0.30549999999999999</v>
      </c>
      <c r="D44" s="1764">
        <v>7.8094438619984174</v>
      </c>
      <c r="E44" s="1764">
        <v>0</v>
      </c>
      <c r="F44" s="1813">
        <v>7.8094438619984174</v>
      </c>
      <c r="G44" s="491"/>
      <c r="H44" s="316"/>
      <c r="I44" s="316"/>
      <c r="J44" s="491"/>
      <c r="K44" s="316"/>
      <c r="L44" s="316"/>
      <c r="M44" s="316"/>
      <c r="N44" s="316"/>
      <c r="O44" s="316"/>
      <c r="P44" s="316"/>
      <c r="Q44" s="316"/>
      <c r="R44" s="316"/>
      <c r="S44" s="316"/>
      <c r="T44" s="316"/>
      <c r="U44" s="316"/>
      <c r="V44" s="316"/>
      <c r="W44" s="316"/>
      <c r="X44" s="316"/>
      <c r="Y44" s="316"/>
      <c r="Z44" s="316"/>
      <c r="AA44" s="316"/>
      <c r="AB44" s="316"/>
      <c r="AC44" s="316"/>
      <c r="AD44" s="316"/>
      <c r="AE44" s="316"/>
    </row>
    <row r="45" spans="2:31">
      <c r="B45" s="1678" t="s">
        <v>68</v>
      </c>
      <c r="C45" s="1679">
        <v>0.5</v>
      </c>
      <c r="D45" s="1764">
        <v>0.24894501997339535</v>
      </c>
      <c r="E45" s="1764">
        <v>2.4601698901098903</v>
      </c>
      <c r="F45" s="1813">
        <v>2.7091149100832856</v>
      </c>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row>
    <row r="46" spans="2:31">
      <c r="B46" s="1678" t="s">
        <v>69</v>
      </c>
      <c r="C46" s="1816" t="s">
        <v>70</v>
      </c>
      <c r="D46" s="1764">
        <v>6.3185035022914953</v>
      </c>
      <c r="E46" s="1764">
        <v>19.00257632967033</v>
      </c>
      <c r="F46" s="1813">
        <v>25.321079831961825</v>
      </c>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row>
    <row r="47" spans="2:31">
      <c r="B47" s="1678" t="s">
        <v>71</v>
      </c>
      <c r="C47" s="1679">
        <v>0.63949999999999996</v>
      </c>
      <c r="D47" s="1764">
        <v>0.21877742306403294</v>
      </c>
      <c r="E47" s="1764">
        <v>0</v>
      </c>
      <c r="F47" s="1813">
        <v>0.21877742306403294</v>
      </c>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row>
    <row r="48" spans="2:31">
      <c r="B48" s="1678" t="s">
        <v>72</v>
      </c>
      <c r="C48" s="1679">
        <v>0.38440000000000002</v>
      </c>
      <c r="D48" s="1764">
        <v>0.18778097618216483</v>
      </c>
      <c r="E48" s="1764">
        <v>0.14387054945054945</v>
      </c>
      <c r="F48" s="1813">
        <v>0.33165152563271427</v>
      </c>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row>
    <row r="49" spans="2:31">
      <c r="B49" s="1678" t="s">
        <v>73</v>
      </c>
      <c r="C49" s="1679">
        <v>0.66779999999999995</v>
      </c>
      <c r="D49" s="1764">
        <v>0.84600754750526352</v>
      </c>
      <c r="E49" s="1764">
        <v>5.9712793406593407</v>
      </c>
      <c r="F49" s="1813">
        <v>6.8172868881646043</v>
      </c>
      <c r="G49" s="1482"/>
      <c r="H49" s="1341"/>
      <c r="I49" s="316"/>
      <c r="J49" s="1341"/>
      <c r="K49" s="316"/>
      <c r="L49" s="1341"/>
      <c r="M49" s="316"/>
      <c r="N49" s="316"/>
      <c r="O49" s="316"/>
      <c r="P49" s="316"/>
      <c r="Q49" s="316"/>
      <c r="R49" s="316"/>
      <c r="S49" s="316"/>
      <c r="T49" s="316"/>
      <c r="U49" s="316"/>
      <c r="V49" s="316"/>
      <c r="W49" s="316"/>
      <c r="X49" s="316"/>
      <c r="Y49" s="316"/>
      <c r="Z49" s="316"/>
      <c r="AA49" s="316"/>
      <c r="AB49" s="316"/>
      <c r="AC49" s="316"/>
      <c r="AD49" s="316"/>
      <c r="AE49" s="316"/>
    </row>
    <row r="50" spans="2:31">
      <c r="B50" s="1678" t="s">
        <v>74</v>
      </c>
      <c r="C50" s="1679">
        <v>0.41499999999999998</v>
      </c>
      <c r="D50" s="1764">
        <v>5.642357006791209</v>
      </c>
      <c r="E50" s="1764">
        <v>0</v>
      </c>
      <c r="F50" s="1813">
        <v>5.642357006791209</v>
      </c>
      <c r="G50" s="1482"/>
      <c r="H50" s="1341"/>
      <c r="I50" s="316"/>
      <c r="J50" s="1341"/>
      <c r="K50" s="316"/>
      <c r="L50" s="1341"/>
      <c r="M50" s="316"/>
      <c r="N50" s="316"/>
      <c r="O50" s="316"/>
      <c r="P50" s="316"/>
      <c r="Q50" s="1490"/>
      <c r="R50" s="316"/>
      <c r="S50" s="316"/>
      <c r="T50" s="316"/>
      <c r="U50" s="316"/>
      <c r="V50" s="316"/>
      <c r="W50" s="316"/>
      <c r="X50" s="316"/>
      <c r="Y50" s="316"/>
      <c r="Z50" s="316"/>
      <c r="AA50" s="316"/>
      <c r="AB50" s="316"/>
      <c r="AC50" s="316"/>
      <c r="AD50" s="316"/>
      <c r="AE50" s="316"/>
    </row>
    <row r="51" spans="2:31">
      <c r="B51" s="1678" t="s">
        <v>75</v>
      </c>
      <c r="C51" s="1679">
        <v>0.53200000000000003</v>
      </c>
      <c r="D51" s="1764">
        <v>10.99045246850315</v>
      </c>
      <c r="E51" s="1764">
        <v>47.784407000000002</v>
      </c>
      <c r="F51" s="1813">
        <v>58.774859468503152</v>
      </c>
      <c r="G51" s="1482"/>
      <c r="H51" s="1341"/>
      <c r="I51" s="316"/>
      <c r="J51" s="1341"/>
      <c r="K51" s="316"/>
      <c r="L51" s="1341"/>
      <c r="M51" s="316"/>
      <c r="N51" s="316"/>
      <c r="O51" s="316"/>
      <c r="P51" s="316"/>
      <c r="Q51" s="1490"/>
      <c r="R51" s="316"/>
      <c r="S51" s="316"/>
      <c r="T51" s="316"/>
      <c r="U51" s="316"/>
      <c r="V51" s="316"/>
      <c r="W51" s="316"/>
      <c r="X51" s="316"/>
      <c r="Y51" s="316"/>
      <c r="Z51" s="316"/>
      <c r="AA51" s="316"/>
      <c r="AB51" s="316"/>
      <c r="AC51" s="316"/>
      <c r="AD51" s="316"/>
      <c r="AE51" s="316"/>
    </row>
    <row r="52" spans="2:31" ht="13.5" thickBot="1">
      <c r="B52" s="1912" t="s">
        <v>76</v>
      </c>
      <c r="C52" s="1913">
        <v>0.35010000000000002</v>
      </c>
      <c r="D52" s="1914">
        <v>14.073243082034601</v>
      </c>
      <c r="E52" s="1914">
        <v>28.364993890109893</v>
      </c>
      <c r="F52" s="1915">
        <v>42.438236972144495</v>
      </c>
      <c r="G52" s="1482"/>
      <c r="H52" s="1341"/>
      <c r="I52" s="316"/>
      <c r="J52" s="1341"/>
      <c r="K52" s="316"/>
      <c r="L52" s="1341"/>
      <c r="M52" s="316"/>
      <c r="N52" s="316"/>
      <c r="O52" s="316"/>
      <c r="P52" s="316"/>
      <c r="Q52" s="1490"/>
      <c r="R52" s="316"/>
      <c r="S52" s="316"/>
      <c r="T52" s="316"/>
      <c r="U52" s="316"/>
      <c r="V52" s="316"/>
      <c r="W52" s="316"/>
      <c r="X52" s="316"/>
      <c r="Y52" s="316"/>
      <c r="Z52" s="316"/>
      <c r="AA52" s="316"/>
      <c r="AB52" s="316"/>
      <c r="AC52" s="316"/>
      <c r="AD52" s="316"/>
      <c r="AE52" s="316"/>
    </row>
    <row r="53" spans="2:31" ht="13.5" thickBot="1">
      <c r="B53" s="1819" t="s">
        <v>77</v>
      </c>
      <c r="C53" s="1910" t="s">
        <v>0</v>
      </c>
      <c r="D53" s="1911">
        <v>627.66453583066152</v>
      </c>
      <c r="E53" s="1911">
        <v>639.94398561377875</v>
      </c>
      <c r="F53" s="1911">
        <v>1267.6085214444404</v>
      </c>
      <c r="G53" s="1482"/>
      <c r="I53" s="316"/>
      <c r="J53" s="1341"/>
      <c r="K53" s="316"/>
      <c r="L53" s="1341"/>
      <c r="M53" s="316"/>
      <c r="N53" s="316"/>
      <c r="O53" s="316"/>
      <c r="P53" s="316"/>
      <c r="Q53" s="316"/>
      <c r="R53" s="316"/>
      <c r="S53" s="316"/>
      <c r="T53" s="316"/>
      <c r="U53" s="316"/>
      <c r="V53" s="316"/>
      <c r="W53" s="316"/>
      <c r="X53" s="316"/>
      <c r="Y53" s="316"/>
      <c r="Z53" s="316"/>
      <c r="AA53" s="316"/>
      <c r="AB53" s="316"/>
      <c r="AC53" s="316"/>
      <c r="AD53" s="316"/>
      <c r="AE53" s="316"/>
    </row>
    <row r="54" spans="2:31">
      <c r="B54" s="1770"/>
      <c r="C54" s="316"/>
      <c r="D54" s="316"/>
      <c r="E54" s="316"/>
      <c r="F54" s="316"/>
      <c r="G54" s="1484"/>
      <c r="H54" s="1482"/>
      <c r="I54" s="1488"/>
      <c r="J54" s="316"/>
      <c r="K54" s="316"/>
      <c r="L54" s="316"/>
      <c r="M54" s="316"/>
      <c r="N54" s="316"/>
      <c r="O54" s="316"/>
      <c r="P54" s="316"/>
      <c r="Q54" s="316"/>
      <c r="R54" s="316"/>
      <c r="S54" s="316"/>
      <c r="T54" s="316"/>
      <c r="U54" s="316"/>
      <c r="V54" s="316"/>
      <c r="W54" s="316"/>
      <c r="X54" s="316"/>
      <c r="Y54" s="316"/>
      <c r="Z54" s="316"/>
      <c r="AA54" s="316"/>
      <c r="AB54" s="316"/>
      <c r="AC54" s="316"/>
      <c r="AD54" s="316"/>
      <c r="AE54" s="316"/>
    </row>
    <row r="55" spans="2:31">
      <c r="B55" s="1829" t="s">
        <v>78</v>
      </c>
      <c r="C55" s="1483"/>
      <c r="D55" s="1484"/>
      <c r="E55" s="1484"/>
      <c r="F55" s="1484"/>
      <c r="G55" s="1484"/>
      <c r="H55" s="1485"/>
      <c r="I55" s="1488"/>
      <c r="J55" s="316"/>
      <c r="K55" s="316"/>
      <c r="L55" s="316"/>
      <c r="M55" s="316"/>
      <c r="N55" s="316"/>
      <c r="O55" s="1924"/>
      <c r="P55" s="1924"/>
      <c r="Q55" s="316"/>
      <c r="R55" s="316"/>
      <c r="S55" s="316"/>
      <c r="T55" s="316"/>
      <c r="U55" s="316"/>
      <c r="V55" s="316"/>
      <c r="W55" s="316"/>
      <c r="X55" s="316"/>
      <c r="Y55" s="316"/>
      <c r="Z55" s="316"/>
      <c r="AA55" s="316"/>
      <c r="AB55" s="316"/>
      <c r="AC55" s="316"/>
      <c r="AD55" s="316"/>
      <c r="AE55" s="316"/>
    </row>
    <row r="56" spans="2:31">
      <c r="B56" s="1481"/>
      <c r="C56" s="1483"/>
      <c r="D56" s="1484"/>
      <c r="E56" s="1484"/>
      <c r="F56" s="1484"/>
      <c r="G56" s="1484"/>
      <c r="H56" s="1341"/>
      <c r="I56" s="1486"/>
      <c r="J56" s="316"/>
      <c r="K56" s="316"/>
      <c r="L56" s="316"/>
      <c r="M56" s="316"/>
      <c r="N56" s="316"/>
      <c r="O56" s="1834"/>
      <c r="P56" s="1833"/>
      <c r="Q56" s="1341"/>
      <c r="T56" s="316"/>
      <c r="U56" s="316"/>
      <c r="V56" s="316"/>
      <c r="W56" s="316"/>
      <c r="X56" s="316"/>
      <c r="Y56" s="316"/>
      <c r="Z56" s="316"/>
      <c r="AA56" s="316"/>
      <c r="AB56" s="316"/>
      <c r="AC56" s="316"/>
      <c r="AD56" s="316"/>
      <c r="AE56" s="316"/>
    </row>
    <row r="57" spans="2:31" ht="13.5" thickBot="1">
      <c r="B57" s="1947"/>
      <c r="C57" s="1947"/>
      <c r="D57" s="1947"/>
      <c r="E57" s="1947"/>
      <c r="F57" s="1947"/>
      <c r="G57" s="316"/>
      <c r="H57" s="1486"/>
      <c r="I57" s="1485"/>
      <c r="J57" s="316"/>
      <c r="K57" s="316"/>
      <c r="L57" s="316"/>
      <c r="M57" s="316"/>
      <c r="N57" s="316"/>
      <c r="O57" s="1834"/>
      <c r="P57" s="1833"/>
      <c r="Q57" s="1341"/>
      <c r="S57" s="316"/>
      <c r="T57" s="316"/>
      <c r="U57" s="316"/>
      <c r="V57" s="316"/>
      <c r="W57" s="316"/>
      <c r="X57" s="316"/>
      <c r="Y57" s="316"/>
      <c r="Z57" s="316"/>
      <c r="AA57" s="316"/>
      <c r="AB57" s="316"/>
      <c r="AC57" s="316"/>
      <c r="AD57" s="316"/>
      <c r="AE57" s="316"/>
    </row>
    <row r="58" spans="2:31">
      <c r="B58" s="1937" t="s">
        <v>79</v>
      </c>
      <c r="C58" s="1938"/>
      <c r="D58" s="1938"/>
      <c r="E58" s="1938"/>
      <c r="F58" s="1938"/>
      <c r="G58" s="1939"/>
      <c r="H58" s="316"/>
      <c r="I58" s="1751" t="s">
        <v>80</v>
      </c>
      <c r="J58" s="1752"/>
      <c r="K58" s="1752"/>
      <c r="L58" s="1752"/>
      <c r="M58" s="1752"/>
      <c r="N58" s="1753"/>
      <c r="O58" s="1834"/>
      <c r="P58" s="1833"/>
      <c r="Q58" s="1341"/>
      <c r="S58" s="316"/>
      <c r="T58" s="316"/>
      <c r="U58" s="316"/>
      <c r="V58" s="316"/>
      <c r="W58" s="316"/>
      <c r="X58" s="316"/>
      <c r="Y58" s="316"/>
      <c r="Z58" s="316"/>
      <c r="AA58" s="316"/>
      <c r="AB58" s="316"/>
      <c r="AC58" s="316"/>
      <c r="AD58" s="316"/>
      <c r="AE58" s="316"/>
    </row>
    <row r="59" spans="2:31" ht="30" customHeight="1">
      <c r="B59" s="1860" t="s">
        <v>81</v>
      </c>
      <c r="C59" s="1861"/>
      <c r="D59" s="1861"/>
      <c r="E59" s="1861" t="s">
        <v>82</v>
      </c>
      <c r="F59" s="1861"/>
      <c r="G59" s="1862"/>
      <c r="H59" s="316"/>
      <c r="I59" s="1894" t="s">
        <v>83</v>
      </c>
      <c r="J59" s="1895" t="s">
        <v>84</v>
      </c>
      <c r="K59" s="1896" t="s">
        <v>85</v>
      </c>
      <c r="L59" s="1896" t="s">
        <v>86</v>
      </c>
      <c r="M59" s="1896" t="s">
        <v>11</v>
      </c>
      <c r="N59" s="1897" t="s">
        <v>12</v>
      </c>
      <c r="O59" s="1834"/>
      <c r="P59" s="1833"/>
      <c r="Q59" s="1303"/>
      <c r="S59" s="316"/>
      <c r="T59" s="316"/>
      <c r="U59" s="316"/>
      <c r="V59" s="316"/>
      <c r="W59" s="316"/>
      <c r="X59" s="316"/>
      <c r="Y59" s="316"/>
      <c r="Z59" s="316"/>
      <c r="AA59" s="316"/>
      <c r="AB59" s="316"/>
      <c r="AC59" s="316"/>
      <c r="AD59" s="316"/>
      <c r="AE59" s="316"/>
    </row>
    <row r="60" spans="2:31" ht="22.5" customHeight="1">
      <c r="B60" s="1860" t="s">
        <v>83</v>
      </c>
      <c r="C60" s="1861" t="s">
        <v>87</v>
      </c>
      <c r="D60" s="1861" t="s">
        <v>85</v>
      </c>
      <c r="E60" s="1861" t="s">
        <v>86</v>
      </c>
      <c r="F60" s="1861" t="s">
        <v>11</v>
      </c>
      <c r="G60" s="1862" t="s">
        <v>12</v>
      </c>
      <c r="H60" s="316"/>
      <c r="I60" s="1887" t="s">
        <v>88</v>
      </c>
      <c r="J60" s="1879"/>
      <c r="K60" s="1880" t="s">
        <v>89</v>
      </c>
      <c r="L60" s="1880">
        <v>0.5</v>
      </c>
      <c r="M60" s="1880">
        <v>-0.1</v>
      </c>
      <c r="N60" s="1898">
        <v>0.4</v>
      </c>
      <c r="O60" s="316"/>
      <c r="P60" s="316"/>
      <c r="Q60" s="1303"/>
      <c r="S60" s="316"/>
      <c r="T60" s="316"/>
      <c r="U60" s="316"/>
      <c r="V60" s="316"/>
      <c r="W60" s="316"/>
      <c r="X60" s="316"/>
      <c r="Y60" s="316"/>
      <c r="Z60" s="316"/>
      <c r="AA60" s="316"/>
      <c r="AB60" s="316"/>
      <c r="AC60" s="316"/>
      <c r="AD60" s="316"/>
      <c r="AE60" s="316"/>
    </row>
    <row r="61" spans="2:31" ht="15">
      <c r="B61" s="1864" t="s">
        <v>90</v>
      </c>
      <c r="C61" s="1702" t="s">
        <v>91</v>
      </c>
      <c r="D61" s="1703">
        <v>7.2700000000000001E-2</v>
      </c>
      <c r="E61" s="588">
        <v>0</v>
      </c>
      <c r="F61" s="1867">
        <v>0</v>
      </c>
      <c r="G61" s="1857">
        <v>0</v>
      </c>
      <c r="H61" s="1482"/>
      <c r="I61" s="1899" t="s">
        <v>92</v>
      </c>
      <c r="J61" s="1900"/>
      <c r="K61" s="1901" t="s">
        <v>89</v>
      </c>
      <c r="L61" s="1901">
        <v>0.5</v>
      </c>
      <c r="M61" s="1901">
        <v>-0.1</v>
      </c>
      <c r="N61" s="1902">
        <v>0.4</v>
      </c>
      <c r="O61" s="1485"/>
      <c r="P61" s="705"/>
      <c r="Q61" s="316"/>
      <c r="S61" s="316"/>
      <c r="T61" s="316"/>
      <c r="U61" s="316"/>
      <c r="V61" s="316"/>
      <c r="W61" s="316"/>
      <c r="X61" s="316"/>
      <c r="Y61" s="316"/>
      <c r="Z61" s="316"/>
      <c r="AA61" s="316"/>
      <c r="AB61" s="316"/>
      <c r="AC61" s="316"/>
      <c r="AD61" s="316"/>
      <c r="AE61" s="316"/>
    </row>
    <row r="62" spans="2:31" ht="15">
      <c r="B62" s="1864" t="s">
        <v>93</v>
      </c>
      <c r="C62" s="1702" t="s">
        <v>94</v>
      </c>
      <c r="D62" s="1703">
        <v>0.2021</v>
      </c>
      <c r="E62" s="588">
        <v>0</v>
      </c>
      <c r="F62" s="1867">
        <v>0</v>
      </c>
      <c r="G62" s="1857">
        <v>0</v>
      </c>
      <c r="H62" s="1485"/>
      <c r="I62" s="1899" t="s">
        <v>95</v>
      </c>
      <c r="J62" s="1900"/>
      <c r="K62" s="1901" t="s">
        <v>89</v>
      </c>
      <c r="L62" s="1901">
        <v>0</v>
      </c>
      <c r="M62" s="1901">
        <v>0</v>
      </c>
      <c r="N62" s="1902">
        <v>0</v>
      </c>
      <c r="O62" s="1482"/>
      <c r="P62" s="705"/>
      <c r="Q62" s="316"/>
      <c r="S62" s="316"/>
      <c r="T62" s="316"/>
      <c r="U62" s="316"/>
      <c r="V62" s="316"/>
      <c r="W62" s="316"/>
      <c r="X62" s="316"/>
      <c r="Y62" s="316"/>
      <c r="Z62" s="316"/>
      <c r="AA62" s="316"/>
      <c r="AB62" s="316"/>
      <c r="AC62" s="316"/>
      <c r="AD62" s="316"/>
      <c r="AE62" s="316"/>
    </row>
    <row r="63" spans="2:31" ht="15">
      <c r="B63" s="1863" t="s">
        <v>96</v>
      </c>
      <c r="C63" s="1702" t="s">
        <v>97</v>
      </c>
      <c r="D63" s="1703">
        <v>0.12</v>
      </c>
      <c r="E63" s="1866">
        <v>21.24727313172912</v>
      </c>
      <c r="F63" s="1866">
        <v>0</v>
      </c>
      <c r="G63" s="1856">
        <v>21.24727313172912</v>
      </c>
      <c r="H63" s="1482"/>
      <c r="I63" s="1878" t="s">
        <v>98</v>
      </c>
      <c r="J63" s="1879"/>
      <c r="K63" s="1881">
        <v>0.27500000000000002</v>
      </c>
      <c r="L63" s="1880">
        <v>9.6999999999999993</v>
      </c>
      <c r="M63" s="1880">
        <v>0.2</v>
      </c>
      <c r="N63" s="1889">
        <v>9.9</v>
      </c>
      <c r="O63" s="316"/>
      <c r="P63" s="316"/>
      <c r="Q63" s="1303"/>
      <c r="S63" s="316"/>
      <c r="T63" s="316"/>
      <c r="U63" s="316"/>
      <c r="V63" s="316"/>
      <c r="W63" s="316"/>
      <c r="X63" s="316"/>
      <c r="Y63" s="316"/>
      <c r="Z63" s="316"/>
      <c r="AA63" s="316"/>
      <c r="AB63" s="316"/>
      <c r="AC63" s="316"/>
      <c r="AD63" s="316"/>
      <c r="AE63" s="316"/>
    </row>
    <row r="64" spans="2:31" ht="15">
      <c r="B64" s="1904" t="s">
        <v>99</v>
      </c>
      <c r="C64" s="1905" t="s">
        <v>97</v>
      </c>
      <c r="D64" s="1906">
        <v>0.12</v>
      </c>
      <c r="E64" s="1907">
        <v>9.3437465519662108</v>
      </c>
      <c r="F64" s="1907">
        <v>0</v>
      </c>
      <c r="G64" s="1908">
        <v>9.3437465519662108</v>
      </c>
      <c r="H64" s="1485"/>
      <c r="I64" s="1878" t="s">
        <v>100</v>
      </c>
      <c r="J64" s="1879"/>
      <c r="K64" s="1299">
        <v>0.46</v>
      </c>
      <c r="L64" s="1880">
        <v>25.9</v>
      </c>
      <c r="M64" s="1880">
        <v>3.8</v>
      </c>
      <c r="N64" s="1889">
        <v>29.7</v>
      </c>
      <c r="O64" s="316"/>
      <c r="P64" s="316"/>
      <c r="Q64" s="1303"/>
      <c r="S64" s="316"/>
      <c r="T64" s="316"/>
      <c r="U64" s="316"/>
      <c r="V64" s="316"/>
      <c r="W64" s="316"/>
      <c r="X64" s="316"/>
      <c r="Y64" s="316"/>
      <c r="Z64" s="316"/>
      <c r="AA64" s="316"/>
      <c r="AB64" s="316"/>
      <c r="AC64" s="316"/>
      <c r="AD64" s="316"/>
      <c r="AE64" s="316"/>
    </row>
    <row r="65" spans="2:34" ht="15">
      <c r="B65" s="1904" t="s">
        <v>101</v>
      </c>
      <c r="C65" s="1905" t="s">
        <v>97</v>
      </c>
      <c r="D65" s="1906">
        <v>0.12</v>
      </c>
      <c r="E65" s="1907">
        <v>6.4524170984862597</v>
      </c>
      <c r="F65" s="1907">
        <v>0</v>
      </c>
      <c r="G65" s="1908">
        <v>6.4524170984862597</v>
      </c>
      <c r="H65" s="1482"/>
      <c r="I65" s="1878" t="s">
        <v>102</v>
      </c>
      <c r="J65" s="1879"/>
      <c r="K65" s="1881">
        <v>0.12</v>
      </c>
      <c r="L65" s="1880">
        <v>0.3</v>
      </c>
      <c r="M65" s="1880">
        <v>0</v>
      </c>
      <c r="N65" s="1889">
        <v>0.3</v>
      </c>
      <c r="O65" s="1485"/>
      <c r="P65" s="705"/>
      <c r="Q65" s="316"/>
      <c r="S65" s="316"/>
      <c r="T65" s="316"/>
      <c r="U65" s="316"/>
      <c r="V65" s="316"/>
      <c r="W65" s="316"/>
      <c r="X65" s="316"/>
      <c r="Y65" s="316"/>
      <c r="Z65" s="316"/>
      <c r="AA65" s="316"/>
      <c r="AB65" s="316"/>
      <c r="AC65" s="316"/>
      <c r="AD65" s="316"/>
      <c r="AE65" s="316"/>
    </row>
    <row r="66" spans="2:34" ht="15">
      <c r="B66" s="1904" t="s">
        <v>103</v>
      </c>
      <c r="C66" s="1905" t="s">
        <v>97</v>
      </c>
      <c r="D66" s="1906">
        <v>0.12</v>
      </c>
      <c r="E66" s="1907">
        <v>2.7452635303689599</v>
      </c>
      <c r="F66" s="1907">
        <v>0</v>
      </c>
      <c r="G66" s="1908">
        <v>2.7452635303689599</v>
      </c>
      <c r="H66" s="1485"/>
      <c r="I66" s="1878" t="s">
        <v>104</v>
      </c>
      <c r="J66" s="1879"/>
      <c r="K66" s="1299">
        <v>0.25</v>
      </c>
      <c r="L66" s="1880">
        <v>9.5</v>
      </c>
      <c r="M66" s="1880">
        <v>0.2</v>
      </c>
      <c r="N66" s="1889">
        <v>9.6999999999999993</v>
      </c>
      <c r="O66" s="1482"/>
      <c r="P66" s="705"/>
      <c r="Q66" s="316"/>
      <c r="S66" s="316"/>
      <c r="T66" s="316"/>
      <c r="U66" s="316"/>
      <c r="V66" s="316"/>
      <c r="W66" s="316"/>
      <c r="X66" s="316"/>
      <c r="Y66" s="316"/>
      <c r="Z66" s="316"/>
      <c r="AA66" s="316"/>
      <c r="AB66" s="316"/>
      <c r="AC66" s="316"/>
      <c r="AD66" s="316"/>
      <c r="AE66" s="316"/>
    </row>
    <row r="67" spans="2:34" ht="15">
      <c r="B67" s="1904" t="s">
        <v>105</v>
      </c>
      <c r="C67" s="1905" t="s">
        <v>97</v>
      </c>
      <c r="D67" s="1906">
        <v>0.12</v>
      </c>
      <c r="E67" s="1907">
        <v>2.70584595090769</v>
      </c>
      <c r="F67" s="1907">
        <v>0</v>
      </c>
      <c r="G67" s="1908">
        <v>2.70584595090769</v>
      </c>
      <c r="H67" s="1482"/>
      <c r="I67" s="1878" t="s">
        <v>106</v>
      </c>
      <c r="J67" s="1879"/>
      <c r="K67" s="1881">
        <v>0.5</v>
      </c>
      <c r="L67" s="1880">
        <v>12</v>
      </c>
      <c r="M67" s="1880">
        <v>0.1</v>
      </c>
      <c r="N67" s="1889">
        <v>12.1</v>
      </c>
      <c r="O67" s="316"/>
      <c r="P67" s="316"/>
      <c r="Q67" s="1303"/>
      <c r="S67" s="316"/>
      <c r="T67" s="316"/>
      <c r="U67" s="316"/>
      <c r="V67" s="316"/>
      <c r="W67" s="316"/>
      <c r="X67" s="316"/>
      <c r="Y67" s="316"/>
      <c r="Z67" s="316"/>
      <c r="AA67" s="316"/>
      <c r="AB67" s="316"/>
      <c r="AC67" s="316"/>
      <c r="AD67" s="316"/>
      <c r="AE67" s="316"/>
    </row>
    <row r="68" spans="2:34" ht="15">
      <c r="B68" s="1863" t="s">
        <v>107</v>
      </c>
      <c r="C68" s="1702" t="s">
        <v>97</v>
      </c>
      <c r="D68" s="1703">
        <v>0.12</v>
      </c>
      <c r="E68" s="1866">
        <v>69.164511296177693</v>
      </c>
      <c r="F68" s="1866">
        <v>0</v>
      </c>
      <c r="G68" s="1856">
        <v>69.164511296177693</v>
      </c>
      <c r="H68" s="1485"/>
      <c r="I68" s="1887" t="s">
        <v>108</v>
      </c>
      <c r="J68" s="1879"/>
      <c r="K68" s="1880" t="s">
        <v>89</v>
      </c>
      <c r="L68" s="1880">
        <v>25.8</v>
      </c>
      <c r="M68" s="1880">
        <v>275.2</v>
      </c>
      <c r="N68" s="1898">
        <v>301</v>
      </c>
      <c r="O68" s="316"/>
      <c r="P68" s="316"/>
      <c r="Q68" s="1303"/>
      <c r="S68" s="316"/>
      <c r="T68" s="316"/>
      <c r="U68" s="316"/>
      <c r="V68" s="316"/>
      <c r="W68" s="316"/>
      <c r="X68" s="316"/>
      <c r="Y68" s="316"/>
      <c r="Z68" s="316"/>
      <c r="AA68" s="316"/>
      <c r="AB68" s="316"/>
      <c r="AC68" s="316"/>
      <c r="AD68" s="316"/>
      <c r="AE68" s="316"/>
    </row>
    <row r="69" spans="2:34" ht="15">
      <c r="B69" s="1904" t="s">
        <v>109</v>
      </c>
      <c r="C69" s="1905" t="s">
        <v>97</v>
      </c>
      <c r="D69" s="1906">
        <v>0.22159999999999999</v>
      </c>
      <c r="E69" s="1907">
        <v>13.689911061168701</v>
      </c>
      <c r="F69" s="1907">
        <v>0</v>
      </c>
      <c r="G69" s="1908">
        <v>13.689911061168701</v>
      </c>
      <c r="H69" s="1482"/>
      <c r="I69" s="1899" t="s">
        <v>110</v>
      </c>
      <c r="J69" s="1900"/>
      <c r="K69" s="1901" t="s">
        <v>89</v>
      </c>
      <c r="L69" s="1901">
        <v>0.2</v>
      </c>
      <c r="M69" s="1901">
        <v>238.5</v>
      </c>
      <c r="N69" s="1902">
        <v>238.7</v>
      </c>
      <c r="O69" s="1485"/>
      <c r="P69" s="705"/>
      <c r="Q69" s="316"/>
      <c r="S69" s="316"/>
      <c r="T69" s="316"/>
      <c r="U69" s="316"/>
      <c r="V69" s="316"/>
      <c r="W69" s="316"/>
      <c r="X69" s="316"/>
      <c r="Y69" s="316"/>
      <c r="Z69" s="316"/>
      <c r="AA69" s="316"/>
      <c r="AB69" s="316"/>
      <c r="AC69" s="316"/>
      <c r="AD69" s="316"/>
      <c r="AE69" s="316"/>
    </row>
    <row r="70" spans="2:34" ht="15">
      <c r="B70" s="1904" t="s">
        <v>111</v>
      </c>
      <c r="C70" s="1905" t="s">
        <v>97</v>
      </c>
      <c r="D70" s="1906">
        <v>0.22159999999999999</v>
      </c>
      <c r="E70" s="1907">
        <v>29.827613147544199</v>
      </c>
      <c r="F70" s="1907">
        <v>0</v>
      </c>
      <c r="G70" s="1908">
        <v>29.827613147544199</v>
      </c>
      <c r="H70" s="1485"/>
      <c r="I70" s="1899" t="s">
        <v>112</v>
      </c>
      <c r="J70" s="1900"/>
      <c r="K70" s="1901" t="s">
        <v>89</v>
      </c>
      <c r="L70" s="1901">
        <v>25.6</v>
      </c>
      <c r="M70" s="1901">
        <v>36.700000000000003</v>
      </c>
      <c r="N70" s="1902">
        <v>62.3</v>
      </c>
      <c r="O70" s="1482"/>
      <c r="P70" s="705"/>
      <c r="Q70" s="316"/>
      <c r="S70" s="316"/>
      <c r="T70" s="316"/>
      <c r="U70" s="316"/>
      <c r="V70" s="316"/>
      <c r="W70" s="316"/>
      <c r="X70" s="316"/>
      <c r="Y70" s="316"/>
      <c r="Z70" s="316"/>
      <c r="AA70" s="316"/>
      <c r="AB70" s="316"/>
      <c r="AC70" s="316"/>
      <c r="AD70" s="316"/>
      <c r="AE70" s="316"/>
    </row>
    <row r="71" spans="2:34" ht="15">
      <c r="B71" s="1904" t="s">
        <v>113</v>
      </c>
      <c r="C71" s="1905" t="s">
        <v>97</v>
      </c>
      <c r="D71" s="1906">
        <v>0.22159999999999999</v>
      </c>
      <c r="E71" s="1907">
        <v>4.3057029737755501</v>
      </c>
      <c r="F71" s="1907">
        <v>0</v>
      </c>
      <c r="G71" s="1908">
        <v>4.3057029737755501</v>
      </c>
      <c r="H71" s="1482"/>
      <c r="I71" s="1899" t="s">
        <v>114</v>
      </c>
      <c r="J71" s="1903" t="s">
        <v>115</v>
      </c>
      <c r="K71" s="1901" t="s">
        <v>89</v>
      </c>
      <c r="L71" s="1901">
        <v>0</v>
      </c>
      <c r="M71" s="1901">
        <v>0</v>
      </c>
      <c r="N71" s="1902">
        <v>0</v>
      </c>
      <c r="O71" s="316"/>
      <c r="P71" s="316"/>
      <c r="Q71" s="1303"/>
      <c r="S71" s="316"/>
      <c r="T71" s="316"/>
      <c r="U71" s="316"/>
      <c r="V71" s="316"/>
      <c r="W71" s="316"/>
      <c r="X71" s="316"/>
      <c r="Y71" s="316"/>
      <c r="Z71" s="316"/>
      <c r="AA71" s="316"/>
      <c r="AB71" s="316"/>
      <c r="AC71" s="316"/>
      <c r="AD71" s="316"/>
      <c r="AE71" s="316"/>
    </row>
    <row r="72" spans="2:34" ht="15">
      <c r="B72" s="1904" t="s">
        <v>116</v>
      </c>
      <c r="C72" s="1905" t="s">
        <v>97</v>
      </c>
      <c r="D72" s="1906">
        <v>0.22159999999999999</v>
      </c>
      <c r="E72" s="1907">
        <v>16.368768003111501</v>
      </c>
      <c r="F72" s="1907">
        <v>0</v>
      </c>
      <c r="G72" s="1908">
        <v>16.368768003111501</v>
      </c>
      <c r="H72" s="1485"/>
      <c r="I72" s="1878" t="s">
        <v>117</v>
      </c>
      <c r="J72" s="1879"/>
      <c r="K72" s="1881">
        <v>0.215</v>
      </c>
      <c r="L72" s="1880">
        <v>13</v>
      </c>
      <c r="M72" s="1880">
        <v>0.3</v>
      </c>
      <c r="N72" s="1889">
        <v>13.3</v>
      </c>
      <c r="O72" s="316"/>
      <c r="P72" s="316"/>
      <c r="Q72" s="1303"/>
      <c r="S72" s="316"/>
      <c r="T72" s="316"/>
      <c r="U72" s="316"/>
      <c r="V72" s="316"/>
      <c r="W72" s="316"/>
      <c r="X72" s="316"/>
      <c r="Y72" s="316"/>
      <c r="Z72" s="316"/>
      <c r="AA72" s="316"/>
      <c r="AB72" s="316"/>
      <c r="AC72" s="316"/>
      <c r="AD72" s="316"/>
      <c r="AE72" s="316"/>
    </row>
    <row r="73" spans="2:34" ht="15">
      <c r="B73" s="1904" t="s">
        <v>118</v>
      </c>
      <c r="C73" s="1905" t="s">
        <v>97</v>
      </c>
      <c r="D73" s="1906">
        <v>0.22159999999999999</v>
      </c>
      <c r="E73" s="1907">
        <v>4.9725161105777502</v>
      </c>
      <c r="F73" s="1907">
        <v>0</v>
      </c>
      <c r="G73" s="1908">
        <v>4.9725161105777502</v>
      </c>
      <c r="H73" s="1482"/>
      <c r="I73" s="1878" t="s">
        <v>119</v>
      </c>
      <c r="J73" s="1879"/>
      <c r="K73" s="1881">
        <v>0.25</v>
      </c>
      <c r="L73" s="1880">
        <v>6.3</v>
      </c>
      <c r="M73" s="1880">
        <v>0.3</v>
      </c>
      <c r="N73" s="1889">
        <v>6.5</v>
      </c>
      <c r="O73" s="316"/>
      <c r="P73" s="705"/>
      <c r="Q73" s="316"/>
      <c r="S73" s="316"/>
      <c r="T73" s="316"/>
      <c r="U73" s="316"/>
      <c r="V73" s="316"/>
      <c r="W73" s="316"/>
      <c r="X73" s="316"/>
      <c r="Y73" s="316"/>
      <c r="Z73" s="316"/>
      <c r="AA73" s="316"/>
      <c r="AB73" s="316"/>
      <c r="AC73" s="316"/>
      <c r="AD73" s="316"/>
      <c r="AE73" s="316"/>
    </row>
    <row r="74" spans="2:34" s="653" customFormat="1" ht="15">
      <c r="B74" s="1863" t="s">
        <v>120</v>
      </c>
      <c r="C74" s="1702" t="s">
        <v>97</v>
      </c>
      <c r="D74" s="1703">
        <v>0.22159999999999999</v>
      </c>
      <c r="E74" s="1867">
        <v>7.06526320636896</v>
      </c>
      <c r="F74" s="1867">
        <v>0</v>
      </c>
      <c r="G74" s="1855">
        <v>7.06526320636896</v>
      </c>
      <c r="H74" s="1886"/>
      <c r="I74" s="1887" t="s">
        <v>121</v>
      </c>
      <c r="J74" s="1888"/>
      <c r="K74" s="1881">
        <v>0.25</v>
      </c>
      <c r="L74" s="1880">
        <v>18.3</v>
      </c>
      <c r="M74" s="1880">
        <v>2.7</v>
      </c>
      <c r="N74" s="1909">
        <v>21</v>
      </c>
      <c r="O74" s="1335"/>
      <c r="P74" s="825"/>
      <c r="Q74" s="1335"/>
      <c r="S74" s="1335"/>
      <c r="T74" s="1335"/>
      <c r="U74" s="1335"/>
      <c r="V74" s="1335"/>
      <c r="W74" s="1335"/>
      <c r="X74" s="1335"/>
      <c r="Y74" s="1335"/>
      <c r="Z74" s="1335"/>
      <c r="AA74" s="1335"/>
      <c r="AB74" s="1335"/>
      <c r="AC74" s="1335"/>
      <c r="AD74" s="1335"/>
      <c r="AE74" s="1335"/>
    </row>
    <row r="75" spans="2:34" ht="15">
      <c r="B75" s="1864" t="s">
        <v>122</v>
      </c>
      <c r="C75" s="1702" t="s">
        <v>97</v>
      </c>
      <c r="D75" s="1703">
        <v>0.1333</v>
      </c>
      <c r="E75" s="1867">
        <v>1.5098297219276</v>
      </c>
      <c r="F75" s="1867">
        <v>0.36488655505109902</v>
      </c>
      <c r="G75" s="1857">
        <v>1.8747162769786989</v>
      </c>
      <c r="H75" s="1482"/>
      <c r="I75" s="1878" t="s">
        <v>123</v>
      </c>
      <c r="J75" s="1879"/>
      <c r="K75" s="1299">
        <v>1</v>
      </c>
      <c r="L75" s="1880">
        <v>0</v>
      </c>
      <c r="M75" s="1880">
        <v>0</v>
      </c>
      <c r="N75" s="1889">
        <v>0</v>
      </c>
      <c r="O75" s="316"/>
      <c r="P75" s="705"/>
      <c r="Q75" s="316"/>
      <c r="S75" s="316"/>
      <c r="T75" s="316"/>
      <c r="U75" s="316"/>
      <c r="V75" s="316"/>
      <c r="W75" s="316"/>
      <c r="X75" s="316"/>
      <c r="Y75" s="316"/>
      <c r="Z75" s="316"/>
      <c r="AA75" s="316"/>
      <c r="AB75" s="316"/>
      <c r="AC75" s="316"/>
      <c r="AD75" s="316"/>
      <c r="AE75" s="316"/>
    </row>
    <row r="76" spans="2:34" ht="15">
      <c r="B76" s="1864" t="s">
        <v>124</v>
      </c>
      <c r="C76" s="1702" t="s">
        <v>125</v>
      </c>
      <c r="D76" s="1703">
        <v>0.5</v>
      </c>
      <c r="E76" s="1867">
        <v>16.490601202765301</v>
      </c>
      <c r="F76" s="1867">
        <v>3.5990154113925201</v>
      </c>
      <c r="G76" s="1857">
        <v>20.089616614157823</v>
      </c>
      <c r="H76" s="1485"/>
      <c r="I76" s="1882" t="s">
        <v>126</v>
      </c>
      <c r="J76" s="1877"/>
      <c r="K76" s="1883">
        <v>0.36890000000000001</v>
      </c>
      <c r="L76" s="1890">
        <v>25.8</v>
      </c>
      <c r="M76" s="1890">
        <v>0.8</v>
      </c>
      <c r="N76" s="1891">
        <v>26.6</v>
      </c>
      <c r="O76" s="316"/>
      <c r="P76" s="705"/>
      <c r="Q76" s="316"/>
      <c r="S76" s="316"/>
      <c r="T76" s="316"/>
      <c r="U76" s="316"/>
      <c r="V76" s="316"/>
      <c r="W76" s="316"/>
      <c r="X76" s="316"/>
      <c r="Y76" s="316"/>
      <c r="Z76" s="316"/>
      <c r="AA76" s="316"/>
      <c r="AB76" s="316"/>
      <c r="AC76" s="316"/>
      <c r="AD76" s="316"/>
      <c r="AE76" s="316"/>
    </row>
    <row r="77" spans="2:34" ht="15.75" thickBot="1">
      <c r="B77" s="1864" t="s">
        <v>127</v>
      </c>
      <c r="C77" s="1702" t="s">
        <v>125</v>
      </c>
      <c r="D77" s="1703">
        <v>0.3</v>
      </c>
      <c r="E77" s="1868">
        <v>0.19060354844978</v>
      </c>
      <c r="F77" s="1868">
        <v>0</v>
      </c>
      <c r="G77" s="1873">
        <v>0.19060354844978</v>
      </c>
      <c r="H77" s="705"/>
      <c r="I77" s="1884" t="s">
        <v>128</v>
      </c>
      <c r="J77" s="1885"/>
      <c r="K77" s="1885"/>
      <c r="L77" s="1892">
        <v>146.9</v>
      </c>
      <c r="M77" s="1892">
        <v>283</v>
      </c>
      <c r="N77" s="1893">
        <v>430</v>
      </c>
      <c r="O77" s="316"/>
      <c r="P77" s="1527"/>
      <c r="Q77" s="1702"/>
      <c r="R77" s="1702"/>
      <c r="S77" s="1846"/>
      <c r="T77" s="1846"/>
      <c r="U77" s="316"/>
      <c r="V77" s="316"/>
      <c r="W77" s="316"/>
      <c r="X77" s="316"/>
      <c r="Y77" s="316"/>
      <c r="Z77" s="316"/>
      <c r="AA77" s="316"/>
      <c r="AB77" s="316"/>
      <c r="AC77" s="316"/>
      <c r="AD77" s="316"/>
      <c r="AE77" s="316"/>
    </row>
    <row r="78" spans="2:34" ht="13.5" customHeight="1">
      <c r="B78" s="1864" t="s">
        <v>129</v>
      </c>
      <c r="C78" s="1702" t="s">
        <v>130</v>
      </c>
      <c r="D78" s="1703">
        <v>1</v>
      </c>
      <c r="E78" s="1867">
        <v>10.369669551945007</v>
      </c>
      <c r="F78" s="1867">
        <v>7.9670323695054893E-3</v>
      </c>
      <c r="G78" s="1857">
        <v>10.377636584314512</v>
      </c>
      <c r="H78" s="316"/>
      <c r="I78" s="491" t="s">
        <v>131</v>
      </c>
      <c r="J78" s="1527"/>
      <c r="K78" s="705"/>
      <c r="L78" s="316"/>
      <c r="M78" s="1527"/>
      <c r="N78" s="705"/>
      <c r="S78" s="316"/>
      <c r="T78" s="1846"/>
      <c r="U78" s="316"/>
      <c r="V78" s="316"/>
      <c r="W78" s="316"/>
      <c r="X78" s="316"/>
      <c r="Y78" s="316"/>
      <c r="Z78" s="316"/>
      <c r="AA78" s="316"/>
      <c r="AB78" s="316"/>
      <c r="AC78" s="316"/>
      <c r="AD78" s="316"/>
      <c r="AE78" s="316"/>
    </row>
    <row r="79" spans="2:34" ht="15">
      <c r="B79" s="1864" t="s">
        <v>132</v>
      </c>
      <c r="C79" s="1702" t="s">
        <v>130</v>
      </c>
      <c r="D79" s="1869">
        <v>0.2989</v>
      </c>
      <c r="E79" s="1867">
        <v>12.5692298265385</v>
      </c>
      <c r="F79" s="1867">
        <v>0</v>
      </c>
      <c r="G79" s="1857">
        <v>12.5692298265385</v>
      </c>
      <c r="H79" s="316"/>
      <c r="I79" t="s">
        <v>133</v>
      </c>
      <c r="O79" s="316"/>
      <c r="P79" s="1303"/>
      <c r="Q79" s="1702"/>
      <c r="R79" s="1702"/>
      <c r="S79" s="1846"/>
      <c r="T79" s="316"/>
      <c r="U79" s="316"/>
      <c r="V79" s="316"/>
      <c r="W79" s="316"/>
      <c r="X79" s="316"/>
      <c r="Y79" s="316"/>
      <c r="Z79" s="316"/>
      <c r="AA79" s="316"/>
      <c r="AB79" s="316"/>
      <c r="AC79" s="316"/>
      <c r="AD79" s="316"/>
      <c r="AE79" s="316"/>
    </row>
    <row r="80" spans="2:34" ht="13.5" customHeight="1">
      <c r="B80" s="1864" t="s">
        <v>134</v>
      </c>
      <c r="C80" s="1702" t="s">
        <v>135</v>
      </c>
      <c r="D80" s="1703">
        <v>0.09</v>
      </c>
      <c r="E80" s="1867">
        <v>2.3460987251414802</v>
      </c>
      <c r="F80" s="1867">
        <v>0</v>
      </c>
      <c r="G80" s="1857">
        <v>2.3460987251414802</v>
      </c>
      <c r="H80" s="1485"/>
      <c r="I80" s="491" t="s">
        <v>136</v>
      </c>
      <c r="J80" s="1303"/>
      <c r="K80" s="316"/>
      <c r="L80" s="316"/>
      <c r="M80" s="1303"/>
      <c r="N80" s="316"/>
      <c r="O80" s="705"/>
      <c r="P80" s="316"/>
      <c r="Q80" s="316"/>
      <c r="S80" s="316"/>
      <c r="T80" s="316"/>
      <c r="U80" s="316"/>
      <c r="V80" s="316"/>
      <c r="W80" s="316"/>
      <c r="X80" s="316"/>
      <c r="Y80" s="316"/>
      <c r="Z80" s="316"/>
      <c r="AA80" s="316"/>
      <c r="AB80" s="316"/>
      <c r="AC80" s="316"/>
      <c r="AD80" s="316"/>
      <c r="AE80" s="316"/>
      <c r="AF80" s="316"/>
      <c r="AG80" s="316"/>
      <c r="AH80" s="316"/>
    </row>
    <row r="81" spans="1:34" ht="13.5" customHeight="1">
      <c r="B81" s="1864" t="s">
        <v>137</v>
      </c>
      <c r="C81" s="1702" t="s">
        <v>135</v>
      </c>
      <c r="D81" s="1703">
        <v>0.05</v>
      </c>
      <c r="E81" s="1867">
        <v>2.5581866213227902</v>
      </c>
      <c r="F81" s="1867">
        <v>0</v>
      </c>
      <c r="G81" s="1857">
        <v>2.5581866213227902</v>
      </c>
      <c r="H81" s="1482"/>
      <c r="I81" s="705"/>
      <c r="J81" s="316"/>
      <c r="K81" s="1485"/>
      <c r="L81" s="705"/>
      <c r="M81" s="316"/>
      <c r="N81" s="1485"/>
      <c r="O81" s="705"/>
      <c r="S81" s="316"/>
      <c r="T81" s="316"/>
      <c r="U81" s="316"/>
      <c r="V81" s="316"/>
      <c r="W81" s="316"/>
      <c r="X81" s="316"/>
      <c r="Y81" s="316"/>
      <c r="Z81" s="316"/>
      <c r="AA81" s="316"/>
      <c r="AB81" s="316"/>
      <c r="AC81" s="316"/>
      <c r="AD81" s="316"/>
      <c r="AE81" s="316"/>
      <c r="AF81" s="316"/>
      <c r="AG81" s="316"/>
      <c r="AH81" s="316"/>
    </row>
    <row r="82" spans="1:34" ht="15">
      <c r="B82" s="1864" t="s">
        <v>138</v>
      </c>
      <c r="C82" s="1702" t="s">
        <v>135</v>
      </c>
      <c r="D82" s="1703">
        <v>9.4899999999999998E-2</v>
      </c>
      <c r="E82" s="1867">
        <v>13.250966039144501</v>
      </c>
      <c r="F82" s="1867">
        <v>0</v>
      </c>
      <c r="G82" s="1857">
        <v>13.250966039144501</v>
      </c>
      <c r="H82" s="1485"/>
      <c r="I82" s="1485"/>
      <c r="J82" s="705"/>
      <c r="K82" s="316"/>
      <c r="L82" s="1485"/>
      <c r="M82" s="705"/>
      <c r="N82" s="1485"/>
      <c r="O82" s="316"/>
      <c r="P82" s="316"/>
      <c r="Q82" s="1303"/>
      <c r="S82" s="316"/>
      <c r="T82" s="316"/>
      <c r="U82" s="316"/>
      <c r="V82" s="316"/>
      <c r="W82" s="316"/>
      <c r="X82" s="316"/>
      <c r="Y82" s="316"/>
      <c r="Z82" s="316"/>
      <c r="AA82" s="316"/>
      <c r="AB82" s="316"/>
      <c r="AC82" s="316"/>
      <c r="AD82" s="316"/>
      <c r="AE82" s="316"/>
      <c r="AF82" s="316"/>
      <c r="AG82" s="316"/>
      <c r="AH82" s="316"/>
    </row>
    <row r="83" spans="1:34" ht="15">
      <c r="B83" s="1864" t="s">
        <v>139</v>
      </c>
      <c r="C83" s="1702" t="s">
        <v>140</v>
      </c>
      <c r="D83" s="1703">
        <v>0.45900000000000002</v>
      </c>
      <c r="E83" s="1867">
        <v>0</v>
      </c>
      <c r="F83" s="1867">
        <v>27.828404506276101</v>
      </c>
      <c r="G83" s="1857">
        <v>27.828404506276101</v>
      </c>
      <c r="H83" s="1482"/>
      <c r="I83" s="705"/>
      <c r="J83" s="316"/>
      <c r="K83" s="1633"/>
      <c r="L83" s="316"/>
      <c r="M83" s="316"/>
      <c r="N83" s="316"/>
      <c r="O83" s="1485"/>
      <c r="P83" s="705"/>
      <c r="Q83" s="316"/>
      <c r="S83" s="316"/>
      <c r="T83" s="316"/>
      <c r="U83" s="316"/>
      <c r="V83" s="316"/>
      <c r="W83" s="316"/>
      <c r="X83" s="316"/>
      <c r="Y83" s="316"/>
      <c r="Z83" s="316"/>
      <c r="AA83" s="316"/>
      <c r="AB83" s="316"/>
      <c r="AC83" s="316"/>
      <c r="AD83" s="316"/>
      <c r="AE83" s="316"/>
      <c r="AF83" s="316"/>
      <c r="AG83" s="316"/>
      <c r="AH83" s="316"/>
    </row>
    <row r="84" spans="1:34" ht="15">
      <c r="B84" s="1864" t="s">
        <v>141</v>
      </c>
      <c r="C84" s="1702" t="s">
        <v>140</v>
      </c>
      <c r="D84" s="1703">
        <v>0.31850000000000001</v>
      </c>
      <c r="E84" s="1867">
        <v>16.3557752305992</v>
      </c>
      <c r="F84" s="1867">
        <v>0</v>
      </c>
      <c r="G84" s="1857">
        <v>16.3557752305992</v>
      </c>
      <c r="H84" s="1485"/>
      <c r="I84" s="705"/>
      <c r="J84" s="316"/>
      <c r="K84" s="1527"/>
      <c r="L84" s="316"/>
      <c r="M84" s="316"/>
      <c r="N84" s="316"/>
      <c r="O84" s="1482"/>
      <c r="P84" s="705"/>
      <c r="Q84" s="316"/>
      <c r="S84" s="316"/>
      <c r="T84" s="316"/>
      <c r="U84" s="316"/>
      <c r="V84" s="316"/>
      <c r="W84" s="316"/>
      <c r="X84" s="316"/>
      <c r="Y84" s="316"/>
      <c r="Z84" s="316"/>
      <c r="AA84" s="316"/>
      <c r="AB84" s="316"/>
      <c r="AC84" s="316"/>
      <c r="AD84" s="316"/>
      <c r="AE84" s="316"/>
      <c r="AF84" s="316"/>
      <c r="AG84" s="316"/>
      <c r="AH84" s="316"/>
    </row>
    <row r="85" spans="1:34" ht="15">
      <c r="B85" s="1864" t="s">
        <v>142</v>
      </c>
      <c r="C85" s="1702" t="s">
        <v>130</v>
      </c>
      <c r="D85" s="1703">
        <v>0.65110000000000001</v>
      </c>
      <c r="E85" s="1867">
        <v>10.1770102257352</v>
      </c>
      <c r="F85" s="1867">
        <v>0</v>
      </c>
      <c r="G85" s="1857">
        <v>10.1770102257352</v>
      </c>
      <c r="H85" s="1482"/>
      <c r="I85" s="316"/>
      <c r="J85" s="316"/>
      <c r="K85" s="1303"/>
      <c r="L85" s="316"/>
      <c r="M85" s="316"/>
      <c r="N85" s="316"/>
      <c r="O85" s="316"/>
      <c r="P85" s="316"/>
      <c r="Q85" s="1303"/>
      <c r="S85" s="316"/>
      <c r="T85" s="316"/>
      <c r="U85" s="316"/>
      <c r="V85" s="316"/>
      <c r="W85" s="316"/>
      <c r="X85" s="316"/>
      <c r="Y85" s="316"/>
      <c r="Z85" s="316"/>
      <c r="AA85" s="316"/>
      <c r="AB85" s="316"/>
      <c r="AC85" s="316"/>
      <c r="AD85" s="316"/>
      <c r="AE85" s="316"/>
      <c r="AF85" s="316"/>
      <c r="AG85" s="316"/>
      <c r="AH85" s="316"/>
    </row>
    <row r="86" spans="1:34" ht="15">
      <c r="B86" s="1864" t="s">
        <v>143</v>
      </c>
      <c r="C86" s="1702" t="s">
        <v>144</v>
      </c>
      <c r="D86" s="1703">
        <v>0.1</v>
      </c>
      <c r="E86" s="1867">
        <v>0.87350542899258199</v>
      </c>
      <c r="F86" s="1867">
        <v>0</v>
      </c>
      <c r="G86" s="1857">
        <v>0.87350542899258199</v>
      </c>
      <c r="H86" s="1485"/>
      <c r="I86" s="316"/>
      <c r="J86" s="316"/>
      <c r="K86" s="1303"/>
      <c r="L86" s="316"/>
      <c r="M86" s="316"/>
      <c r="N86" s="316"/>
      <c r="O86" s="316"/>
      <c r="P86" s="316"/>
      <c r="Q86" s="1303"/>
      <c r="S86" s="316"/>
      <c r="T86" s="316"/>
      <c r="U86" s="316"/>
      <c r="V86" s="316"/>
      <c r="W86" s="316"/>
      <c r="X86" s="316"/>
      <c r="Y86" s="316"/>
      <c r="Z86" s="316"/>
      <c r="AA86" s="316"/>
      <c r="AB86" s="316"/>
      <c r="AC86" s="316"/>
      <c r="AD86" s="316"/>
      <c r="AE86" s="316"/>
      <c r="AF86" s="316"/>
      <c r="AG86" s="316"/>
      <c r="AH86" s="316"/>
    </row>
    <row r="87" spans="1:34" ht="15">
      <c r="B87" s="1864" t="s">
        <v>145</v>
      </c>
      <c r="C87" s="1702" t="s">
        <v>144</v>
      </c>
      <c r="D87" s="1703">
        <v>0.125</v>
      </c>
      <c r="E87" s="1867">
        <v>58.5365230822878</v>
      </c>
      <c r="F87" s="1867">
        <v>0</v>
      </c>
      <c r="G87" s="1857">
        <v>58.5365230822878</v>
      </c>
      <c r="H87" s="1482"/>
      <c r="I87" s="1485"/>
      <c r="J87" s="705"/>
      <c r="K87" s="316"/>
      <c r="L87" s="1485"/>
      <c r="M87" s="705"/>
      <c r="N87" s="316"/>
      <c r="O87" s="1485"/>
      <c r="P87" s="705"/>
      <c r="Q87" s="316"/>
      <c r="S87" s="316"/>
      <c r="T87" s="316"/>
      <c r="U87" s="316"/>
      <c r="V87" s="316"/>
      <c r="W87" s="316"/>
      <c r="X87" s="316"/>
      <c r="Y87" s="316"/>
      <c r="Z87" s="316"/>
      <c r="AA87" s="316"/>
      <c r="AB87" s="316"/>
      <c r="AC87" s="316"/>
      <c r="AD87" s="316"/>
      <c r="AE87" s="316"/>
      <c r="AF87" s="316"/>
      <c r="AG87" s="316"/>
      <c r="AH87" s="316"/>
    </row>
    <row r="88" spans="1:34" ht="15">
      <c r="B88" s="1864" t="s">
        <v>146</v>
      </c>
      <c r="C88" s="1702" t="s">
        <v>147</v>
      </c>
      <c r="D88" s="1703">
        <v>0.6</v>
      </c>
      <c r="E88" s="1867">
        <v>22.004514833177701</v>
      </c>
      <c r="F88" s="1867">
        <v>5.42320838446813</v>
      </c>
      <c r="G88" s="1857">
        <v>27.427723217645831</v>
      </c>
      <c r="H88" s="1485"/>
      <c r="I88" s="1482"/>
      <c r="J88" s="705"/>
      <c r="K88" s="316"/>
      <c r="L88" s="1482"/>
      <c r="M88" s="705"/>
      <c r="N88" s="316"/>
      <c r="O88" s="1482"/>
      <c r="P88" s="705"/>
      <c r="Q88" s="316"/>
      <c r="S88" s="316"/>
      <c r="T88" s="316"/>
      <c r="U88" s="316"/>
      <c r="V88" s="316"/>
      <c r="W88" s="316"/>
      <c r="X88" s="316"/>
      <c r="Y88" s="316"/>
      <c r="Z88" s="316"/>
      <c r="AA88" s="316"/>
      <c r="AB88" s="316"/>
      <c r="AC88" s="316"/>
      <c r="AD88" s="316"/>
      <c r="AE88" s="316"/>
      <c r="AF88" s="316"/>
      <c r="AG88" s="316"/>
      <c r="AH88" s="316"/>
    </row>
    <row r="89" spans="1:34" ht="13.5" customHeight="1">
      <c r="B89" s="1864" t="s">
        <v>148</v>
      </c>
      <c r="C89" s="1702" t="s">
        <v>147</v>
      </c>
      <c r="D89" s="1703">
        <v>0.25</v>
      </c>
      <c r="E89" s="1867">
        <v>2.458174753693275</v>
      </c>
      <c r="F89" s="1867">
        <v>1.3615633956044</v>
      </c>
      <c r="G89" s="1857">
        <v>3.8197381492976747</v>
      </c>
      <c r="H89" s="1482"/>
      <c r="I89" s="1485"/>
      <c r="J89" s="705"/>
      <c r="K89" s="316"/>
      <c r="L89" s="1485"/>
      <c r="M89" s="705"/>
      <c r="N89" s="316"/>
      <c r="O89" s="1485"/>
      <c r="S89" s="316"/>
      <c r="T89" s="316"/>
      <c r="U89" s="316"/>
      <c r="V89" s="316"/>
      <c r="W89" s="316"/>
      <c r="X89" s="316"/>
      <c r="Y89" s="316"/>
      <c r="Z89" s="316"/>
      <c r="AA89" s="316"/>
      <c r="AB89" s="316"/>
      <c r="AC89" s="316"/>
      <c r="AD89" s="316"/>
      <c r="AE89" s="316"/>
      <c r="AF89" s="316"/>
      <c r="AG89" s="316"/>
      <c r="AH89" s="316"/>
    </row>
    <row r="90" spans="1:34" ht="15">
      <c r="B90" s="1865" t="s">
        <v>149</v>
      </c>
      <c r="C90" s="1870" t="s">
        <v>130</v>
      </c>
      <c r="D90" s="1871">
        <v>0.14530000000000001</v>
      </c>
      <c r="E90" s="1872">
        <v>0.18563145471382458</v>
      </c>
      <c r="F90" s="1872">
        <v>0.14214874725274701</v>
      </c>
      <c r="G90" s="1874">
        <v>0.32778020196657159</v>
      </c>
      <c r="H90" s="1485"/>
      <c r="I90" s="1485"/>
      <c r="J90" s="705"/>
      <c r="K90" s="316"/>
      <c r="L90" s="1485"/>
      <c r="M90" s="705"/>
      <c r="N90" s="316"/>
      <c r="O90" s="1482"/>
      <c r="S90" s="316"/>
      <c r="T90" s="316"/>
      <c r="U90" s="316"/>
      <c r="V90" s="316"/>
      <c r="W90" s="316"/>
      <c r="X90" s="316"/>
      <c r="Y90" s="316"/>
      <c r="Z90" s="316"/>
      <c r="AA90" s="316"/>
      <c r="AB90" s="316"/>
      <c r="AC90" s="316"/>
      <c r="AD90" s="316"/>
      <c r="AE90" s="316"/>
      <c r="AF90" s="316"/>
      <c r="AG90" s="316"/>
      <c r="AH90" s="316"/>
    </row>
    <row r="91" spans="1:34" ht="15.75" thickBot="1">
      <c r="B91" s="1858" t="s">
        <v>150</v>
      </c>
      <c r="C91" s="1854" t="s">
        <v>0</v>
      </c>
      <c r="D91" s="1854"/>
      <c r="E91" s="1875">
        <f>+SUM(E74:E90)+E68+E63+E62+E61</f>
        <v>267.35336788071027</v>
      </c>
      <c r="F91" s="1875">
        <f>+SUM(F74:F90)+F68+F63+F62+F61</f>
        <v>38.727194032414502</v>
      </c>
      <c r="G91" s="1876">
        <f>+SUM(G74:G90)+G68+G63+G62+G61</f>
        <v>306.08056191312482</v>
      </c>
      <c r="H91" s="1482"/>
      <c r="I91" s="1482"/>
      <c r="J91" s="705"/>
      <c r="K91" s="316"/>
      <c r="L91" s="1482"/>
      <c r="M91" s="705"/>
      <c r="N91" s="316"/>
      <c r="O91" s="1485"/>
      <c r="S91" s="316"/>
      <c r="T91" s="316"/>
      <c r="U91" s="316"/>
      <c r="V91" s="316"/>
      <c r="W91" s="316"/>
      <c r="X91" s="316"/>
      <c r="Y91" s="316"/>
      <c r="Z91" s="316"/>
      <c r="AA91" s="316"/>
      <c r="AB91" s="316"/>
      <c r="AC91" s="316"/>
      <c r="AD91" s="316"/>
      <c r="AE91" s="316"/>
      <c r="AF91" s="316"/>
      <c r="AG91" s="316"/>
      <c r="AH91" s="316"/>
    </row>
    <row r="92" spans="1:34">
      <c r="A92" s="1859"/>
      <c r="B92" s="316"/>
      <c r="C92" s="316"/>
      <c r="D92" s="316"/>
      <c r="E92" s="316"/>
      <c r="F92" s="316"/>
      <c r="G92" s="316"/>
      <c r="H92" s="1485"/>
      <c r="I92" s="1485"/>
      <c r="J92" s="705"/>
      <c r="K92" s="316"/>
      <c r="L92" s="1485"/>
      <c r="M92" s="705"/>
      <c r="N92" s="316"/>
      <c r="O92" s="1485"/>
      <c r="S92" s="316"/>
      <c r="T92" s="316"/>
      <c r="U92" s="316"/>
      <c r="V92" s="316"/>
      <c r="W92" s="316"/>
      <c r="X92" s="316"/>
      <c r="Y92" s="316"/>
      <c r="Z92" s="316"/>
      <c r="AA92" s="316"/>
      <c r="AB92" s="316"/>
      <c r="AC92" s="316"/>
      <c r="AD92" s="316"/>
      <c r="AE92" s="316"/>
      <c r="AF92" s="316"/>
      <c r="AG92" s="316"/>
      <c r="AH92" s="316"/>
    </row>
    <row r="93" spans="1:34" ht="15">
      <c r="B93" s="1845" t="s">
        <v>151</v>
      </c>
      <c r="C93" s="1846"/>
      <c r="D93" s="1846"/>
      <c r="E93" s="1846"/>
      <c r="F93" s="1846"/>
      <c r="G93" s="1846"/>
      <c r="I93" s="1485"/>
      <c r="J93" s="705"/>
      <c r="K93" s="316"/>
      <c r="L93" s="1485"/>
      <c r="M93" s="705"/>
      <c r="N93" s="316"/>
      <c r="O93" s="1485"/>
      <c r="S93" s="316"/>
      <c r="T93" s="316"/>
      <c r="U93" s="316"/>
      <c r="V93" s="316"/>
      <c r="W93" s="316"/>
      <c r="X93" s="316"/>
      <c r="Y93" s="316"/>
      <c r="Z93" s="316"/>
      <c r="AA93" s="316"/>
      <c r="AB93" s="316"/>
      <c r="AC93" s="316"/>
      <c r="AD93" s="316"/>
      <c r="AE93" s="316"/>
      <c r="AF93" s="316"/>
      <c r="AG93" s="316"/>
      <c r="AH93" s="316"/>
    </row>
    <row r="94" spans="1:34" ht="15">
      <c r="A94" s="316"/>
      <c r="B94" s="1845" t="s">
        <v>152</v>
      </c>
      <c r="C94" s="1846"/>
      <c r="D94" s="1846"/>
      <c r="E94" s="1846"/>
      <c r="F94" s="1846"/>
      <c r="G94" s="1846"/>
      <c r="H94" s="316"/>
      <c r="I94" s="1485"/>
      <c r="J94" s="705"/>
      <c r="K94" s="316"/>
      <c r="L94" s="1485"/>
      <c r="M94" s="705"/>
      <c r="N94" s="316"/>
      <c r="O94" s="1485"/>
      <c r="P94" s="316"/>
      <c r="Q94" s="316"/>
      <c r="S94" s="316"/>
      <c r="T94" s="316"/>
      <c r="U94" s="316"/>
      <c r="V94" s="316"/>
      <c r="W94" s="316"/>
      <c r="X94" s="316"/>
      <c r="Y94" s="316"/>
      <c r="Z94" s="316"/>
      <c r="AA94" s="316"/>
      <c r="AB94" s="316"/>
      <c r="AC94" s="316"/>
      <c r="AD94" s="316"/>
      <c r="AE94" s="316"/>
      <c r="AF94" s="316"/>
      <c r="AG94" s="316"/>
      <c r="AH94" s="316"/>
    </row>
    <row r="95" spans="1:34" ht="15">
      <c r="A95" s="316"/>
      <c r="B95" s="1847"/>
      <c r="C95" s="1846"/>
      <c r="D95" s="1846"/>
      <c r="E95" s="1846"/>
      <c r="F95" s="1846"/>
      <c r="G95" s="1846"/>
      <c r="H95" s="316"/>
      <c r="I95" s="1485"/>
      <c r="J95" s="705"/>
      <c r="K95" s="316"/>
      <c r="L95" s="1485"/>
      <c r="M95" s="705"/>
      <c r="N95" s="316"/>
      <c r="O95" s="1482"/>
      <c r="P95" s="316"/>
      <c r="Q95" s="316"/>
      <c r="S95" s="316"/>
      <c r="T95" s="316"/>
      <c r="U95" s="316"/>
      <c r="V95" s="316"/>
      <c r="W95" s="316"/>
      <c r="X95" s="316"/>
      <c r="Y95" s="316"/>
      <c r="Z95" s="316"/>
      <c r="AA95" s="316"/>
      <c r="AB95" s="316"/>
      <c r="AC95" s="316"/>
      <c r="AD95" s="316"/>
      <c r="AE95" s="316"/>
      <c r="AF95" s="316"/>
      <c r="AG95" s="316"/>
      <c r="AH95" s="316"/>
    </row>
    <row r="96" spans="1:34">
      <c r="A96" s="316"/>
      <c r="B96" s="316"/>
      <c r="C96" s="316"/>
      <c r="D96" s="316"/>
      <c r="E96" s="316"/>
      <c r="F96" s="316"/>
      <c r="G96" s="316"/>
      <c r="H96" s="316"/>
      <c r="I96" s="1482"/>
      <c r="J96" s="705"/>
      <c r="K96" s="316"/>
      <c r="L96" s="1482"/>
      <c r="M96" s="705"/>
      <c r="N96" s="316"/>
      <c r="O96" s="1485"/>
      <c r="P96" s="316"/>
      <c r="Q96" s="316"/>
      <c r="S96" s="316"/>
      <c r="T96" s="316"/>
      <c r="U96" s="316"/>
      <c r="V96" s="316"/>
      <c r="W96" s="316"/>
      <c r="X96" s="316"/>
      <c r="Y96" s="316"/>
      <c r="Z96" s="316"/>
      <c r="AA96" s="316"/>
      <c r="AB96" s="316"/>
      <c r="AC96" s="316"/>
      <c r="AD96" s="316"/>
      <c r="AE96" s="316"/>
      <c r="AF96" s="316"/>
      <c r="AG96" s="316"/>
      <c r="AH96" s="316"/>
    </row>
    <row r="97" spans="1:34">
      <c r="A97" s="316"/>
      <c r="B97" s="316"/>
      <c r="C97" s="316"/>
      <c r="D97" s="316"/>
      <c r="E97" s="316"/>
      <c r="F97" s="316"/>
      <c r="G97" s="316"/>
      <c r="H97" s="316"/>
      <c r="I97" s="1485"/>
      <c r="J97" s="705"/>
      <c r="K97" s="316"/>
      <c r="L97" s="1485"/>
      <c r="M97" s="705"/>
      <c r="N97" s="316"/>
      <c r="O97" s="316"/>
      <c r="P97" s="316"/>
      <c r="Q97" s="316"/>
      <c r="S97" s="316"/>
      <c r="T97" s="316"/>
      <c r="U97" s="316"/>
      <c r="V97" s="316"/>
      <c r="W97" s="316"/>
      <c r="X97" s="316"/>
      <c r="Y97" s="316"/>
      <c r="Z97" s="316"/>
      <c r="AA97" s="316"/>
      <c r="AB97" s="316"/>
      <c r="AC97" s="316"/>
      <c r="AD97" s="316"/>
      <c r="AE97" s="316"/>
      <c r="AF97" s="316"/>
      <c r="AG97" s="316"/>
      <c r="AH97" s="316"/>
    </row>
    <row r="98" spans="1:34">
      <c r="A98" s="316"/>
      <c r="B98" s="316"/>
      <c r="C98" s="316"/>
      <c r="D98" s="316"/>
      <c r="E98" s="316"/>
      <c r="F98" s="316"/>
      <c r="G98" s="316"/>
      <c r="H98" s="316"/>
      <c r="I98" s="1485"/>
      <c r="J98" s="705"/>
      <c r="K98" s="316"/>
      <c r="L98" s="1485"/>
      <c r="M98" s="705"/>
      <c r="N98" s="316"/>
      <c r="O98" s="316"/>
      <c r="P98" s="316"/>
      <c r="Q98" s="316"/>
      <c r="S98" s="316"/>
      <c r="T98" s="316"/>
      <c r="U98" s="316"/>
      <c r="V98" s="316"/>
      <c r="W98" s="316"/>
      <c r="X98" s="316"/>
      <c r="Y98" s="316"/>
      <c r="Z98" s="316"/>
      <c r="AA98" s="316"/>
      <c r="AB98" s="316"/>
      <c r="AC98" s="316"/>
      <c r="AD98" s="316"/>
      <c r="AE98" s="316"/>
      <c r="AF98" s="316"/>
      <c r="AG98" s="316"/>
      <c r="AH98" s="316"/>
    </row>
    <row r="99" spans="1:34">
      <c r="A99" s="316"/>
      <c r="B99" s="316"/>
      <c r="C99" s="316"/>
      <c r="D99" s="316"/>
      <c r="E99" s="316"/>
      <c r="F99" s="316"/>
      <c r="G99" s="316"/>
      <c r="H99" s="316"/>
      <c r="I99" s="1482"/>
      <c r="J99" s="705"/>
      <c r="K99" s="316"/>
      <c r="L99" s="1482"/>
      <c r="M99" s="705"/>
      <c r="N99" s="316"/>
      <c r="O99" s="316"/>
      <c r="P99" s="316"/>
      <c r="Q99" s="316"/>
      <c r="S99" s="316"/>
      <c r="T99" s="316"/>
      <c r="U99" s="316"/>
      <c r="V99" s="316"/>
      <c r="W99" s="316"/>
      <c r="X99" s="316"/>
      <c r="Y99" s="316"/>
      <c r="Z99" s="316"/>
      <c r="AA99" s="316"/>
      <c r="AB99" s="316"/>
      <c r="AC99" s="316"/>
      <c r="AD99" s="316"/>
      <c r="AE99" s="316"/>
      <c r="AF99" s="316"/>
      <c r="AG99" s="316"/>
      <c r="AH99" s="316"/>
    </row>
    <row r="100" spans="1:34">
      <c r="A100" s="316"/>
      <c r="B100" s="316"/>
      <c r="C100" s="316"/>
      <c r="D100" s="316"/>
      <c r="E100" s="316"/>
      <c r="F100" s="316"/>
      <c r="G100" s="316"/>
      <c r="H100" s="316"/>
      <c r="I100" s="1485"/>
      <c r="J100" s="705"/>
      <c r="K100" s="316"/>
      <c r="L100" s="1485"/>
      <c r="M100" s="705"/>
      <c r="N100" s="316"/>
      <c r="O100" s="316"/>
      <c r="P100" s="316"/>
      <c r="Q100" s="316"/>
      <c r="S100" s="316"/>
      <c r="T100" s="316"/>
      <c r="U100" s="316"/>
      <c r="V100" s="316"/>
      <c r="W100" s="316"/>
      <c r="X100" s="316"/>
      <c r="Y100" s="316"/>
      <c r="Z100" s="316"/>
      <c r="AA100" s="316"/>
      <c r="AB100" s="316"/>
      <c r="AC100" s="316"/>
      <c r="AD100" s="316"/>
      <c r="AE100" s="316"/>
      <c r="AF100" s="316"/>
      <c r="AG100" s="316"/>
      <c r="AH100" s="316"/>
    </row>
    <row r="101" spans="1:34">
      <c r="A101" s="316"/>
      <c r="B101" s="316"/>
      <c r="C101" s="316"/>
      <c r="D101" s="316"/>
      <c r="E101" s="316"/>
      <c r="F101" s="316"/>
      <c r="G101" s="316"/>
      <c r="H101" s="316"/>
      <c r="I101" s="316"/>
      <c r="J101" s="316"/>
      <c r="K101" s="316"/>
      <c r="L101" s="316"/>
      <c r="M101" s="316"/>
      <c r="N101" s="316"/>
      <c r="O101" s="316"/>
      <c r="P101" s="316"/>
      <c r="Q101" s="316"/>
      <c r="S101" s="316"/>
      <c r="T101" s="316"/>
      <c r="U101" s="316"/>
      <c r="V101" s="316"/>
      <c r="W101" s="316"/>
      <c r="X101" s="316"/>
      <c r="Y101" s="316"/>
      <c r="Z101" s="316"/>
      <c r="AA101" s="316"/>
      <c r="AB101" s="316"/>
      <c r="AC101" s="316"/>
      <c r="AD101" s="316"/>
      <c r="AE101" s="316"/>
      <c r="AF101" s="316"/>
      <c r="AG101" s="316"/>
      <c r="AH101" s="316"/>
    </row>
    <row r="102" spans="1:34">
      <c r="A102" s="316"/>
      <c r="B102" s="316"/>
      <c r="C102" s="316"/>
      <c r="D102" s="316"/>
      <c r="E102" s="316"/>
      <c r="F102" s="316"/>
      <c r="G102" s="316"/>
      <c r="H102" s="316"/>
      <c r="I102" s="316"/>
      <c r="J102" s="316"/>
      <c r="K102" s="316"/>
      <c r="L102" s="316"/>
      <c r="M102" s="316"/>
      <c r="N102" s="316"/>
      <c r="O102" s="316"/>
      <c r="P102" s="316"/>
      <c r="Q102" s="316"/>
      <c r="S102" s="316"/>
      <c r="T102" s="316"/>
      <c r="U102" s="316"/>
      <c r="V102" s="316"/>
      <c r="W102" s="316"/>
      <c r="X102" s="316"/>
      <c r="Y102" s="316"/>
      <c r="Z102" s="316"/>
      <c r="AA102" s="316"/>
      <c r="AB102" s="316"/>
      <c r="AC102" s="316"/>
      <c r="AD102" s="316"/>
      <c r="AE102" s="316"/>
      <c r="AF102" s="316"/>
      <c r="AG102" s="316"/>
      <c r="AH102" s="316"/>
    </row>
    <row r="103" spans="1:34">
      <c r="A103" s="316"/>
      <c r="B103" s="316"/>
      <c r="C103" s="316"/>
      <c r="D103" s="316"/>
      <c r="E103" s="316"/>
      <c r="F103" s="316"/>
      <c r="G103" s="316"/>
      <c r="H103" s="316"/>
      <c r="I103" s="316"/>
      <c r="J103" s="316"/>
      <c r="K103" s="316"/>
      <c r="L103" s="316"/>
      <c r="M103" s="316"/>
      <c r="N103" s="316"/>
      <c r="O103" s="316"/>
      <c r="P103" s="316"/>
      <c r="Q103" s="316"/>
      <c r="S103" s="316"/>
      <c r="T103" s="316"/>
      <c r="U103" s="316"/>
      <c r="V103" s="316"/>
      <c r="W103" s="316"/>
      <c r="X103" s="316"/>
      <c r="Y103" s="316"/>
      <c r="Z103" s="316"/>
      <c r="AA103" s="316"/>
      <c r="AB103" s="316"/>
      <c r="AC103" s="316"/>
      <c r="AD103" s="316"/>
      <c r="AE103" s="316"/>
      <c r="AF103" s="316"/>
      <c r="AG103" s="316"/>
      <c r="AH103" s="316"/>
    </row>
    <row r="104" spans="1:34">
      <c r="A104" s="316"/>
      <c r="B104" s="316"/>
      <c r="C104" s="316"/>
      <c r="D104" s="316"/>
      <c r="E104" s="316"/>
      <c r="F104" s="316"/>
      <c r="G104" s="316"/>
      <c r="H104" s="316"/>
      <c r="I104" s="316"/>
      <c r="J104" s="316"/>
      <c r="K104" s="316"/>
      <c r="L104" s="316"/>
      <c r="M104" s="316"/>
      <c r="N104" s="316"/>
      <c r="O104" s="316"/>
      <c r="P104" s="316"/>
      <c r="Q104" s="316"/>
    </row>
    <row r="105" spans="1:34">
      <c r="A105" s="316"/>
      <c r="B105" s="316"/>
      <c r="C105" s="316"/>
      <c r="D105" s="316"/>
      <c r="E105" s="316"/>
      <c r="F105" s="316"/>
      <c r="G105" s="316"/>
      <c r="H105" s="316"/>
      <c r="I105" s="316"/>
      <c r="J105" s="316"/>
      <c r="K105" s="316"/>
      <c r="L105" s="316"/>
      <c r="M105" s="316"/>
      <c r="N105" s="316"/>
      <c r="O105" s="316"/>
      <c r="P105" s="316"/>
      <c r="Q105" s="316"/>
    </row>
    <row r="106" spans="1:34">
      <c r="A106" s="316"/>
      <c r="B106" s="316"/>
      <c r="C106" s="316"/>
      <c r="D106" s="316"/>
      <c r="E106" s="316"/>
      <c r="F106" s="316"/>
      <c r="G106" s="316"/>
      <c r="H106" s="316"/>
      <c r="I106" s="316"/>
      <c r="J106" s="316"/>
      <c r="K106" s="316"/>
      <c r="L106" s="316"/>
      <c r="M106" s="316"/>
      <c r="N106" s="316"/>
      <c r="O106" s="316"/>
      <c r="P106" s="316"/>
      <c r="Q106" s="316"/>
    </row>
    <row r="107" spans="1:34">
      <c r="A107" s="316"/>
      <c r="B107" s="316"/>
      <c r="C107" s="316"/>
      <c r="D107" s="316"/>
      <c r="E107" s="316"/>
      <c r="F107" s="316"/>
      <c r="G107" s="316"/>
      <c r="H107" s="316"/>
      <c r="I107" s="316"/>
      <c r="J107" s="316"/>
      <c r="K107" s="316"/>
      <c r="L107" s="316"/>
      <c r="M107" s="316"/>
      <c r="N107" s="316"/>
      <c r="O107" s="316"/>
      <c r="P107" s="316"/>
      <c r="Q107" s="316"/>
    </row>
    <row r="108" spans="1:34">
      <c r="A108" s="316"/>
      <c r="B108" s="316"/>
      <c r="C108" s="316"/>
      <c r="D108" s="316"/>
      <c r="E108" s="316"/>
      <c r="F108" s="316"/>
      <c r="G108" s="316"/>
      <c r="H108" s="316"/>
      <c r="I108" s="316"/>
      <c r="J108" s="316"/>
      <c r="K108" s="316"/>
      <c r="L108" s="316"/>
      <c r="M108" s="316"/>
      <c r="N108" s="316"/>
      <c r="O108" s="316"/>
      <c r="P108" s="316"/>
      <c r="Q108" s="316"/>
    </row>
    <row r="109" spans="1:34">
      <c r="A109" s="316"/>
      <c r="B109" s="316"/>
      <c r="C109" s="316"/>
      <c r="D109" s="316"/>
      <c r="E109" s="316"/>
      <c r="F109" s="316"/>
      <c r="G109" s="316"/>
      <c r="H109" s="316"/>
      <c r="I109" s="316"/>
      <c r="J109" s="316"/>
      <c r="K109" s="316"/>
      <c r="L109" s="316"/>
      <c r="M109" s="316"/>
      <c r="N109" s="316"/>
      <c r="O109" s="316"/>
      <c r="P109" s="316"/>
      <c r="Q109" s="316"/>
    </row>
    <row r="110" spans="1:34">
      <c r="A110" s="316"/>
      <c r="B110" s="316"/>
      <c r="C110" s="316"/>
      <c r="D110" s="316"/>
      <c r="E110" s="316"/>
      <c r="F110" s="316"/>
      <c r="G110" s="316"/>
      <c r="H110" s="316"/>
      <c r="I110" s="316"/>
      <c r="J110" s="316"/>
      <c r="K110" s="316"/>
      <c r="L110" s="316"/>
      <c r="M110" s="316"/>
      <c r="N110" s="316"/>
      <c r="O110" s="316"/>
      <c r="P110" s="316"/>
      <c r="Q110" s="316"/>
    </row>
    <row r="111" spans="1:34">
      <c r="A111" s="316"/>
      <c r="B111" s="316"/>
      <c r="C111" s="316"/>
      <c r="D111" s="316"/>
      <c r="E111" s="316"/>
      <c r="F111" s="316"/>
      <c r="G111" s="316"/>
      <c r="H111" s="316"/>
      <c r="I111" s="316"/>
      <c r="J111" s="316"/>
      <c r="K111" s="316"/>
      <c r="L111" s="316"/>
      <c r="M111" s="316"/>
      <c r="N111" s="316"/>
      <c r="O111" s="316"/>
      <c r="P111" s="316"/>
      <c r="Q111" s="316"/>
    </row>
    <row r="112" spans="1:34">
      <c r="A112" s="316"/>
      <c r="B112" s="316"/>
      <c r="C112" s="316"/>
      <c r="D112" s="316"/>
      <c r="E112" s="316"/>
      <c r="F112" s="316"/>
      <c r="G112" s="316"/>
      <c r="H112" s="316"/>
      <c r="I112" s="316"/>
      <c r="J112" s="316"/>
      <c r="K112" s="316"/>
      <c r="L112" s="316"/>
      <c r="M112" s="316"/>
      <c r="N112" s="316"/>
      <c r="O112" s="316"/>
      <c r="P112" s="316"/>
      <c r="Q112" s="316"/>
    </row>
    <row r="113" spans="1:17">
      <c r="A113" s="316"/>
      <c r="B113" s="316"/>
      <c r="C113" s="316"/>
      <c r="D113" s="316"/>
      <c r="E113" s="316"/>
      <c r="F113" s="316"/>
      <c r="G113" s="316"/>
      <c r="H113" s="316"/>
      <c r="I113" s="316"/>
      <c r="J113" s="316"/>
      <c r="K113" s="316"/>
      <c r="L113" s="316"/>
      <c r="M113" s="316"/>
      <c r="N113" s="316"/>
      <c r="O113" s="316"/>
      <c r="P113" s="316"/>
      <c r="Q113" s="316"/>
    </row>
    <row r="114" spans="1:17">
      <c r="A114" s="316"/>
      <c r="B114" s="316"/>
      <c r="C114" s="316"/>
      <c r="D114" s="316"/>
      <c r="E114" s="316"/>
      <c r="F114" s="316"/>
      <c r="G114" s="316"/>
      <c r="H114" s="316"/>
      <c r="I114" s="316"/>
      <c r="J114" s="316"/>
      <c r="K114" s="316"/>
      <c r="L114" s="316"/>
      <c r="M114" s="316"/>
      <c r="N114" s="316"/>
      <c r="O114" s="316"/>
      <c r="P114" s="316"/>
      <c r="Q114" s="316"/>
    </row>
    <row r="115" spans="1:17">
      <c r="A115" s="316"/>
      <c r="B115" s="316"/>
      <c r="C115" s="316"/>
      <c r="D115" s="316"/>
      <c r="E115" s="316"/>
      <c r="F115" s="316"/>
      <c r="G115" s="316"/>
      <c r="H115" s="316"/>
      <c r="I115" s="316"/>
      <c r="J115" s="316"/>
      <c r="K115" s="316"/>
      <c r="L115" s="316"/>
      <c r="M115" s="316"/>
      <c r="N115" s="316"/>
      <c r="O115" s="316"/>
      <c r="P115" s="316"/>
      <c r="Q115" s="316"/>
    </row>
    <row r="116" spans="1:17">
      <c r="A116" s="316"/>
      <c r="B116" s="316"/>
      <c r="C116" s="316"/>
      <c r="D116" s="316"/>
      <c r="E116" s="316"/>
      <c r="F116" s="316"/>
      <c r="G116" s="316"/>
      <c r="H116" s="316"/>
      <c r="I116" s="316"/>
      <c r="J116" s="316"/>
      <c r="K116" s="316"/>
      <c r="L116" s="316"/>
      <c r="M116" s="316"/>
      <c r="N116" s="316"/>
      <c r="O116" s="316"/>
      <c r="P116" s="316"/>
      <c r="Q116" s="316"/>
    </row>
    <row r="117" spans="1:17">
      <c r="A117" s="316"/>
      <c r="B117" s="316"/>
      <c r="C117" s="316"/>
      <c r="D117" s="316"/>
      <c r="E117" s="316"/>
      <c r="F117" s="316"/>
      <c r="G117" s="316"/>
      <c r="H117" s="316"/>
      <c r="I117" s="316"/>
      <c r="J117" s="316"/>
      <c r="K117" s="316"/>
      <c r="L117" s="316"/>
      <c r="M117" s="316"/>
      <c r="N117" s="316"/>
      <c r="O117" s="316"/>
      <c r="P117" s="316"/>
      <c r="Q117" s="316"/>
    </row>
    <row r="118" spans="1:17">
      <c r="A118" s="316"/>
      <c r="B118" s="316"/>
      <c r="C118" s="316"/>
      <c r="D118" s="316"/>
      <c r="E118" s="316"/>
      <c r="F118" s="316"/>
      <c r="G118" s="316"/>
      <c r="H118" s="316"/>
      <c r="I118" s="316"/>
      <c r="J118" s="316"/>
      <c r="K118" s="316"/>
      <c r="L118" s="316"/>
      <c r="M118" s="316"/>
      <c r="N118" s="316"/>
      <c r="O118" s="316"/>
      <c r="P118" s="316"/>
      <c r="Q118" s="316"/>
    </row>
    <row r="119" spans="1:17">
      <c r="A119" s="316"/>
      <c r="B119" s="316"/>
      <c r="C119" s="316"/>
      <c r="D119" s="316"/>
      <c r="E119" s="316"/>
      <c r="F119" s="316"/>
      <c r="G119" s="316"/>
      <c r="H119" s="316"/>
      <c r="I119" s="316"/>
      <c r="J119" s="316"/>
      <c r="K119" s="316"/>
      <c r="L119" s="316"/>
      <c r="M119" s="316"/>
      <c r="N119" s="316"/>
      <c r="O119" s="316"/>
      <c r="P119" s="316"/>
      <c r="Q119" s="316"/>
    </row>
    <row r="120" spans="1:17">
      <c r="A120" s="316"/>
      <c r="B120" s="316"/>
      <c r="C120" s="316"/>
      <c r="D120" s="316"/>
      <c r="E120" s="316"/>
      <c r="F120" s="316"/>
      <c r="G120" s="316"/>
      <c r="H120" s="316"/>
      <c r="I120" s="316"/>
      <c r="J120" s="316"/>
      <c r="K120" s="316"/>
      <c r="L120" s="316"/>
      <c r="M120" s="316"/>
      <c r="N120" s="316"/>
      <c r="O120" s="316"/>
      <c r="P120" s="316"/>
      <c r="Q120" s="316"/>
    </row>
    <row r="121" spans="1:17">
      <c r="A121" s="316"/>
      <c r="B121" s="316"/>
      <c r="C121" s="316"/>
      <c r="D121" s="316"/>
      <c r="E121" s="316"/>
      <c r="F121" s="316"/>
      <c r="G121" s="316"/>
      <c r="H121" s="316"/>
      <c r="I121" s="316"/>
      <c r="J121" s="316"/>
      <c r="K121" s="316"/>
      <c r="L121" s="316"/>
      <c r="M121" s="316"/>
      <c r="N121" s="316"/>
      <c r="O121" s="316"/>
      <c r="P121" s="316"/>
      <c r="Q121" s="316"/>
    </row>
    <row r="122" spans="1:17">
      <c r="A122" s="316"/>
      <c r="B122" s="316"/>
      <c r="C122" s="316"/>
      <c r="D122" s="316"/>
      <c r="E122" s="316"/>
      <c r="F122" s="316"/>
      <c r="G122" s="316"/>
      <c r="H122" s="316"/>
      <c r="I122" s="316"/>
      <c r="J122" s="316"/>
      <c r="K122" s="316"/>
      <c r="L122" s="316"/>
      <c r="M122" s="316"/>
      <c r="N122" s="316"/>
      <c r="O122" s="316"/>
      <c r="P122" s="316"/>
      <c r="Q122" s="316"/>
    </row>
    <row r="123" spans="1:17">
      <c r="A123" s="316"/>
      <c r="B123" s="316"/>
      <c r="C123" s="316"/>
      <c r="D123" s="316"/>
      <c r="E123" s="316"/>
      <c r="F123" s="316"/>
      <c r="G123" s="316"/>
      <c r="H123" s="316"/>
      <c r="I123" s="316"/>
      <c r="J123" s="316"/>
      <c r="K123" s="316"/>
      <c r="L123" s="316"/>
      <c r="M123" s="316"/>
      <c r="N123" s="316"/>
      <c r="O123" s="316"/>
      <c r="P123" s="316"/>
      <c r="Q123" s="316"/>
    </row>
    <row r="124" spans="1:17">
      <c r="A124" s="316"/>
      <c r="B124" s="316"/>
      <c r="C124" s="316"/>
      <c r="D124" s="316"/>
      <c r="E124" s="316"/>
      <c r="F124" s="316"/>
      <c r="G124" s="316"/>
      <c r="H124" s="316"/>
      <c r="I124" s="316"/>
      <c r="J124" s="316"/>
      <c r="K124" s="316"/>
      <c r="L124" s="316"/>
      <c r="M124" s="316"/>
      <c r="N124" s="316"/>
      <c r="O124" s="316"/>
      <c r="P124" s="316"/>
      <c r="Q124" s="316"/>
    </row>
    <row r="125" spans="1:17">
      <c r="A125" s="316"/>
      <c r="B125" s="316"/>
      <c r="C125" s="316"/>
      <c r="D125" s="316"/>
      <c r="E125" s="316"/>
      <c r="F125" s="316"/>
      <c r="G125" s="316"/>
      <c r="H125" s="316"/>
      <c r="I125" s="316"/>
      <c r="J125" s="316"/>
      <c r="K125" s="316"/>
      <c r="L125" s="316"/>
      <c r="M125" s="316"/>
      <c r="N125" s="316"/>
      <c r="O125" s="316"/>
      <c r="P125" s="316"/>
      <c r="Q125" s="316"/>
    </row>
    <row r="126" spans="1:17">
      <c r="A126" s="316"/>
      <c r="H126" s="316"/>
      <c r="I126" s="316"/>
      <c r="J126" s="316"/>
      <c r="K126" s="316"/>
      <c r="L126" s="316"/>
      <c r="M126" s="316"/>
      <c r="N126" s="316"/>
      <c r="O126" s="316"/>
      <c r="P126" s="316"/>
      <c r="Q126" s="316"/>
    </row>
    <row r="127" spans="1:17">
      <c r="A127" s="316"/>
      <c r="H127" s="316"/>
      <c r="I127" s="316"/>
      <c r="J127" s="316"/>
      <c r="K127" s="316"/>
      <c r="L127" s="316"/>
      <c r="M127" s="316"/>
      <c r="N127" s="316"/>
      <c r="O127" s="316"/>
      <c r="P127" s="316"/>
      <c r="Q127" s="316"/>
    </row>
    <row r="128" spans="1:17">
      <c r="I128" s="316"/>
      <c r="J128" s="316"/>
      <c r="K128" s="316"/>
      <c r="L128" s="316"/>
      <c r="M128" s="316"/>
      <c r="N128" s="316"/>
    </row>
  </sheetData>
  <mergeCells count="6">
    <mergeCell ref="B58:G58"/>
    <mergeCell ref="B2:K2"/>
    <mergeCell ref="D3:F3"/>
    <mergeCell ref="J3:K3"/>
    <mergeCell ref="H20:J20"/>
    <mergeCell ref="B57:F57"/>
  </mergeCells>
  <hyperlinks>
    <hyperlink ref="H22" r:id="rId1" location="downloads" xr:uid="{6AE28610-88F5-4A0C-8965-1B5BB0AAF16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94F79-49F7-45F1-A2D4-BADBE773A63C}">
  <dimension ref="A1:O89"/>
  <sheetViews>
    <sheetView zoomScale="130" zoomScaleNormal="130" workbookViewId="0">
      <selection sqref="A1:XFD1048576"/>
    </sheetView>
  </sheetViews>
  <sheetFormatPr defaultRowHeight="12.7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653" t="s">
        <v>257</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2.5">
      <c r="A4" s="2079" t="s">
        <v>2</v>
      </c>
      <c r="B4" s="2053" t="s">
        <v>3</v>
      </c>
      <c r="C4" s="2080" t="s">
        <v>191</v>
      </c>
      <c r="D4" s="2080"/>
      <c r="E4" s="2081"/>
      <c r="F4" s="1312"/>
      <c r="G4" s="2079" t="s">
        <v>5</v>
      </c>
      <c r="H4" s="2053" t="s">
        <v>3</v>
      </c>
      <c r="I4" s="2094" t="s">
        <v>6</v>
      </c>
      <c r="J4" s="2094"/>
      <c r="K4" s="2062"/>
      <c r="L4" s="316"/>
      <c r="M4" s="2082" t="s">
        <v>192</v>
      </c>
      <c r="N4" s="2082" t="s">
        <v>193</v>
      </c>
      <c r="O4" s="2083" t="s">
        <v>194</v>
      </c>
    </row>
    <row r="5" spans="1:15">
      <c r="A5" s="1332" t="s">
        <v>7</v>
      </c>
      <c r="B5" s="1388"/>
      <c r="C5" s="1271" t="s">
        <v>8</v>
      </c>
      <c r="D5" s="1271" t="s">
        <v>9</v>
      </c>
      <c r="E5" s="1333" t="s">
        <v>10</v>
      </c>
      <c r="F5" s="1312"/>
      <c r="G5" s="1332" t="s">
        <v>7</v>
      </c>
      <c r="H5" s="1388"/>
      <c r="I5" s="1271" t="s">
        <v>8</v>
      </c>
      <c r="J5" s="1314" t="s">
        <v>11</v>
      </c>
      <c r="K5" s="1450" t="s">
        <v>12</v>
      </c>
      <c r="L5" s="316"/>
      <c r="M5" s="1118" t="s">
        <v>195</v>
      </c>
      <c r="N5" s="1411">
        <v>0.4</v>
      </c>
      <c r="O5" s="1415">
        <v>130</v>
      </c>
    </row>
    <row r="6" spans="1:15" ht="12.75" customHeight="1">
      <c r="A6" s="1471" t="s">
        <v>13</v>
      </c>
      <c r="B6" s="1472">
        <v>0.51</v>
      </c>
      <c r="C6" s="1473">
        <v>0.8</v>
      </c>
      <c r="D6" s="1473">
        <v>71.5</v>
      </c>
      <c r="E6" s="1499">
        <v>72.400000000000006</v>
      </c>
      <c r="F6" s="1312"/>
      <c r="G6" s="1501" t="s">
        <v>14</v>
      </c>
      <c r="H6" s="1476">
        <v>0.1178</v>
      </c>
      <c r="I6" s="775">
        <v>0.1</v>
      </c>
      <c r="J6" s="776">
        <v>0</v>
      </c>
      <c r="K6" s="1502">
        <v>0.1</v>
      </c>
      <c r="L6" s="1316"/>
      <c r="M6" s="1118" t="s">
        <v>196</v>
      </c>
      <c r="N6" s="1411">
        <v>0.35</v>
      </c>
      <c r="O6" s="1415">
        <v>172</v>
      </c>
    </row>
    <row r="7" spans="1:15">
      <c r="A7" s="1475" t="s">
        <v>15</v>
      </c>
      <c r="B7" s="1476">
        <v>0.53</v>
      </c>
      <c r="C7" s="1473">
        <v>2.7</v>
      </c>
      <c r="D7" s="1473">
        <v>6.2</v>
      </c>
      <c r="E7" s="1499">
        <v>9</v>
      </c>
      <c r="F7" s="1312"/>
      <c r="G7" s="1501" t="s">
        <v>24</v>
      </c>
      <c r="H7" s="1476">
        <v>0.2535</v>
      </c>
      <c r="I7" s="775">
        <v>1.6</v>
      </c>
      <c r="J7" s="776">
        <v>40.1</v>
      </c>
      <c r="K7" s="1502">
        <v>41.7</v>
      </c>
      <c r="L7" s="1316"/>
      <c r="M7" s="1118" t="s">
        <v>197</v>
      </c>
      <c r="N7" s="1411">
        <v>0.75</v>
      </c>
      <c r="O7" s="1415">
        <v>29</v>
      </c>
    </row>
    <row r="8" spans="1:15">
      <c r="A8" s="1471" t="s">
        <v>23</v>
      </c>
      <c r="B8" s="1476" t="s">
        <v>217</v>
      </c>
      <c r="C8" s="1473">
        <v>11</v>
      </c>
      <c r="D8" s="1473">
        <v>10.7</v>
      </c>
      <c r="E8" s="1499">
        <v>21.7</v>
      </c>
      <c r="F8" s="1312"/>
      <c r="G8" s="1501" t="s">
        <v>26</v>
      </c>
      <c r="H8" s="1476">
        <v>0.36170000000000002</v>
      </c>
      <c r="I8" s="775">
        <v>15.3</v>
      </c>
      <c r="J8" s="776">
        <v>41.2</v>
      </c>
      <c r="K8" s="1502">
        <v>56.5</v>
      </c>
      <c r="L8" s="1316"/>
      <c r="M8" s="1118" t="s">
        <v>198</v>
      </c>
      <c r="N8" s="1413">
        <v>0.25</v>
      </c>
      <c r="O8" s="1415">
        <v>105</v>
      </c>
    </row>
    <row r="9" spans="1:15">
      <c r="A9" s="1471" t="s">
        <v>218</v>
      </c>
      <c r="B9" s="1476" t="s">
        <v>219</v>
      </c>
      <c r="C9" s="1473">
        <v>0.1</v>
      </c>
      <c r="D9" s="1473">
        <v>0.3</v>
      </c>
      <c r="E9" s="1499">
        <v>0.4</v>
      </c>
      <c r="F9" s="1312"/>
      <c r="G9" s="1503" t="s">
        <v>22</v>
      </c>
      <c r="H9" s="1476">
        <v>0.33</v>
      </c>
      <c r="I9" s="775">
        <v>0.5</v>
      </c>
      <c r="J9" s="776">
        <v>2.9</v>
      </c>
      <c r="K9" s="1502">
        <v>3.3</v>
      </c>
      <c r="L9" s="1316"/>
      <c r="M9" s="1118" t="s">
        <v>199</v>
      </c>
      <c r="N9" s="1411">
        <v>0.44</v>
      </c>
      <c r="O9" s="1415">
        <v>31</v>
      </c>
    </row>
    <row r="10" spans="1:15">
      <c r="A10" s="1471" t="s">
        <v>27</v>
      </c>
      <c r="B10" s="1472">
        <v>0.58699999999999997</v>
      </c>
      <c r="C10" s="1473">
        <v>6.5</v>
      </c>
      <c r="D10" s="1473">
        <v>25.7</v>
      </c>
      <c r="E10" s="1499">
        <v>32.200000000000003</v>
      </c>
      <c r="F10" s="1312"/>
      <c r="G10" s="1501" t="s">
        <v>16</v>
      </c>
      <c r="H10" s="1476">
        <v>0.35</v>
      </c>
      <c r="I10" s="775">
        <v>10</v>
      </c>
      <c r="J10" s="776">
        <v>0</v>
      </c>
      <c r="K10" s="1502">
        <v>10</v>
      </c>
      <c r="L10" s="1316"/>
      <c r="M10" s="1415" t="s">
        <v>258</v>
      </c>
      <c r="N10" s="1414">
        <v>0.5</v>
      </c>
      <c r="O10" s="1415">
        <v>41</v>
      </c>
    </row>
    <row r="11" spans="1:15">
      <c r="A11" s="1477" t="s">
        <v>29</v>
      </c>
      <c r="B11" s="1476" t="s">
        <v>221</v>
      </c>
      <c r="C11" s="1473">
        <v>18.100000000000001</v>
      </c>
      <c r="D11" s="1473">
        <v>0</v>
      </c>
      <c r="E11" s="1499">
        <v>18.100000000000001</v>
      </c>
      <c r="F11" s="1312"/>
      <c r="G11" s="1501" t="s">
        <v>20</v>
      </c>
      <c r="H11" s="1476">
        <v>0.41470000000000001</v>
      </c>
      <c r="I11" s="775">
        <v>11.1</v>
      </c>
      <c r="J11" s="776">
        <v>2.8</v>
      </c>
      <c r="K11" s="1502">
        <v>13.9</v>
      </c>
      <c r="L11" s="1316"/>
      <c r="M11" s="1118" t="s">
        <v>253</v>
      </c>
      <c r="N11" s="1411">
        <v>0.41</v>
      </c>
      <c r="O11" s="1415">
        <v>13</v>
      </c>
    </row>
    <row r="12" spans="1:15">
      <c r="A12" s="1471" t="s">
        <v>31</v>
      </c>
      <c r="B12" s="1476">
        <v>0.36</v>
      </c>
      <c r="C12" s="1473">
        <v>10.8</v>
      </c>
      <c r="D12" s="1473">
        <v>7.8</v>
      </c>
      <c r="E12" s="1499">
        <v>18.600000000000001</v>
      </c>
      <c r="F12" s="1312"/>
      <c r="G12" s="827" t="s">
        <v>222</v>
      </c>
      <c r="H12" s="1476">
        <v>0.3</v>
      </c>
      <c r="I12" s="775">
        <v>1</v>
      </c>
      <c r="J12" s="775">
        <v>4.2</v>
      </c>
      <c r="K12" s="1502">
        <v>5.0999999999999996</v>
      </c>
      <c r="L12" s="1316"/>
      <c r="M12" s="1118" t="s">
        <v>259</v>
      </c>
      <c r="N12" s="1411">
        <v>1</v>
      </c>
      <c r="O12" s="1415">
        <v>3</v>
      </c>
    </row>
    <row r="13" spans="1:15">
      <c r="A13" s="1471" t="s">
        <v>33</v>
      </c>
      <c r="B13" s="1476">
        <v>0.51</v>
      </c>
      <c r="C13" s="1478">
        <v>29.1</v>
      </c>
      <c r="D13" s="1479">
        <v>43.8</v>
      </c>
      <c r="E13" s="1499">
        <v>72.900000000000006</v>
      </c>
      <c r="F13" s="1312"/>
      <c r="G13" s="1721" t="s">
        <v>162</v>
      </c>
      <c r="H13" s="2084"/>
      <c r="I13" s="2085">
        <f>SUM(I6:I12)</f>
        <v>39.6</v>
      </c>
      <c r="J13" s="2085">
        <f>SUM(J6:J12)</f>
        <v>91.200000000000017</v>
      </c>
      <c r="K13" s="2100">
        <f>SUM(I13:J13)</f>
        <v>130.80000000000001</v>
      </c>
      <c r="L13" s="1316"/>
      <c r="M13" s="1718" t="s">
        <v>12</v>
      </c>
      <c r="N13" s="1718"/>
      <c r="O13" s="1496">
        <f>SUM(O5:O12)</f>
        <v>524</v>
      </c>
    </row>
    <row r="14" spans="1:15">
      <c r="A14" s="1477" t="s">
        <v>37</v>
      </c>
      <c r="B14" s="1476">
        <v>0.13039999999999999</v>
      </c>
      <c r="C14" s="1473">
        <v>6.4</v>
      </c>
      <c r="D14" s="1473">
        <v>4.0999999999999996</v>
      </c>
      <c r="E14" s="1499">
        <v>10.6</v>
      </c>
      <c r="F14" s="1312"/>
      <c r="G14" s="1463" t="s">
        <v>32</v>
      </c>
      <c r="H14" s="1504"/>
      <c r="I14" s="1505">
        <v>641</v>
      </c>
      <c r="J14" s="1505">
        <f t="shared" ref="J14" si="0">D38+J13</f>
        <v>806.09999999999991</v>
      </c>
      <c r="K14" s="1506">
        <v>1447</v>
      </c>
      <c r="L14" s="1316"/>
      <c r="M14" s="1416" t="s">
        <v>210</v>
      </c>
      <c r="N14" s="1416"/>
      <c r="O14" s="1416"/>
    </row>
    <row r="15" spans="1:15">
      <c r="A15" s="1471" t="s">
        <v>226</v>
      </c>
      <c r="B15" s="1476" t="s">
        <v>227</v>
      </c>
      <c r="C15" s="1473">
        <v>0</v>
      </c>
      <c r="D15" s="1473">
        <v>0</v>
      </c>
      <c r="E15" s="1499">
        <v>0</v>
      </c>
      <c r="F15" s="1312"/>
      <c r="G15" s="316"/>
      <c r="H15" s="316"/>
      <c r="I15" s="316"/>
      <c r="J15" s="316"/>
      <c r="K15" s="316"/>
      <c r="L15" s="1408"/>
      <c r="M15" s="1618" t="s">
        <v>260</v>
      </c>
      <c r="N15" s="1416"/>
      <c r="O15" s="1416"/>
    </row>
    <row r="16" spans="1:15">
      <c r="A16" s="1471" t="s">
        <v>44</v>
      </c>
      <c r="B16" s="1476">
        <v>0.42630000000000001</v>
      </c>
      <c r="C16" s="1473">
        <v>282.2</v>
      </c>
      <c r="D16" s="1473">
        <v>8.8000000000000007</v>
      </c>
      <c r="E16" s="1499">
        <v>291</v>
      </c>
      <c r="F16" s="1312"/>
      <c r="G16" s="316"/>
      <c r="H16" s="316"/>
      <c r="I16" s="316"/>
      <c r="J16" s="316"/>
      <c r="K16" s="316"/>
      <c r="L16" s="1409"/>
      <c r="M16" s="316"/>
      <c r="N16" s="316"/>
      <c r="O16" s="316"/>
    </row>
    <row r="17" spans="1:12">
      <c r="A17" s="1471" t="s">
        <v>46</v>
      </c>
      <c r="B17" s="1476">
        <v>0.54820000000000002</v>
      </c>
      <c r="C17" s="1473">
        <v>3.1</v>
      </c>
      <c r="D17" s="1473">
        <v>3.9</v>
      </c>
      <c r="E17" s="1499">
        <v>6.9</v>
      </c>
      <c r="F17" s="1312"/>
      <c r="G17" s="1433"/>
      <c r="H17" s="316"/>
      <c r="I17" s="1433"/>
      <c r="J17" s="316"/>
      <c r="K17" s="1433"/>
      <c r="L17" s="316"/>
    </row>
    <row r="18" spans="1:12">
      <c r="A18" s="1471" t="s">
        <v>47</v>
      </c>
      <c r="B18" s="1476">
        <v>0.39550000000000002</v>
      </c>
      <c r="C18" s="1478">
        <v>4.7</v>
      </c>
      <c r="D18" s="1479">
        <v>21.1</v>
      </c>
      <c r="E18" s="1500">
        <v>25.8</v>
      </c>
      <c r="F18" s="1312"/>
      <c r="G18" s="316"/>
      <c r="H18" s="316"/>
      <c r="I18" s="316"/>
      <c r="J18" s="316"/>
      <c r="K18" s="316"/>
      <c r="L18" s="316"/>
    </row>
    <row r="19" spans="1:12">
      <c r="A19" s="1471" t="s">
        <v>48</v>
      </c>
      <c r="B19" s="1476">
        <v>0.51</v>
      </c>
      <c r="C19" s="1478">
        <v>13.6</v>
      </c>
      <c r="D19" s="1479">
        <v>16.3</v>
      </c>
      <c r="E19" s="1499">
        <v>30</v>
      </c>
      <c r="F19" s="1312"/>
      <c r="H19" s="316"/>
      <c r="I19" s="316"/>
      <c r="J19" s="316"/>
      <c r="K19" s="316"/>
      <c r="L19" s="316"/>
    </row>
    <row r="20" spans="1:12">
      <c r="A20" s="1471" t="s">
        <v>49</v>
      </c>
      <c r="B20" s="1472">
        <v>0.43969999999999998</v>
      </c>
      <c r="C20" s="1473">
        <v>3.9</v>
      </c>
      <c r="D20" s="1473">
        <v>8</v>
      </c>
      <c r="E20" s="1499">
        <v>11.9</v>
      </c>
      <c r="F20" s="1312"/>
      <c r="G20" s="316"/>
      <c r="H20" s="316"/>
      <c r="I20" s="316"/>
      <c r="J20" s="316"/>
      <c r="K20" s="316"/>
      <c r="L20" s="316"/>
    </row>
    <row r="21" spans="1:12">
      <c r="A21" s="1471" t="s">
        <v>50</v>
      </c>
      <c r="B21" s="1472">
        <v>0.64</v>
      </c>
      <c r="C21" s="1473">
        <v>2.2999999999999998</v>
      </c>
      <c r="D21" s="1473">
        <v>0.1</v>
      </c>
      <c r="E21" s="1499">
        <v>2.2999999999999998</v>
      </c>
      <c r="F21" s="1312"/>
      <c r="G21" s="1950" t="s">
        <v>212</v>
      </c>
      <c r="H21" s="1950"/>
      <c r="I21" s="1950"/>
      <c r="J21" s="1950"/>
      <c r="K21" s="1950"/>
      <c r="L21" s="1950"/>
    </row>
    <row r="22" spans="1:12">
      <c r="A22" s="1471" t="s">
        <v>51</v>
      </c>
      <c r="B22" s="1472">
        <v>0.27500000000000002</v>
      </c>
      <c r="C22" s="1473">
        <v>0.9</v>
      </c>
      <c r="D22" s="1473">
        <v>0.1</v>
      </c>
      <c r="E22" s="1499">
        <v>1</v>
      </c>
      <c r="F22" s="1312"/>
      <c r="G22" s="316"/>
      <c r="H22" s="316"/>
      <c r="I22" s="316"/>
      <c r="J22" s="316"/>
      <c r="K22" s="316"/>
      <c r="L22" s="316"/>
    </row>
    <row r="23" spans="1:12" ht="19.5" customHeight="1">
      <c r="A23" s="1471" t="s">
        <v>52</v>
      </c>
      <c r="B23" s="1476" t="s">
        <v>228</v>
      </c>
      <c r="C23" s="1473">
        <v>5.7</v>
      </c>
      <c r="D23" s="1473">
        <v>6</v>
      </c>
      <c r="E23" s="1499">
        <v>11.6</v>
      </c>
      <c r="F23" s="1312"/>
      <c r="G23" s="2061" t="s">
        <v>83</v>
      </c>
      <c r="H23" s="2053" t="s">
        <v>84</v>
      </c>
      <c r="I23" s="2053" t="s">
        <v>85</v>
      </c>
      <c r="J23" s="2053" t="s">
        <v>86</v>
      </c>
      <c r="K23" s="2053" t="s">
        <v>11</v>
      </c>
      <c r="L23" s="2062" t="s">
        <v>12</v>
      </c>
    </row>
    <row r="24" spans="1:12">
      <c r="A24" s="1471" t="s">
        <v>53</v>
      </c>
      <c r="B24" s="1476" t="s">
        <v>229</v>
      </c>
      <c r="C24" s="1478">
        <v>40.200000000000003</v>
      </c>
      <c r="D24" s="1478">
        <v>64.099999999999994</v>
      </c>
      <c r="E24" s="1499">
        <v>104.3</v>
      </c>
      <c r="F24" s="1312"/>
      <c r="G24" s="1440" t="s">
        <v>88</v>
      </c>
      <c r="H24" s="147" t="s">
        <v>89</v>
      </c>
      <c r="I24" s="1382" t="s">
        <v>89</v>
      </c>
      <c r="J24" s="1490">
        <v>0.13800427777777782</v>
      </c>
      <c r="K24" s="1490">
        <v>9.0733855555555604E-2</v>
      </c>
      <c r="L24" s="1491">
        <v>0.22873813333333343</v>
      </c>
    </row>
    <row r="25" spans="1:12">
      <c r="A25" s="1471" t="s">
        <v>231</v>
      </c>
      <c r="B25" s="1476" t="s">
        <v>230</v>
      </c>
      <c r="C25" s="1478">
        <v>6</v>
      </c>
      <c r="D25" s="1478">
        <v>27.8</v>
      </c>
      <c r="E25" s="1499">
        <v>33.799999999999997</v>
      </c>
      <c r="F25" s="1312"/>
      <c r="G25" s="1440" t="s">
        <v>98</v>
      </c>
      <c r="H25" s="147" t="s">
        <v>178</v>
      </c>
      <c r="I25" s="1382">
        <v>0.27500000000000002</v>
      </c>
      <c r="J25" s="1490">
        <v>8.9974199666666657</v>
      </c>
      <c r="K25" s="1490">
        <v>0.10793194444444398</v>
      </c>
      <c r="L25" s="1491">
        <v>9.105351911111109</v>
      </c>
    </row>
    <row r="26" spans="1:12">
      <c r="A26" s="1471" t="s">
        <v>57</v>
      </c>
      <c r="B26" s="1476">
        <v>0.33279999999999998</v>
      </c>
      <c r="C26" s="1473">
        <v>33.799999999999997</v>
      </c>
      <c r="D26" s="1473">
        <v>0</v>
      </c>
      <c r="E26" s="1499">
        <v>33.799999999999997</v>
      </c>
      <c r="F26" s="1312"/>
      <c r="G26" s="1440" t="s">
        <v>100</v>
      </c>
      <c r="H26" s="147" t="s">
        <v>179</v>
      </c>
      <c r="I26" s="1351">
        <v>0.46</v>
      </c>
      <c r="J26" s="1490">
        <v>32.927023644444475</v>
      </c>
      <c r="K26" s="1490">
        <v>4.0854235111111104</v>
      </c>
      <c r="L26" s="1491">
        <v>37.012447155555584</v>
      </c>
    </row>
    <row r="27" spans="1:12">
      <c r="A27" s="1471" t="s">
        <v>58</v>
      </c>
      <c r="B27" s="1476">
        <v>0.3679</v>
      </c>
      <c r="C27" s="1478">
        <v>7.7</v>
      </c>
      <c r="D27" s="1479">
        <v>40.799999999999997</v>
      </c>
      <c r="E27" s="1500">
        <v>48.4</v>
      </c>
      <c r="F27" s="1312"/>
      <c r="G27" s="1440" t="s">
        <v>102</v>
      </c>
      <c r="H27" s="147" t="s">
        <v>179</v>
      </c>
      <c r="I27" s="1383">
        <v>0.12</v>
      </c>
      <c r="J27" s="1490">
        <v>0.33993108888888868</v>
      </c>
      <c r="K27" s="1490">
        <v>1.9325111111111099E-3</v>
      </c>
      <c r="L27" s="1491">
        <v>0.34186359999999977</v>
      </c>
    </row>
    <row r="28" spans="1:12">
      <c r="A28" s="1471" t="s">
        <v>59</v>
      </c>
      <c r="B28" s="1476" t="s">
        <v>232</v>
      </c>
      <c r="C28" s="1478">
        <v>20.8</v>
      </c>
      <c r="D28" s="1478">
        <v>10.7</v>
      </c>
      <c r="E28" s="1499">
        <v>31.5</v>
      </c>
      <c r="F28" s="1312"/>
      <c r="G28" s="1440" t="s">
        <v>104</v>
      </c>
      <c r="H28" s="147" t="s">
        <v>178</v>
      </c>
      <c r="I28" s="1351">
        <v>0.25</v>
      </c>
      <c r="J28" s="1490">
        <v>11.531407977777768</v>
      </c>
      <c r="K28" s="1490">
        <v>0.22867427777777799</v>
      </c>
      <c r="L28" s="1491">
        <v>11.760082255555545</v>
      </c>
    </row>
    <row r="29" spans="1:12">
      <c r="A29" s="1471" t="s">
        <v>64</v>
      </c>
      <c r="B29" s="1476">
        <v>0.41499999999999998</v>
      </c>
      <c r="C29" s="1473">
        <v>8.8000000000000007</v>
      </c>
      <c r="D29" s="1473">
        <v>0.5</v>
      </c>
      <c r="E29" s="1499">
        <v>9.3000000000000007</v>
      </c>
      <c r="F29" s="1312"/>
      <c r="G29" s="1440" t="s">
        <v>106</v>
      </c>
      <c r="H29" s="147" t="s">
        <v>180</v>
      </c>
      <c r="I29" s="1383">
        <v>0.5</v>
      </c>
      <c r="J29" s="1490">
        <v>14.319256466666644</v>
      </c>
      <c r="K29" s="1490">
        <v>7.1360066666666694E-2</v>
      </c>
      <c r="L29" s="1491">
        <v>14.390616533333311</v>
      </c>
    </row>
    <row r="30" spans="1:12">
      <c r="A30" s="1471" t="s">
        <v>65</v>
      </c>
      <c r="B30" s="1476">
        <v>0.59099999999999997</v>
      </c>
      <c r="C30" s="1473">
        <v>7.9</v>
      </c>
      <c r="D30" s="1473">
        <v>0</v>
      </c>
      <c r="E30" s="1499">
        <v>7.9</v>
      </c>
      <c r="F30" s="1312"/>
      <c r="G30" s="1440" t="s">
        <v>156</v>
      </c>
      <c r="H30" s="147" t="s">
        <v>89</v>
      </c>
      <c r="I30" s="1383" t="s">
        <v>89</v>
      </c>
      <c r="J30" s="1490">
        <v>29.3197494666667</v>
      </c>
      <c r="K30" s="1490">
        <v>194.45868942222216</v>
      </c>
      <c r="L30" s="1491">
        <v>223.77843888888887</v>
      </c>
    </row>
    <row r="31" spans="1:12">
      <c r="A31" s="1471" t="s">
        <v>66</v>
      </c>
      <c r="B31" s="1472">
        <v>0.30580000000000002</v>
      </c>
      <c r="C31" s="1478">
        <v>8</v>
      </c>
      <c r="D31" s="1479">
        <v>221.5</v>
      </c>
      <c r="E31" s="1499">
        <v>229.5</v>
      </c>
      <c r="F31" s="1312"/>
      <c r="G31" s="1440" t="s">
        <v>117</v>
      </c>
      <c r="H31" s="147" t="s">
        <v>178</v>
      </c>
      <c r="I31" s="1383">
        <v>0.215</v>
      </c>
      <c r="J31" s="1490">
        <v>14.034654477777799</v>
      </c>
      <c r="K31" s="1490">
        <v>0.27267312222222201</v>
      </c>
      <c r="L31" s="1491">
        <v>14.307327600000022</v>
      </c>
    </row>
    <row r="32" spans="1:12">
      <c r="A32" s="1471" t="s">
        <v>67</v>
      </c>
      <c r="B32" s="1472">
        <v>0.30580000000000002</v>
      </c>
      <c r="C32" s="1473">
        <v>16.600000000000001</v>
      </c>
      <c r="D32" s="1473">
        <v>0</v>
      </c>
      <c r="E32" s="1499">
        <v>16.600000000000001</v>
      </c>
      <c r="F32" s="1312"/>
      <c r="G32" s="1440" t="s">
        <v>119</v>
      </c>
      <c r="H32" s="147" t="s">
        <v>181</v>
      </c>
      <c r="I32" s="1383">
        <v>0.25</v>
      </c>
      <c r="J32" s="1490">
        <v>7.6344551444444466</v>
      </c>
      <c r="K32" s="1490">
        <v>0.26658388888888901</v>
      </c>
      <c r="L32" s="1491">
        <v>7.901039033333336</v>
      </c>
    </row>
    <row r="33" spans="1:12">
      <c r="A33" s="1471" t="s">
        <v>69</v>
      </c>
      <c r="B33" s="1472">
        <v>0.58840000000000003</v>
      </c>
      <c r="C33" s="1473">
        <v>11.1</v>
      </c>
      <c r="D33" s="1473">
        <v>27.9</v>
      </c>
      <c r="E33" s="1499">
        <v>39</v>
      </c>
      <c r="F33" s="1312"/>
      <c r="G33" s="1440" t="s">
        <v>121</v>
      </c>
      <c r="H33" s="147" t="s">
        <v>178</v>
      </c>
      <c r="I33" s="1383">
        <v>0.25</v>
      </c>
      <c r="J33" s="1490">
        <v>20.996359366666702</v>
      </c>
      <c r="K33" s="1490">
        <v>3.1412859444444399</v>
      </c>
      <c r="L33" s="1491">
        <v>24.137645311111143</v>
      </c>
    </row>
    <row r="34" spans="1:12">
      <c r="A34" s="1471" t="s">
        <v>73</v>
      </c>
      <c r="B34" s="1476">
        <v>0.66774999999999995</v>
      </c>
      <c r="C34" s="1478">
        <v>0.6</v>
      </c>
      <c r="D34" s="1479">
        <v>4.3</v>
      </c>
      <c r="E34" s="1500">
        <v>4.9000000000000004</v>
      </c>
      <c r="F34" s="1312"/>
      <c r="G34" s="1440" t="s">
        <v>123</v>
      </c>
      <c r="H34" s="147" t="s">
        <v>115</v>
      </c>
      <c r="I34" s="1351">
        <v>1</v>
      </c>
      <c r="J34" s="1490">
        <v>1.7994255444444409</v>
      </c>
      <c r="K34" s="1490">
        <v>0.15979872222222199</v>
      </c>
      <c r="L34" s="1491">
        <v>1.9592242666666628</v>
      </c>
    </row>
    <row r="35" spans="1:12">
      <c r="A35" s="1471" t="s">
        <v>74</v>
      </c>
      <c r="B35" s="1476">
        <v>0.41499999999999998</v>
      </c>
      <c r="C35" s="1473">
        <v>8.5</v>
      </c>
      <c r="D35" s="1473">
        <v>0</v>
      </c>
      <c r="E35" s="1499">
        <v>8.5</v>
      </c>
      <c r="F35" s="1312"/>
      <c r="G35" s="1509" t="s">
        <v>126</v>
      </c>
      <c r="H35" s="1510" t="s">
        <v>182</v>
      </c>
      <c r="I35" s="1511">
        <v>0.36890000000000001</v>
      </c>
      <c r="J35" s="1512">
        <v>1.8378643111111099</v>
      </c>
      <c r="K35" s="1512">
        <v>0</v>
      </c>
      <c r="L35" s="1513">
        <v>1.8378643111111099</v>
      </c>
    </row>
    <row r="36" spans="1:12">
      <c r="A36" s="1471" t="s">
        <v>75</v>
      </c>
      <c r="B36" s="1472">
        <v>0.53200000000000003</v>
      </c>
      <c r="C36" s="1473">
        <v>17.8</v>
      </c>
      <c r="D36" s="1473">
        <v>49.9</v>
      </c>
      <c r="E36" s="1499">
        <v>67.7</v>
      </c>
      <c r="F36" s="1312"/>
      <c r="G36" s="1719" t="s">
        <v>158</v>
      </c>
      <c r="H36" s="2086"/>
      <c r="I36" s="2087"/>
      <c r="J36" s="2096">
        <f>SUM(J24:J35)</f>
        <v>143.8755517333334</v>
      </c>
      <c r="K36" s="2096">
        <f t="shared" ref="K36:L36" si="1">SUM(K24:K35)</f>
        <v>202.8850872666666</v>
      </c>
      <c r="L36" s="2097">
        <f t="shared" si="1"/>
        <v>346.76063900000003</v>
      </c>
    </row>
    <row r="37" spans="1:12">
      <c r="A37" s="1471" t="s">
        <v>76</v>
      </c>
      <c r="B37" s="1476" t="s">
        <v>233</v>
      </c>
      <c r="C37" s="1478">
        <v>12.2</v>
      </c>
      <c r="D37" s="1479">
        <v>33</v>
      </c>
      <c r="E37" s="1499">
        <v>45.2</v>
      </c>
      <c r="F37" s="1312"/>
      <c r="G37" s="1341"/>
      <c r="H37" s="316"/>
      <c r="I37" s="1341"/>
      <c r="J37" s="1341"/>
      <c r="K37" s="316"/>
      <c r="L37" s="1341"/>
    </row>
    <row r="38" spans="1:12">
      <c r="A38" s="2088" t="s">
        <v>77</v>
      </c>
      <c r="B38" s="2089"/>
      <c r="C38" s="2090">
        <f>SUM(C6:C37)</f>
        <v>601.9</v>
      </c>
      <c r="D38" s="2090">
        <f>SUM(D6:D37)</f>
        <v>714.89999999999986</v>
      </c>
      <c r="E38" s="2101">
        <f>SUM(C38:D38)</f>
        <v>1316.7999999999997</v>
      </c>
      <c r="F38" s="1312"/>
      <c r="G38" s="1341"/>
      <c r="H38" s="316"/>
      <c r="I38" s="1341"/>
      <c r="J38" s="1341"/>
      <c r="K38" s="316"/>
      <c r="L38" s="1341"/>
    </row>
    <row r="39" spans="1:12">
      <c r="A39" s="1481"/>
      <c r="B39" s="1482"/>
      <c r="C39" s="1482"/>
      <c r="D39" s="1482"/>
      <c r="E39" s="1482"/>
      <c r="F39" s="1482"/>
      <c r="G39" s="1341"/>
      <c r="H39" s="316"/>
      <c r="I39" s="1341"/>
      <c r="J39" s="316"/>
      <c r="K39" s="1341"/>
      <c r="L39" s="316"/>
    </row>
    <row r="40" spans="1:12">
      <c r="A40" s="1481"/>
      <c r="B40" s="1483"/>
      <c r="C40" s="1484"/>
      <c r="D40" s="1484"/>
      <c r="E40" s="1484"/>
      <c r="F40" s="1484"/>
      <c r="G40" s="1341"/>
      <c r="H40" s="316"/>
      <c r="I40" s="1341"/>
      <c r="J40" s="316"/>
      <c r="K40" s="1341"/>
      <c r="L40" s="316"/>
    </row>
    <row r="41" spans="1:12">
      <c r="A41" s="1481"/>
      <c r="B41" s="1483"/>
      <c r="C41" s="1484"/>
      <c r="D41" s="1484"/>
      <c r="E41" s="1484"/>
      <c r="F41" s="1484"/>
      <c r="G41" s="1341"/>
      <c r="H41" s="316"/>
      <c r="I41" s="1341"/>
      <c r="J41" s="316"/>
      <c r="K41" s="1341"/>
      <c r="L41" s="316"/>
    </row>
    <row r="42" spans="1:12">
      <c r="A42" s="1488"/>
      <c r="B42" s="1488"/>
      <c r="C42" s="1488"/>
      <c r="D42" s="1488"/>
      <c r="E42" s="1488"/>
      <c r="F42" s="1488"/>
      <c r="G42" s="1341"/>
      <c r="H42" s="316"/>
      <c r="I42" s="1341"/>
      <c r="J42" s="316"/>
      <c r="K42" s="1341"/>
      <c r="L42" s="316"/>
    </row>
    <row r="43" spans="1:12">
      <c r="A43" s="1488"/>
      <c r="B43" s="1488"/>
      <c r="C43" s="1488"/>
      <c r="D43" s="1488"/>
      <c r="E43" s="1488"/>
      <c r="F43" s="1488"/>
      <c r="G43" s="1488"/>
      <c r="H43" s="1488"/>
      <c r="I43" s="316"/>
      <c r="J43" s="316"/>
      <c r="K43" s="316"/>
      <c r="L43" s="316"/>
    </row>
    <row r="44" spans="1:12">
      <c r="A44" s="1481"/>
      <c r="B44" s="1481"/>
      <c r="C44" s="1481"/>
      <c r="D44" s="1481"/>
      <c r="E44" s="1481"/>
      <c r="F44" s="1486"/>
      <c r="G44" s="1488"/>
      <c r="H44" s="1488"/>
      <c r="I44" s="316"/>
      <c r="J44" s="316"/>
      <c r="K44" s="316"/>
      <c r="L44" s="316"/>
    </row>
    <row r="45" spans="1:12">
      <c r="A45" s="1481"/>
      <c r="B45" s="1481"/>
      <c r="C45" s="1481"/>
      <c r="D45" s="1487"/>
      <c r="E45" s="1484"/>
      <c r="F45" s="1484"/>
      <c r="G45" s="1486"/>
      <c r="H45" s="1486"/>
      <c r="I45" s="316"/>
      <c r="J45" s="316"/>
      <c r="K45" s="316"/>
      <c r="L45" s="316"/>
    </row>
    <row r="46" spans="1:12" ht="20.25" customHeight="1">
      <c r="A46" s="1481"/>
      <c r="B46" s="1481"/>
      <c r="C46" s="1481"/>
      <c r="D46" s="1487"/>
      <c r="E46" s="1484"/>
      <c r="F46" s="1484"/>
      <c r="G46" s="1485"/>
      <c r="H46" s="1485"/>
      <c r="I46" s="316"/>
      <c r="J46" s="316"/>
      <c r="K46" s="316"/>
      <c r="L46" s="316"/>
    </row>
    <row r="47" spans="1:12" ht="29.25" customHeight="1">
      <c r="A47" s="1955"/>
      <c r="B47" s="1955"/>
      <c r="C47" s="1955"/>
      <c r="D47" s="1955"/>
      <c r="E47" s="1955"/>
      <c r="F47" s="1484"/>
      <c r="G47" s="1485"/>
      <c r="H47" s="1485"/>
      <c r="I47" s="316"/>
      <c r="J47" s="316"/>
      <c r="K47" s="316"/>
      <c r="L47" s="316"/>
    </row>
    <row r="53" spans="1:15">
      <c r="A53" s="2102" t="s">
        <v>261</v>
      </c>
      <c r="B53" s="2103"/>
      <c r="C53" s="2103"/>
      <c r="D53" s="2103"/>
      <c r="E53" s="2103"/>
      <c r="F53" s="2104"/>
      <c r="G53" s="316"/>
      <c r="H53" s="316"/>
      <c r="I53" s="316"/>
      <c r="J53" s="316"/>
      <c r="K53" s="316"/>
      <c r="L53" s="316"/>
      <c r="M53" s="316"/>
      <c r="N53" s="1341"/>
      <c r="O53" s="1341"/>
    </row>
    <row r="54" spans="1:15" ht="30" customHeight="1">
      <c r="A54" s="1460" t="s">
        <v>81</v>
      </c>
      <c r="B54" s="1347"/>
      <c r="C54" s="1347"/>
      <c r="D54" s="1347" t="s">
        <v>82</v>
      </c>
      <c r="E54" s="1347"/>
      <c r="F54" s="1435"/>
      <c r="G54" s="316"/>
      <c r="H54" s="316"/>
      <c r="I54" s="316"/>
      <c r="J54" s="1335"/>
      <c r="K54" s="1335"/>
      <c r="L54" s="1335"/>
      <c r="M54" s="316"/>
      <c r="N54" s="1341"/>
      <c r="O54" s="1341"/>
    </row>
    <row r="55" spans="1:15" ht="22.5" customHeight="1">
      <c r="A55" s="1461" t="s">
        <v>83</v>
      </c>
      <c r="B55" s="1388" t="s">
        <v>87</v>
      </c>
      <c r="C55" s="1388" t="s">
        <v>85</v>
      </c>
      <c r="D55" s="1388" t="s">
        <v>86</v>
      </c>
      <c r="E55" s="1388" t="s">
        <v>11</v>
      </c>
      <c r="F55" s="1450" t="s">
        <v>12</v>
      </c>
      <c r="G55" s="316"/>
      <c r="H55" s="316"/>
      <c r="I55" s="316"/>
      <c r="J55" s="532"/>
      <c r="K55" s="532"/>
      <c r="L55" s="1336"/>
      <c r="M55" s="1380"/>
      <c r="N55" s="1341"/>
      <c r="O55" s="1341"/>
    </row>
    <row r="56" spans="1:15" ht="15">
      <c r="A56" s="1507" t="s">
        <v>166</v>
      </c>
      <c r="B56" s="316" t="s">
        <v>91</v>
      </c>
      <c r="C56" s="749">
        <v>7.2700000000000001E-2</v>
      </c>
      <c r="D56" s="825">
        <v>28.030853466666667</v>
      </c>
      <c r="E56" s="806">
        <v>0</v>
      </c>
      <c r="F56" s="826">
        <v>28.030853466666667</v>
      </c>
      <c r="G56" s="316"/>
      <c r="H56" s="316"/>
      <c r="I56" s="316"/>
      <c r="J56" s="316"/>
      <c r="K56" s="316"/>
      <c r="L56" s="316"/>
      <c r="M56" s="1952"/>
      <c r="N56" s="1952"/>
      <c r="O56" s="1952"/>
    </row>
    <row r="57" spans="1:15">
      <c r="A57" s="1507" t="s">
        <v>167</v>
      </c>
      <c r="B57" s="316" t="s">
        <v>94</v>
      </c>
      <c r="C57" s="749">
        <v>0.2021</v>
      </c>
      <c r="D57" s="825">
        <v>20.694187333333332</v>
      </c>
      <c r="E57" s="806">
        <v>0</v>
      </c>
      <c r="F57" s="826">
        <v>20.694187333333332</v>
      </c>
      <c r="G57" s="316"/>
      <c r="H57" s="316"/>
      <c r="I57" s="316"/>
      <c r="J57" s="316"/>
      <c r="K57" s="316"/>
      <c r="L57" s="316"/>
      <c r="M57" s="1341"/>
      <c r="N57" s="1341"/>
      <c r="O57" s="1341"/>
    </row>
    <row r="58" spans="1:15">
      <c r="A58" s="1306" t="s">
        <v>96</v>
      </c>
      <c r="B58" s="751" t="s">
        <v>97</v>
      </c>
      <c r="C58" s="752">
        <v>0.12</v>
      </c>
      <c r="D58" s="763">
        <v>14.629387788888888</v>
      </c>
      <c r="E58" s="763">
        <v>0</v>
      </c>
      <c r="F58" s="762">
        <v>14.629387788888888</v>
      </c>
      <c r="G58" s="316"/>
      <c r="H58" s="316"/>
      <c r="I58" s="316"/>
      <c r="J58" s="316"/>
      <c r="K58" s="316"/>
      <c r="L58" s="316"/>
      <c r="M58" s="1341"/>
      <c r="N58" s="1341"/>
      <c r="O58" s="1341"/>
    </row>
    <row r="59" spans="1:15">
      <c r="A59" s="827" t="s">
        <v>99</v>
      </c>
      <c r="B59" s="753" t="s">
        <v>97</v>
      </c>
      <c r="C59" s="704">
        <v>0.12</v>
      </c>
      <c r="D59" s="705">
        <v>5.3822440333333335</v>
      </c>
      <c r="E59" s="705">
        <v>0</v>
      </c>
      <c r="F59" s="754">
        <v>5.3822440333333335</v>
      </c>
      <c r="G59" s="316"/>
      <c r="H59" s="315"/>
      <c r="I59" s="316"/>
      <c r="J59" s="316"/>
      <c r="K59" s="316"/>
      <c r="L59" s="316"/>
      <c r="M59" s="1341"/>
      <c r="N59" s="1341"/>
      <c r="O59" s="1341"/>
    </row>
    <row r="60" spans="1:15">
      <c r="A60" s="827" t="s">
        <v>101</v>
      </c>
      <c r="B60" s="753" t="s">
        <v>97</v>
      </c>
      <c r="C60" s="704">
        <v>0.12</v>
      </c>
      <c r="D60" s="705">
        <v>6.470099511111111</v>
      </c>
      <c r="E60" s="705">
        <v>0</v>
      </c>
      <c r="F60" s="754">
        <v>6.470099511111111</v>
      </c>
      <c r="G60" s="316"/>
      <c r="H60" s="705"/>
      <c r="I60" s="316"/>
      <c r="J60" s="316"/>
      <c r="K60" s="316"/>
      <c r="L60" s="316"/>
      <c r="M60" s="1341"/>
      <c r="N60" s="1341"/>
      <c r="O60" s="1341"/>
    </row>
    <row r="61" spans="1:15">
      <c r="A61" s="827" t="s">
        <v>262</v>
      </c>
      <c r="B61" s="753" t="s">
        <v>97</v>
      </c>
      <c r="C61" s="704">
        <v>0.12</v>
      </c>
      <c r="D61" s="705">
        <v>0</v>
      </c>
      <c r="E61" s="705">
        <v>0</v>
      </c>
      <c r="F61" s="754">
        <v>0</v>
      </c>
      <c r="G61" s="316"/>
      <c r="H61" s="705"/>
      <c r="I61" s="316"/>
      <c r="J61" s="316"/>
      <c r="K61" s="316"/>
      <c r="L61" s="316"/>
      <c r="M61" s="1341"/>
      <c r="N61" s="1341"/>
      <c r="O61" s="1341"/>
    </row>
    <row r="62" spans="1:15">
      <c r="A62" s="827" t="s">
        <v>263</v>
      </c>
      <c r="B62" s="753" t="s">
        <v>97</v>
      </c>
      <c r="C62" s="704">
        <v>0.12</v>
      </c>
      <c r="D62" s="705">
        <v>0</v>
      </c>
      <c r="E62" s="705">
        <v>0</v>
      </c>
      <c r="F62" s="754">
        <v>0</v>
      </c>
      <c r="G62" s="316"/>
      <c r="H62" s="705"/>
      <c r="I62" s="316"/>
      <c r="J62" s="316"/>
      <c r="K62" s="316"/>
      <c r="L62" s="316"/>
      <c r="M62" s="1341"/>
      <c r="N62" s="1341"/>
      <c r="O62" s="1341"/>
    </row>
    <row r="63" spans="1:15">
      <c r="A63" s="1722" t="s">
        <v>157</v>
      </c>
      <c r="B63" s="2105" t="s">
        <v>97</v>
      </c>
      <c r="C63" s="2106">
        <v>0.12</v>
      </c>
      <c r="D63" s="2107">
        <v>0</v>
      </c>
      <c r="E63" s="2107">
        <v>0</v>
      </c>
      <c r="F63" s="2108">
        <v>0</v>
      </c>
      <c r="G63" s="316"/>
      <c r="H63" s="707"/>
      <c r="I63" s="316"/>
      <c r="J63" s="316"/>
      <c r="K63" s="316"/>
      <c r="L63" s="316"/>
      <c r="M63" s="1341"/>
      <c r="N63" s="1341"/>
      <c r="O63" s="1341"/>
    </row>
    <row r="64" spans="1:15">
      <c r="A64" s="827" t="s">
        <v>103</v>
      </c>
      <c r="B64" s="753" t="s">
        <v>97</v>
      </c>
      <c r="C64" s="704">
        <v>0.12</v>
      </c>
      <c r="D64" s="705">
        <v>0</v>
      </c>
      <c r="E64" s="705">
        <v>0</v>
      </c>
      <c r="F64" s="754">
        <v>0</v>
      </c>
      <c r="G64" s="316"/>
      <c r="H64" s="705"/>
      <c r="I64" s="316"/>
      <c r="J64" s="316"/>
      <c r="K64" s="316"/>
      <c r="L64" s="316"/>
      <c r="M64" s="1341"/>
      <c r="N64" s="1341"/>
      <c r="O64" s="1341"/>
    </row>
    <row r="65" spans="1:6">
      <c r="A65" s="827" t="s">
        <v>105</v>
      </c>
      <c r="B65" s="753" t="s">
        <v>97</v>
      </c>
      <c r="C65" s="704">
        <v>0.12</v>
      </c>
      <c r="D65" s="705">
        <v>2.7770442444444443</v>
      </c>
      <c r="E65" s="705">
        <v>0</v>
      </c>
      <c r="F65" s="754">
        <v>2.7770442444444443</v>
      </c>
    </row>
    <row r="66" spans="1:6">
      <c r="A66" s="827" t="s">
        <v>107</v>
      </c>
      <c r="B66" s="753" t="s">
        <v>97</v>
      </c>
      <c r="C66" s="704">
        <v>0.22159999999999999</v>
      </c>
      <c r="D66" s="705">
        <v>72.599916777777779</v>
      </c>
      <c r="E66" s="705">
        <v>0</v>
      </c>
      <c r="F66" s="754">
        <v>72.599916777777779</v>
      </c>
    </row>
    <row r="67" spans="1:6">
      <c r="A67" s="827" t="s">
        <v>109</v>
      </c>
      <c r="B67" s="753" t="s">
        <v>97</v>
      </c>
      <c r="C67" s="704">
        <v>0.22159999999999999</v>
      </c>
      <c r="D67" s="705">
        <v>22.85542051111111</v>
      </c>
      <c r="E67" s="705">
        <v>0</v>
      </c>
      <c r="F67" s="754">
        <v>22.85542051111111</v>
      </c>
    </row>
    <row r="68" spans="1:6">
      <c r="A68" s="827" t="s">
        <v>111</v>
      </c>
      <c r="B68" s="753" t="s">
        <v>97</v>
      </c>
      <c r="C68" s="704">
        <v>0.22159999999999999</v>
      </c>
      <c r="D68" s="705">
        <v>14.552465577777777</v>
      </c>
      <c r="E68" s="705">
        <v>0</v>
      </c>
      <c r="F68" s="754">
        <v>14.552465577777777</v>
      </c>
    </row>
    <row r="69" spans="1:6">
      <c r="A69" s="1507" t="s">
        <v>113</v>
      </c>
      <c r="B69" s="316" t="s">
        <v>97</v>
      </c>
      <c r="C69" s="749">
        <v>0.22159999999999999</v>
      </c>
      <c r="D69" s="806">
        <v>10.392854766666668</v>
      </c>
      <c r="E69" s="806">
        <v>0</v>
      </c>
      <c r="F69" s="826">
        <v>10.392854766666668</v>
      </c>
    </row>
    <row r="70" spans="1:6">
      <c r="A70" s="1507" t="s">
        <v>116</v>
      </c>
      <c r="B70" s="316" t="s">
        <v>97</v>
      </c>
      <c r="C70" s="749">
        <v>0.22159999999999999</v>
      </c>
      <c r="D70" s="806">
        <v>17.860376444444444</v>
      </c>
      <c r="E70" s="806">
        <v>0</v>
      </c>
      <c r="F70" s="826">
        <v>17.860376444444444</v>
      </c>
    </row>
    <row r="71" spans="1:6">
      <c r="A71" s="1508" t="s">
        <v>118</v>
      </c>
      <c r="B71" s="316" t="s">
        <v>97</v>
      </c>
      <c r="C71" s="828">
        <v>0.22159999999999999</v>
      </c>
      <c r="D71" s="806">
        <v>6.9387994777777777</v>
      </c>
      <c r="E71" s="806">
        <v>0</v>
      </c>
      <c r="F71" s="826">
        <v>6.9387994777777777</v>
      </c>
    </row>
    <row r="72" spans="1:6">
      <c r="A72" s="824" t="s">
        <v>120</v>
      </c>
      <c r="B72" s="316" t="s">
        <v>97</v>
      </c>
      <c r="C72" s="828">
        <v>0.1333</v>
      </c>
      <c r="D72" s="806">
        <v>8.8441548888888892</v>
      </c>
      <c r="E72" s="806">
        <v>0</v>
      </c>
      <c r="F72" s="826">
        <v>8.8441548888888892</v>
      </c>
    </row>
    <row r="73" spans="1:6">
      <c r="A73" s="827" t="s">
        <v>264</v>
      </c>
      <c r="B73" s="316" t="s">
        <v>125</v>
      </c>
      <c r="C73" s="755">
        <v>0.5</v>
      </c>
      <c r="D73" s="806">
        <v>1.0469489222222221</v>
      </c>
      <c r="E73" s="806">
        <v>0.19399455555555559</v>
      </c>
      <c r="F73" s="826">
        <v>1.2409434777777777</v>
      </c>
    </row>
    <row r="74" spans="1:6">
      <c r="A74" s="827" t="s">
        <v>124</v>
      </c>
      <c r="B74" s="316" t="s">
        <v>125</v>
      </c>
      <c r="C74" s="755">
        <v>0.3</v>
      </c>
      <c r="D74" s="806">
        <v>8.7946431111111103</v>
      </c>
      <c r="E74" s="806">
        <v>1.7769540888888891</v>
      </c>
      <c r="F74" s="826">
        <v>10.571597199999999</v>
      </c>
    </row>
    <row r="75" spans="1:6">
      <c r="A75" s="827" t="s">
        <v>265</v>
      </c>
      <c r="B75" s="316" t="s">
        <v>130</v>
      </c>
      <c r="C75" s="749">
        <v>1</v>
      </c>
      <c r="D75" s="806">
        <v>0.48918722222222227</v>
      </c>
      <c r="E75" s="806">
        <v>0</v>
      </c>
      <c r="F75" s="826">
        <v>0.48918722222222227</v>
      </c>
    </row>
    <row r="76" spans="1:6">
      <c r="A76" s="827" t="s">
        <v>266</v>
      </c>
      <c r="B76" s="316" t="s">
        <v>247</v>
      </c>
      <c r="C76" s="755">
        <v>0.36499999999999999</v>
      </c>
      <c r="D76" s="806">
        <v>0</v>
      </c>
      <c r="E76" s="806">
        <v>7.9941105111111117</v>
      </c>
      <c r="F76" s="826">
        <v>7.9941105111111117</v>
      </c>
    </row>
    <row r="77" spans="1:6">
      <c r="A77" s="827" t="s">
        <v>132</v>
      </c>
      <c r="B77" s="316" t="s">
        <v>135</v>
      </c>
      <c r="C77" s="749">
        <v>0.09</v>
      </c>
      <c r="D77" s="806">
        <v>11.320399155555556</v>
      </c>
      <c r="E77" s="806">
        <v>0</v>
      </c>
      <c r="F77" s="826">
        <v>11.320399155555556</v>
      </c>
    </row>
    <row r="78" spans="1:6">
      <c r="A78" s="827" t="s">
        <v>134</v>
      </c>
      <c r="B78" s="316" t="s">
        <v>135</v>
      </c>
      <c r="C78" s="749">
        <v>0.05</v>
      </c>
      <c r="D78" s="806">
        <v>2.4326220444444444</v>
      </c>
      <c r="E78" s="806">
        <v>0</v>
      </c>
      <c r="F78" s="826">
        <v>2.4326220444444444</v>
      </c>
    </row>
    <row r="79" spans="1:6">
      <c r="A79" s="827" t="s">
        <v>137</v>
      </c>
      <c r="B79" s="316" t="s">
        <v>135</v>
      </c>
      <c r="C79" s="749">
        <v>9.2600000000000002E-2</v>
      </c>
      <c r="D79" s="806">
        <v>2.2032553777777775</v>
      </c>
      <c r="E79" s="806">
        <v>0</v>
      </c>
      <c r="F79" s="826">
        <v>2.2032553777777775</v>
      </c>
    </row>
    <row r="80" spans="1:6">
      <c r="A80" s="827" t="s">
        <v>138</v>
      </c>
      <c r="B80" s="316" t="s">
        <v>140</v>
      </c>
      <c r="C80" s="749">
        <v>0.45900000000000002</v>
      </c>
      <c r="D80" s="806">
        <v>14.197165611111112</v>
      </c>
      <c r="E80" s="806">
        <v>0</v>
      </c>
      <c r="F80" s="826">
        <v>14.197165611111112</v>
      </c>
    </row>
    <row r="81" spans="1:6">
      <c r="A81" s="827" t="s">
        <v>139</v>
      </c>
      <c r="B81" s="316" t="s">
        <v>140</v>
      </c>
      <c r="C81" s="755">
        <v>0.31850000000000001</v>
      </c>
      <c r="D81" s="806">
        <v>0</v>
      </c>
      <c r="E81" s="806">
        <v>33.72910538888889</v>
      </c>
      <c r="F81" s="826">
        <v>33.72910538888889</v>
      </c>
    </row>
    <row r="82" spans="1:6">
      <c r="A82" s="827" t="s">
        <v>141</v>
      </c>
      <c r="B82" s="316" t="s">
        <v>130</v>
      </c>
      <c r="C82" s="755">
        <v>0.65110000000000001</v>
      </c>
      <c r="D82" s="806">
        <v>16.100504588888889</v>
      </c>
      <c r="E82" s="806">
        <v>0</v>
      </c>
      <c r="F82" s="826">
        <v>16.100504588888889</v>
      </c>
    </row>
    <row r="83" spans="1:6">
      <c r="A83" s="827" t="s">
        <v>142</v>
      </c>
      <c r="B83" s="316" t="s">
        <v>144</v>
      </c>
      <c r="C83" s="755">
        <v>0.1</v>
      </c>
      <c r="D83" s="806">
        <v>6.9747328111111111</v>
      </c>
      <c r="E83" s="806">
        <v>0</v>
      </c>
      <c r="F83" s="826">
        <v>6.9747328111111111</v>
      </c>
    </row>
    <row r="84" spans="1:6">
      <c r="A84" s="827" t="s">
        <v>267</v>
      </c>
      <c r="B84" s="316" t="s">
        <v>147</v>
      </c>
      <c r="C84" s="755">
        <v>0.6</v>
      </c>
      <c r="D84" s="806">
        <v>42.608619022222221</v>
      </c>
      <c r="E84" s="806">
        <v>0</v>
      </c>
      <c r="F84" s="826">
        <v>42.608619022222221</v>
      </c>
    </row>
    <row r="85" spans="1:6">
      <c r="A85" s="827" t="s">
        <v>146</v>
      </c>
      <c r="B85" s="316" t="s">
        <v>147</v>
      </c>
      <c r="C85" s="755">
        <v>0.25</v>
      </c>
      <c r="D85" s="806">
        <v>31.297008766666668</v>
      </c>
      <c r="E85" s="806">
        <v>2.7197331222222223</v>
      </c>
      <c r="F85" s="826">
        <v>34.016741888888888</v>
      </c>
    </row>
    <row r="86" spans="1:6">
      <c r="A86" s="827" t="s">
        <v>268</v>
      </c>
      <c r="B86" s="316" t="s">
        <v>130</v>
      </c>
      <c r="C86" s="755">
        <v>0.1453131</v>
      </c>
      <c r="D86" s="806">
        <v>2.4302887000000002</v>
      </c>
      <c r="E86" s="806">
        <v>2.3897887111111111</v>
      </c>
      <c r="F86" s="826">
        <v>4.8200774111111109</v>
      </c>
    </row>
    <row r="87" spans="1:6">
      <c r="A87" s="827" t="s">
        <v>269</v>
      </c>
      <c r="B87" s="316" t="s">
        <v>135</v>
      </c>
      <c r="C87" s="755">
        <v>0.15</v>
      </c>
      <c r="D87" s="806">
        <v>0</v>
      </c>
      <c r="E87" s="806">
        <v>0</v>
      </c>
      <c r="F87" s="826">
        <v>0</v>
      </c>
    </row>
    <row r="88" spans="1:6">
      <c r="A88" s="827" t="s">
        <v>149</v>
      </c>
      <c r="B88" s="316" t="s">
        <v>130</v>
      </c>
      <c r="C88" s="755">
        <v>0.38</v>
      </c>
      <c r="D88" s="806">
        <v>1.2330443555555555</v>
      </c>
      <c r="E88" s="806">
        <v>1.4309998888888888</v>
      </c>
      <c r="F88" s="826">
        <v>2.6640442444444443</v>
      </c>
    </row>
    <row r="89" spans="1:6">
      <c r="A89" s="1723" t="s">
        <v>150</v>
      </c>
      <c r="B89" s="2105" t="s">
        <v>270</v>
      </c>
      <c r="C89" s="2106"/>
      <c r="D89" s="2109">
        <v>285.92691994444448</v>
      </c>
      <c r="E89" s="2109">
        <v>50.234686266666671</v>
      </c>
      <c r="F89" s="2110">
        <v>336.16160621111118</v>
      </c>
    </row>
  </sheetData>
  <mergeCells count="7">
    <mergeCell ref="A47:E47"/>
    <mergeCell ref="M56:O56"/>
    <mergeCell ref="A2:J2"/>
    <mergeCell ref="M2:O2"/>
    <mergeCell ref="C4:E4"/>
    <mergeCell ref="I4:J4"/>
    <mergeCell ref="G21:L2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52791-90B1-49DD-A7A5-AB7875D92FFA}">
  <dimension ref="A1:O88"/>
  <sheetViews>
    <sheetView workbookViewId="0">
      <selection sqref="A1:XFD1048576"/>
    </sheetView>
  </sheetViews>
  <sheetFormatPr defaultRowHeight="12.7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653" t="s">
        <v>271</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2.5">
      <c r="A4" s="2079" t="s">
        <v>2</v>
      </c>
      <c r="B4" s="2053" t="s">
        <v>3</v>
      </c>
      <c r="C4" s="2080" t="s">
        <v>191</v>
      </c>
      <c r="D4" s="2080"/>
      <c r="E4" s="2081"/>
      <c r="F4" s="1312"/>
      <c r="G4" s="2079" t="s">
        <v>5</v>
      </c>
      <c r="H4" s="2053" t="s">
        <v>3</v>
      </c>
      <c r="I4" s="2094" t="s">
        <v>6</v>
      </c>
      <c r="J4" s="2094"/>
      <c r="K4" s="2062"/>
      <c r="L4" s="316"/>
      <c r="M4" s="2082" t="s">
        <v>192</v>
      </c>
      <c r="N4" s="2082" t="s">
        <v>193</v>
      </c>
      <c r="O4" s="2083" t="s">
        <v>194</v>
      </c>
    </row>
    <row r="5" spans="1:15">
      <c r="A5" s="1332" t="s">
        <v>7</v>
      </c>
      <c r="B5" s="1388"/>
      <c r="C5" s="1271" t="s">
        <v>8</v>
      </c>
      <c r="D5" s="1271" t="s">
        <v>9</v>
      </c>
      <c r="E5" s="1333" t="s">
        <v>10</v>
      </c>
      <c r="F5" s="1312"/>
      <c r="G5" s="1332" t="s">
        <v>7</v>
      </c>
      <c r="H5" s="1388"/>
      <c r="I5" s="1271" t="s">
        <v>8</v>
      </c>
      <c r="J5" s="1314" t="s">
        <v>11</v>
      </c>
      <c r="K5" s="1450" t="s">
        <v>12</v>
      </c>
      <c r="L5" s="316"/>
      <c r="M5" s="1118" t="s">
        <v>195</v>
      </c>
      <c r="N5" s="1411">
        <v>0.4</v>
      </c>
      <c r="O5" s="1415">
        <v>130</v>
      </c>
    </row>
    <row r="6" spans="1:15" ht="12.75" customHeight="1">
      <c r="A6" s="1471" t="s">
        <v>13</v>
      </c>
      <c r="B6" s="1472">
        <v>0.51</v>
      </c>
      <c r="C6" s="1473">
        <v>1</v>
      </c>
      <c r="D6" s="1473">
        <v>67.2</v>
      </c>
      <c r="E6" s="1474">
        <v>68.2</v>
      </c>
      <c r="F6" s="1312"/>
      <c r="G6" s="773" t="s">
        <v>272</v>
      </c>
      <c r="H6" s="1476" t="s">
        <v>234</v>
      </c>
      <c r="I6" s="775">
        <v>0</v>
      </c>
      <c r="J6" s="776">
        <v>0</v>
      </c>
      <c r="K6" s="775">
        <v>0</v>
      </c>
      <c r="L6" s="1316"/>
      <c r="M6" s="1118" t="s">
        <v>196</v>
      </c>
      <c r="N6" s="1411">
        <v>0.35</v>
      </c>
      <c r="O6" s="1415">
        <v>177</v>
      </c>
    </row>
    <row r="7" spans="1:15">
      <c r="A7" s="1475" t="s">
        <v>15</v>
      </c>
      <c r="B7" s="1476">
        <v>0.53</v>
      </c>
      <c r="C7" s="1473">
        <v>2.2000000000000002</v>
      </c>
      <c r="D7" s="1473">
        <v>5.7</v>
      </c>
      <c r="E7" s="1474">
        <v>7.9</v>
      </c>
      <c r="F7" s="1312"/>
      <c r="G7" s="773" t="s">
        <v>14</v>
      </c>
      <c r="H7" s="1476">
        <v>0.1178</v>
      </c>
      <c r="I7" s="775">
        <v>7.8830108695652171E-2</v>
      </c>
      <c r="J7" s="776">
        <v>0</v>
      </c>
      <c r="K7" s="775">
        <v>7.8830108695652171E-2</v>
      </c>
      <c r="L7" s="1316"/>
      <c r="M7" s="1118" t="s">
        <v>197</v>
      </c>
      <c r="N7" s="1411">
        <v>0.75</v>
      </c>
      <c r="O7" s="1415">
        <v>28</v>
      </c>
    </row>
    <row r="8" spans="1:15">
      <c r="A8" s="1471" t="s">
        <v>23</v>
      </c>
      <c r="B8" s="1476" t="s">
        <v>217</v>
      </c>
      <c r="C8" s="1473">
        <v>11.5</v>
      </c>
      <c r="D8" s="1473">
        <v>10.4</v>
      </c>
      <c r="E8" s="1474">
        <v>21.9</v>
      </c>
      <c r="F8" s="1312"/>
      <c r="G8" s="773" t="s">
        <v>24</v>
      </c>
      <c r="H8" s="1476">
        <v>0.2535</v>
      </c>
      <c r="I8" s="775">
        <v>1.431658695652174</v>
      </c>
      <c r="J8" s="776">
        <v>38.967970923913043</v>
      </c>
      <c r="K8" s="775">
        <v>40.399629619565218</v>
      </c>
      <c r="L8" s="1316"/>
      <c r="M8" s="1118" t="s">
        <v>198</v>
      </c>
      <c r="N8" s="1413">
        <v>0.25</v>
      </c>
      <c r="O8" s="1415">
        <v>94</v>
      </c>
    </row>
    <row r="9" spans="1:15">
      <c r="A9" s="1471" t="s">
        <v>218</v>
      </c>
      <c r="B9" s="1476" t="s">
        <v>219</v>
      </c>
      <c r="C9" s="1473">
        <v>0</v>
      </c>
      <c r="D9" s="1473">
        <v>0.2</v>
      </c>
      <c r="E9" s="1474">
        <v>0.2</v>
      </c>
      <c r="F9" s="1312"/>
      <c r="G9" s="773" t="s">
        <v>26</v>
      </c>
      <c r="H9" s="1476">
        <v>0.36170000000000002</v>
      </c>
      <c r="I9" s="775">
        <v>15.50045770652174</v>
      </c>
      <c r="J9" s="776">
        <v>40.854597282608694</v>
      </c>
      <c r="K9" s="775">
        <v>56.355054989130437</v>
      </c>
      <c r="L9" s="1316"/>
      <c r="M9" s="1118" t="s">
        <v>199</v>
      </c>
      <c r="N9" s="1411">
        <v>0.44</v>
      </c>
      <c r="O9" s="1415">
        <v>37</v>
      </c>
    </row>
    <row r="10" spans="1:15">
      <c r="A10" s="1471" t="s">
        <v>27</v>
      </c>
      <c r="B10" s="1472">
        <v>0.58699999999999997</v>
      </c>
      <c r="C10" s="1473">
        <v>6.3</v>
      </c>
      <c r="D10" s="1473">
        <v>29.7</v>
      </c>
      <c r="E10" s="1474">
        <v>36</v>
      </c>
      <c r="F10" s="1312"/>
      <c r="G10" s="1489" t="s">
        <v>22</v>
      </c>
      <c r="H10" s="1476">
        <v>0.33</v>
      </c>
      <c r="I10" s="775">
        <v>0.4610585760869565</v>
      </c>
      <c r="J10" s="776">
        <v>2.6564667826086956</v>
      </c>
      <c r="K10" s="775">
        <v>3.1175253586956519</v>
      </c>
      <c r="L10" s="1316"/>
      <c r="M10" s="1415" t="s">
        <v>258</v>
      </c>
      <c r="N10" s="1414">
        <v>0.5</v>
      </c>
      <c r="O10" s="1415">
        <v>43</v>
      </c>
    </row>
    <row r="11" spans="1:15">
      <c r="A11" s="1477" t="s">
        <v>29</v>
      </c>
      <c r="B11" s="1476" t="s">
        <v>221</v>
      </c>
      <c r="C11" s="1473">
        <v>18.5</v>
      </c>
      <c r="D11" s="1473">
        <v>0</v>
      </c>
      <c r="E11" s="1474">
        <v>18.5</v>
      </c>
      <c r="F11" s="1312"/>
      <c r="G11" s="773" t="s">
        <v>16</v>
      </c>
      <c r="H11" s="1476">
        <v>0.35</v>
      </c>
      <c r="I11" s="775">
        <v>10.717066086956523</v>
      </c>
      <c r="J11" s="776">
        <v>0</v>
      </c>
      <c r="K11" s="775">
        <v>10.717066086956523</v>
      </c>
      <c r="L11" s="1316"/>
      <c r="M11" s="1118" t="s">
        <v>253</v>
      </c>
      <c r="N11" s="1411">
        <v>0.41</v>
      </c>
      <c r="O11" s="1415">
        <v>8</v>
      </c>
    </row>
    <row r="12" spans="1:15">
      <c r="A12" s="1471" t="s">
        <v>31</v>
      </c>
      <c r="B12" s="1476">
        <v>0.36</v>
      </c>
      <c r="C12" s="1473">
        <v>11.5</v>
      </c>
      <c r="D12" s="1473">
        <v>8</v>
      </c>
      <c r="E12" s="1474">
        <v>19.5</v>
      </c>
      <c r="F12" s="1312"/>
      <c r="G12" s="773" t="s">
        <v>20</v>
      </c>
      <c r="H12" s="1476">
        <v>0.41470000000000001</v>
      </c>
      <c r="I12" s="775">
        <v>12.270821184782607</v>
      </c>
      <c r="J12" s="776">
        <v>2.2405412826086955</v>
      </c>
      <c r="K12" s="775">
        <v>14.511362467391303</v>
      </c>
      <c r="L12" s="1316"/>
      <c r="M12" s="1718" t="s">
        <v>12</v>
      </c>
      <c r="N12" s="1718"/>
      <c r="O12" s="1496">
        <v>517</v>
      </c>
    </row>
    <row r="13" spans="1:15">
      <c r="A13" s="1471" t="s">
        <v>33</v>
      </c>
      <c r="B13" s="1476">
        <v>0.51</v>
      </c>
      <c r="C13" s="1478">
        <v>32.6</v>
      </c>
      <c r="D13" s="1479">
        <v>50.1</v>
      </c>
      <c r="E13" s="1474">
        <v>82.7</v>
      </c>
      <c r="F13" s="1312"/>
      <c r="G13" s="773" t="s">
        <v>273</v>
      </c>
      <c r="H13" s="1476" t="s">
        <v>234</v>
      </c>
      <c r="I13" s="775">
        <v>0</v>
      </c>
      <c r="J13" s="775">
        <v>0</v>
      </c>
      <c r="K13" s="775">
        <v>0</v>
      </c>
      <c r="L13" s="1316"/>
      <c r="M13" s="1416" t="s">
        <v>210</v>
      </c>
      <c r="N13" s="1416"/>
      <c r="O13" s="1416"/>
    </row>
    <row r="14" spans="1:15">
      <c r="A14" s="1477" t="s">
        <v>37</v>
      </c>
      <c r="B14" s="1476">
        <v>0.13039999999999999</v>
      </c>
      <c r="C14" s="1473">
        <v>6.5</v>
      </c>
      <c r="D14" s="1473">
        <v>4.7</v>
      </c>
      <c r="E14" s="1474">
        <v>11.2</v>
      </c>
      <c r="F14" s="1312"/>
      <c r="G14" s="753" t="s">
        <v>222</v>
      </c>
      <c r="H14" s="1476">
        <v>0.3</v>
      </c>
      <c r="I14" s="775">
        <v>0.6944234565217392</v>
      </c>
      <c r="J14" s="775">
        <v>2.9714880978260871</v>
      </c>
      <c r="K14" s="775">
        <v>3.6659115543478262</v>
      </c>
      <c r="L14" s="1316"/>
      <c r="M14" s="1416"/>
      <c r="N14" s="1416"/>
      <c r="O14" s="1416"/>
    </row>
    <row r="15" spans="1:15">
      <c r="A15" s="1471" t="s">
        <v>226</v>
      </c>
      <c r="B15" s="1476" t="s">
        <v>227</v>
      </c>
      <c r="C15" s="1473">
        <v>0</v>
      </c>
      <c r="D15" s="1473">
        <v>0</v>
      </c>
      <c r="E15" s="1474">
        <v>0</v>
      </c>
      <c r="F15" s="1312"/>
      <c r="G15" s="2111" t="s">
        <v>162</v>
      </c>
      <c r="H15" s="2112"/>
      <c r="I15" s="2113">
        <f>SUM(I6:I14)</f>
        <v>41.154315815217387</v>
      </c>
      <c r="J15" s="2113">
        <f>SUM(J6:J14)</f>
        <v>87.691064369565197</v>
      </c>
      <c r="K15" s="2113">
        <f>SUM(I15:J15)</f>
        <v>128.84538018478258</v>
      </c>
      <c r="L15" s="1408"/>
      <c r="M15" s="316"/>
      <c r="N15" s="316"/>
      <c r="O15" s="316"/>
    </row>
    <row r="16" spans="1:15" ht="18.75">
      <c r="A16" s="1471" t="s">
        <v>44</v>
      </c>
      <c r="B16" s="1476">
        <v>0.42630000000000001</v>
      </c>
      <c r="C16" s="1473">
        <v>235.3</v>
      </c>
      <c r="D16" s="1473">
        <v>9.1</v>
      </c>
      <c r="E16" s="1474">
        <v>244.4</v>
      </c>
      <c r="F16" s="1312"/>
      <c r="G16" s="1497" t="s">
        <v>32</v>
      </c>
      <c r="H16" s="1497"/>
      <c r="I16" s="1498">
        <f>C39+I15</f>
        <v>610.15431581521761</v>
      </c>
      <c r="J16" s="1498">
        <f>D39+J15</f>
        <v>791.09106436956517</v>
      </c>
      <c r="K16" s="1498">
        <f>SUM(I16:J16)</f>
        <v>1401.2453801847828</v>
      </c>
      <c r="L16" s="1409"/>
      <c r="M16" s="1495"/>
      <c r="N16" s="316"/>
      <c r="O16" s="316"/>
    </row>
    <row r="17" spans="1:12">
      <c r="A17" s="1471" t="s">
        <v>46</v>
      </c>
      <c r="B17" s="1476">
        <v>0.54820000000000002</v>
      </c>
      <c r="C17" s="1473">
        <v>3.1</v>
      </c>
      <c r="D17" s="1473">
        <v>4.4000000000000004</v>
      </c>
      <c r="E17" s="1474">
        <v>7.5</v>
      </c>
      <c r="F17" s="1312"/>
      <c r="G17" s="316"/>
      <c r="H17" s="316"/>
      <c r="I17" s="316"/>
      <c r="J17" s="316"/>
      <c r="K17" s="316"/>
      <c r="L17" s="316"/>
    </row>
    <row r="18" spans="1:12">
      <c r="A18" s="1471" t="s">
        <v>47</v>
      </c>
      <c r="B18" s="1476">
        <v>0.39550000000000002</v>
      </c>
      <c r="C18" s="1478">
        <v>4.5999999999999996</v>
      </c>
      <c r="D18" s="1479">
        <v>20.9</v>
      </c>
      <c r="E18" s="1480">
        <v>25.5</v>
      </c>
      <c r="F18" s="1312"/>
      <c r="G18" s="316"/>
      <c r="H18" s="316"/>
      <c r="I18" s="316"/>
      <c r="J18" s="316"/>
      <c r="K18" s="316"/>
      <c r="L18" s="316"/>
    </row>
    <row r="19" spans="1:12">
      <c r="A19" s="1471" t="s">
        <v>48</v>
      </c>
      <c r="B19" s="1476" t="s">
        <v>228</v>
      </c>
      <c r="C19" s="1478">
        <v>16.8</v>
      </c>
      <c r="D19" s="1479">
        <v>22.7</v>
      </c>
      <c r="E19" s="1474">
        <v>39.5</v>
      </c>
      <c r="F19" s="1312"/>
      <c r="G19" s="316"/>
      <c r="H19" s="316"/>
      <c r="I19" s="316"/>
      <c r="J19" s="316"/>
      <c r="K19" s="316"/>
      <c r="L19" s="316"/>
    </row>
    <row r="20" spans="1:12">
      <c r="A20" s="1471" t="s">
        <v>49</v>
      </c>
      <c r="B20" s="1472">
        <v>0.43969999999999998</v>
      </c>
      <c r="C20" s="1473">
        <v>3.7</v>
      </c>
      <c r="D20" s="1473">
        <v>7.7</v>
      </c>
      <c r="E20" s="1474">
        <v>11.4</v>
      </c>
      <c r="F20" s="1312"/>
      <c r="G20" s="316"/>
      <c r="H20" s="316"/>
      <c r="I20" s="316"/>
      <c r="J20" s="316"/>
      <c r="K20" s="316"/>
      <c r="L20" s="316"/>
    </row>
    <row r="21" spans="1:12">
      <c r="A21" s="1471" t="s">
        <v>50</v>
      </c>
      <c r="B21" s="1472">
        <v>0.64</v>
      </c>
      <c r="C21" s="1473">
        <v>2</v>
      </c>
      <c r="D21" s="1473">
        <v>0.1</v>
      </c>
      <c r="E21" s="1474">
        <v>2.1</v>
      </c>
      <c r="F21" s="1312"/>
      <c r="G21" s="1950" t="s">
        <v>212</v>
      </c>
      <c r="H21" s="1950"/>
      <c r="I21" s="1950"/>
      <c r="J21" s="1950"/>
      <c r="K21" s="1950"/>
      <c r="L21" s="1950"/>
    </row>
    <row r="22" spans="1:12">
      <c r="A22" s="1471" t="s">
        <v>51</v>
      </c>
      <c r="B22" s="1472">
        <v>0.27500000000000002</v>
      </c>
      <c r="C22" s="1473">
        <v>0</v>
      </c>
      <c r="D22" s="1473">
        <v>0</v>
      </c>
      <c r="E22" s="1474">
        <v>0</v>
      </c>
      <c r="F22" s="1312"/>
      <c r="G22" s="316"/>
      <c r="H22" s="316"/>
      <c r="I22" s="316"/>
      <c r="J22" s="316"/>
      <c r="K22" s="316"/>
      <c r="L22" s="316"/>
    </row>
    <row r="23" spans="1:12" ht="19.5" customHeight="1">
      <c r="A23" s="1471" t="s">
        <v>52</v>
      </c>
      <c r="B23" s="1476" t="s">
        <v>229</v>
      </c>
      <c r="C23" s="1473">
        <v>7.7</v>
      </c>
      <c r="D23" s="1473">
        <v>6</v>
      </c>
      <c r="E23" s="1474">
        <v>13.7</v>
      </c>
      <c r="F23" s="1312"/>
      <c r="G23" s="2061" t="s">
        <v>83</v>
      </c>
      <c r="H23" s="2053" t="s">
        <v>84</v>
      </c>
      <c r="I23" s="2053" t="s">
        <v>85</v>
      </c>
      <c r="J23" s="2053" t="s">
        <v>86</v>
      </c>
      <c r="K23" s="2053" t="s">
        <v>11</v>
      </c>
      <c r="L23" s="2062" t="s">
        <v>12</v>
      </c>
    </row>
    <row r="24" spans="1:12">
      <c r="A24" s="1471" t="s">
        <v>53</v>
      </c>
      <c r="B24" s="1476" t="s">
        <v>230</v>
      </c>
      <c r="C24" s="1478">
        <v>41.1</v>
      </c>
      <c r="D24" s="1478">
        <v>42.4</v>
      </c>
      <c r="E24" s="1474">
        <v>83.5</v>
      </c>
      <c r="F24" s="1312"/>
      <c r="G24" s="1440" t="s">
        <v>88</v>
      </c>
      <c r="H24" s="147" t="s">
        <v>89</v>
      </c>
      <c r="I24" s="1382" t="s">
        <v>89</v>
      </c>
      <c r="J24" s="1493">
        <v>-0.47529911956521725</v>
      </c>
      <c r="K24" s="1493">
        <v>-8.635011956521739E-2</v>
      </c>
      <c r="L24" s="1494">
        <v>-0.56164923913043463</v>
      </c>
    </row>
    <row r="25" spans="1:12">
      <c r="A25" s="1471" t="s">
        <v>231</v>
      </c>
      <c r="B25" s="1476" t="s">
        <v>232</v>
      </c>
      <c r="C25" s="1478">
        <v>4.5999999999999996</v>
      </c>
      <c r="D25" s="1478">
        <v>23</v>
      </c>
      <c r="E25" s="1474">
        <v>27.6</v>
      </c>
      <c r="F25" s="1312"/>
      <c r="G25" s="1440" t="s">
        <v>98</v>
      </c>
      <c r="H25" s="147" t="s">
        <v>178</v>
      </c>
      <c r="I25" s="1382">
        <v>0.27500000000000002</v>
      </c>
      <c r="J25" s="1493">
        <v>9.4325022391304287</v>
      </c>
      <c r="K25" s="1493">
        <v>0.151998967391304</v>
      </c>
      <c r="L25" s="1494">
        <v>9.5845012065217325</v>
      </c>
    </row>
    <row r="26" spans="1:12">
      <c r="A26" s="1471" t="s">
        <v>57</v>
      </c>
      <c r="B26" s="1476">
        <v>0.33279999999999998</v>
      </c>
      <c r="C26" s="1473">
        <v>38.9</v>
      </c>
      <c r="D26" s="1473">
        <v>0</v>
      </c>
      <c r="E26" s="1474">
        <v>38.9</v>
      </c>
      <c r="F26" s="1312"/>
      <c r="G26" s="1440" t="s">
        <v>100</v>
      </c>
      <c r="H26" s="147" t="s">
        <v>179</v>
      </c>
      <c r="I26" s="1351">
        <v>0.46</v>
      </c>
      <c r="J26" s="1493">
        <v>4.7836569456521758</v>
      </c>
      <c r="K26" s="1493">
        <v>0.526009304347826</v>
      </c>
      <c r="L26" s="1494">
        <v>5.309666250000002</v>
      </c>
    </row>
    <row r="27" spans="1:12">
      <c r="A27" s="1471" t="s">
        <v>58</v>
      </c>
      <c r="B27" s="1476">
        <v>0.3679</v>
      </c>
      <c r="C27" s="1478">
        <v>7.8</v>
      </c>
      <c r="D27" s="1479">
        <v>41.9</v>
      </c>
      <c r="E27" s="1480">
        <v>49.699999999999996</v>
      </c>
      <c r="F27" s="1312"/>
      <c r="G27" s="1440" t="s">
        <v>102</v>
      </c>
      <c r="H27" s="147" t="s">
        <v>179</v>
      </c>
      <c r="I27" s="1383">
        <v>0.12</v>
      </c>
      <c r="J27" s="1493">
        <v>0.41813488043478236</v>
      </c>
      <c r="K27" s="1493">
        <v>3.5803043478260898E-3</v>
      </c>
      <c r="L27" s="1494">
        <v>0.42171518478260844</v>
      </c>
    </row>
    <row r="28" spans="1:12">
      <c r="A28" s="1471" t="s">
        <v>59</v>
      </c>
      <c r="B28" s="1476" t="s">
        <v>233</v>
      </c>
      <c r="C28" s="1478">
        <v>18.5</v>
      </c>
      <c r="D28" s="1478">
        <v>10.8</v>
      </c>
      <c r="E28" s="1474">
        <v>29.3</v>
      </c>
      <c r="F28" s="1312"/>
      <c r="G28" s="1440" t="s">
        <v>104</v>
      </c>
      <c r="H28" s="147" t="s">
        <v>178</v>
      </c>
      <c r="I28" s="1351">
        <v>0.25</v>
      </c>
      <c r="J28" s="1493">
        <v>11.8</v>
      </c>
      <c r="K28" s="1493">
        <v>0.2</v>
      </c>
      <c r="L28" s="1494">
        <v>12.1</v>
      </c>
    </row>
    <row r="29" spans="1:12">
      <c r="A29" s="1471" t="s">
        <v>64</v>
      </c>
      <c r="B29" s="1476">
        <v>0.41499999999999998</v>
      </c>
      <c r="C29" s="1473">
        <v>10.1</v>
      </c>
      <c r="D29" s="1473">
        <v>0.6</v>
      </c>
      <c r="E29" s="1474">
        <v>10.7</v>
      </c>
      <c r="F29" s="1312"/>
      <c r="G29" s="1440" t="s">
        <v>106</v>
      </c>
      <c r="H29" s="147" t="s">
        <v>180</v>
      </c>
      <c r="I29" s="1383">
        <v>0.5</v>
      </c>
      <c r="J29" s="1493">
        <v>16.2</v>
      </c>
      <c r="K29" s="1493">
        <v>0.2</v>
      </c>
      <c r="L29" s="1494">
        <v>16.399999999999999</v>
      </c>
    </row>
    <row r="30" spans="1:12">
      <c r="A30" s="1471" t="s">
        <v>65</v>
      </c>
      <c r="B30" s="1476">
        <v>0.59099999999999997</v>
      </c>
      <c r="C30" s="1473">
        <v>7.3</v>
      </c>
      <c r="D30" s="1473">
        <v>0</v>
      </c>
      <c r="E30" s="1474">
        <v>7.3</v>
      </c>
      <c r="F30" s="1312"/>
      <c r="G30" s="1440" t="s">
        <v>156</v>
      </c>
      <c r="H30" s="147" t="s">
        <v>89</v>
      </c>
      <c r="I30" s="1383" t="s">
        <v>89</v>
      </c>
      <c r="J30" s="1493">
        <v>24.3</v>
      </c>
      <c r="K30" s="1493">
        <v>184.9</v>
      </c>
      <c r="L30" s="1494">
        <v>209.17305278260906</v>
      </c>
    </row>
    <row r="31" spans="1:12">
      <c r="A31" s="1471" t="s">
        <v>66</v>
      </c>
      <c r="B31" s="1472">
        <v>0.30580000000000002</v>
      </c>
      <c r="C31" s="1478">
        <v>8</v>
      </c>
      <c r="D31" s="1479">
        <v>221.7</v>
      </c>
      <c r="E31" s="1474">
        <v>229.7</v>
      </c>
      <c r="F31" s="1312"/>
      <c r="G31" s="1440" t="s">
        <v>117</v>
      </c>
      <c r="H31" s="147" t="s">
        <v>178</v>
      </c>
      <c r="I31" s="1383">
        <v>0.215</v>
      </c>
      <c r="J31" s="1493">
        <v>15.230795891304309</v>
      </c>
      <c r="K31" s="1493">
        <v>0.3</v>
      </c>
      <c r="L31" s="1494">
        <v>15.6</v>
      </c>
    </row>
    <row r="32" spans="1:12">
      <c r="A32" s="1471" t="s">
        <v>67</v>
      </c>
      <c r="B32" s="1472">
        <v>0.30580000000000002</v>
      </c>
      <c r="C32" s="1473">
        <v>17.8</v>
      </c>
      <c r="D32" s="1473">
        <v>0</v>
      </c>
      <c r="E32" s="1474">
        <v>17.8</v>
      </c>
      <c r="F32" s="1312"/>
      <c r="G32" s="1440" t="s">
        <v>119</v>
      </c>
      <c r="H32" s="147" t="s">
        <v>181</v>
      </c>
      <c r="I32" s="1383">
        <v>0.25</v>
      </c>
      <c r="J32" s="1493">
        <v>7.4156071847826066</v>
      </c>
      <c r="K32" s="1493">
        <v>0.25128197826087001</v>
      </c>
      <c r="L32" s="1494">
        <v>7.6668891630434768</v>
      </c>
    </row>
    <row r="33" spans="1:12">
      <c r="A33" s="1471" t="s">
        <v>69</v>
      </c>
      <c r="B33" s="1472">
        <v>0.58840000000000003</v>
      </c>
      <c r="C33" s="1473">
        <v>11.7</v>
      </c>
      <c r="D33" s="1473">
        <v>29.6</v>
      </c>
      <c r="E33" s="1474">
        <v>41.3</v>
      </c>
      <c r="F33" s="1312"/>
      <c r="G33" s="1440" t="s">
        <v>121</v>
      </c>
      <c r="H33" s="147" t="s">
        <v>178</v>
      </c>
      <c r="I33" s="1383">
        <v>0.25</v>
      </c>
      <c r="J33" s="1493">
        <v>22.271523369565219</v>
      </c>
      <c r="K33" s="1493">
        <v>3.4197932717391302</v>
      </c>
      <c r="L33" s="1494">
        <v>25.691316641304351</v>
      </c>
    </row>
    <row r="34" spans="1:12">
      <c r="A34" s="1471" t="s">
        <v>73</v>
      </c>
      <c r="B34" s="1476">
        <v>0.66774999999999995</v>
      </c>
      <c r="C34" s="1478">
        <v>1</v>
      </c>
      <c r="D34" s="1479">
        <v>7.1</v>
      </c>
      <c r="E34" s="1480">
        <v>8.1</v>
      </c>
      <c r="F34" s="1312"/>
      <c r="G34" s="1440" t="s">
        <v>123</v>
      </c>
      <c r="H34" s="147" t="s">
        <v>115</v>
      </c>
      <c r="I34" s="1351">
        <v>1</v>
      </c>
      <c r="J34" s="1493">
        <v>1.0019655217391299</v>
      </c>
      <c r="K34" s="1493">
        <v>9.1658293478260905E-2</v>
      </c>
      <c r="L34" s="1494">
        <v>1.0936238152173907</v>
      </c>
    </row>
    <row r="35" spans="1:12">
      <c r="A35" s="1471" t="s">
        <v>274</v>
      </c>
      <c r="B35" s="1472">
        <v>0.18</v>
      </c>
      <c r="C35" s="1478">
        <v>0</v>
      </c>
      <c r="D35" s="1479">
        <v>0</v>
      </c>
      <c r="E35" s="1474">
        <v>0</v>
      </c>
      <c r="F35" s="1312"/>
      <c r="G35" s="1719" t="s">
        <v>158</v>
      </c>
      <c r="H35" s="2086"/>
      <c r="I35" s="2087"/>
      <c r="J35" s="2114">
        <v>112</v>
      </c>
      <c r="K35" s="2114">
        <f t="shared" ref="K35" si="0">SUM(K24:K34)</f>
        <v>189.95797200000001</v>
      </c>
      <c r="L35" s="2115">
        <v>302.39999999999998</v>
      </c>
    </row>
    <row r="36" spans="1:12">
      <c r="A36" s="1471" t="s">
        <v>74</v>
      </c>
      <c r="B36" s="1476">
        <v>0.41499999999999998</v>
      </c>
      <c r="C36" s="1473">
        <v>9.1999999999999993</v>
      </c>
      <c r="D36" s="1473">
        <v>0</v>
      </c>
      <c r="E36" s="1474">
        <v>9.1999999999999993</v>
      </c>
      <c r="F36" s="1312"/>
      <c r="G36" s="1341"/>
      <c r="H36" s="316"/>
      <c r="I36" s="1341"/>
      <c r="J36" s="1341"/>
      <c r="K36" s="316"/>
      <c r="L36" s="1341"/>
    </row>
    <row r="37" spans="1:12">
      <c r="A37" s="1471" t="s">
        <v>75</v>
      </c>
      <c r="B37" s="1472">
        <v>0.53200000000000003</v>
      </c>
      <c r="C37" s="1473">
        <v>19</v>
      </c>
      <c r="D37" s="1473">
        <v>50.9</v>
      </c>
      <c r="E37" s="1474">
        <v>69.900000000000006</v>
      </c>
      <c r="F37" s="1312"/>
      <c r="G37" s="1341"/>
      <c r="H37" s="316"/>
      <c r="I37" s="1341"/>
      <c r="J37" s="1341"/>
      <c r="K37" s="316"/>
      <c r="L37" s="1341"/>
    </row>
    <row r="38" spans="1:12">
      <c r="A38" s="1471" t="s">
        <v>76</v>
      </c>
      <c r="B38" s="1476">
        <v>0.34570000000000001</v>
      </c>
      <c r="C38" s="1478">
        <v>10.7</v>
      </c>
      <c r="D38" s="1479">
        <v>28.5</v>
      </c>
      <c r="E38" s="1474">
        <v>39.200000000000003</v>
      </c>
      <c r="F38" s="1312"/>
      <c r="G38" s="1341"/>
      <c r="H38" s="316"/>
      <c r="I38" s="1341"/>
      <c r="J38" s="316"/>
      <c r="K38" s="1341"/>
      <c r="L38" s="316"/>
    </row>
    <row r="39" spans="1:12">
      <c r="A39" s="2088" t="s">
        <v>77</v>
      </c>
      <c r="B39" s="2089"/>
      <c r="C39" s="2090">
        <f>SUM(C6:C38)</f>
        <v>569.00000000000023</v>
      </c>
      <c r="D39" s="2090">
        <f>SUM(D6:D38)</f>
        <v>703.4</v>
      </c>
      <c r="E39" s="2090">
        <f>SUM(C39:D39)</f>
        <v>1272.4000000000001</v>
      </c>
      <c r="F39" s="1312"/>
      <c r="G39" s="1341"/>
      <c r="H39" s="316"/>
      <c r="I39" s="1341"/>
      <c r="J39" s="316"/>
      <c r="K39" s="1341"/>
      <c r="L39" s="316"/>
    </row>
    <row r="40" spans="1:12">
      <c r="A40" s="1481"/>
      <c r="B40" s="1482"/>
      <c r="C40" s="1482"/>
      <c r="D40" s="1482"/>
      <c r="E40" s="1482"/>
      <c r="F40" s="1482"/>
      <c r="G40" s="1341"/>
      <c r="H40" s="316"/>
      <c r="I40" s="1341"/>
      <c r="J40" s="316"/>
      <c r="K40" s="1341"/>
      <c r="L40" s="316"/>
    </row>
    <row r="41" spans="1:12">
      <c r="A41" s="1481"/>
      <c r="B41" s="1483"/>
      <c r="C41" s="1484"/>
      <c r="D41" s="1484"/>
      <c r="E41" s="1484"/>
      <c r="F41" s="1484"/>
      <c r="G41" s="1341"/>
      <c r="H41" s="316"/>
      <c r="I41" s="1341"/>
      <c r="J41" s="316"/>
      <c r="K41" s="1341"/>
      <c r="L41" s="316"/>
    </row>
    <row r="42" spans="1:12">
      <c r="A42" s="1481"/>
      <c r="B42" s="1483"/>
      <c r="C42" s="1484"/>
      <c r="D42" s="1484"/>
      <c r="E42" s="1484"/>
      <c r="F42" s="1484"/>
      <c r="G42" s="1341"/>
      <c r="H42" s="316"/>
      <c r="I42" s="1341"/>
      <c r="J42" s="316"/>
      <c r="K42" s="1341"/>
      <c r="L42" s="316"/>
    </row>
    <row r="43" spans="1:12">
      <c r="A43" s="1947"/>
      <c r="B43" s="1947"/>
      <c r="C43" s="1947"/>
      <c r="D43" s="1947"/>
      <c r="E43" s="1947"/>
      <c r="F43" s="1947"/>
      <c r="G43" s="1947"/>
      <c r="H43" s="1947"/>
      <c r="I43" s="316"/>
      <c r="J43" s="316"/>
      <c r="K43" s="316"/>
      <c r="L43" s="316"/>
    </row>
    <row r="44" spans="1:12">
      <c r="A44" s="1488"/>
      <c r="B44" s="1488"/>
      <c r="C44" s="1488"/>
      <c r="D44" s="1488"/>
      <c r="E44" s="1488"/>
      <c r="F44" s="1488"/>
      <c r="G44" s="1488"/>
      <c r="H44" s="1488"/>
      <c r="I44" s="316"/>
      <c r="J44" s="316"/>
      <c r="K44" s="316"/>
      <c r="L44" s="316"/>
    </row>
    <row r="45" spans="1:12">
      <c r="A45" s="1481"/>
      <c r="B45" s="1481"/>
      <c r="C45" s="1481"/>
      <c r="D45" s="1481"/>
      <c r="E45" s="1481"/>
      <c r="F45" s="1486"/>
      <c r="G45" s="1486"/>
      <c r="H45" s="1486"/>
      <c r="I45" s="316"/>
      <c r="J45" s="316"/>
      <c r="K45" s="316"/>
      <c r="L45" s="316"/>
    </row>
    <row r="46" spans="1:12">
      <c r="A46" s="1481"/>
      <c r="B46" s="1481"/>
      <c r="C46" s="1481"/>
      <c r="D46" s="1487"/>
      <c r="E46" s="1484"/>
      <c r="F46" s="1484"/>
      <c r="G46" s="1485"/>
      <c r="H46" s="1485"/>
      <c r="I46" s="316"/>
      <c r="J46" s="316"/>
      <c r="K46" s="316"/>
      <c r="L46" s="316"/>
    </row>
    <row r="47" spans="1:12" ht="20.25" customHeight="1">
      <c r="A47" s="1481"/>
      <c r="B47" s="1481"/>
      <c r="C47" s="1481"/>
      <c r="D47" s="1487"/>
      <c r="E47" s="1484"/>
      <c r="F47" s="1484"/>
      <c r="G47" s="1485"/>
      <c r="H47" s="1485"/>
      <c r="I47" s="316"/>
      <c r="J47" s="316"/>
      <c r="K47" s="316"/>
      <c r="L47" s="316"/>
    </row>
    <row r="48" spans="1:12" ht="29.25" customHeight="1">
      <c r="A48" s="1955"/>
      <c r="B48" s="1955"/>
      <c r="C48" s="1955"/>
      <c r="D48" s="1955"/>
      <c r="E48" s="1955"/>
      <c r="F48" s="1484"/>
      <c r="G48" s="1485"/>
      <c r="H48" s="1485"/>
      <c r="I48" s="316"/>
      <c r="J48" s="316"/>
      <c r="K48" s="316"/>
      <c r="L48" s="316"/>
    </row>
    <row r="56" spans="1:15">
      <c r="A56" s="2102" t="s">
        <v>261</v>
      </c>
      <c r="B56" s="2103"/>
      <c r="C56" s="2103"/>
      <c r="D56" s="2103"/>
      <c r="E56" s="2103"/>
      <c r="F56" s="2104"/>
      <c r="G56" s="316"/>
      <c r="H56" s="316"/>
      <c r="I56" s="316"/>
      <c r="J56" s="1335"/>
      <c r="K56" s="1335"/>
      <c r="L56" s="1335"/>
      <c r="M56" s="316"/>
      <c r="N56" s="1341"/>
      <c r="O56" s="1341"/>
    </row>
    <row r="57" spans="1:15" ht="30" customHeight="1">
      <c r="A57" s="1460" t="s">
        <v>81</v>
      </c>
      <c r="B57" s="1347"/>
      <c r="C57" s="1347"/>
      <c r="D57" s="1347" t="s">
        <v>82</v>
      </c>
      <c r="E57" s="1347"/>
      <c r="F57" s="1435"/>
      <c r="G57" s="316"/>
      <c r="H57" s="316"/>
      <c r="I57" s="316"/>
      <c r="J57" s="532"/>
      <c r="K57" s="532"/>
      <c r="L57" s="1336"/>
      <c r="M57" s="1380"/>
      <c r="N57" s="1341"/>
      <c r="O57" s="1341"/>
    </row>
    <row r="58" spans="1:15" ht="22.5" customHeight="1">
      <c r="A58" s="1461" t="s">
        <v>83</v>
      </c>
      <c r="B58" s="1388" t="s">
        <v>87</v>
      </c>
      <c r="C58" s="1388" t="s">
        <v>85</v>
      </c>
      <c r="D58" s="1388" t="s">
        <v>86</v>
      </c>
      <c r="E58" s="1388" t="s">
        <v>11</v>
      </c>
      <c r="F58" s="1450" t="s">
        <v>12</v>
      </c>
      <c r="G58" s="316"/>
      <c r="H58" s="316"/>
      <c r="I58" s="316"/>
      <c r="J58" s="316"/>
      <c r="K58" s="316"/>
      <c r="L58" s="316"/>
      <c r="M58" s="1952"/>
      <c r="N58" s="1952"/>
      <c r="O58" s="1952"/>
    </row>
    <row r="59" spans="1:15">
      <c r="A59" s="824" t="s">
        <v>166</v>
      </c>
      <c r="B59" s="316" t="s">
        <v>91</v>
      </c>
      <c r="C59" s="704">
        <v>7.2700000000000001E-2</v>
      </c>
      <c r="D59" s="705">
        <v>29.6</v>
      </c>
      <c r="E59" s="707">
        <v>0</v>
      </c>
      <c r="F59" s="1462">
        <f>D59+E59</f>
        <v>29.6</v>
      </c>
      <c r="G59" s="316"/>
      <c r="H59" s="316"/>
      <c r="I59" s="316"/>
      <c r="J59" s="316"/>
      <c r="K59" s="316"/>
      <c r="L59" s="316"/>
      <c r="M59" s="1341"/>
      <c r="N59" s="1341"/>
      <c r="O59" s="1341"/>
    </row>
    <row r="60" spans="1:15">
      <c r="A60" s="824" t="s">
        <v>167</v>
      </c>
      <c r="B60" s="316" t="s">
        <v>94</v>
      </c>
      <c r="C60" s="704">
        <v>0.2021</v>
      </c>
      <c r="D60" s="705">
        <v>16.600000000000001</v>
      </c>
      <c r="E60" s="707">
        <v>0</v>
      </c>
      <c r="F60" s="1462">
        <f t="shared" ref="F60:F88" si="1">D60+E60</f>
        <v>16.600000000000001</v>
      </c>
      <c r="G60" s="316"/>
      <c r="H60" s="316"/>
      <c r="I60" s="316"/>
      <c r="J60" s="316"/>
      <c r="K60" s="316"/>
      <c r="L60" s="316"/>
      <c r="M60" s="1341"/>
      <c r="N60" s="1341"/>
      <c r="O60" s="1341"/>
    </row>
    <row r="61" spans="1:15">
      <c r="A61" s="1722" t="s">
        <v>96</v>
      </c>
      <c r="B61" s="2105" t="s">
        <v>97</v>
      </c>
      <c r="C61" s="2116">
        <v>0.12</v>
      </c>
      <c r="D61" s="2117">
        <v>15.5</v>
      </c>
      <c r="E61" s="2117">
        <v>0</v>
      </c>
      <c r="F61" s="2118">
        <f t="shared" si="1"/>
        <v>15.5</v>
      </c>
      <c r="G61" s="316"/>
      <c r="H61" s="315"/>
      <c r="I61" s="316"/>
      <c r="J61" s="316"/>
      <c r="K61" s="316"/>
      <c r="L61" s="316"/>
      <c r="M61" s="1341"/>
      <c r="N61" s="1341"/>
      <c r="O61" s="1341"/>
    </row>
    <row r="62" spans="1:15">
      <c r="A62" s="827" t="s">
        <v>99</v>
      </c>
      <c r="B62" s="316" t="s">
        <v>97</v>
      </c>
      <c r="C62" s="704">
        <v>0.12</v>
      </c>
      <c r="D62" s="705">
        <v>5.2</v>
      </c>
      <c r="E62" s="705">
        <v>0</v>
      </c>
      <c r="F62" s="1462">
        <f t="shared" si="1"/>
        <v>5.2</v>
      </c>
      <c r="G62" s="316"/>
      <c r="H62" s="705"/>
      <c r="I62" s="316"/>
      <c r="J62" s="316"/>
      <c r="K62" s="316"/>
      <c r="L62" s="316"/>
      <c r="M62" s="1341"/>
      <c r="N62" s="1341"/>
      <c r="O62" s="1341"/>
    </row>
    <row r="63" spans="1:15">
      <c r="A63" s="827" t="s">
        <v>101</v>
      </c>
      <c r="B63" s="316" t="s">
        <v>97</v>
      </c>
      <c r="C63" s="704">
        <v>0.12</v>
      </c>
      <c r="D63" s="705">
        <v>6.2</v>
      </c>
      <c r="E63" s="705">
        <v>0</v>
      </c>
      <c r="F63" s="1462">
        <f t="shared" si="1"/>
        <v>6.2</v>
      </c>
      <c r="G63" s="316"/>
      <c r="H63" s="705"/>
      <c r="I63" s="316"/>
      <c r="J63" s="316"/>
      <c r="K63" s="316"/>
      <c r="L63" s="316"/>
      <c r="M63" s="1341"/>
      <c r="N63" s="1341"/>
      <c r="O63" s="1341"/>
    </row>
    <row r="64" spans="1:15">
      <c r="A64" s="827" t="s">
        <v>103</v>
      </c>
      <c r="B64" s="316" t="s">
        <v>97</v>
      </c>
      <c r="C64" s="704">
        <v>0.12</v>
      </c>
      <c r="D64" s="705">
        <v>1</v>
      </c>
      <c r="E64" s="705">
        <v>0</v>
      </c>
      <c r="F64" s="1462">
        <f t="shared" si="1"/>
        <v>1</v>
      </c>
      <c r="G64" s="316"/>
      <c r="H64" s="705"/>
      <c r="I64" s="316"/>
      <c r="J64" s="316"/>
      <c r="K64" s="316"/>
      <c r="L64" s="316"/>
      <c r="M64" s="1341"/>
      <c r="N64" s="1341"/>
      <c r="O64" s="1341"/>
    </row>
    <row r="65" spans="1:6">
      <c r="A65" s="827" t="s">
        <v>105</v>
      </c>
      <c r="B65" s="316" t="s">
        <v>97</v>
      </c>
      <c r="C65" s="704">
        <v>0.12</v>
      </c>
      <c r="D65" s="705">
        <v>3.2</v>
      </c>
      <c r="E65" s="705">
        <v>0</v>
      </c>
      <c r="F65" s="1462">
        <f t="shared" si="1"/>
        <v>3.2</v>
      </c>
    </row>
    <row r="66" spans="1:6">
      <c r="A66" s="1722" t="s">
        <v>107</v>
      </c>
      <c r="B66" s="2105" t="s">
        <v>97</v>
      </c>
      <c r="C66" s="2116">
        <v>0.2215</v>
      </c>
      <c r="D66" s="2119">
        <v>80.400000000000006</v>
      </c>
      <c r="E66" s="2120">
        <v>0</v>
      </c>
      <c r="F66" s="2118">
        <f t="shared" si="1"/>
        <v>80.400000000000006</v>
      </c>
    </row>
    <row r="67" spans="1:6">
      <c r="A67" s="827" t="s">
        <v>109</v>
      </c>
      <c r="B67" s="316" t="s">
        <v>97</v>
      </c>
      <c r="C67" s="1459">
        <v>0.2215</v>
      </c>
      <c r="D67" s="705">
        <v>23.2</v>
      </c>
      <c r="E67" s="705">
        <v>0</v>
      </c>
      <c r="F67" s="1462">
        <f t="shared" si="1"/>
        <v>23.2</v>
      </c>
    </row>
    <row r="68" spans="1:6">
      <c r="A68" s="827" t="s">
        <v>111</v>
      </c>
      <c r="B68" s="316" t="s">
        <v>97</v>
      </c>
      <c r="C68" s="1459">
        <v>0.22159999999999999</v>
      </c>
      <c r="D68" s="705">
        <v>24.5</v>
      </c>
      <c r="E68" s="705">
        <v>0</v>
      </c>
      <c r="F68" s="1462">
        <f t="shared" si="1"/>
        <v>24.5</v>
      </c>
    </row>
    <row r="69" spans="1:6">
      <c r="A69" s="827" t="s">
        <v>113</v>
      </c>
      <c r="B69" s="316" t="s">
        <v>97</v>
      </c>
      <c r="C69" s="1459">
        <v>0.22159999999999999</v>
      </c>
      <c r="D69" s="705">
        <v>7.9</v>
      </c>
      <c r="E69" s="705">
        <v>0</v>
      </c>
      <c r="F69" s="1462">
        <f t="shared" si="1"/>
        <v>7.9</v>
      </c>
    </row>
    <row r="70" spans="1:6">
      <c r="A70" s="827" t="s">
        <v>116</v>
      </c>
      <c r="B70" s="316" t="s">
        <v>97</v>
      </c>
      <c r="C70" s="1459">
        <v>0.22159999999999999</v>
      </c>
      <c r="D70" s="705">
        <v>18.100000000000001</v>
      </c>
      <c r="E70" s="705">
        <v>0</v>
      </c>
      <c r="F70" s="1462">
        <f t="shared" si="1"/>
        <v>18.100000000000001</v>
      </c>
    </row>
    <row r="71" spans="1:6">
      <c r="A71" s="827" t="s">
        <v>118</v>
      </c>
      <c r="B71" s="316" t="s">
        <v>97</v>
      </c>
      <c r="C71" s="1459">
        <v>0.22159999999999999</v>
      </c>
      <c r="D71" s="705">
        <v>6.6</v>
      </c>
      <c r="E71" s="705">
        <v>0</v>
      </c>
      <c r="F71" s="1462">
        <f t="shared" si="1"/>
        <v>6.6</v>
      </c>
    </row>
    <row r="72" spans="1:6">
      <c r="A72" s="1723" t="s">
        <v>120</v>
      </c>
      <c r="B72" s="2105" t="s">
        <v>97</v>
      </c>
      <c r="C72" s="2116">
        <v>0.1333</v>
      </c>
      <c r="D72" s="2117">
        <v>8.9</v>
      </c>
      <c r="E72" s="2121">
        <v>0</v>
      </c>
      <c r="F72" s="2118">
        <f t="shared" si="1"/>
        <v>8.9</v>
      </c>
    </row>
    <row r="73" spans="1:6">
      <c r="A73" s="1440" t="s">
        <v>275</v>
      </c>
      <c r="B73" s="316" t="s">
        <v>125</v>
      </c>
      <c r="C73" s="704">
        <v>0.5</v>
      </c>
      <c r="D73" s="705">
        <v>1.4</v>
      </c>
      <c r="E73" s="707">
        <v>0</v>
      </c>
      <c r="F73" s="1462">
        <f t="shared" si="1"/>
        <v>1.4</v>
      </c>
    </row>
    <row r="74" spans="1:6">
      <c r="A74" s="1440" t="s">
        <v>124</v>
      </c>
      <c r="B74" s="316" t="s">
        <v>125</v>
      </c>
      <c r="C74" s="719">
        <v>0.3</v>
      </c>
      <c r="D74" s="705">
        <v>9.1</v>
      </c>
      <c r="E74" s="705">
        <v>1.9</v>
      </c>
      <c r="F74" s="1462">
        <f t="shared" si="1"/>
        <v>11</v>
      </c>
    </row>
    <row r="75" spans="1:6">
      <c r="A75" s="1440" t="s">
        <v>127</v>
      </c>
      <c r="B75" s="316" t="s">
        <v>130</v>
      </c>
      <c r="C75" s="719">
        <v>1</v>
      </c>
      <c r="D75" s="705">
        <v>0.5</v>
      </c>
      <c r="E75" s="705">
        <v>0</v>
      </c>
      <c r="F75" s="1462">
        <f t="shared" si="1"/>
        <v>0.5</v>
      </c>
    </row>
    <row r="76" spans="1:6">
      <c r="A76" s="1440" t="s">
        <v>266</v>
      </c>
      <c r="B76" s="316" t="s">
        <v>247</v>
      </c>
      <c r="C76" s="706">
        <v>0.36499999999999999</v>
      </c>
      <c r="D76" s="707">
        <v>0</v>
      </c>
      <c r="E76" s="705">
        <v>8.5</v>
      </c>
      <c r="F76" s="1462">
        <f t="shared" si="1"/>
        <v>8.5</v>
      </c>
    </row>
    <row r="77" spans="1:6">
      <c r="A77" s="1440" t="s">
        <v>132</v>
      </c>
      <c r="B77" s="316" t="s">
        <v>135</v>
      </c>
      <c r="C77" s="706">
        <v>0.09</v>
      </c>
      <c r="D77" s="705">
        <v>12.9</v>
      </c>
      <c r="E77" s="707">
        <v>0</v>
      </c>
      <c r="F77" s="1462">
        <f t="shared" si="1"/>
        <v>12.9</v>
      </c>
    </row>
    <row r="78" spans="1:6">
      <c r="A78" s="1440" t="s">
        <v>134</v>
      </c>
      <c r="B78" s="316" t="s">
        <v>135</v>
      </c>
      <c r="C78" s="704">
        <v>0.05</v>
      </c>
      <c r="D78" s="705">
        <v>2</v>
      </c>
      <c r="E78" s="707">
        <v>0</v>
      </c>
      <c r="F78" s="1462">
        <f t="shared" si="1"/>
        <v>2</v>
      </c>
    </row>
    <row r="79" spans="1:6">
      <c r="A79" s="1440" t="s">
        <v>137</v>
      </c>
      <c r="B79" s="316" t="s">
        <v>135</v>
      </c>
      <c r="C79" s="704">
        <v>9.2600000000000002E-2</v>
      </c>
      <c r="D79" s="705">
        <v>2</v>
      </c>
      <c r="E79" s="707">
        <v>0</v>
      </c>
      <c r="F79" s="1462">
        <f t="shared" si="1"/>
        <v>2</v>
      </c>
    </row>
    <row r="80" spans="1:6">
      <c r="A80" s="1440" t="s">
        <v>138</v>
      </c>
      <c r="B80" s="316" t="s">
        <v>140</v>
      </c>
      <c r="C80" s="706">
        <v>0.45900000000000002</v>
      </c>
      <c r="D80" s="705">
        <v>14.3</v>
      </c>
      <c r="E80" s="707">
        <v>0</v>
      </c>
      <c r="F80" s="1462">
        <f t="shared" si="1"/>
        <v>14.3</v>
      </c>
    </row>
    <row r="81" spans="1:6">
      <c r="A81" s="1440" t="s">
        <v>139</v>
      </c>
      <c r="B81" s="316" t="s">
        <v>140</v>
      </c>
      <c r="C81" s="704">
        <v>0.31850000000000001</v>
      </c>
      <c r="D81" s="707">
        <v>0</v>
      </c>
      <c r="E81" s="705">
        <v>33.799999999999997</v>
      </c>
      <c r="F81" s="1462">
        <f t="shared" si="1"/>
        <v>33.799999999999997</v>
      </c>
    </row>
    <row r="82" spans="1:6">
      <c r="A82" s="1440" t="s">
        <v>141</v>
      </c>
      <c r="B82" s="316" t="s">
        <v>130</v>
      </c>
      <c r="C82" s="706">
        <v>0.65110000000000001</v>
      </c>
      <c r="D82" s="705">
        <v>16.2</v>
      </c>
      <c r="E82" s="705">
        <v>0</v>
      </c>
      <c r="F82" s="1462">
        <f t="shared" si="1"/>
        <v>16.2</v>
      </c>
    </row>
    <row r="83" spans="1:6">
      <c r="A83" s="1440" t="s">
        <v>142</v>
      </c>
      <c r="B83" s="316" t="s">
        <v>144</v>
      </c>
      <c r="C83" s="706">
        <v>0.1</v>
      </c>
      <c r="D83" s="705">
        <v>7</v>
      </c>
      <c r="E83" s="707">
        <v>0</v>
      </c>
      <c r="F83" s="1462">
        <f t="shared" si="1"/>
        <v>7</v>
      </c>
    </row>
    <row r="84" spans="1:6">
      <c r="A84" s="1440" t="s">
        <v>145</v>
      </c>
      <c r="B84" s="316" t="s">
        <v>147</v>
      </c>
      <c r="C84" s="706">
        <v>0.6</v>
      </c>
      <c r="D84" s="705">
        <v>43</v>
      </c>
      <c r="E84" s="707">
        <v>0</v>
      </c>
      <c r="F84" s="1462">
        <f t="shared" si="1"/>
        <v>43</v>
      </c>
    </row>
    <row r="85" spans="1:6">
      <c r="A85" s="1440" t="s">
        <v>146</v>
      </c>
      <c r="B85" s="316" t="s">
        <v>147</v>
      </c>
      <c r="C85" s="706">
        <v>0.25</v>
      </c>
      <c r="D85" s="705">
        <v>30.6</v>
      </c>
      <c r="E85" s="707">
        <v>2.7</v>
      </c>
      <c r="F85" s="1462">
        <f t="shared" si="1"/>
        <v>33.300000000000004</v>
      </c>
    </row>
    <row r="86" spans="1:6">
      <c r="A86" s="1440" t="s">
        <v>276</v>
      </c>
      <c r="B86" s="316" t="s">
        <v>130</v>
      </c>
      <c r="C86" s="704">
        <v>0.14530000000000001</v>
      </c>
      <c r="D86" s="705">
        <v>1.8</v>
      </c>
      <c r="E86" s="705">
        <v>2.5</v>
      </c>
      <c r="F86" s="1462">
        <v>4.2</v>
      </c>
    </row>
    <row r="87" spans="1:6">
      <c r="A87" s="1440" t="s">
        <v>149</v>
      </c>
      <c r="B87" s="316" t="s">
        <v>130</v>
      </c>
      <c r="C87" s="704">
        <v>0.38</v>
      </c>
      <c r="D87" s="705">
        <v>0.9</v>
      </c>
      <c r="E87" s="705">
        <v>0.8</v>
      </c>
      <c r="F87" s="1462">
        <f t="shared" si="1"/>
        <v>1.7000000000000002</v>
      </c>
    </row>
    <row r="88" spans="1:6">
      <c r="A88" s="1463" t="s">
        <v>261</v>
      </c>
      <c r="B88" s="1422"/>
      <c r="C88" s="1422"/>
      <c r="D88" s="1423">
        <v>293</v>
      </c>
      <c r="E88" s="1423">
        <v>50</v>
      </c>
      <c r="F88" s="1464">
        <f t="shared" si="1"/>
        <v>343</v>
      </c>
    </row>
  </sheetData>
  <mergeCells count="8">
    <mergeCell ref="A48:E48"/>
    <mergeCell ref="M58:O58"/>
    <mergeCell ref="A2:J2"/>
    <mergeCell ref="M2:O2"/>
    <mergeCell ref="C4:E4"/>
    <mergeCell ref="I4:J4"/>
    <mergeCell ref="G21:L21"/>
    <mergeCell ref="A43:H4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B7DB-5DC8-4A4C-8A93-F5A4143A6604}">
  <dimension ref="A1:O84"/>
  <sheetViews>
    <sheetView zoomScale="120" zoomScaleNormal="120" workbookViewId="0">
      <selection sqref="A1:XFD1048576"/>
    </sheetView>
  </sheetViews>
  <sheetFormatPr defaultRowHeight="12.75"/>
  <cols>
    <col min="1" max="1" width="40"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653" t="s">
        <v>277</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2.5">
      <c r="A4" s="2079" t="s">
        <v>2</v>
      </c>
      <c r="B4" s="2053" t="s">
        <v>3</v>
      </c>
      <c r="C4" s="2080" t="s">
        <v>191</v>
      </c>
      <c r="D4" s="2080"/>
      <c r="E4" s="2081"/>
      <c r="F4" s="1312"/>
      <c r="G4" s="2079" t="s">
        <v>5</v>
      </c>
      <c r="H4" s="2053" t="s">
        <v>3</v>
      </c>
      <c r="I4" s="2094" t="s">
        <v>6</v>
      </c>
      <c r="J4" s="2094"/>
      <c r="K4" s="2062"/>
      <c r="L4" s="316"/>
      <c r="M4" s="1342" t="s">
        <v>192</v>
      </c>
      <c r="N4" s="1343" t="s">
        <v>193</v>
      </c>
      <c r="O4" s="1344" t="s">
        <v>194</v>
      </c>
    </row>
    <row r="5" spans="1:15">
      <c r="A5" s="1332" t="s">
        <v>7</v>
      </c>
      <c r="B5" s="1388"/>
      <c r="C5" s="1271" t="s">
        <v>8</v>
      </c>
      <c r="D5" s="1271" t="s">
        <v>9</v>
      </c>
      <c r="E5" s="1333" t="s">
        <v>10</v>
      </c>
      <c r="F5" s="1312"/>
      <c r="G5" s="1332" t="s">
        <v>7</v>
      </c>
      <c r="H5" s="1388"/>
      <c r="I5" s="1271" t="s">
        <v>8</v>
      </c>
      <c r="J5" s="1314" t="s">
        <v>11</v>
      </c>
      <c r="K5" s="1450" t="s">
        <v>12</v>
      </c>
      <c r="L5" s="316"/>
      <c r="M5" s="1442" t="s">
        <v>195</v>
      </c>
      <c r="N5" s="1411">
        <v>0.4</v>
      </c>
      <c r="O5" s="1412">
        <v>58</v>
      </c>
    </row>
    <row r="6" spans="1:15" ht="12.75" customHeight="1">
      <c r="A6" s="1471" t="s">
        <v>13</v>
      </c>
      <c r="B6" s="1472">
        <v>0.51</v>
      </c>
      <c r="C6" s="1473">
        <v>1.0154416304347826</v>
      </c>
      <c r="D6" s="1473">
        <v>74.044362326086954</v>
      </c>
      <c r="E6" s="1474">
        <v>75.059803956521733</v>
      </c>
      <c r="F6" s="1312"/>
      <c r="G6" s="773" t="s">
        <v>272</v>
      </c>
      <c r="H6" s="1472">
        <v>7.5999999999999998E-2</v>
      </c>
      <c r="I6" s="775">
        <v>10.149325217391304</v>
      </c>
      <c r="J6" s="776">
        <v>1.4415342717391304</v>
      </c>
      <c r="K6" s="775">
        <v>11.590859489130434</v>
      </c>
      <c r="L6" s="1316"/>
      <c r="M6" s="1442" t="s">
        <v>196</v>
      </c>
      <c r="N6" s="1411">
        <v>0.35</v>
      </c>
      <c r="O6" s="1412">
        <v>81</v>
      </c>
    </row>
    <row r="7" spans="1:15">
      <c r="A7" s="1475" t="s">
        <v>15</v>
      </c>
      <c r="B7" s="1476">
        <v>0.53</v>
      </c>
      <c r="C7" s="1473">
        <v>1.3523719565217391</v>
      </c>
      <c r="D7" s="1473">
        <v>3.8658028260869566</v>
      </c>
      <c r="E7" s="1474">
        <v>5.2181747826086955</v>
      </c>
      <c r="F7" s="1312"/>
      <c r="G7" s="773" t="s">
        <v>14</v>
      </c>
      <c r="H7" s="1472">
        <v>0.1178</v>
      </c>
      <c r="I7" s="775">
        <v>7.8830108695652171E-2</v>
      </c>
      <c r="J7" s="776">
        <v>0</v>
      </c>
      <c r="K7" s="775">
        <v>7.8830108695652171E-2</v>
      </c>
      <c r="L7" s="1316"/>
      <c r="M7" s="1442" t="s">
        <v>197</v>
      </c>
      <c r="N7" s="1411">
        <v>0.75</v>
      </c>
      <c r="O7" s="1412">
        <v>18</v>
      </c>
    </row>
    <row r="8" spans="1:15">
      <c r="A8" s="1471" t="s">
        <v>23</v>
      </c>
      <c r="B8" s="1476" t="s">
        <v>217</v>
      </c>
      <c r="C8" s="1473">
        <v>9.9533886630434782</v>
      </c>
      <c r="D8" s="1473">
        <v>10.40859545652174</v>
      </c>
      <c r="E8" s="1474">
        <v>20.361984119565218</v>
      </c>
      <c r="F8" s="1312"/>
      <c r="G8" s="773" t="s">
        <v>24</v>
      </c>
      <c r="H8" s="1476">
        <v>0.2535</v>
      </c>
      <c r="I8" s="775">
        <v>1.7106065217391304</v>
      </c>
      <c r="J8" s="776">
        <v>40.481695184782609</v>
      </c>
      <c r="K8" s="775">
        <v>42.192301706521739</v>
      </c>
      <c r="L8" s="1316"/>
      <c r="M8" s="1442" t="s">
        <v>198</v>
      </c>
      <c r="N8" s="1413">
        <v>0.25</v>
      </c>
      <c r="O8" s="1412">
        <v>68</v>
      </c>
    </row>
    <row r="9" spans="1:15">
      <c r="A9" s="1471" t="s">
        <v>218</v>
      </c>
      <c r="B9" s="1476" t="s">
        <v>219</v>
      </c>
      <c r="C9" s="1473">
        <v>0</v>
      </c>
      <c r="D9" s="1473">
        <v>0.15406842391304348</v>
      </c>
      <c r="E9" s="1474">
        <v>0.15406842391304348</v>
      </c>
      <c r="F9" s="1312"/>
      <c r="G9" s="773" t="s">
        <v>26</v>
      </c>
      <c r="H9" s="1472">
        <v>0.36170000000000002</v>
      </c>
      <c r="I9" s="775">
        <v>16.009921717391304</v>
      </c>
      <c r="J9" s="776">
        <v>40.4520865</v>
      </c>
      <c r="K9" s="775">
        <v>56.4620082173913</v>
      </c>
      <c r="L9" s="1316"/>
      <c r="M9" s="1442" t="s">
        <v>199</v>
      </c>
      <c r="N9" s="1411">
        <v>0.44</v>
      </c>
      <c r="O9" s="1412">
        <v>37</v>
      </c>
    </row>
    <row r="10" spans="1:15">
      <c r="A10" s="1471" t="s">
        <v>27</v>
      </c>
      <c r="B10" s="1472">
        <v>0.58699999999999997</v>
      </c>
      <c r="C10" s="1473">
        <v>6.7940936521739124</v>
      </c>
      <c r="D10" s="1473">
        <v>25.514201663043476</v>
      </c>
      <c r="E10" s="1474">
        <v>32.308295315217386</v>
      </c>
      <c r="F10" s="1312"/>
      <c r="G10" s="1489" t="s">
        <v>22</v>
      </c>
      <c r="H10" s="1476">
        <v>0.33</v>
      </c>
      <c r="I10" s="775">
        <v>0.50373588043478257</v>
      </c>
      <c r="J10" s="776">
        <v>2.9952160869565221</v>
      </c>
      <c r="K10" s="775">
        <v>3.4989519673913048</v>
      </c>
      <c r="L10" s="1316"/>
      <c r="M10" s="1415" t="s">
        <v>258</v>
      </c>
      <c r="N10" s="1414">
        <v>0.5</v>
      </c>
      <c r="O10" s="1415">
        <v>32</v>
      </c>
    </row>
    <row r="11" spans="1:15">
      <c r="A11" s="1477" t="s">
        <v>29</v>
      </c>
      <c r="B11" s="1476" t="s">
        <v>221</v>
      </c>
      <c r="C11" s="1473">
        <v>22.496334641304347</v>
      </c>
      <c r="D11" s="1473">
        <v>0</v>
      </c>
      <c r="E11" s="1474">
        <v>22.496334641304347</v>
      </c>
      <c r="F11" s="1312"/>
      <c r="G11" s="773" t="s">
        <v>16</v>
      </c>
      <c r="H11" s="1472">
        <v>0.35</v>
      </c>
      <c r="I11" s="775">
        <v>10.341170217391305</v>
      </c>
      <c r="J11" s="776">
        <v>0</v>
      </c>
      <c r="K11" s="775">
        <v>10.341170217391305</v>
      </c>
      <c r="L11" s="1316"/>
      <c r="M11" s="1399" t="s">
        <v>12</v>
      </c>
      <c r="N11" s="1400"/>
      <c r="O11" s="1401">
        <v>294</v>
      </c>
    </row>
    <row r="12" spans="1:15">
      <c r="A12" s="1471" t="s">
        <v>31</v>
      </c>
      <c r="B12" s="1476">
        <v>0.36</v>
      </c>
      <c r="C12" s="1473">
        <v>9.4986575434782612</v>
      </c>
      <c r="D12" s="1473">
        <v>8.2184495326086964</v>
      </c>
      <c r="E12" s="1474">
        <v>17.717107076086958</v>
      </c>
      <c r="F12" s="1312"/>
      <c r="G12" s="773" t="s">
        <v>20</v>
      </c>
      <c r="H12" s="1472">
        <v>0.41470000000000001</v>
      </c>
      <c r="I12" s="775">
        <v>12.866840043478261</v>
      </c>
      <c r="J12" s="776">
        <v>3.2308084565217392</v>
      </c>
      <c r="K12" s="775">
        <v>16.097648499999998</v>
      </c>
      <c r="L12" s="1316"/>
      <c r="M12" s="1416" t="s">
        <v>210</v>
      </c>
      <c r="N12" s="1416"/>
      <c r="O12" s="1416"/>
    </row>
    <row r="13" spans="1:15">
      <c r="A13" s="1471" t="s">
        <v>33</v>
      </c>
      <c r="B13" s="1476">
        <v>0.51</v>
      </c>
      <c r="C13" s="1478">
        <v>33.807391760869564</v>
      </c>
      <c r="D13" s="1479">
        <v>44.057535097826083</v>
      </c>
      <c r="E13" s="1474">
        <v>77.86492685869564</v>
      </c>
      <c r="F13" s="1312"/>
      <c r="G13" s="773" t="s">
        <v>273</v>
      </c>
      <c r="H13" s="1472">
        <v>6.6400000000000001E-2</v>
      </c>
      <c r="I13" s="775">
        <v>0.9513625</v>
      </c>
      <c r="J13" s="775">
        <v>9.0319076086956523E-2</v>
      </c>
      <c r="K13" s="775">
        <v>1.0416815760869564</v>
      </c>
      <c r="L13" s="1316"/>
      <c r="M13" s="1416"/>
      <c r="N13" s="1416"/>
      <c r="O13" s="1416"/>
    </row>
    <row r="14" spans="1:15">
      <c r="A14" s="1477" t="s">
        <v>37</v>
      </c>
      <c r="B14" s="1476">
        <v>0.13039999999999999</v>
      </c>
      <c r="C14" s="1473">
        <v>6.9907909782608701</v>
      </c>
      <c r="D14" s="1473">
        <v>4.7713421304347827</v>
      </c>
      <c r="E14" s="1474">
        <v>11.762133108695654</v>
      </c>
      <c r="F14" s="1312"/>
      <c r="G14" s="753" t="s">
        <v>222</v>
      </c>
      <c r="H14" s="1472">
        <v>0.3</v>
      </c>
      <c r="I14" s="775">
        <v>1.5932233913043476</v>
      </c>
      <c r="J14" s="775">
        <v>3.3726099456521741</v>
      </c>
      <c r="K14" s="775">
        <v>4.9658333369565213</v>
      </c>
      <c r="L14" s="1316"/>
      <c r="M14" s="316"/>
      <c r="N14" s="316"/>
      <c r="O14" s="316"/>
    </row>
    <row r="15" spans="1:15">
      <c r="A15" s="1471" t="s">
        <v>226</v>
      </c>
      <c r="B15" s="1476" t="s">
        <v>227</v>
      </c>
      <c r="C15" s="1473">
        <v>0</v>
      </c>
      <c r="D15" s="1473">
        <v>0</v>
      </c>
      <c r="E15" s="1474">
        <v>0</v>
      </c>
      <c r="F15" s="1312"/>
      <c r="G15" s="2095" t="s">
        <v>162</v>
      </c>
      <c r="H15" s="2084"/>
      <c r="I15" s="2085">
        <f>SUM(I6:I14)</f>
        <v>54.20501559782609</v>
      </c>
      <c r="J15" s="2085">
        <f>SUM(J6:J14)</f>
        <v>92.064269521739135</v>
      </c>
      <c r="K15" s="2085">
        <f>SUM(I15:J15)</f>
        <v>146.26928511956521</v>
      </c>
      <c r="L15" s="1408"/>
      <c r="M15" s="316"/>
      <c r="N15" s="316"/>
      <c r="O15" s="316"/>
    </row>
    <row r="16" spans="1:15">
      <c r="A16" s="1471" t="s">
        <v>44</v>
      </c>
      <c r="B16" s="1476">
        <v>0.42630000000000001</v>
      </c>
      <c r="C16" s="1473">
        <v>210.24478845652175</v>
      </c>
      <c r="D16" s="1473">
        <v>8.4476122826086968</v>
      </c>
      <c r="E16" s="1474">
        <v>218.69240073913045</v>
      </c>
      <c r="F16" s="1312"/>
      <c r="G16" s="2122" t="s">
        <v>32</v>
      </c>
      <c r="H16" s="2123"/>
      <c r="I16" s="2124">
        <f>C38+I15</f>
        <v>595.34475060869568</v>
      </c>
      <c r="J16" s="2124">
        <f>D38+J15</f>
        <v>773.01530339130431</v>
      </c>
      <c r="K16" s="2124">
        <f>SUM(I16:J16)</f>
        <v>1368.360054</v>
      </c>
      <c r="L16" s="1409"/>
      <c r="M16" s="316"/>
      <c r="N16" s="316"/>
      <c r="O16" s="316"/>
    </row>
    <row r="17" spans="1:12">
      <c r="A17" s="1471" t="s">
        <v>46</v>
      </c>
      <c r="B17" s="1476">
        <v>0.54820000000000002</v>
      </c>
      <c r="C17" s="1473">
        <v>3.0784300652173915</v>
      </c>
      <c r="D17" s="1473">
        <v>5.6470563043478261</v>
      </c>
      <c r="E17" s="1474">
        <v>8.7254863695652176</v>
      </c>
      <c r="F17" s="1312"/>
      <c r="G17" s="316"/>
      <c r="H17" s="316"/>
      <c r="I17" s="316"/>
      <c r="J17" s="316"/>
      <c r="K17" s="316"/>
      <c r="L17" s="316"/>
    </row>
    <row r="18" spans="1:12">
      <c r="A18" s="1471" t="s">
        <v>47</v>
      </c>
      <c r="B18" s="1476">
        <v>0.39550000000000002</v>
      </c>
      <c r="C18" s="1478">
        <v>3.5006775434782611</v>
      </c>
      <c r="D18" s="1479">
        <v>17.131400043478262</v>
      </c>
      <c r="E18" s="1480">
        <v>20.632077586956523</v>
      </c>
      <c r="F18" s="1312"/>
      <c r="G18" s="316"/>
      <c r="H18" s="316"/>
      <c r="I18" s="316"/>
      <c r="J18" s="316"/>
      <c r="K18" s="316"/>
      <c r="L18" s="316"/>
    </row>
    <row r="19" spans="1:12">
      <c r="A19" s="1471" t="s">
        <v>48</v>
      </c>
      <c r="B19" s="1476">
        <v>0.7</v>
      </c>
      <c r="C19" s="1478">
        <v>28.080782478260872</v>
      </c>
      <c r="D19" s="1479">
        <v>34.824978597826089</v>
      </c>
      <c r="E19" s="1474">
        <v>62.905761076086961</v>
      </c>
      <c r="F19" s="1312"/>
      <c r="G19" s="316"/>
      <c r="H19" s="316"/>
      <c r="I19" s="316"/>
      <c r="J19" s="316"/>
      <c r="K19" s="316"/>
      <c r="L19" s="316"/>
    </row>
    <row r="20" spans="1:12">
      <c r="A20" s="1471" t="s">
        <v>49</v>
      </c>
      <c r="B20" s="1472">
        <v>0.43969999999999998</v>
      </c>
      <c r="C20" s="1473">
        <v>4.2821918804347829</v>
      </c>
      <c r="D20" s="1473">
        <v>9.3485808695652164</v>
      </c>
      <c r="E20" s="1474">
        <v>13.630772749999998</v>
      </c>
      <c r="F20" s="1312"/>
      <c r="G20" s="316"/>
      <c r="H20" s="316"/>
      <c r="I20" s="316"/>
      <c r="J20" s="316"/>
      <c r="K20" s="316"/>
      <c r="L20" s="316"/>
    </row>
    <row r="21" spans="1:12">
      <c r="A21" s="1471" t="s">
        <v>50</v>
      </c>
      <c r="B21" s="1472">
        <v>0.64</v>
      </c>
      <c r="C21" s="1473">
        <v>2.1189233369565215</v>
      </c>
      <c r="D21" s="1473">
        <v>8.3616880434782603E-2</v>
      </c>
      <c r="E21" s="1474">
        <v>2.202540217391304</v>
      </c>
      <c r="F21" s="1312"/>
      <c r="G21" s="1950" t="s">
        <v>212</v>
      </c>
      <c r="H21" s="1950"/>
      <c r="I21" s="1950"/>
      <c r="J21" s="1950"/>
      <c r="K21" s="1950"/>
      <c r="L21" s="1950"/>
    </row>
    <row r="22" spans="1:12">
      <c r="A22" s="1471" t="s">
        <v>52</v>
      </c>
      <c r="B22" s="1476" t="s">
        <v>228</v>
      </c>
      <c r="C22" s="1473">
        <v>7.1013144565217399</v>
      </c>
      <c r="D22" s="1473">
        <v>6.1363064565217389</v>
      </c>
      <c r="E22" s="1474">
        <v>13.237620913043479</v>
      </c>
      <c r="F22" s="1312"/>
      <c r="G22" s="316"/>
      <c r="H22" s="316"/>
      <c r="I22" s="316"/>
      <c r="J22" s="316"/>
      <c r="K22" s="316"/>
      <c r="L22" s="316"/>
    </row>
    <row r="23" spans="1:12" ht="19.5" customHeight="1">
      <c r="A23" s="1471" t="s">
        <v>53</v>
      </c>
      <c r="B23" s="1476" t="s">
        <v>229</v>
      </c>
      <c r="C23" s="1478">
        <v>35.480513206521735</v>
      </c>
      <c r="D23" s="1478">
        <v>53.792854076086954</v>
      </c>
      <c r="E23" s="1474">
        <v>89.273367282608689</v>
      </c>
      <c r="F23" s="1312"/>
      <c r="G23" s="2061" t="s">
        <v>83</v>
      </c>
      <c r="H23" s="2053" t="s">
        <v>84</v>
      </c>
      <c r="I23" s="2053" t="s">
        <v>85</v>
      </c>
      <c r="J23" s="2053" t="s">
        <v>86</v>
      </c>
      <c r="K23" s="2053" t="s">
        <v>11</v>
      </c>
      <c r="L23" s="2062" t="s">
        <v>12</v>
      </c>
    </row>
    <row r="24" spans="1:12">
      <c r="A24" s="1471" t="s">
        <v>231</v>
      </c>
      <c r="B24" s="1476" t="s">
        <v>230</v>
      </c>
      <c r="C24" s="1478">
        <v>3.459891184782609</v>
      </c>
      <c r="D24" s="1478">
        <v>13.883004760869563</v>
      </c>
      <c r="E24" s="1474">
        <v>17.34289594565217</v>
      </c>
      <c r="F24" s="1312"/>
      <c r="G24" s="1440" t="s">
        <v>88</v>
      </c>
      <c r="H24" s="147" t="s">
        <v>89</v>
      </c>
      <c r="I24" s="1382" t="s">
        <v>89</v>
      </c>
      <c r="J24" s="1416">
        <v>-0.6</v>
      </c>
      <c r="K24" s="1458">
        <v>-0.1</v>
      </c>
      <c r="L24" s="1404">
        <f t="shared" ref="L24" si="0">J24+K24</f>
        <v>-0.7</v>
      </c>
    </row>
    <row r="25" spans="1:12">
      <c r="A25" s="1471" t="s">
        <v>57</v>
      </c>
      <c r="B25" s="1476">
        <v>0.33279999999999998</v>
      </c>
      <c r="C25" s="1473">
        <v>31.94270245652174</v>
      </c>
      <c r="D25" s="1473">
        <v>0</v>
      </c>
      <c r="E25" s="1474">
        <v>31.94270245652174</v>
      </c>
      <c r="F25" s="1312"/>
      <c r="G25" s="1440" t="s">
        <v>98</v>
      </c>
      <c r="H25" s="147" t="s">
        <v>178</v>
      </c>
      <c r="I25" s="1382">
        <v>0.27500000000000002</v>
      </c>
      <c r="J25" s="1490">
        <v>9.0673455760869537</v>
      </c>
      <c r="K25" s="1490">
        <v>0.150554260869565</v>
      </c>
      <c r="L25" s="1491">
        <v>9.2178998369565193</v>
      </c>
    </row>
    <row r="26" spans="1:12">
      <c r="A26" s="1471" t="s">
        <v>58</v>
      </c>
      <c r="B26" s="1476">
        <v>0.3679</v>
      </c>
      <c r="C26" s="1478">
        <v>7.6740238260869562</v>
      </c>
      <c r="D26" s="1479">
        <v>39.640362206521743</v>
      </c>
      <c r="E26" s="1480">
        <v>47.314386032608702</v>
      </c>
      <c r="F26" s="1312"/>
      <c r="G26" s="1440" t="s">
        <v>100</v>
      </c>
      <c r="H26" s="147" t="s">
        <v>179</v>
      </c>
      <c r="I26" s="1351">
        <v>0.46</v>
      </c>
      <c r="J26" s="1490">
        <v>24.980647076086971</v>
      </c>
      <c r="K26" s="1490">
        <v>3.0361093043478302</v>
      </c>
      <c r="L26" s="1491">
        <v>28.016756380434799</v>
      </c>
    </row>
    <row r="27" spans="1:12">
      <c r="A27" s="1471" t="s">
        <v>59</v>
      </c>
      <c r="B27" s="1476" t="s">
        <v>232</v>
      </c>
      <c r="C27" s="1478">
        <v>18.49825881521739</v>
      </c>
      <c r="D27" s="1478">
        <v>10.159245630434782</v>
      </c>
      <c r="E27" s="1474">
        <v>28.657504445652172</v>
      </c>
      <c r="F27" s="1312"/>
      <c r="G27" s="1440" t="s">
        <v>102</v>
      </c>
      <c r="H27" s="147" t="s">
        <v>179</v>
      </c>
      <c r="I27" s="1383">
        <v>0.12</v>
      </c>
      <c r="J27" s="1490">
        <v>0.51453226086956549</v>
      </c>
      <c r="K27" s="1490">
        <v>4.0202391304347803E-3</v>
      </c>
      <c r="L27" s="1491">
        <v>0.5185525000000003</v>
      </c>
    </row>
    <row r="28" spans="1:12">
      <c r="A28" s="1471" t="s">
        <v>64</v>
      </c>
      <c r="B28" s="1476">
        <v>0.41499999999999998</v>
      </c>
      <c r="C28" s="1473">
        <v>10.638126771739131</v>
      </c>
      <c r="D28" s="1473">
        <v>0.66107974999999997</v>
      </c>
      <c r="E28" s="1474">
        <v>11.299206521739132</v>
      </c>
      <c r="F28" s="1312"/>
      <c r="G28" s="1440" t="s">
        <v>104</v>
      </c>
      <c r="H28" s="147" t="s">
        <v>178</v>
      </c>
      <c r="I28" s="1351">
        <v>0.25</v>
      </c>
      <c r="J28" s="1490">
        <v>12.862852239130484</v>
      </c>
      <c r="K28" s="1490">
        <v>0.22671941304347801</v>
      </c>
      <c r="L28" s="1491">
        <v>13.089571652173962</v>
      </c>
    </row>
    <row r="29" spans="1:12">
      <c r="A29" s="1471" t="s">
        <v>65</v>
      </c>
      <c r="B29" s="1476">
        <v>0.59099999999999997</v>
      </c>
      <c r="C29" s="1473">
        <v>5.4219813913043478</v>
      </c>
      <c r="D29" s="1473">
        <v>0</v>
      </c>
      <c r="E29" s="1474">
        <v>5.4219813913043478</v>
      </c>
      <c r="F29" s="1312"/>
      <c r="G29" s="1440" t="s">
        <v>106</v>
      </c>
      <c r="H29" s="147" t="s">
        <v>180</v>
      </c>
      <c r="I29" s="1383">
        <v>0.5</v>
      </c>
      <c r="J29" s="1490">
        <v>15.803440945652131</v>
      </c>
      <c r="K29" s="1490">
        <v>8.6979978260869603E-2</v>
      </c>
      <c r="L29" s="1491">
        <v>15.890420923913</v>
      </c>
    </row>
    <row r="30" spans="1:12">
      <c r="A30" s="1471" t="s">
        <v>66</v>
      </c>
      <c r="B30" s="1472">
        <v>0.30580000000000002</v>
      </c>
      <c r="C30" s="1478">
        <v>6.0708524891304343</v>
      </c>
      <c r="D30" s="1479">
        <v>191.58806990217391</v>
      </c>
      <c r="E30" s="1474">
        <v>197.65892239130434</v>
      </c>
      <c r="F30" s="1312"/>
      <c r="G30" s="1440" t="s">
        <v>156</v>
      </c>
      <c r="H30" s="147" t="s">
        <v>89</v>
      </c>
      <c r="I30" s="1383" t="s">
        <v>89</v>
      </c>
      <c r="J30" s="1490">
        <v>24.341764173913042</v>
      </c>
      <c r="K30" s="1490">
        <v>189.73376344565199</v>
      </c>
      <c r="L30" s="1491">
        <v>214.07552761956501</v>
      </c>
    </row>
    <row r="31" spans="1:12">
      <c r="A31" s="1471" t="s">
        <v>67</v>
      </c>
      <c r="B31" s="1472">
        <v>0.30580000000000002</v>
      </c>
      <c r="C31" s="1473">
        <v>18.099958608695655</v>
      </c>
      <c r="D31" s="1473">
        <v>0</v>
      </c>
      <c r="E31" s="1474">
        <v>18.099958608695655</v>
      </c>
      <c r="F31" s="1312"/>
      <c r="G31" s="1440" t="s">
        <v>117</v>
      </c>
      <c r="H31" s="147" t="s">
        <v>178</v>
      </c>
      <c r="I31" s="1383">
        <v>0.215</v>
      </c>
      <c r="J31" s="1490">
        <v>14.180331543478275</v>
      </c>
      <c r="K31" s="1490">
        <v>0.28333010869565201</v>
      </c>
      <c r="L31" s="1491">
        <v>14.463661652173927</v>
      </c>
    </row>
    <row r="32" spans="1:12">
      <c r="A32" s="1471" t="s">
        <v>69</v>
      </c>
      <c r="B32" s="1472">
        <v>0.58840000000000003</v>
      </c>
      <c r="C32" s="1473">
        <v>12.104748195652173</v>
      </c>
      <c r="D32" s="1473">
        <v>28.782526608695651</v>
      </c>
      <c r="E32" s="1474">
        <v>40.887274804347825</v>
      </c>
      <c r="F32" s="1312"/>
      <c r="G32" s="1440" t="s">
        <v>119</v>
      </c>
      <c r="H32" s="147" t="s">
        <v>181</v>
      </c>
      <c r="I32" s="1383">
        <v>0.25</v>
      </c>
      <c r="J32" s="1490">
        <v>6.8463067065217427</v>
      </c>
      <c r="K32" s="1490">
        <v>0.347104532608696</v>
      </c>
      <c r="L32" s="1491">
        <v>7.1934112391304383</v>
      </c>
    </row>
    <row r="33" spans="1:12">
      <c r="A33" s="1471" t="s">
        <v>73</v>
      </c>
      <c r="B33" s="1476">
        <v>0.66774999999999995</v>
      </c>
      <c r="C33" s="1478">
        <v>1.6281640869565215</v>
      </c>
      <c r="D33" s="1479">
        <v>5.6137884239130429</v>
      </c>
      <c r="E33" s="1480">
        <v>7.2419525108695648</v>
      </c>
      <c r="F33" s="1312"/>
      <c r="G33" s="1440" t="s">
        <v>121</v>
      </c>
      <c r="H33" s="147" t="s">
        <v>178</v>
      </c>
      <c r="I33" s="1383">
        <v>0.25</v>
      </c>
      <c r="J33" s="1490">
        <v>22.633194695652158</v>
      </c>
      <c r="K33" s="1490">
        <v>3.1286863043478301</v>
      </c>
      <c r="L33" s="1491">
        <v>25.761880999999988</v>
      </c>
    </row>
    <row r="34" spans="1:12">
      <c r="A34" s="1471" t="s">
        <v>274</v>
      </c>
      <c r="B34" s="1472">
        <v>0.18</v>
      </c>
      <c r="C34" s="1478">
        <v>0</v>
      </c>
      <c r="D34" s="1479">
        <v>0</v>
      </c>
      <c r="E34" s="1474">
        <v>0</v>
      </c>
      <c r="F34" s="1312"/>
      <c r="G34" s="1440" t="s">
        <v>123</v>
      </c>
      <c r="H34" s="147" t="s">
        <v>115</v>
      </c>
      <c r="I34" s="1351">
        <v>1</v>
      </c>
      <c r="J34" s="1490">
        <v>1.0204093913043473</v>
      </c>
      <c r="K34" s="1490">
        <v>0.119361891304348</v>
      </c>
      <c r="L34" s="1491">
        <v>1.1397712826086952</v>
      </c>
    </row>
    <row r="35" spans="1:12">
      <c r="A35" s="1471" t="s">
        <v>74</v>
      </c>
      <c r="B35" s="1476">
        <v>0.41499999999999998</v>
      </c>
      <c r="C35" s="1473">
        <v>10.2960455</v>
      </c>
      <c r="D35" s="1473">
        <v>0</v>
      </c>
      <c r="E35" s="1474">
        <v>10.2960455</v>
      </c>
      <c r="F35" s="1312"/>
      <c r="G35" s="1719" t="s">
        <v>158</v>
      </c>
      <c r="H35" s="2086"/>
      <c r="I35" s="2087"/>
      <c r="J35" s="2125">
        <f t="shared" ref="J35:L35" si="1">SUM(J24:J34)</f>
        <v>131.65082460869567</v>
      </c>
      <c r="K35" s="2125">
        <f t="shared" si="1"/>
        <v>197.01662947826068</v>
      </c>
      <c r="L35" s="2126">
        <f t="shared" si="1"/>
        <v>328.6674540869563</v>
      </c>
    </row>
    <row r="36" spans="1:12">
      <c r="A36" s="1471" t="s">
        <v>75</v>
      </c>
      <c r="B36" s="1472">
        <v>0.53200000000000003</v>
      </c>
      <c r="C36" s="1473">
        <v>15.478330369565217</v>
      </c>
      <c r="D36" s="1473">
        <v>50.830667391304353</v>
      </c>
      <c r="E36" s="1474">
        <v>66.308997760869573</v>
      </c>
      <c r="F36" s="1312"/>
      <c r="G36" s="1341"/>
      <c r="H36" s="316"/>
      <c r="I36" s="1341"/>
      <c r="J36" s="1341"/>
      <c r="K36" s="316"/>
      <c r="L36" s="1341"/>
    </row>
    <row r="37" spans="1:12">
      <c r="A37" s="1471" t="s">
        <v>76</v>
      </c>
      <c r="B37" s="1476">
        <v>0.34570000000000001</v>
      </c>
      <c r="C37" s="1478">
        <v>14.030559065217391</v>
      </c>
      <c r="D37" s="1479">
        <v>33.345526228260873</v>
      </c>
      <c r="E37" s="1474">
        <v>47.376085293478262</v>
      </c>
      <c r="F37" s="1312"/>
      <c r="G37" s="1341"/>
      <c r="H37" s="316"/>
      <c r="I37" s="1341"/>
      <c r="J37" s="1341"/>
      <c r="K37" s="316"/>
      <c r="L37" s="1341"/>
    </row>
    <row r="38" spans="1:12">
      <c r="A38" s="2088" t="s">
        <v>77</v>
      </c>
      <c r="B38" s="2089"/>
      <c r="C38" s="2090">
        <f>SUM(C6:C37)</f>
        <v>541.13973501086957</v>
      </c>
      <c r="D38" s="2090">
        <f>SUM(D6:D37)</f>
        <v>680.95103386956521</v>
      </c>
      <c r="E38" s="2090">
        <f>SUM(C38:D38)</f>
        <v>1222.0907688804348</v>
      </c>
      <c r="F38" s="1312"/>
      <c r="G38" s="1341"/>
      <c r="H38" s="316"/>
      <c r="I38" s="1341"/>
      <c r="J38" s="316"/>
      <c r="K38" s="1341"/>
      <c r="L38" s="316"/>
    </row>
    <row r="39" spans="1:12">
      <c r="A39" s="1312"/>
      <c r="B39" s="1312"/>
      <c r="C39" s="1312"/>
      <c r="D39" s="1312"/>
      <c r="E39" s="1312"/>
      <c r="F39" s="1312"/>
      <c r="G39" s="1341"/>
      <c r="H39" s="316"/>
      <c r="I39" s="1341"/>
      <c r="J39" s="316"/>
      <c r="K39" s="1341"/>
      <c r="L39" s="316"/>
    </row>
    <row r="40" spans="1:12">
      <c r="A40" s="1481" t="s">
        <v>235</v>
      </c>
      <c r="B40" s="1482"/>
      <c r="C40" s="1482"/>
      <c r="D40" s="1482"/>
      <c r="E40" s="1482"/>
      <c r="F40" s="1482"/>
      <c r="G40" s="1341"/>
      <c r="H40" s="316"/>
      <c r="I40" s="1341"/>
      <c r="J40" s="316"/>
      <c r="K40" s="1341"/>
      <c r="L40" s="316"/>
    </row>
    <row r="41" spans="1:12">
      <c r="A41" s="1481" t="s">
        <v>236</v>
      </c>
      <c r="B41" s="1483"/>
      <c r="C41" s="1484"/>
      <c r="D41" s="1484"/>
      <c r="E41" s="1484"/>
      <c r="F41" s="1484"/>
      <c r="G41" s="1341"/>
      <c r="H41" s="316"/>
      <c r="I41" s="1341"/>
      <c r="J41" s="316"/>
      <c r="K41" s="1341"/>
      <c r="L41" s="316"/>
    </row>
    <row r="42" spans="1:12">
      <c r="A42" s="1481" t="s">
        <v>237</v>
      </c>
      <c r="B42" s="1483"/>
      <c r="C42" s="1484"/>
      <c r="D42" s="1484"/>
      <c r="E42" s="1484"/>
      <c r="F42" s="1484"/>
      <c r="G42" s="1341"/>
      <c r="H42" s="316"/>
      <c r="I42" s="1341"/>
      <c r="J42" s="316"/>
      <c r="K42" s="1341"/>
      <c r="L42" s="316"/>
    </row>
    <row r="43" spans="1:12">
      <c r="A43" s="1947" t="s">
        <v>278</v>
      </c>
      <c r="B43" s="1947"/>
      <c r="C43" s="1947"/>
      <c r="D43" s="1947"/>
      <c r="E43" s="1947"/>
      <c r="F43" s="1947"/>
      <c r="G43" s="1947"/>
      <c r="H43" s="1947"/>
      <c r="I43" s="316"/>
      <c r="J43" s="316"/>
      <c r="K43" s="316"/>
      <c r="L43" s="316"/>
    </row>
    <row r="44" spans="1:12" ht="24">
      <c r="A44" s="1488" t="s">
        <v>279</v>
      </c>
      <c r="B44" s="1488"/>
      <c r="C44" s="1488"/>
      <c r="D44" s="1488"/>
      <c r="E44" s="1488"/>
      <c r="F44" s="1488"/>
      <c r="G44" s="1488"/>
      <c r="H44" s="1488"/>
      <c r="I44" s="316"/>
      <c r="J44" s="316"/>
      <c r="K44" s="316"/>
      <c r="L44" s="316"/>
    </row>
    <row r="45" spans="1:12">
      <c r="A45" s="1481" t="s">
        <v>280</v>
      </c>
      <c r="B45" s="1481"/>
      <c r="C45" s="1481"/>
      <c r="D45" s="1481"/>
      <c r="E45" s="1481"/>
      <c r="F45" s="1486"/>
      <c r="G45" s="1486"/>
      <c r="H45" s="1486"/>
      <c r="I45" s="316"/>
      <c r="J45" s="316"/>
      <c r="K45" s="316"/>
      <c r="L45" s="316"/>
    </row>
    <row r="46" spans="1:12">
      <c r="A46" s="1481" t="s">
        <v>281</v>
      </c>
      <c r="B46" s="1481"/>
      <c r="C46" s="1481"/>
      <c r="D46" s="1487"/>
      <c r="E46" s="1484"/>
      <c r="F46" s="1484"/>
      <c r="G46" s="1485"/>
      <c r="H46" s="1485"/>
      <c r="I46" s="316"/>
      <c r="J46" s="316"/>
      <c r="K46" s="316"/>
      <c r="L46" s="316"/>
    </row>
    <row r="47" spans="1:12" ht="20.25" customHeight="1">
      <c r="A47" s="1481" t="s">
        <v>282</v>
      </c>
      <c r="B47" s="1481"/>
      <c r="C47" s="1481"/>
      <c r="D47" s="1487"/>
      <c r="E47" s="1484"/>
      <c r="F47" s="1484"/>
      <c r="G47" s="1485"/>
      <c r="H47" s="1485"/>
      <c r="I47" s="316"/>
      <c r="J47" s="316"/>
      <c r="K47" s="316"/>
      <c r="L47" s="316"/>
    </row>
    <row r="48" spans="1:12" ht="29.25" customHeight="1">
      <c r="A48" s="1955" t="s">
        <v>283</v>
      </c>
      <c r="B48" s="1955"/>
      <c r="C48" s="1955"/>
      <c r="D48" s="1955"/>
      <c r="E48" s="1955"/>
      <c r="F48" s="1484"/>
      <c r="G48" s="1485"/>
      <c r="H48" s="1485"/>
      <c r="I48" s="316"/>
      <c r="J48" s="316"/>
      <c r="K48" s="316"/>
      <c r="L48" s="316"/>
    </row>
    <row r="50" spans="1:15">
      <c r="A50" s="2102" t="s">
        <v>261</v>
      </c>
      <c r="B50" s="2103"/>
      <c r="C50" s="2103"/>
      <c r="D50" s="2103"/>
      <c r="E50" s="2103"/>
      <c r="F50" s="2104"/>
      <c r="G50" s="316"/>
      <c r="H50" s="316"/>
      <c r="I50" s="316"/>
      <c r="J50" s="1335"/>
      <c r="K50" s="1335"/>
      <c r="L50" s="1335"/>
      <c r="M50" s="1380"/>
      <c r="N50" s="1341"/>
      <c r="O50" s="1341"/>
    </row>
    <row r="51" spans="1:15" ht="30" customHeight="1">
      <c r="A51" s="1460" t="s">
        <v>81</v>
      </c>
      <c r="B51" s="1347"/>
      <c r="C51" s="1347"/>
      <c r="D51" s="1347" t="s">
        <v>82</v>
      </c>
      <c r="E51" s="1347"/>
      <c r="F51" s="1435"/>
      <c r="G51" s="316"/>
      <c r="H51" s="316"/>
      <c r="I51" s="316"/>
      <c r="J51" s="532"/>
      <c r="K51" s="532"/>
      <c r="L51" s="1336"/>
      <c r="M51" s="1952"/>
      <c r="N51" s="1952"/>
      <c r="O51" s="1952"/>
    </row>
    <row r="52" spans="1:15" ht="22.5" customHeight="1">
      <c r="A52" s="1461" t="s">
        <v>83</v>
      </c>
      <c r="B52" s="1388" t="s">
        <v>87</v>
      </c>
      <c r="C52" s="1388" t="s">
        <v>85</v>
      </c>
      <c r="D52" s="1388" t="s">
        <v>86</v>
      </c>
      <c r="E52" s="1388" t="s">
        <v>11</v>
      </c>
      <c r="F52" s="1450" t="s">
        <v>12</v>
      </c>
      <c r="G52" s="316"/>
      <c r="H52" s="316"/>
      <c r="I52" s="316"/>
      <c r="J52" s="316"/>
      <c r="K52" s="316"/>
      <c r="L52" s="316"/>
      <c r="M52" s="1341"/>
      <c r="N52" s="1341"/>
      <c r="O52" s="1341"/>
    </row>
    <row r="53" spans="1:15">
      <c r="A53" s="824" t="s">
        <v>166</v>
      </c>
      <c r="B53" s="316" t="s">
        <v>91</v>
      </c>
      <c r="C53" s="704">
        <v>7.2700000000000001E-2</v>
      </c>
      <c r="D53" s="705">
        <v>29.5</v>
      </c>
      <c r="E53" s="707">
        <v>0</v>
      </c>
      <c r="F53" s="1462">
        <f>D53+E53</f>
        <v>29.5</v>
      </c>
      <c r="G53" s="316"/>
      <c r="H53" s="316"/>
      <c r="I53" s="316"/>
      <c r="J53" s="316"/>
      <c r="K53" s="316"/>
      <c r="L53" s="316"/>
      <c r="M53" s="1341"/>
      <c r="N53" s="1341"/>
      <c r="O53" s="1341"/>
    </row>
    <row r="54" spans="1:15">
      <c r="A54" s="824" t="s">
        <v>167</v>
      </c>
      <c r="B54" s="316" t="s">
        <v>94</v>
      </c>
      <c r="C54" s="704">
        <v>0.2021</v>
      </c>
      <c r="D54" s="705">
        <v>21</v>
      </c>
      <c r="E54" s="707">
        <v>0</v>
      </c>
      <c r="F54" s="1462">
        <f t="shared" ref="F54:F83" si="2">D54+E54</f>
        <v>21</v>
      </c>
      <c r="G54" s="316"/>
      <c r="H54" s="316"/>
      <c r="I54" s="316"/>
      <c r="J54" s="316"/>
      <c r="K54" s="316"/>
      <c r="L54" s="316"/>
      <c r="M54" s="1341"/>
      <c r="N54" s="1341"/>
      <c r="O54" s="1341"/>
    </row>
    <row r="55" spans="1:15">
      <c r="A55" s="1722" t="s">
        <v>96</v>
      </c>
      <c r="B55" s="2105" t="s">
        <v>97</v>
      </c>
      <c r="C55" s="2116">
        <v>0.12</v>
      </c>
      <c r="D55" s="2117">
        <v>16.600000000000001</v>
      </c>
      <c r="E55" s="2117">
        <v>0</v>
      </c>
      <c r="F55" s="2118">
        <f t="shared" si="2"/>
        <v>16.600000000000001</v>
      </c>
      <c r="G55" s="316"/>
      <c r="H55" s="316"/>
      <c r="I55" s="316"/>
      <c r="J55" s="316"/>
      <c r="K55" s="316"/>
      <c r="L55" s="316"/>
      <c r="M55" s="1341"/>
      <c r="N55" s="1341"/>
      <c r="O55" s="1341"/>
    </row>
    <row r="56" spans="1:15">
      <c r="A56" s="827" t="s">
        <v>99</v>
      </c>
      <c r="B56" s="316" t="s">
        <v>97</v>
      </c>
      <c r="C56" s="704">
        <v>0.12</v>
      </c>
      <c r="D56" s="705">
        <v>4.3</v>
      </c>
      <c r="E56" s="705">
        <v>0</v>
      </c>
      <c r="F56" s="1462">
        <f t="shared" si="2"/>
        <v>4.3</v>
      </c>
      <c r="G56" s="316"/>
      <c r="H56" s="316"/>
      <c r="I56" s="316"/>
      <c r="J56" s="316"/>
      <c r="K56" s="316"/>
      <c r="L56" s="316"/>
      <c r="M56" s="1341"/>
      <c r="N56" s="1341"/>
      <c r="O56" s="1341"/>
    </row>
    <row r="57" spans="1:15">
      <c r="A57" s="827" t="s">
        <v>101</v>
      </c>
      <c r="B57" s="316" t="s">
        <v>97</v>
      </c>
      <c r="C57" s="704">
        <v>0.12</v>
      </c>
      <c r="D57" s="705">
        <v>6.4</v>
      </c>
      <c r="E57" s="705">
        <v>0</v>
      </c>
      <c r="F57" s="1462">
        <f t="shared" si="2"/>
        <v>6.4</v>
      </c>
      <c r="G57" s="316"/>
      <c r="H57" s="316"/>
      <c r="I57" s="316"/>
      <c r="J57" s="316"/>
      <c r="K57" s="316"/>
      <c r="L57" s="316"/>
      <c r="M57" s="1341"/>
      <c r="N57" s="1341"/>
      <c r="O57" s="1341"/>
    </row>
    <row r="58" spans="1:15">
      <c r="A58" s="827" t="s">
        <v>103</v>
      </c>
      <c r="B58" s="316" t="s">
        <v>97</v>
      </c>
      <c r="C58" s="704">
        <v>0.12</v>
      </c>
      <c r="D58" s="705">
        <v>2.6</v>
      </c>
      <c r="E58" s="705">
        <v>0</v>
      </c>
      <c r="F58" s="1462">
        <f t="shared" si="2"/>
        <v>2.6</v>
      </c>
      <c r="G58" s="316"/>
      <c r="H58" s="316"/>
      <c r="I58" s="316"/>
      <c r="J58" s="316"/>
      <c r="K58" s="316"/>
      <c r="L58" s="316"/>
      <c r="M58" s="1341"/>
      <c r="N58" s="1341"/>
      <c r="O58" s="1341"/>
    </row>
    <row r="59" spans="1:15">
      <c r="A59" s="827" t="s">
        <v>105</v>
      </c>
      <c r="B59" s="316" t="s">
        <v>97</v>
      </c>
      <c r="C59" s="704">
        <v>0.12</v>
      </c>
      <c r="D59" s="705">
        <v>3.4</v>
      </c>
      <c r="E59" s="705">
        <v>0</v>
      </c>
      <c r="F59" s="1462">
        <f t="shared" si="2"/>
        <v>3.4</v>
      </c>
      <c r="G59" s="316"/>
      <c r="H59" s="316"/>
      <c r="I59" s="316"/>
      <c r="J59" s="316"/>
      <c r="K59" s="316"/>
      <c r="L59" s="316"/>
      <c r="M59" s="1341"/>
      <c r="N59" s="1341"/>
      <c r="O59" s="1341"/>
    </row>
    <row r="60" spans="1:15">
      <c r="A60" s="1722" t="s">
        <v>107</v>
      </c>
      <c r="B60" s="2105" t="s">
        <v>97</v>
      </c>
      <c r="C60" s="2116">
        <v>0.22159999999999999</v>
      </c>
      <c r="D60" s="2119">
        <v>87.7</v>
      </c>
      <c r="E60" s="2120">
        <v>0</v>
      </c>
      <c r="F60" s="2118">
        <f t="shared" si="2"/>
        <v>87.7</v>
      </c>
      <c r="G60" s="316"/>
      <c r="H60" s="316"/>
      <c r="I60" s="316"/>
      <c r="J60" s="316"/>
      <c r="K60" s="316"/>
      <c r="L60" s="316"/>
      <c r="M60" s="1341"/>
      <c r="N60" s="1341"/>
      <c r="O60" s="1341"/>
    </row>
    <row r="61" spans="1:15">
      <c r="A61" s="827" t="s">
        <v>109</v>
      </c>
      <c r="B61" s="316" t="s">
        <v>97</v>
      </c>
      <c r="C61" s="1459">
        <v>0.22159999999999999</v>
      </c>
      <c r="D61" s="705">
        <v>24.2</v>
      </c>
      <c r="E61" s="705">
        <v>0</v>
      </c>
      <c r="F61" s="1462">
        <f t="shared" si="2"/>
        <v>24.2</v>
      </c>
      <c r="G61" s="316"/>
      <c r="H61" s="316"/>
      <c r="I61" s="316"/>
      <c r="J61" s="316"/>
      <c r="K61" s="316"/>
      <c r="L61" s="316"/>
      <c r="M61" s="316"/>
      <c r="N61" s="316"/>
      <c r="O61" s="316"/>
    </row>
    <row r="62" spans="1:15">
      <c r="A62" s="827" t="s">
        <v>111</v>
      </c>
      <c r="B62" s="316" t="s">
        <v>97</v>
      </c>
      <c r="C62" s="1459">
        <v>0.22159999999999999</v>
      </c>
      <c r="D62" s="705">
        <v>25.7</v>
      </c>
      <c r="E62" s="705">
        <v>0</v>
      </c>
      <c r="F62" s="1462">
        <f t="shared" si="2"/>
        <v>25.7</v>
      </c>
      <c r="G62" s="316"/>
      <c r="H62" s="316"/>
      <c r="I62" s="316"/>
      <c r="J62" s="316"/>
      <c r="K62" s="316"/>
      <c r="L62" s="316"/>
      <c r="M62" s="316"/>
      <c r="N62" s="316"/>
      <c r="O62" s="316"/>
    </row>
    <row r="63" spans="1:15">
      <c r="A63" s="827" t="s">
        <v>113</v>
      </c>
      <c r="B63" s="316" t="s">
        <v>97</v>
      </c>
      <c r="C63" s="1459">
        <v>0.22159999999999999</v>
      </c>
      <c r="D63" s="705">
        <v>11.5</v>
      </c>
      <c r="E63" s="705">
        <v>0</v>
      </c>
      <c r="F63" s="1462">
        <f t="shared" si="2"/>
        <v>11.5</v>
      </c>
      <c r="G63" s="316"/>
      <c r="H63" s="316"/>
      <c r="I63" s="316"/>
      <c r="J63" s="316"/>
      <c r="K63" s="316"/>
      <c r="L63" s="316"/>
      <c r="M63" s="316"/>
      <c r="N63" s="316"/>
      <c r="O63" s="316"/>
    </row>
    <row r="64" spans="1:15">
      <c r="A64" s="827" t="s">
        <v>116</v>
      </c>
      <c r="B64" s="316" t="s">
        <v>97</v>
      </c>
      <c r="C64" s="1459">
        <v>0.22159999999999999</v>
      </c>
      <c r="D64" s="705">
        <v>19.3</v>
      </c>
      <c r="E64" s="705">
        <v>0</v>
      </c>
      <c r="F64" s="1462">
        <f t="shared" si="2"/>
        <v>19.3</v>
      </c>
      <c r="G64" s="316"/>
      <c r="H64" s="316"/>
      <c r="I64" s="316"/>
      <c r="J64" s="316"/>
      <c r="K64" s="316"/>
      <c r="L64" s="316"/>
      <c r="M64" s="316"/>
      <c r="N64" s="316"/>
      <c r="O64" s="316"/>
    </row>
    <row r="65" spans="1:6">
      <c r="A65" s="827" t="s">
        <v>118</v>
      </c>
      <c r="B65" s="316" t="s">
        <v>97</v>
      </c>
      <c r="C65" s="1459">
        <v>0.22159999999999999</v>
      </c>
      <c r="D65" s="705">
        <v>6.9</v>
      </c>
      <c r="E65" s="705">
        <v>0</v>
      </c>
      <c r="F65" s="1462">
        <f t="shared" si="2"/>
        <v>6.9</v>
      </c>
    </row>
    <row r="66" spans="1:6">
      <c r="A66" s="1723" t="s">
        <v>120</v>
      </c>
      <c r="B66" s="2105" t="s">
        <v>97</v>
      </c>
      <c r="C66" s="2116">
        <v>0.1333</v>
      </c>
      <c r="D66" s="2117">
        <v>8.6</v>
      </c>
      <c r="E66" s="2121">
        <v>0</v>
      </c>
      <c r="F66" s="2118">
        <f t="shared" si="2"/>
        <v>8.6</v>
      </c>
    </row>
    <row r="67" spans="1:6">
      <c r="A67" s="1440" t="s">
        <v>275</v>
      </c>
      <c r="B67" s="316" t="s">
        <v>125</v>
      </c>
      <c r="C67" s="704">
        <v>0.5</v>
      </c>
      <c r="D67" s="705">
        <v>0.9</v>
      </c>
      <c r="E67" s="707">
        <v>0</v>
      </c>
      <c r="F67" s="1462">
        <f t="shared" si="2"/>
        <v>0.9</v>
      </c>
    </row>
    <row r="68" spans="1:6">
      <c r="A68" s="1440" t="s">
        <v>124</v>
      </c>
      <c r="B68" s="316" t="s">
        <v>125</v>
      </c>
      <c r="C68" s="719">
        <v>0.3</v>
      </c>
      <c r="D68" s="705">
        <v>8.5</v>
      </c>
      <c r="E68" s="705">
        <v>1.7</v>
      </c>
      <c r="F68" s="1462">
        <f t="shared" si="2"/>
        <v>10.199999999999999</v>
      </c>
    </row>
    <row r="69" spans="1:6">
      <c r="A69" s="1440" t="s">
        <v>127</v>
      </c>
      <c r="B69" s="316" t="s">
        <v>130</v>
      </c>
      <c r="C69" s="719">
        <v>1</v>
      </c>
      <c r="D69" s="705">
        <v>0.6</v>
      </c>
      <c r="E69" s="705">
        <v>0</v>
      </c>
      <c r="F69" s="1462">
        <f t="shared" si="2"/>
        <v>0.6</v>
      </c>
    </row>
    <row r="70" spans="1:6">
      <c r="A70" s="1440" t="s">
        <v>266</v>
      </c>
      <c r="B70" s="316" t="s">
        <v>247</v>
      </c>
      <c r="C70" s="706">
        <v>0.36499999999999999</v>
      </c>
      <c r="D70" s="707">
        <v>0</v>
      </c>
      <c r="E70" s="705">
        <v>8.4</v>
      </c>
      <c r="F70" s="1462">
        <f t="shared" si="2"/>
        <v>8.4</v>
      </c>
    </row>
    <row r="71" spans="1:6">
      <c r="A71" s="1440" t="s">
        <v>132</v>
      </c>
      <c r="B71" s="316" t="s">
        <v>135</v>
      </c>
      <c r="C71" s="706">
        <v>0.09</v>
      </c>
      <c r="D71" s="705">
        <v>12.6</v>
      </c>
      <c r="E71" s="707">
        <v>0</v>
      </c>
      <c r="F71" s="1462">
        <f t="shared" si="2"/>
        <v>12.6</v>
      </c>
    </row>
    <row r="72" spans="1:6">
      <c r="A72" s="1440" t="s">
        <v>134</v>
      </c>
      <c r="B72" s="316" t="s">
        <v>135</v>
      </c>
      <c r="C72" s="704">
        <v>0.05</v>
      </c>
      <c r="D72" s="705">
        <v>2</v>
      </c>
      <c r="E72" s="707">
        <v>0</v>
      </c>
      <c r="F72" s="1462">
        <f t="shared" si="2"/>
        <v>2</v>
      </c>
    </row>
    <row r="73" spans="1:6">
      <c r="A73" s="1440" t="s">
        <v>137</v>
      </c>
      <c r="B73" s="316" t="s">
        <v>135</v>
      </c>
      <c r="C73" s="704">
        <v>9.2600000000000002E-2</v>
      </c>
      <c r="D73" s="705">
        <v>2</v>
      </c>
      <c r="E73" s="707">
        <v>0</v>
      </c>
      <c r="F73" s="1462">
        <f t="shared" si="2"/>
        <v>2</v>
      </c>
    </row>
    <row r="74" spans="1:6">
      <c r="A74" s="1440" t="s">
        <v>138</v>
      </c>
      <c r="B74" s="316" t="s">
        <v>140</v>
      </c>
      <c r="C74" s="706">
        <v>0.45900000000000002</v>
      </c>
      <c r="D74" s="705">
        <v>15.2</v>
      </c>
      <c r="E74" s="707">
        <v>0</v>
      </c>
      <c r="F74" s="1462">
        <f t="shared" si="2"/>
        <v>15.2</v>
      </c>
    </row>
    <row r="75" spans="1:6">
      <c r="A75" s="1440" t="s">
        <v>139</v>
      </c>
      <c r="B75" s="316" t="s">
        <v>140</v>
      </c>
      <c r="C75" s="704">
        <v>0.31850000000000001</v>
      </c>
      <c r="D75" s="707">
        <v>0</v>
      </c>
      <c r="E75" s="705">
        <v>23.3</v>
      </c>
      <c r="F75" s="1462">
        <f t="shared" si="2"/>
        <v>23.3</v>
      </c>
    </row>
    <row r="76" spans="1:6">
      <c r="A76" s="1440" t="s">
        <v>284</v>
      </c>
      <c r="B76" s="316" t="s">
        <v>285</v>
      </c>
      <c r="C76" s="704">
        <v>0.3</v>
      </c>
      <c r="D76" s="705">
        <v>0</v>
      </c>
      <c r="E76" s="707">
        <v>0</v>
      </c>
      <c r="F76" s="1462">
        <f t="shared" si="2"/>
        <v>0</v>
      </c>
    </row>
    <row r="77" spans="1:6">
      <c r="A77" s="1440" t="s">
        <v>286</v>
      </c>
      <c r="B77" s="316" t="s">
        <v>285</v>
      </c>
      <c r="C77" s="704">
        <v>0.49</v>
      </c>
      <c r="D77" s="705">
        <v>0</v>
      </c>
      <c r="E77" s="707">
        <v>0</v>
      </c>
      <c r="F77" s="1462">
        <f t="shared" si="2"/>
        <v>0</v>
      </c>
    </row>
    <row r="78" spans="1:6">
      <c r="A78" s="1440" t="s">
        <v>141</v>
      </c>
      <c r="B78" s="316" t="s">
        <v>130</v>
      </c>
      <c r="C78" s="706">
        <v>0.65110000000000001</v>
      </c>
      <c r="D78" s="705">
        <v>15.9</v>
      </c>
      <c r="E78" s="705">
        <v>0</v>
      </c>
      <c r="F78" s="1462">
        <f t="shared" si="2"/>
        <v>15.9</v>
      </c>
    </row>
    <row r="79" spans="1:6">
      <c r="A79" s="1440" t="s">
        <v>142</v>
      </c>
      <c r="B79" s="316" t="s">
        <v>144</v>
      </c>
      <c r="C79" s="706">
        <v>0.1</v>
      </c>
      <c r="D79" s="705">
        <v>7.3</v>
      </c>
      <c r="E79" s="707">
        <v>0</v>
      </c>
      <c r="F79" s="1462">
        <f t="shared" si="2"/>
        <v>7.3</v>
      </c>
    </row>
    <row r="80" spans="1:6">
      <c r="A80" s="1440" t="s">
        <v>145</v>
      </c>
      <c r="B80" s="316" t="s">
        <v>147</v>
      </c>
      <c r="C80" s="706">
        <v>0.6</v>
      </c>
      <c r="D80" s="705">
        <v>25.9</v>
      </c>
      <c r="E80" s="707">
        <v>0</v>
      </c>
      <c r="F80" s="1462">
        <f t="shared" si="2"/>
        <v>25.9</v>
      </c>
    </row>
    <row r="81" spans="1:6">
      <c r="A81" s="1440" t="s">
        <v>146</v>
      </c>
      <c r="B81" s="316" t="s">
        <v>147</v>
      </c>
      <c r="C81" s="706">
        <v>0.25</v>
      </c>
      <c r="D81" s="705">
        <v>28.3</v>
      </c>
      <c r="E81" s="707">
        <v>3</v>
      </c>
      <c r="F81" s="1462">
        <f t="shared" si="2"/>
        <v>31.3</v>
      </c>
    </row>
    <row r="82" spans="1:6">
      <c r="A82" s="1440" t="s">
        <v>276</v>
      </c>
      <c r="B82" s="316" t="s">
        <v>130</v>
      </c>
      <c r="C82" s="704">
        <v>0.14530000000000001</v>
      </c>
      <c r="D82" s="705">
        <v>1.7</v>
      </c>
      <c r="E82" s="705">
        <v>2.1</v>
      </c>
      <c r="F82" s="1462">
        <f t="shared" si="2"/>
        <v>3.8</v>
      </c>
    </row>
    <row r="83" spans="1:6">
      <c r="A83" s="1440" t="s">
        <v>149</v>
      </c>
      <c r="B83" s="316" t="s">
        <v>130</v>
      </c>
      <c r="C83" s="704">
        <v>0.38</v>
      </c>
      <c r="D83" s="705">
        <v>0.8</v>
      </c>
      <c r="E83" s="705">
        <v>0.7</v>
      </c>
      <c r="F83" s="1462">
        <f t="shared" si="2"/>
        <v>1.5</v>
      </c>
    </row>
    <row r="84" spans="1:6">
      <c r="A84" s="1463" t="s">
        <v>261</v>
      </c>
      <c r="B84" s="1422"/>
      <c r="C84" s="1422"/>
      <c r="D84" s="1423">
        <v>285</v>
      </c>
      <c r="E84" s="1423">
        <v>39</v>
      </c>
      <c r="F84" s="1464">
        <f>SUM(D84:E84)</f>
        <v>324</v>
      </c>
    </row>
  </sheetData>
  <mergeCells count="8">
    <mergeCell ref="M51:O51"/>
    <mergeCell ref="A43:H43"/>
    <mergeCell ref="A48:E48"/>
    <mergeCell ref="A2:J2"/>
    <mergeCell ref="M2:O2"/>
    <mergeCell ref="C4:E4"/>
    <mergeCell ref="I4:J4"/>
    <mergeCell ref="G21:L2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F7352-5203-4505-92DA-CEC660A41916}">
  <dimension ref="A1:O84"/>
  <sheetViews>
    <sheetView workbookViewId="0">
      <selection sqref="A1:XFD1048576"/>
    </sheetView>
  </sheetViews>
  <sheetFormatPr defaultRowHeight="12.75"/>
  <cols>
    <col min="1" max="1" width="32.7109375"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2.5703125" bestFit="1" customWidth="1"/>
    <col min="12" max="12" width="16.5703125" customWidth="1"/>
    <col min="13" max="13" width="28.42578125" customWidth="1"/>
    <col min="14" max="14" width="17.5703125" customWidth="1"/>
    <col min="15" max="15" width="27.28515625" customWidth="1"/>
  </cols>
  <sheetData>
    <row r="1" spans="1:15">
      <c r="A1" s="653" t="s">
        <v>287</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2.5">
      <c r="A4" s="2079" t="s">
        <v>2</v>
      </c>
      <c r="B4" s="2053" t="s">
        <v>3</v>
      </c>
      <c r="C4" s="2080" t="s">
        <v>191</v>
      </c>
      <c r="D4" s="2080"/>
      <c r="E4" s="2081"/>
      <c r="F4" s="1312"/>
      <c r="G4" s="2079" t="s">
        <v>5</v>
      </c>
      <c r="H4" s="2053" t="s">
        <v>3</v>
      </c>
      <c r="I4" s="2094" t="s">
        <v>6</v>
      </c>
      <c r="J4" s="2094"/>
      <c r="K4" s="2062"/>
      <c r="L4" s="316"/>
      <c r="M4" s="1342" t="s">
        <v>192</v>
      </c>
      <c r="N4" s="1343" t="s">
        <v>193</v>
      </c>
      <c r="O4" s="1344" t="s">
        <v>194</v>
      </c>
    </row>
    <row r="5" spans="1:15">
      <c r="A5" s="1332" t="s">
        <v>7</v>
      </c>
      <c r="B5" s="1388"/>
      <c r="C5" s="1271" t="s">
        <v>8</v>
      </c>
      <c r="D5" s="1271" t="s">
        <v>9</v>
      </c>
      <c r="E5" s="1333" t="s">
        <v>10</v>
      </c>
      <c r="F5" s="1312"/>
      <c r="G5" s="1332" t="s">
        <v>7</v>
      </c>
      <c r="H5" s="1388"/>
      <c r="I5" s="1271" t="s">
        <v>8</v>
      </c>
      <c r="J5" s="1314" t="s">
        <v>11</v>
      </c>
      <c r="K5" s="1450" t="s">
        <v>12</v>
      </c>
      <c r="L5" s="316"/>
      <c r="M5" s="1442" t="s">
        <v>195</v>
      </c>
      <c r="N5" s="1411">
        <v>0.4</v>
      </c>
      <c r="O5" s="1412">
        <v>76</v>
      </c>
    </row>
    <row r="6" spans="1:15" ht="12.75" customHeight="1">
      <c r="A6" s="1426" t="s">
        <v>13</v>
      </c>
      <c r="B6" s="1446">
        <v>0.51</v>
      </c>
      <c r="C6" s="1445">
        <v>0.9</v>
      </c>
      <c r="D6" s="1445">
        <v>76.2</v>
      </c>
      <c r="E6" s="1445">
        <v>77.099999999999994</v>
      </c>
      <c r="F6" s="1312"/>
      <c r="G6" s="1426" t="s">
        <v>272</v>
      </c>
      <c r="H6" s="1424">
        <v>7.5999999999999998E-2</v>
      </c>
      <c r="I6" s="1445">
        <v>6.4</v>
      </c>
      <c r="J6" s="1445">
        <v>0.8</v>
      </c>
      <c r="K6" s="1451">
        <v>7.2</v>
      </c>
      <c r="L6" s="1316"/>
      <c r="M6" s="1442" t="s">
        <v>196</v>
      </c>
      <c r="N6" s="1411">
        <v>0.35</v>
      </c>
      <c r="O6" s="1412">
        <v>104</v>
      </c>
    </row>
    <row r="7" spans="1:15">
      <c r="A7" s="1427" t="s">
        <v>15</v>
      </c>
      <c r="B7" s="1447">
        <v>0.53</v>
      </c>
      <c r="C7" s="1445">
        <v>1.6</v>
      </c>
      <c r="D7" s="1445">
        <v>4.9000000000000004</v>
      </c>
      <c r="E7" s="1445">
        <v>6.5</v>
      </c>
      <c r="F7" s="1312"/>
      <c r="G7" s="1426" t="s">
        <v>14</v>
      </c>
      <c r="H7" s="1424">
        <v>0.1178</v>
      </c>
      <c r="I7" s="1445">
        <v>0.1</v>
      </c>
      <c r="J7" s="1445">
        <v>0</v>
      </c>
      <c r="K7" s="1451">
        <v>0.1</v>
      </c>
      <c r="L7" s="1316"/>
      <c r="M7" s="1442" t="s">
        <v>197</v>
      </c>
      <c r="N7" s="1411">
        <v>0.75</v>
      </c>
      <c r="O7" s="1412">
        <v>23</v>
      </c>
    </row>
    <row r="8" spans="1:15">
      <c r="A8" s="1426" t="s">
        <v>23</v>
      </c>
      <c r="B8" s="1448" t="s">
        <v>217</v>
      </c>
      <c r="C8" s="1445">
        <v>10.8</v>
      </c>
      <c r="D8" s="1445">
        <v>10.7</v>
      </c>
      <c r="E8" s="1445">
        <v>21.5</v>
      </c>
      <c r="F8" s="1312"/>
      <c r="G8" s="1426" t="s">
        <v>24</v>
      </c>
      <c r="H8" s="1425">
        <v>0.25340000000000001</v>
      </c>
      <c r="I8" s="1445">
        <v>1.7</v>
      </c>
      <c r="J8" s="1445">
        <v>40.700000000000003</v>
      </c>
      <c r="K8" s="1451">
        <v>42.5</v>
      </c>
      <c r="L8" s="1316"/>
      <c r="M8" s="1442" t="s">
        <v>198</v>
      </c>
      <c r="N8" s="1413">
        <v>0.25</v>
      </c>
      <c r="O8" s="1412">
        <v>65</v>
      </c>
    </row>
    <row r="9" spans="1:15">
      <c r="A9" s="1426" t="s">
        <v>218</v>
      </c>
      <c r="B9" s="1448" t="s">
        <v>219</v>
      </c>
      <c r="C9" s="1445">
        <v>0</v>
      </c>
      <c r="D9" s="1445">
        <v>0.2</v>
      </c>
      <c r="E9" s="1445">
        <v>0.2</v>
      </c>
      <c r="F9" s="1312"/>
      <c r="G9" s="1426" t="s">
        <v>26</v>
      </c>
      <c r="H9" s="1424">
        <v>0.36170000000000002</v>
      </c>
      <c r="I9" s="1445">
        <v>14.7</v>
      </c>
      <c r="J9" s="1445">
        <v>35.9</v>
      </c>
      <c r="K9" s="1451">
        <v>50.7</v>
      </c>
      <c r="L9" s="1316"/>
      <c r="M9" s="1442" t="s">
        <v>199</v>
      </c>
      <c r="N9" s="1411">
        <v>0.44</v>
      </c>
      <c r="O9" s="1412">
        <v>32</v>
      </c>
    </row>
    <row r="10" spans="1:15">
      <c r="A10" s="1426" t="s">
        <v>27</v>
      </c>
      <c r="B10" s="1446">
        <v>0.58699999999999997</v>
      </c>
      <c r="C10" s="1445">
        <v>8.8000000000000007</v>
      </c>
      <c r="D10" s="1445">
        <v>31.3</v>
      </c>
      <c r="E10" s="1445">
        <v>40.1</v>
      </c>
      <c r="F10" s="1312"/>
      <c r="G10" s="1426" t="s">
        <v>22</v>
      </c>
      <c r="H10" s="1425">
        <v>0.33</v>
      </c>
      <c r="I10" s="1445">
        <v>0.6</v>
      </c>
      <c r="J10" s="1445">
        <v>3.4</v>
      </c>
      <c r="K10" s="1454">
        <v>4</v>
      </c>
      <c r="L10" s="1316"/>
      <c r="M10" s="1415" t="s">
        <v>258</v>
      </c>
      <c r="N10" s="1414">
        <v>0.5</v>
      </c>
      <c r="O10" s="1415">
        <v>27</v>
      </c>
    </row>
    <row r="11" spans="1:15">
      <c r="A11" s="1426" t="s">
        <v>29</v>
      </c>
      <c r="B11" s="1448" t="s">
        <v>221</v>
      </c>
      <c r="C11" s="1445">
        <v>7.2</v>
      </c>
      <c r="D11" s="1445">
        <v>0</v>
      </c>
      <c r="E11" s="1445">
        <v>7.2</v>
      </c>
      <c r="F11" s="1312"/>
      <c r="G11" s="1426" t="s">
        <v>16</v>
      </c>
      <c r="H11" s="1424">
        <v>0.35</v>
      </c>
      <c r="I11" s="1445">
        <v>10.1</v>
      </c>
      <c r="J11" s="1455">
        <v>0</v>
      </c>
      <c r="K11" s="1451">
        <v>10.1</v>
      </c>
      <c r="L11" s="1316"/>
      <c r="M11" s="1399" t="s">
        <v>12</v>
      </c>
      <c r="N11" s="1400"/>
      <c r="O11" s="1401">
        <v>325</v>
      </c>
    </row>
    <row r="12" spans="1:15">
      <c r="A12" s="1426" t="s">
        <v>31</v>
      </c>
      <c r="B12" s="1447">
        <v>0.36</v>
      </c>
      <c r="C12" s="1445">
        <v>8.1999999999999993</v>
      </c>
      <c r="D12" s="1445">
        <v>7.5</v>
      </c>
      <c r="E12" s="1445">
        <v>15.7</v>
      </c>
      <c r="F12" s="1312"/>
      <c r="G12" s="1426" t="s">
        <v>20</v>
      </c>
      <c r="H12" s="1424">
        <v>0.41470000000000001</v>
      </c>
      <c r="I12" s="1456">
        <v>7</v>
      </c>
      <c r="J12" s="1445">
        <v>0.2</v>
      </c>
      <c r="K12" s="1451">
        <v>7.2</v>
      </c>
      <c r="L12" s="1316"/>
      <c r="M12" s="1416" t="s">
        <v>210</v>
      </c>
      <c r="N12" s="1416"/>
      <c r="O12" s="1416"/>
    </row>
    <row r="13" spans="1:15">
      <c r="A13" s="1426" t="s">
        <v>33</v>
      </c>
      <c r="B13" s="1447">
        <v>0.51</v>
      </c>
      <c r="C13" s="1445">
        <v>35.700000000000003</v>
      </c>
      <c r="D13" s="1445">
        <v>47.5</v>
      </c>
      <c r="E13" s="1445">
        <v>83.2</v>
      </c>
      <c r="F13" s="1312"/>
      <c r="G13" s="1452" t="s">
        <v>273</v>
      </c>
      <c r="H13" s="287">
        <v>6.6400000000000001E-2</v>
      </c>
      <c r="I13" s="1445">
        <v>0.7</v>
      </c>
      <c r="J13" s="1445">
        <v>0.1</v>
      </c>
      <c r="K13" s="1451">
        <v>0.8</v>
      </c>
      <c r="L13" s="1316"/>
      <c r="M13" s="1416"/>
      <c r="N13" s="1416"/>
      <c r="O13" s="1416"/>
    </row>
    <row r="14" spans="1:15">
      <c r="A14" s="1426" t="s">
        <v>37</v>
      </c>
      <c r="B14" s="1447">
        <v>0.13039999999999999</v>
      </c>
      <c r="C14" s="1445">
        <v>5.6</v>
      </c>
      <c r="D14" s="1445">
        <v>3.5</v>
      </c>
      <c r="E14" s="1445">
        <v>9.1</v>
      </c>
      <c r="F14" s="1312"/>
      <c r="G14" s="1453" t="s">
        <v>222</v>
      </c>
      <c r="H14" s="1424">
        <v>0.3</v>
      </c>
      <c r="I14" s="1445">
        <v>0.4</v>
      </c>
      <c r="J14" s="1445">
        <v>3.4</v>
      </c>
      <c r="K14" s="1451">
        <v>3.8</v>
      </c>
      <c r="L14" s="1316"/>
      <c r="M14" s="316"/>
      <c r="N14" s="316"/>
      <c r="O14" s="316"/>
    </row>
    <row r="15" spans="1:15">
      <c r="A15" s="1426" t="s">
        <v>226</v>
      </c>
      <c r="B15" s="1448" t="s">
        <v>227</v>
      </c>
      <c r="C15" s="1445">
        <v>0</v>
      </c>
      <c r="D15" s="1445">
        <v>0</v>
      </c>
      <c r="E15" s="1445">
        <v>0</v>
      </c>
      <c r="F15" s="1312"/>
      <c r="G15" s="1724" t="s">
        <v>30</v>
      </c>
      <c r="H15" s="2127"/>
      <c r="I15" s="2127">
        <v>42</v>
      </c>
      <c r="J15" s="2127">
        <v>85</v>
      </c>
      <c r="K15" s="2128">
        <v>126</v>
      </c>
      <c r="L15" s="1408"/>
      <c r="M15" s="316"/>
      <c r="N15" s="316"/>
      <c r="O15" s="316"/>
    </row>
    <row r="16" spans="1:15">
      <c r="A16" s="1426" t="s">
        <v>44</v>
      </c>
      <c r="B16" s="1447">
        <v>0.42630000000000001</v>
      </c>
      <c r="C16" s="1445">
        <v>204.9</v>
      </c>
      <c r="D16" s="1445">
        <v>8.5</v>
      </c>
      <c r="E16" s="1445">
        <v>213.4</v>
      </c>
      <c r="F16" s="1312"/>
      <c r="G16" s="1718" t="s">
        <v>32</v>
      </c>
      <c r="H16" s="2129"/>
      <c r="I16" s="2129">
        <v>576</v>
      </c>
      <c r="J16" s="2129">
        <v>767</v>
      </c>
      <c r="K16" s="2130">
        <v>1343</v>
      </c>
      <c r="L16" s="1409"/>
      <c r="M16" s="316"/>
      <c r="N16" s="316"/>
      <c r="O16" s="316"/>
    </row>
    <row r="17" spans="1:12">
      <c r="A17" s="1426" t="s">
        <v>46</v>
      </c>
      <c r="B17" s="1447">
        <v>0.54820000000000002</v>
      </c>
      <c r="C17" s="1445">
        <v>4</v>
      </c>
      <c r="D17" s="1445">
        <v>5.4</v>
      </c>
      <c r="E17" s="1445">
        <v>9.5</v>
      </c>
      <c r="F17" s="1312"/>
      <c r="G17" s="316"/>
      <c r="H17" s="316"/>
      <c r="I17" s="316"/>
      <c r="J17" s="316"/>
      <c r="K17" s="316"/>
      <c r="L17" s="316"/>
    </row>
    <row r="18" spans="1:12">
      <c r="A18" s="1426" t="s">
        <v>47</v>
      </c>
      <c r="B18" s="1447">
        <v>0.39550000000000002</v>
      </c>
      <c r="C18" s="1445">
        <v>3.8</v>
      </c>
      <c r="D18" s="1456">
        <v>20</v>
      </c>
      <c r="E18" s="1445">
        <v>23.8</v>
      </c>
      <c r="F18" s="1312"/>
      <c r="G18" s="316"/>
      <c r="H18" s="316"/>
      <c r="I18" s="316"/>
      <c r="J18" s="316"/>
      <c r="K18" s="316"/>
      <c r="L18" s="316"/>
    </row>
    <row r="19" spans="1:12">
      <c r="A19" s="1426" t="s">
        <v>48</v>
      </c>
      <c r="B19" s="1447">
        <v>0.7</v>
      </c>
      <c r="C19" s="1445">
        <v>30.7</v>
      </c>
      <c r="D19" s="1445">
        <v>33.9</v>
      </c>
      <c r="E19" s="1445">
        <v>64.7</v>
      </c>
      <c r="F19" s="1312"/>
      <c r="G19" s="316"/>
      <c r="H19" s="316"/>
      <c r="I19" s="316"/>
      <c r="J19" s="316"/>
      <c r="K19" s="316"/>
      <c r="L19" s="316"/>
    </row>
    <row r="20" spans="1:12">
      <c r="A20" s="1426" t="s">
        <v>49</v>
      </c>
      <c r="B20" s="1446">
        <v>0.43969999999999998</v>
      </c>
      <c r="C20" s="1445">
        <v>4.5</v>
      </c>
      <c r="D20" s="1445">
        <v>9.9</v>
      </c>
      <c r="E20" s="1445">
        <v>14.4</v>
      </c>
      <c r="F20" s="1312"/>
      <c r="G20" s="316"/>
      <c r="H20" s="316"/>
      <c r="I20" s="316"/>
      <c r="J20" s="316"/>
      <c r="K20" s="316"/>
      <c r="L20" s="316"/>
    </row>
    <row r="21" spans="1:12">
      <c r="A21" s="1426" t="s">
        <v>50</v>
      </c>
      <c r="B21" s="1446">
        <v>0.64</v>
      </c>
      <c r="C21" s="1445">
        <v>3</v>
      </c>
      <c r="D21" s="1445">
        <v>0.5</v>
      </c>
      <c r="E21" s="1445">
        <v>3.4</v>
      </c>
      <c r="F21" s="1312"/>
      <c r="G21" s="1950" t="s">
        <v>212</v>
      </c>
      <c r="H21" s="1950"/>
      <c r="I21" s="1950"/>
      <c r="J21" s="1950"/>
      <c r="K21" s="1950"/>
      <c r="L21" s="1950"/>
    </row>
    <row r="22" spans="1:12">
      <c r="A22" s="1426" t="s">
        <v>52</v>
      </c>
      <c r="B22" s="1448" t="s">
        <v>228</v>
      </c>
      <c r="C22" s="1445">
        <v>7.7</v>
      </c>
      <c r="D22" s="1445">
        <v>6.2</v>
      </c>
      <c r="E22" s="1445">
        <v>13.9</v>
      </c>
      <c r="F22" s="1312"/>
      <c r="G22" s="316"/>
      <c r="H22" s="316"/>
      <c r="I22" s="316"/>
      <c r="J22" s="316"/>
      <c r="K22" s="316"/>
      <c r="L22" s="316"/>
    </row>
    <row r="23" spans="1:12" ht="15.75" customHeight="1">
      <c r="A23" s="1426" t="s">
        <v>53</v>
      </c>
      <c r="B23" s="1448" t="s">
        <v>229</v>
      </c>
      <c r="C23" s="1445">
        <v>49.3</v>
      </c>
      <c r="D23" s="1445">
        <v>63.9</v>
      </c>
      <c r="E23" s="1445">
        <v>113.1</v>
      </c>
      <c r="F23" s="1312"/>
      <c r="G23" s="1346" t="s">
        <v>83</v>
      </c>
      <c r="H23" s="1347" t="s">
        <v>288</v>
      </c>
      <c r="I23" s="1347" t="s">
        <v>85</v>
      </c>
      <c r="J23" s="1347" t="s">
        <v>86</v>
      </c>
      <c r="K23" s="1347" t="s">
        <v>11</v>
      </c>
      <c r="L23" s="1435" t="s">
        <v>12</v>
      </c>
    </row>
    <row r="24" spans="1:12">
      <c r="A24" s="1426" t="s">
        <v>231</v>
      </c>
      <c r="B24" s="1448" t="s">
        <v>230</v>
      </c>
      <c r="C24" s="1445">
        <v>5.3</v>
      </c>
      <c r="D24" s="1445">
        <v>16.2</v>
      </c>
      <c r="E24" s="1445">
        <v>21.5</v>
      </c>
      <c r="F24" s="1312"/>
      <c r="G24" s="1440" t="s">
        <v>88</v>
      </c>
      <c r="H24" s="1345"/>
      <c r="I24" s="1382" t="s">
        <v>89</v>
      </c>
      <c r="J24" s="1416">
        <v>0.6</v>
      </c>
      <c r="K24" s="1458">
        <v>0.1</v>
      </c>
      <c r="L24" s="1404">
        <f t="shared" ref="L24:L37" si="0">J24+K24</f>
        <v>0.7</v>
      </c>
    </row>
    <row r="25" spans="1:12">
      <c r="A25" s="1426" t="s">
        <v>57</v>
      </c>
      <c r="B25" s="1447">
        <v>0.33279999999999998</v>
      </c>
      <c r="C25" s="1445">
        <v>33.700000000000003</v>
      </c>
      <c r="D25" s="1445">
        <v>0</v>
      </c>
      <c r="E25" s="1445">
        <v>33.700000000000003</v>
      </c>
      <c r="F25" s="1312"/>
      <c r="G25" s="1440" t="s">
        <v>98</v>
      </c>
      <c r="H25" s="1345"/>
      <c r="I25" s="1382">
        <v>0.27500000000000002</v>
      </c>
      <c r="J25" s="1417">
        <v>7.6</v>
      </c>
      <c r="K25" s="1416">
        <v>0.1</v>
      </c>
      <c r="L25" s="1364">
        <f t="shared" si="0"/>
        <v>7.6999999999999993</v>
      </c>
    </row>
    <row r="26" spans="1:12">
      <c r="A26" s="1426" t="s">
        <v>58</v>
      </c>
      <c r="B26" s="1447">
        <v>0.3679</v>
      </c>
      <c r="C26" s="1445">
        <v>2.6</v>
      </c>
      <c r="D26" s="1445">
        <v>12.3</v>
      </c>
      <c r="E26" s="1445">
        <v>15</v>
      </c>
      <c r="F26" s="1312"/>
      <c r="G26" s="1440" t="s">
        <v>100</v>
      </c>
      <c r="H26" s="1345"/>
      <c r="I26" s="1351">
        <v>0.46</v>
      </c>
      <c r="J26" s="1417">
        <v>27.9</v>
      </c>
      <c r="K26" s="1416">
        <v>3.4</v>
      </c>
      <c r="L26" s="1364">
        <f t="shared" si="0"/>
        <v>31.299999999999997</v>
      </c>
    </row>
    <row r="27" spans="1:12">
      <c r="A27" s="1426" t="s">
        <v>59</v>
      </c>
      <c r="B27" s="1448" t="s">
        <v>232</v>
      </c>
      <c r="C27" s="1445">
        <v>12.7</v>
      </c>
      <c r="D27" s="1445">
        <v>8.1</v>
      </c>
      <c r="E27" s="1445">
        <v>20.8</v>
      </c>
      <c r="F27" s="1312"/>
      <c r="G27" s="1440" t="s">
        <v>289</v>
      </c>
      <c r="H27" s="1345"/>
      <c r="I27" s="1383" t="s">
        <v>89</v>
      </c>
      <c r="J27" s="1417">
        <v>0</v>
      </c>
      <c r="K27" s="1416">
        <v>0</v>
      </c>
      <c r="L27" s="1364">
        <f t="shared" si="0"/>
        <v>0</v>
      </c>
    </row>
    <row r="28" spans="1:12">
      <c r="A28" s="1426" t="s">
        <v>64</v>
      </c>
      <c r="B28" s="1447">
        <v>0.41499999999999998</v>
      </c>
      <c r="C28" s="1445">
        <v>9.8000000000000007</v>
      </c>
      <c r="D28" s="1445">
        <v>0.6</v>
      </c>
      <c r="E28" s="1445">
        <v>10.4</v>
      </c>
      <c r="F28" s="1312"/>
      <c r="G28" s="1440" t="s">
        <v>102</v>
      </c>
      <c r="H28" s="1345"/>
      <c r="I28" s="1383">
        <v>0.12</v>
      </c>
      <c r="J28" s="1417">
        <v>0.3</v>
      </c>
      <c r="K28" s="1416">
        <v>0</v>
      </c>
      <c r="L28" s="1364">
        <f t="shared" si="0"/>
        <v>0.3</v>
      </c>
    </row>
    <row r="29" spans="1:12">
      <c r="A29" s="1426" t="s">
        <v>65</v>
      </c>
      <c r="B29" s="1447">
        <v>0.59099999999999997</v>
      </c>
      <c r="C29" s="1445">
        <v>9.4</v>
      </c>
      <c r="D29" s="1445">
        <v>0</v>
      </c>
      <c r="E29" s="1445">
        <v>9.4</v>
      </c>
      <c r="F29" s="1312"/>
      <c r="G29" s="1440" t="s">
        <v>104</v>
      </c>
      <c r="H29" s="1345"/>
      <c r="I29" s="1351">
        <v>0.25</v>
      </c>
      <c r="J29" s="1417">
        <v>12.6</v>
      </c>
      <c r="K29" s="1416">
        <v>0.3</v>
      </c>
      <c r="L29" s="1364">
        <f t="shared" si="0"/>
        <v>12.9</v>
      </c>
    </row>
    <row r="30" spans="1:12">
      <c r="A30" s="1426" t="s">
        <v>66</v>
      </c>
      <c r="B30" s="1446">
        <v>0.30580000000000002</v>
      </c>
      <c r="C30" s="1445">
        <v>5.6</v>
      </c>
      <c r="D30" s="1445">
        <v>194.8</v>
      </c>
      <c r="E30" s="1445">
        <v>200.4</v>
      </c>
      <c r="F30" s="1312"/>
      <c r="G30" s="1440" t="s">
        <v>106</v>
      </c>
      <c r="H30" s="1345"/>
      <c r="I30" s="1383">
        <v>0.5</v>
      </c>
      <c r="J30" s="1417">
        <v>15.7</v>
      </c>
      <c r="K30" s="1416">
        <v>0.1</v>
      </c>
      <c r="L30" s="1364">
        <f t="shared" si="0"/>
        <v>15.799999999999999</v>
      </c>
    </row>
    <row r="31" spans="1:12">
      <c r="A31" s="1426" t="s">
        <v>67</v>
      </c>
      <c r="B31" s="1446">
        <v>0.30580000000000002</v>
      </c>
      <c r="C31" s="1445">
        <v>19.899999999999999</v>
      </c>
      <c r="D31" s="1445">
        <v>0</v>
      </c>
      <c r="E31" s="1445">
        <v>19.899999999999999</v>
      </c>
      <c r="F31" s="1312"/>
      <c r="G31" s="1440" t="s">
        <v>156</v>
      </c>
      <c r="H31" s="1345"/>
      <c r="I31" s="1383" t="s">
        <v>89</v>
      </c>
      <c r="J31" s="1416">
        <v>29.1</v>
      </c>
      <c r="K31" s="1416">
        <v>190.2</v>
      </c>
      <c r="L31" s="1364">
        <f t="shared" si="0"/>
        <v>219.29999999999998</v>
      </c>
    </row>
    <row r="32" spans="1:12">
      <c r="A32" s="1426" t="s">
        <v>69</v>
      </c>
      <c r="B32" s="1446">
        <v>0.58840000000000003</v>
      </c>
      <c r="C32" s="1445">
        <v>12.3</v>
      </c>
      <c r="D32" s="1445">
        <v>30.3</v>
      </c>
      <c r="E32" s="1445">
        <v>42.6</v>
      </c>
      <c r="F32" s="1312"/>
      <c r="G32" s="1440" t="s">
        <v>290</v>
      </c>
      <c r="H32" s="1345"/>
      <c r="I32" s="1383" t="s">
        <v>291</v>
      </c>
      <c r="J32" s="1417">
        <v>0</v>
      </c>
      <c r="K32" s="1416">
        <v>0</v>
      </c>
      <c r="L32" s="1364">
        <f t="shared" si="0"/>
        <v>0</v>
      </c>
    </row>
    <row r="33" spans="1:12">
      <c r="A33" s="1426" t="s">
        <v>73</v>
      </c>
      <c r="B33" s="1447">
        <v>0.66779999999999995</v>
      </c>
      <c r="C33" s="1445">
        <v>0.7</v>
      </c>
      <c r="D33" s="1445">
        <v>5</v>
      </c>
      <c r="E33" s="1445">
        <v>5.8</v>
      </c>
      <c r="F33" s="1312"/>
      <c r="G33" s="1440" t="s">
        <v>117</v>
      </c>
      <c r="H33" s="1345"/>
      <c r="I33" s="1383">
        <v>0.215</v>
      </c>
      <c r="J33" s="1417">
        <v>15</v>
      </c>
      <c r="K33" s="1416">
        <v>0.3</v>
      </c>
      <c r="L33" s="1364">
        <f t="shared" si="0"/>
        <v>15.3</v>
      </c>
    </row>
    <row r="34" spans="1:12">
      <c r="A34" s="1426" t="s">
        <v>274</v>
      </c>
      <c r="B34" s="1446">
        <v>0.18</v>
      </c>
      <c r="C34" s="1445">
        <v>0</v>
      </c>
      <c r="D34" s="1445">
        <v>0</v>
      </c>
      <c r="E34" s="1445">
        <v>0</v>
      </c>
      <c r="F34" s="1312"/>
      <c r="G34" s="1440" t="s">
        <v>119</v>
      </c>
      <c r="H34" s="1345"/>
      <c r="I34" s="1383">
        <v>0.25</v>
      </c>
      <c r="J34" s="1417">
        <v>4.9000000000000004</v>
      </c>
      <c r="K34" s="1416">
        <v>0.2</v>
      </c>
      <c r="L34" s="1364">
        <f t="shared" si="0"/>
        <v>5.1000000000000005</v>
      </c>
    </row>
    <row r="35" spans="1:12">
      <c r="A35" s="1426" t="s">
        <v>74</v>
      </c>
      <c r="B35" s="1447">
        <v>0.41499999999999998</v>
      </c>
      <c r="C35" s="1445">
        <v>9</v>
      </c>
      <c r="D35" s="1445">
        <v>0</v>
      </c>
      <c r="E35" s="1445">
        <v>9</v>
      </c>
      <c r="F35" s="1312"/>
      <c r="G35" s="1440" t="s">
        <v>121</v>
      </c>
      <c r="H35" s="1345"/>
      <c r="I35" s="1383">
        <v>0.25</v>
      </c>
      <c r="J35" s="1417">
        <v>21.8</v>
      </c>
      <c r="K35" s="1416">
        <v>3</v>
      </c>
      <c r="L35" s="1364">
        <f t="shared" si="0"/>
        <v>24.8</v>
      </c>
    </row>
    <row r="36" spans="1:12">
      <c r="A36" s="1426" t="s">
        <v>75</v>
      </c>
      <c r="B36" s="1446">
        <v>0.53200000000000003</v>
      </c>
      <c r="C36" s="1445">
        <v>12.8</v>
      </c>
      <c r="D36" s="1445">
        <v>48.2</v>
      </c>
      <c r="E36" s="1445">
        <v>61</v>
      </c>
      <c r="F36" s="1312"/>
      <c r="G36" s="1441" t="s">
        <v>123</v>
      </c>
      <c r="H36" s="1349"/>
      <c r="I36" s="1385">
        <v>1</v>
      </c>
      <c r="J36" s="1417">
        <v>1.6</v>
      </c>
      <c r="K36" s="1416">
        <v>0.2</v>
      </c>
      <c r="L36" s="1434">
        <f t="shared" si="0"/>
        <v>1.8</v>
      </c>
    </row>
    <row r="37" spans="1:12">
      <c r="A37" s="1426" t="s">
        <v>76</v>
      </c>
      <c r="B37" s="1447">
        <v>0.34570000000000001</v>
      </c>
      <c r="C37" s="1445">
        <v>14.2</v>
      </c>
      <c r="D37" s="1445">
        <v>36.5</v>
      </c>
      <c r="E37" s="1445">
        <v>50.7</v>
      </c>
      <c r="F37" s="1312"/>
      <c r="G37" s="1376" t="s">
        <v>158</v>
      </c>
      <c r="H37" s="1377"/>
      <c r="I37" s="1377"/>
      <c r="J37" s="1406">
        <v>137.19999999999999</v>
      </c>
      <c r="K37" s="1407">
        <f>SUM(K24:K36)</f>
        <v>197.89999999999998</v>
      </c>
      <c r="L37" s="1406">
        <f t="shared" si="0"/>
        <v>335.09999999999997</v>
      </c>
    </row>
    <row r="38" spans="1:12">
      <c r="A38" s="1725" t="s">
        <v>292</v>
      </c>
      <c r="B38" s="2131"/>
      <c r="C38" s="2132">
        <v>535</v>
      </c>
      <c r="D38" s="2132">
        <v>682</v>
      </c>
      <c r="E38" s="2132">
        <v>1217</v>
      </c>
      <c r="F38" s="1312"/>
      <c r="G38" s="1312"/>
      <c r="H38" s="640"/>
      <c r="I38" s="316"/>
      <c r="J38" s="316"/>
      <c r="K38" s="316"/>
      <c r="L38" s="316"/>
    </row>
    <row r="39" spans="1:12">
      <c r="A39" s="1312"/>
      <c r="B39" s="1312"/>
      <c r="C39" s="1312"/>
      <c r="D39" s="1312"/>
      <c r="E39" s="1312"/>
      <c r="F39" s="1312"/>
      <c r="G39" s="1312"/>
      <c r="H39" s="640"/>
      <c r="I39" s="316"/>
      <c r="J39" s="316"/>
      <c r="K39" s="316"/>
      <c r="L39" s="316"/>
    </row>
    <row r="40" spans="1:12">
      <c r="A40" s="1394" t="s">
        <v>235</v>
      </c>
      <c r="B40" s="1394"/>
      <c r="C40" s="1394"/>
      <c r="D40" s="1394"/>
      <c r="E40" s="1394"/>
      <c r="F40" s="2133"/>
      <c r="G40" s="2133"/>
      <c r="H40" s="1394"/>
      <c r="I40" s="316"/>
      <c r="J40" s="316"/>
      <c r="K40" s="316"/>
      <c r="L40" s="316"/>
    </row>
    <row r="41" spans="1:12">
      <c r="A41" s="1394" t="s">
        <v>236</v>
      </c>
      <c r="B41" s="1395"/>
      <c r="C41" s="1395"/>
      <c r="D41" s="1395"/>
      <c r="E41" s="1395"/>
      <c r="F41" s="2134"/>
      <c r="G41" s="2134"/>
      <c r="H41" s="1449"/>
      <c r="I41" s="316"/>
      <c r="J41" s="316"/>
      <c r="K41" s="316"/>
      <c r="L41" s="316"/>
    </row>
    <row r="42" spans="1:12">
      <c r="A42" s="1394" t="s">
        <v>237</v>
      </c>
      <c r="B42" s="1395"/>
      <c r="C42" s="1395"/>
      <c r="D42" s="1395"/>
      <c r="E42" s="1395"/>
      <c r="F42" s="2134"/>
      <c r="G42" s="2134"/>
      <c r="H42" s="1449"/>
      <c r="I42" s="316"/>
      <c r="J42" s="316"/>
      <c r="K42" s="316"/>
      <c r="L42" s="316"/>
    </row>
    <row r="43" spans="1:12">
      <c r="A43" s="1957" t="s">
        <v>293</v>
      </c>
      <c r="B43" s="1957"/>
      <c r="C43" s="1957"/>
      <c r="D43" s="1957"/>
      <c r="E43" s="1957"/>
      <c r="F43" s="1957"/>
      <c r="G43" s="1957"/>
      <c r="H43" s="1957"/>
      <c r="I43" s="316"/>
      <c r="J43" s="316"/>
      <c r="K43" s="316"/>
      <c r="L43" s="316"/>
    </row>
    <row r="44" spans="1:12">
      <c r="A44" s="1394" t="s">
        <v>280</v>
      </c>
      <c r="B44" s="1394"/>
      <c r="C44" s="1394"/>
      <c r="D44" s="1394"/>
      <c r="E44" s="1394"/>
      <c r="F44" s="1396"/>
      <c r="G44" s="1396"/>
      <c r="H44" s="1396"/>
      <c r="I44" s="316"/>
      <c r="J44" s="316"/>
      <c r="K44" s="316"/>
      <c r="L44" s="316"/>
    </row>
    <row r="45" spans="1:12">
      <c r="A45" s="1394" t="s">
        <v>281</v>
      </c>
      <c r="B45" s="1394"/>
      <c r="C45" s="1394"/>
      <c r="D45" s="1394"/>
      <c r="E45" s="1395"/>
      <c r="F45" s="2134"/>
      <c r="G45" s="2134"/>
      <c r="H45" s="1449"/>
      <c r="I45" s="316"/>
      <c r="J45" s="316"/>
      <c r="K45" s="316"/>
      <c r="L45" s="316"/>
    </row>
    <row r="46" spans="1:12">
      <c r="A46" s="1394" t="s">
        <v>282</v>
      </c>
      <c r="B46" s="1394"/>
      <c r="C46" s="1394"/>
      <c r="D46" s="1394"/>
      <c r="E46" s="1395"/>
      <c r="F46" s="2134"/>
      <c r="G46" s="2134"/>
      <c r="H46" s="1449"/>
      <c r="I46" s="316"/>
      <c r="J46" s="316"/>
      <c r="K46" s="316"/>
      <c r="L46" s="316"/>
    </row>
    <row r="47" spans="1:12" ht="29.25" customHeight="1">
      <c r="A47" s="1956" t="s">
        <v>283</v>
      </c>
      <c r="B47" s="1956"/>
      <c r="C47" s="1956"/>
      <c r="D47" s="1956"/>
      <c r="E47" s="1956"/>
      <c r="F47" s="2134"/>
      <c r="G47" s="2134"/>
      <c r="H47" s="1449"/>
      <c r="I47" s="316"/>
      <c r="J47" s="316"/>
      <c r="K47" s="316"/>
      <c r="L47" s="316"/>
    </row>
    <row r="49" spans="1:15">
      <c r="A49" s="2102" t="s">
        <v>261</v>
      </c>
      <c r="B49" s="2103"/>
      <c r="C49" s="2103"/>
      <c r="D49" s="2103"/>
      <c r="E49" s="2103"/>
      <c r="F49" s="2104"/>
      <c r="G49" s="316"/>
      <c r="H49" s="316"/>
      <c r="I49" s="316"/>
      <c r="J49" s="1335"/>
      <c r="K49" s="1335"/>
      <c r="L49" s="1335"/>
      <c r="M49" s="1380"/>
      <c r="N49" s="1341"/>
      <c r="O49" s="1341"/>
    </row>
    <row r="50" spans="1:15" ht="30" customHeight="1">
      <c r="A50" s="1460" t="s">
        <v>81</v>
      </c>
      <c r="B50" s="1347"/>
      <c r="C50" s="1347"/>
      <c r="D50" s="1347" t="s">
        <v>82</v>
      </c>
      <c r="E50" s="1347"/>
      <c r="F50" s="1435"/>
      <c r="G50" s="316"/>
      <c r="H50" s="316"/>
      <c r="I50" s="316"/>
      <c r="J50" s="532"/>
      <c r="K50" s="532"/>
      <c r="L50" s="1336"/>
      <c r="M50" s="1952"/>
      <c r="N50" s="1952"/>
      <c r="O50" s="1952"/>
    </row>
    <row r="51" spans="1:15" ht="22.5" customHeight="1">
      <c r="A51" s="1461" t="s">
        <v>83</v>
      </c>
      <c r="B51" s="1388" t="s">
        <v>87</v>
      </c>
      <c r="C51" s="1388" t="s">
        <v>85</v>
      </c>
      <c r="D51" s="1388" t="s">
        <v>86</v>
      </c>
      <c r="E51" s="1388" t="s">
        <v>11</v>
      </c>
      <c r="F51" s="1450" t="s">
        <v>12</v>
      </c>
      <c r="G51" s="316"/>
      <c r="H51" s="316"/>
      <c r="I51" s="316"/>
      <c r="J51" s="316"/>
      <c r="K51" s="316"/>
      <c r="L51" s="316"/>
      <c r="M51" s="1341"/>
      <c r="N51" s="1341"/>
      <c r="O51" s="1341"/>
    </row>
    <row r="52" spans="1:15">
      <c r="A52" s="824" t="s">
        <v>166</v>
      </c>
      <c r="B52" s="316" t="s">
        <v>91</v>
      </c>
      <c r="C52" s="704">
        <v>7.2700000000000001E-2</v>
      </c>
      <c r="D52" s="705">
        <v>30.2</v>
      </c>
      <c r="E52" s="707">
        <v>0</v>
      </c>
      <c r="F52" s="1462">
        <f>D52+E52</f>
        <v>30.2</v>
      </c>
      <c r="G52" s="316"/>
      <c r="H52" s="316"/>
      <c r="I52" s="316"/>
      <c r="J52" s="316"/>
      <c r="K52" s="316"/>
      <c r="L52" s="316"/>
      <c r="M52" s="1341"/>
      <c r="N52" s="1341"/>
      <c r="O52" s="1341"/>
    </row>
    <row r="53" spans="1:15">
      <c r="A53" s="824" t="s">
        <v>167</v>
      </c>
      <c r="B53" s="316" t="s">
        <v>94</v>
      </c>
      <c r="C53" s="704">
        <v>0.2021</v>
      </c>
      <c r="D53" s="705">
        <v>21.7</v>
      </c>
      <c r="E53" s="707">
        <v>0</v>
      </c>
      <c r="F53" s="1462">
        <f t="shared" ref="F53:F82" si="1">D53+E53</f>
        <v>21.7</v>
      </c>
      <c r="G53" s="316"/>
      <c r="H53" s="316"/>
      <c r="I53" s="316"/>
      <c r="J53" s="316"/>
      <c r="K53" s="316"/>
      <c r="L53" s="316"/>
      <c r="M53" s="1341"/>
      <c r="N53" s="1341"/>
      <c r="O53" s="1341"/>
    </row>
    <row r="54" spans="1:15">
      <c r="A54" s="1308" t="s">
        <v>96</v>
      </c>
      <c r="B54" s="316" t="s">
        <v>97</v>
      </c>
      <c r="C54" s="1465">
        <v>0.12</v>
      </c>
      <c r="D54" s="1466">
        <v>17.8</v>
      </c>
      <c r="E54" s="1466">
        <v>0</v>
      </c>
      <c r="F54" s="1467">
        <f t="shared" si="1"/>
        <v>17.8</v>
      </c>
      <c r="G54" s="316"/>
      <c r="H54" s="316"/>
      <c r="I54" s="316"/>
      <c r="J54" s="316"/>
      <c r="K54" s="316"/>
      <c r="L54" s="316"/>
      <c r="M54" s="1341"/>
      <c r="N54" s="1341"/>
      <c r="O54" s="1341"/>
    </row>
    <row r="55" spans="1:15">
      <c r="A55" s="827" t="s">
        <v>99</v>
      </c>
      <c r="B55" s="753" t="s">
        <v>97</v>
      </c>
      <c r="C55" s="704">
        <v>0.12</v>
      </c>
      <c r="D55" s="705">
        <v>5.2</v>
      </c>
      <c r="E55" s="705">
        <v>0</v>
      </c>
      <c r="F55" s="1462">
        <f t="shared" si="1"/>
        <v>5.2</v>
      </c>
      <c r="G55" s="316"/>
      <c r="H55" s="316"/>
      <c r="I55" s="316"/>
      <c r="J55" s="316"/>
      <c r="K55" s="316"/>
      <c r="L55" s="316"/>
      <c r="M55" s="1341"/>
      <c r="N55" s="1341"/>
      <c r="O55" s="1341"/>
    </row>
    <row r="56" spans="1:15">
      <c r="A56" s="827" t="s">
        <v>101</v>
      </c>
      <c r="B56" s="753" t="s">
        <v>97</v>
      </c>
      <c r="C56" s="704">
        <v>0.12</v>
      </c>
      <c r="D56" s="705">
        <v>6.6</v>
      </c>
      <c r="E56" s="705">
        <v>0</v>
      </c>
      <c r="F56" s="1462">
        <f t="shared" si="1"/>
        <v>6.6</v>
      </c>
      <c r="G56" s="316"/>
      <c r="H56" s="316"/>
      <c r="I56" s="316"/>
      <c r="J56" s="316"/>
      <c r="K56" s="316"/>
      <c r="L56" s="316"/>
      <c r="M56" s="1341"/>
      <c r="N56" s="1341"/>
      <c r="O56" s="1341"/>
    </row>
    <row r="57" spans="1:15">
      <c r="A57" s="827" t="s">
        <v>103</v>
      </c>
      <c r="B57" s="753" t="s">
        <v>97</v>
      </c>
      <c r="C57" s="704">
        <v>0.12</v>
      </c>
      <c r="D57" s="705">
        <v>2.6</v>
      </c>
      <c r="E57" s="705">
        <v>0</v>
      </c>
      <c r="F57" s="1462">
        <f t="shared" si="1"/>
        <v>2.6</v>
      </c>
      <c r="G57" s="316"/>
      <c r="H57" s="316"/>
      <c r="I57" s="316"/>
      <c r="J57" s="316"/>
      <c r="K57" s="316"/>
      <c r="L57" s="316"/>
      <c r="M57" s="1341"/>
      <c r="N57" s="1341"/>
      <c r="O57" s="1341"/>
    </row>
    <row r="58" spans="1:15">
      <c r="A58" s="827" t="s">
        <v>105</v>
      </c>
      <c r="B58" s="753" t="s">
        <v>97</v>
      </c>
      <c r="C58" s="704">
        <v>0.12</v>
      </c>
      <c r="D58" s="705">
        <v>3.4</v>
      </c>
      <c r="E58" s="705">
        <v>0</v>
      </c>
      <c r="F58" s="1462">
        <f t="shared" si="1"/>
        <v>3.4</v>
      </c>
      <c r="G58" s="316"/>
      <c r="H58" s="316"/>
      <c r="I58" s="316"/>
      <c r="J58" s="316"/>
      <c r="K58" s="316"/>
      <c r="L58" s="316"/>
      <c r="M58" s="1341"/>
      <c r="N58" s="1341"/>
      <c r="O58" s="1341"/>
    </row>
    <row r="59" spans="1:15">
      <c r="A59" s="1308" t="s">
        <v>107</v>
      </c>
      <c r="B59" s="316" t="s">
        <v>97</v>
      </c>
      <c r="C59" s="1465">
        <v>0.22159999999999999</v>
      </c>
      <c r="D59" s="1468">
        <v>86.6</v>
      </c>
      <c r="E59" s="1469">
        <v>0</v>
      </c>
      <c r="F59" s="1467">
        <f t="shared" si="1"/>
        <v>86.6</v>
      </c>
      <c r="G59" s="316"/>
      <c r="H59" s="316"/>
      <c r="I59" s="316"/>
      <c r="J59" s="316"/>
      <c r="K59" s="316"/>
      <c r="L59" s="316"/>
      <c r="M59" s="1341"/>
      <c r="N59" s="1341"/>
      <c r="O59" s="1341"/>
    </row>
    <row r="60" spans="1:15">
      <c r="A60" s="827" t="s">
        <v>109</v>
      </c>
      <c r="B60" s="753" t="s">
        <v>97</v>
      </c>
      <c r="C60" s="1459">
        <v>0.22159999999999999</v>
      </c>
      <c r="D60" s="705">
        <v>23.1</v>
      </c>
      <c r="E60" s="705">
        <v>0</v>
      </c>
      <c r="F60" s="1462">
        <f t="shared" si="1"/>
        <v>23.1</v>
      </c>
      <c r="G60" s="316"/>
      <c r="H60" s="316"/>
      <c r="I60" s="316"/>
      <c r="J60" s="316"/>
      <c r="K60" s="316"/>
      <c r="L60" s="316"/>
      <c r="M60" s="316"/>
      <c r="N60" s="316"/>
      <c r="O60" s="316"/>
    </row>
    <row r="61" spans="1:15">
      <c r="A61" s="827" t="s">
        <v>111</v>
      </c>
      <c r="B61" s="753" t="s">
        <v>97</v>
      </c>
      <c r="C61" s="1459">
        <v>0.22159999999999999</v>
      </c>
      <c r="D61" s="705">
        <v>26.3</v>
      </c>
      <c r="E61" s="705">
        <v>0</v>
      </c>
      <c r="F61" s="1462">
        <f t="shared" si="1"/>
        <v>26.3</v>
      </c>
      <c r="G61" s="316"/>
      <c r="H61" s="316"/>
      <c r="I61" s="316"/>
      <c r="J61" s="316"/>
      <c r="K61" s="316"/>
      <c r="L61" s="316"/>
      <c r="M61" s="316"/>
      <c r="N61" s="316"/>
      <c r="O61" s="316"/>
    </row>
    <row r="62" spans="1:15">
      <c r="A62" s="827" t="s">
        <v>113</v>
      </c>
      <c r="B62" s="753" t="s">
        <v>97</v>
      </c>
      <c r="C62" s="1459">
        <v>0.22159999999999999</v>
      </c>
      <c r="D62" s="705">
        <v>12.9</v>
      </c>
      <c r="E62" s="705">
        <v>0</v>
      </c>
      <c r="F62" s="1462">
        <f t="shared" si="1"/>
        <v>12.9</v>
      </c>
      <c r="G62" s="316"/>
      <c r="H62" s="316"/>
      <c r="I62" s="316"/>
      <c r="J62" s="316"/>
      <c r="K62" s="316"/>
      <c r="L62" s="316"/>
      <c r="M62" s="316"/>
      <c r="N62" s="316"/>
      <c r="O62" s="316"/>
    </row>
    <row r="63" spans="1:15">
      <c r="A63" s="827" t="s">
        <v>116</v>
      </c>
      <c r="B63" s="753" t="s">
        <v>97</v>
      </c>
      <c r="C63" s="1459">
        <v>0.22159999999999999</v>
      </c>
      <c r="D63" s="705">
        <v>17.3</v>
      </c>
      <c r="E63" s="705">
        <v>0</v>
      </c>
      <c r="F63" s="1462">
        <f t="shared" si="1"/>
        <v>17.3</v>
      </c>
      <c r="G63" s="316"/>
      <c r="H63" s="316"/>
      <c r="I63" s="316"/>
      <c r="J63" s="316"/>
      <c r="K63" s="316"/>
      <c r="L63" s="316"/>
      <c r="M63" s="316"/>
      <c r="N63" s="316"/>
      <c r="O63" s="316"/>
    </row>
    <row r="64" spans="1:15">
      <c r="A64" s="827" t="s">
        <v>118</v>
      </c>
      <c r="B64" s="753" t="s">
        <v>97</v>
      </c>
      <c r="C64" s="1459">
        <v>0.22159999999999999</v>
      </c>
      <c r="D64" s="705">
        <v>6.9</v>
      </c>
      <c r="E64" s="705">
        <v>0</v>
      </c>
      <c r="F64" s="1462">
        <f t="shared" si="1"/>
        <v>6.9</v>
      </c>
      <c r="G64" s="316"/>
      <c r="H64" s="316"/>
      <c r="I64" s="316"/>
      <c r="J64" s="316"/>
      <c r="K64" s="316"/>
      <c r="L64" s="316"/>
      <c r="M64" s="316"/>
      <c r="N64" s="316"/>
      <c r="O64" s="316"/>
    </row>
    <row r="65" spans="1:6">
      <c r="A65" s="824" t="s">
        <v>120</v>
      </c>
      <c r="B65" s="316" t="s">
        <v>97</v>
      </c>
      <c r="C65" s="1465">
        <v>0.1333</v>
      </c>
      <c r="D65" s="1466">
        <v>7.9</v>
      </c>
      <c r="E65" s="1470">
        <v>0</v>
      </c>
      <c r="F65" s="1467">
        <f t="shared" si="1"/>
        <v>7.9</v>
      </c>
    </row>
    <row r="66" spans="1:6">
      <c r="A66" s="1440" t="s">
        <v>124</v>
      </c>
      <c r="B66" s="316" t="s">
        <v>125</v>
      </c>
      <c r="C66" s="719">
        <v>0.3</v>
      </c>
      <c r="D66" s="705">
        <v>7.8</v>
      </c>
      <c r="E66" s="705">
        <v>1.5</v>
      </c>
      <c r="F66" s="1462">
        <f t="shared" si="1"/>
        <v>9.3000000000000007</v>
      </c>
    </row>
    <row r="67" spans="1:6">
      <c r="A67" s="1440" t="s">
        <v>265</v>
      </c>
      <c r="B67" s="316" t="s">
        <v>130</v>
      </c>
      <c r="C67" s="719">
        <v>1</v>
      </c>
      <c r="D67" s="705">
        <v>0.4</v>
      </c>
      <c r="E67" s="705">
        <v>0</v>
      </c>
      <c r="F67" s="1462">
        <f t="shared" si="1"/>
        <v>0.4</v>
      </c>
    </row>
    <row r="68" spans="1:6">
      <c r="A68" s="1440" t="s">
        <v>266</v>
      </c>
      <c r="B68" s="316" t="s">
        <v>247</v>
      </c>
      <c r="C68" s="706">
        <v>0.36499999999999999</v>
      </c>
      <c r="D68" s="707">
        <v>0</v>
      </c>
      <c r="E68" s="705">
        <v>9.1</v>
      </c>
      <c r="F68" s="1462">
        <f t="shared" si="1"/>
        <v>9.1</v>
      </c>
    </row>
    <row r="69" spans="1:6">
      <c r="A69" s="1440" t="s">
        <v>132</v>
      </c>
      <c r="B69" s="316" t="s">
        <v>135</v>
      </c>
      <c r="C69" s="706">
        <v>0.09</v>
      </c>
      <c r="D69" s="705">
        <v>12.3</v>
      </c>
      <c r="E69" s="707">
        <v>0</v>
      </c>
      <c r="F69" s="1462">
        <f t="shared" si="1"/>
        <v>12.3</v>
      </c>
    </row>
    <row r="70" spans="1:6">
      <c r="A70" s="1440" t="s">
        <v>134</v>
      </c>
      <c r="B70" s="316" t="s">
        <v>135</v>
      </c>
      <c r="C70" s="704">
        <v>0.05</v>
      </c>
      <c r="D70" s="705">
        <v>3</v>
      </c>
      <c r="E70" s="707">
        <v>0</v>
      </c>
      <c r="F70" s="1462">
        <f t="shared" si="1"/>
        <v>3</v>
      </c>
    </row>
    <row r="71" spans="1:6">
      <c r="A71" s="1440" t="s">
        <v>137</v>
      </c>
      <c r="B71" s="316" t="s">
        <v>135</v>
      </c>
      <c r="C71" s="704">
        <v>9.2600000000000002E-2</v>
      </c>
      <c r="D71" s="705">
        <v>2.8</v>
      </c>
      <c r="E71" s="707">
        <v>0</v>
      </c>
      <c r="F71" s="1462">
        <f t="shared" si="1"/>
        <v>2.8</v>
      </c>
    </row>
    <row r="72" spans="1:6">
      <c r="A72" s="1440" t="s">
        <v>138</v>
      </c>
      <c r="B72" s="316" t="s">
        <v>140</v>
      </c>
      <c r="C72" s="706">
        <v>0.45900000000000002</v>
      </c>
      <c r="D72" s="705">
        <v>15.9</v>
      </c>
      <c r="E72" s="707">
        <v>0</v>
      </c>
      <c r="F72" s="1462">
        <f t="shared" si="1"/>
        <v>15.9</v>
      </c>
    </row>
    <row r="73" spans="1:6">
      <c r="A73" s="1440" t="s">
        <v>139</v>
      </c>
      <c r="B73" s="316" t="s">
        <v>140</v>
      </c>
      <c r="C73" s="704">
        <v>0.31850000000000001</v>
      </c>
      <c r="D73" s="707">
        <v>0</v>
      </c>
      <c r="E73" s="705">
        <v>29.4</v>
      </c>
      <c r="F73" s="1462">
        <f t="shared" si="1"/>
        <v>29.4</v>
      </c>
    </row>
    <row r="74" spans="1:6">
      <c r="A74" s="1440" t="s">
        <v>284</v>
      </c>
      <c r="B74" s="316" t="s">
        <v>285</v>
      </c>
      <c r="C74" s="704">
        <v>0.3</v>
      </c>
      <c r="D74" s="705">
        <v>0</v>
      </c>
      <c r="E74" s="707">
        <v>0</v>
      </c>
      <c r="F74" s="1462">
        <f t="shared" si="1"/>
        <v>0</v>
      </c>
    </row>
    <row r="75" spans="1:6">
      <c r="A75" s="1440" t="s">
        <v>294</v>
      </c>
      <c r="B75" s="316" t="s">
        <v>285</v>
      </c>
      <c r="C75" s="704">
        <v>0.49</v>
      </c>
      <c r="D75" s="705">
        <v>0</v>
      </c>
      <c r="E75" s="707">
        <v>0</v>
      </c>
      <c r="F75" s="1462">
        <f t="shared" si="1"/>
        <v>0</v>
      </c>
    </row>
    <row r="76" spans="1:6">
      <c r="A76" s="1440" t="s">
        <v>141</v>
      </c>
      <c r="B76" s="316" t="s">
        <v>130</v>
      </c>
      <c r="C76" s="706">
        <v>0.65110000000000001</v>
      </c>
      <c r="D76" s="705">
        <v>15.5</v>
      </c>
      <c r="E76" s="705">
        <v>0</v>
      </c>
      <c r="F76" s="1462">
        <f t="shared" si="1"/>
        <v>15.5</v>
      </c>
    </row>
    <row r="77" spans="1:6">
      <c r="A77" s="1440" t="s">
        <v>142</v>
      </c>
      <c r="B77" s="316" t="s">
        <v>144</v>
      </c>
      <c r="C77" s="706">
        <v>0.1</v>
      </c>
      <c r="D77" s="705">
        <v>5.6</v>
      </c>
      <c r="E77" s="707">
        <v>0</v>
      </c>
      <c r="F77" s="1462">
        <f t="shared" si="1"/>
        <v>5.6</v>
      </c>
    </row>
    <row r="78" spans="1:6">
      <c r="A78" s="1440" t="s">
        <v>145</v>
      </c>
      <c r="B78" s="316" t="s">
        <v>147</v>
      </c>
      <c r="C78" s="706">
        <v>0.6</v>
      </c>
      <c r="D78" s="705">
        <v>0</v>
      </c>
      <c r="E78" s="707">
        <v>0</v>
      </c>
      <c r="F78" s="1462">
        <f t="shared" si="1"/>
        <v>0</v>
      </c>
    </row>
    <row r="79" spans="1:6">
      <c r="A79" s="1440" t="s">
        <v>146</v>
      </c>
      <c r="B79" s="316" t="s">
        <v>147</v>
      </c>
      <c r="C79" s="706">
        <v>0.25</v>
      </c>
      <c r="D79" s="705">
        <v>30.5</v>
      </c>
      <c r="E79" s="707">
        <v>3.5</v>
      </c>
      <c r="F79" s="1462">
        <f t="shared" si="1"/>
        <v>34</v>
      </c>
    </row>
    <row r="80" spans="1:6">
      <c r="A80" s="1440" t="s">
        <v>295</v>
      </c>
      <c r="B80" s="316" t="s">
        <v>285</v>
      </c>
      <c r="C80" s="706">
        <v>0.33329999999999999</v>
      </c>
      <c r="D80" s="705">
        <v>0</v>
      </c>
      <c r="E80" s="705">
        <v>0</v>
      </c>
      <c r="F80" s="1462">
        <f t="shared" si="1"/>
        <v>0</v>
      </c>
    </row>
    <row r="81" spans="1:6">
      <c r="A81" s="1440" t="s">
        <v>269</v>
      </c>
      <c r="B81" s="316" t="s">
        <v>135</v>
      </c>
      <c r="C81" s="704">
        <v>0.15</v>
      </c>
      <c r="D81" s="705">
        <v>0</v>
      </c>
      <c r="E81" s="707">
        <v>0</v>
      </c>
      <c r="F81" s="1462">
        <f t="shared" si="1"/>
        <v>0</v>
      </c>
    </row>
    <row r="82" spans="1:6">
      <c r="A82" s="1440" t="s">
        <v>149</v>
      </c>
      <c r="B82" s="316" t="s">
        <v>130</v>
      </c>
      <c r="C82" s="704">
        <v>0.38</v>
      </c>
      <c r="D82" s="705">
        <v>1.3</v>
      </c>
      <c r="E82" s="705">
        <v>1.3</v>
      </c>
      <c r="F82" s="1462">
        <f t="shared" si="1"/>
        <v>2.6</v>
      </c>
    </row>
    <row r="83" spans="1:6">
      <c r="A83" s="1440" t="s">
        <v>296</v>
      </c>
      <c r="B83" s="491" t="s">
        <v>130</v>
      </c>
      <c r="C83" s="704">
        <v>0.14530000000000001</v>
      </c>
      <c r="D83" s="705">
        <v>0.6</v>
      </c>
      <c r="E83" s="705">
        <v>1</v>
      </c>
      <c r="F83" s="1462"/>
    </row>
    <row r="84" spans="1:6">
      <c r="A84" s="1463" t="s">
        <v>261</v>
      </c>
      <c r="B84" s="1422"/>
      <c r="C84" s="1422"/>
      <c r="D84" s="1423">
        <v>260</v>
      </c>
      <c r="E84" s="1423">
        <v>46</v>
      </c>
      <c r="F84" s="1464">
        <f>SUM(D84:E84)</f>
        <v>306</v>
      </c>
    </row>
  </sheetData>
  <mergeCells count="14">
    <mergeCell ref="A47:E47"/>
    <mergeCell ref="F47:G47"/>
    <mergeCell ref="A2:J2"/>
    <mergeCell ref="M2:O2"/>
    <mergeCell ref="C4:E4"/>
    <mergeCell ref="I4:J4"/>
    <mergeCell ref="G21:L21"/>
    <mergeCell ref="A43:H43"/>
    <mergeCell ref="M50:O50"/>
    <mergeCell ref="F40:G40"/>
    <mergeCell ref="F41:G41"/>
    <mergeCell ref="F42:G42"/>
    <mergeCell ref="F45:G45"/>
    <mergeCell ref="F46:G4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C53D-6D8B-4C54-800D-E22EEED0B961}">
  <dimension ref="A1:O84"/>
  <sheetViews>
    <sheetView workbookViewId="0">
      <selection sqref="A1:XFD1048576"/>
    </sheetView>
  </sheetViews>
  <sheetFormatPr defaultRowHeight="12.75"/>
  <cols>
    <col min="1" max="1" width="32.7109375"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2.5703125" bestFit="1" customWidth="1"/>
    <col min="12" max="12" width="12" customWidth="1"/>
    <col min="13" max="13" width="28.42578125" customWidth="1"/>
    <col min="14" max="14" width="17.5703125" customWidth="1"/>
    <col min="15" max="15" width="27.28515625" customWidth="1"/>
  </cols>
  <sheetData>
    <row r="1" spans="1:15">
      <c r="A1" s="653" t="s">
        <v>297</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2.5">
      <c r="A4" s="2079" t="s">
        <v>2</v>
      </c>
      <c r="B4" s="2053" t="s">
        <v>3</v>
      </c>
      <c r="C4" s="2080" t="s">
        <v>191</v>
      </c>
      <c r="D4" s="2080"/>
      <c r="E4" s="2081"/>
      <c r="F4" s="1312"/>
      <c r="G4" s="2079" t="s">
        <v>5</v>
      </c>
      <c r="H4" s="2053" t="s">
        <v>3</v>
      </c>
      <c r="I4" s="2094" t="s">
        <v>6</v>
      </c>
      <c r="J4" s="2094"/>
      <c r="K4" s="2053"/>
      <c r="L4" s="316"/>
      <c r="M4" s="1342" t="s">
        <v>192</v>
      </c>
      <c r="N4" s="1343" t="s">
        <v>193</v>
      </c>
      <c r="O4" s="1344" t="s">
        <v>194</v>
      </c>
    </row>
    <row r="5" spans="1:15">
      <c r="A5" s="1332" t="s">
        <v>7</v>
      </c>
      <c r="B5" s="1388"/>
      <c r="C5" s="1271" t="s">
        <v>8</v>
      </c>
      <c r="D5" s="1271" t="s">
        <v>9</v>
      </c>
      <c r="E5" s="1333" t="s">
        <v>10</v>
      </c>
      <c r="F5" s="1312"/>
      <c r="G5" s="1332" t="s">
        <v>7</v>
      </c>
      <c r="H5" s="1388"/>
      <c r="I5" s="1271" t="s">
        <v>8</v>
      </c>
      <c r="J5" s="1314" t="s">
        <v>11</v>
      </c>
      <c r="K5" s="1388" t="s">
        <v>12</v>
      </c>
      <c r="L5" s="316"/>
      <c r="M5" s="1442" t="s">
        <v>195</v>
      </c>
      <c r="N5" s="1411">
        <v>0.4</v>
      </c>
      <c r="O5" s="1412">
        <v>127</v>
      </c>
    </row>
    <row r="6" spans="1:15" ht="12.75" customHeight="1">
      <c r="A6" s="1426" t="s">
        <v>13</v>
      </c>
      <c r="B6" s="1424">
        <v>0.51</v>
      </c>
      <c r="C6" s="1397">
        <v>0.9</v>
      </c>
      <c r="D6" s="1397">
        <v>76.400000000000006</v>
      </c>
      <c r="E6" s="1402">
        <v>77.3</v>
      </c>
      <c r="F6" s="1312"/>
      <c r="G6" s="1397" t="s">
        <v>272</v>
      </c>
      <c r="H6" s="1424">
        <v>7.5999999999999998E-2</v>
      </c>
      <c r="I6" s="1397">
        <v>9.3000000000000007</v>
      </c>
      <c r="J6" s="1397">
        <v>1.3</v>
      </c>
      <c r="K6" s="1397">
        <v>10.6</v>
      </c>
      <c r="L6" s="1316"/>
      <c r="M6" s="1442" t="s">
        <v>196</v>
      </c>
      <c r="N6" s="1411">
        <v>0.35</v>
      </c>
      <c r="O6" s="1412">
        <v>177</v>
      </c>
    </row>
    <row r="7" spans="1:15">
      <c r="A7" s="1427" t="s">
        <v>15</v>
      </c>
      <c r="B7" s="1425">
        <v>0.53</v>
      </c>
      <c r="C7" s="1397">
        <v>1.7</v>
      </c>
      <c r="D7" s="1397">
        <v>5.3</v>
      </c>
      <c r="E7" s="1402">
        <v>7.1</v>
      </c>
      <c r="F7" s="1312"/>
      <c r="G7" s="1397" t="s">
        <v>14</v>
      </c>
      <c r="H7" s="1424">
        <v>0.1178</v>
      </c>
      <c r="I7" s="1397">
        <v>0.1</v>
      </c>
      <c r="J7" s="1397">
        <v>0</v>
      </c>
      <c r="K7" s="1397">
        <v>0.1</v>
      </c>
      <c r="L7" s="1316"/>
      <c r="M7" s="1442" t="s">
        <v>197</v>
      </c>
      <c r="N7" s="1411">
        <v>0.75</v>
      </c>
      <c r="O7" s="1412">
        <v>31</v>
      </c>
    </row>
    <row r="8" spans="1:15">
      <c r="A8" s="1426" t="s">
        <v>23</v>
      </c>
      <c r="B8" s="1428" t="s">
        <v>217</v>
      </c>
      <c r="C8" s="1397">
        <v>12.4</v>
      </c>
      <c r="D8" s="1397">
        <v>10.4</v>
      </c>
      <c r="E8" s="1402">
        <v>22.8</v>
      </c>
      <c r="F8" s="1312"/>
      <c r="G8" s="1397" t="s">
        <v>24</v>
      </c>
      <c r="H8" s="1425">
        <v>0.25340000000000001</v>
      </c>
      <c r="I8" s="1397">
        <v>1.9</v>
      </c>
      <c r="J8" s="1397">
        <v>44.3</v>
      </c>
      <c r="K8" s="1397">
        <v>46.2</v>
      </c>
      <c r="L8" s="1316"/>
      <c r="M8" s="1442" t="s">
        <v>198</v>
      </c>
      <c r="N8" s="1413">
        <v>0.25</v>
      </c>
      <c r="O8" s="1412">
        <v>106</v>
      </c>
    </row>
    <row r="9" spans="1:15">
      <c r="A9" s="1426" t="s">
        <v>218</v>
      </c>
      <c r="B9" s="1428" t="s">
        <v>219</v>
      </c>
      <c r="C9" s="1397">
        <v>0</v>
      </c>
      <c r="D9" s="1397">
        <v>0.2</v>
      </c>
      <c r="E9" s="1402">
        <v>0.2</v>
      </c>
      <c r="F9" s="1312"/>
      <c r="G9" s="1397" t="s">
        <v>26</v>
      </c>
      <c r="H9" s="1424">
        <v>0.36170000000000002</v>
      </c>
      <c r="I9" s="1397">
        <v>13.2</v>
      </c>
      <c r="J9" s="1397">
        <v>31.3</v>
      </c>
      <c r="K9" s="1397">
        <v>44.5</v>
      </c>
      <c r="L9" s="1316"/>
      <c r="M9" s="1442" t="s">
        <v>199</v>
      </c>
      <c r="N9" s="1411">
        <v>0.44</v>
      </c>
      <c r="O9" s="1412">
        <v>31</v>
      </c>
    </row>
    <row r="10" spans="1:15">
      <c r="A10" s="1426" t="s">
        <v>27</v>
      </c>
      <c r="B10" s="1424">
        <v>0.58699999999999997</v>
      </c>
      <c r="C10" s="1397">
        <v>9.4</v>
      </c>
      <c r="D10" s="1397">
        <v>30.8</v>
      </c>
      <c r="E10" s="1402">
        <v>40.200000000000003</v>
      </c>
      <c r="F10" s="1312"/>
      <c r="G10" s="1397" t="s">
        <v>22</v>
      </c>
      <c r="H10" s="1425">
        <v>0.33</v>
      </c>
      <c r="I10" s="1397">
        <v>0.8</v>
      </c>
      <c r="J10" s="1397">
        <v>3.7</v>
      </c>
      <c r="K10" s="1397">
        <v>4.5</v>
      </c>
      <c r="L10" s="1316"/>
      <c r="M10" s="1415" t="s">
        <v>258</v>
      </c>
      <c r="N10" s="1414">
        <v>0.5</v>
      </c>
      <c r="O10" s="1415">
        <v>40</v>
      </c>
    </row>
    <row r="11" spans="1:15">
      <c r="A11" s="1426" t="s">
        <v>29</v>
      </c>
      <c r="B11" s="1428" t="s">
        <v>221</v>
      </c>
      <c r="C11" s="1397">
        <v>20.7</v>
      </c>
      <c r="D11" s="1397">
        <v>0</v>
      </c>
      <c r="E11" s="1402">
        <v>20.7</v>
      </c>
      <c r="F11" s="1312"/>
      <c r="G11" s="1397" t="s">
        <v>16</v>
      </c>
      <c r="H11" s="1424">
        <v>0.35</v>
      </c>
      <c r="I11" s="1397">
        <v>14.5</v>
      </c>
      <c r="J11" s="1397">
        <v>0</v>
      </c>
      <c r="K11" s="1397">
        <v>14.5</v>
      </c>
      <c r="L11" s="1316"/>
      <c r="M11" s="1399" t="s">
        <v>12</v>
      </c>
      <c r="N11" s="1400"/>
      <c r="O11" s="1401">
        <v>511</v>
      </c>
    </row>
    <row r="12" spans="1:15">
      <c r="A12" s="1426" t="s">
        <v>31</v>
      </c>
      <c r="B12" s="1425">
        <v>0.36</v>
      </c>
      <c r="C12" s="1397">
        <v>9.9</v>
      </c>
      <c r="D12" s="1397">
        <v>8.5</v>
      </c>
      <c r="E12" s="1402">
        <v>18.399999999999999</v>
      </c>
      <c r="F12" s="1312"/>
      <c r="G12" s="1397" t="s">
        <v>20</v>
      </c>
      <c r="H12" s="1424">
        <v>0.41470000000000001</v>
      </c>
      <c r="I12" s="1397">
        <v>13.1</v>
      </c>
      <c r="J12" s="1397">
        <v>3.2</v>
      </c>
      <c r="K12" s="1397">
        <v>16.3</v>
      </c>
      <c r="L12" s="1316"/>
      <c r="M12" s="1416" t="s">
        <v>210</v>
      </c>
      <c r="N12" s="1416"/>
      <c r="O12" s="1416"/>
    </row>
    <row r="13" spans="1:15">
      <c r="A13" s="1426" t="s">
        <v>33</v>
      </c>
      <c r="B13" s="1318">
        <v>0.51</v>
      </c>
      <c r="C13" s="1443">
        <v>32.181663777777779</v>
      </c>
      <c r="D13" s="1444">
        <v>55.256016555555554</v>
      </c>
      <c r="E13" s="1315">
        <f t="shared" ref="E13" si="0">SUM(C13:D13)</f>
        <v>87.437680333333333</v>
      </c>
      <c r="F13" s="1312"/>
      <c r="G13" s="638" t="s">
        <v>273</v>
      </c>
      <c r="H13" s="287">
        <v>6.6400000000000001E-2</v>
      </c>
      <c r="I13" s="1316">
        <v>1</v>
      </c>
      <c r="J13" s="1316">
        <v>0.1</v>
      </c>
      <c r="K13" s="1316">
        <f t="shared" ref="K13" si="1">SUM(I13:J13)</f>
        <v>1.1000000000000001</v>
      </c>
      <c r="L13" s="1316"/>
      <c r="M13" s="1416"/>
      <c r="N13" s="1416"/>
      <c r="O13" s="1416"/>
    </row>
    <row r="14" spans="1:15">
      <c r="A14" s="1426" t="s">
        <v>37</v>
      </c>
      <c r="B14" s="1425">
        <v>0.13039999999999999</v>
      </c>
      <c r="C14" s="1397">
        <v>7</v>
      </c>
      <c r="D14" s="1397">
        <v>4.0999999999999996</v>
      </c>
      <c r="E14" s="1402">
        <v>11.1</v>
      </c>
      <c r="F14" s="1312"/>
      <c r="G14" s="1394" t="s">
        <v>222</v>
      </c>
      <c r="H14" s="1424">
        <v>0.3</v>
      </c>
      <c r="I14" s="1397">
        <v>0.4</v>
      </c>
      <c r="J14" s="1397">
        <v>3.5</v>
      </c>
      <c r="K14" s="1397">
        <v>3.9</v>
      </c>
      <c r="L14" s="1316"/>
      <c r="M14" s="316"/>
      <c r="N14" s="316"/>
      <c r="O14" s="316"/>
    </row>
    <row r="15" spans="1:15">
      <c r="A15" s="1426" t="s">
        <v>226</v>
      </c>
      <c r="B15" s="1428" t="s">
        <v>227</v>
      </c>
      <c r="C15" s="1397">
        <v>0</v>
      </c>
      <c r="D15" s="1397">
        <v>0</v>
      </c>
      <c r="E15" s="1402">
        <v>0</v>
      </c>
      <c r="F15" s="1312"/>
      <c r="G15" s="2127" t="s">
        <v>30</v>
      </c>
      <c r="H15" s="2127"/>
      <c r="I15" s="2127">
        <v>54</v>
      </c>
      <c r="J15" s="2127">
        <v>87</v>
      </c>
      <c r="K15" s="2127">
        <v>142</v>
      </c>
      <c r="L15" s="1408"/>
      <c r="M15" s="316"/>
      <c r="N15" s="316"/>
      <c r="O15" s="316"/>
    </row>
    <row r="16" spans="1:15">
      <c r="A16" s="1426" t="s">
        <v>44</v>
      </c>
      <c r="B16" s="1425">
        <v>0.42630000000000001</v>
      </c>
      <c r="C16" s="1397">
        <v>222.5</v>
      </c>
      <c r="D16" s="1397">
        <v>8.6999999999999993</v>
      </c>
      <c r="E16" s="1402">
        <v>231.2</v>
      </c>
      <c r="F16" s="1312"/>
      <c r="G16" s="2131" t="s">
        <v>32</v>
      </c>
      <c r="H16" s="2135"/>
      <c r="I16" s="2135">
        <v>638</v>
      </c>
      <c r="J16" s="2135">
        <v>798</v>
      </c>
      <c r="K16" s="2136">
        <v>1436</v>
      </c>
      <c r="L16" s="1409"/>
      <c r="M16" s="316"/>
      <c r="N16" s="316"/>
      <c r="O16" s="316"/>
    </row>
    <row r="17" spans="1:12">
      <c r="A17" s="1426" t="s">
        <v>46</v>
      </c>
      <c r="B17" s="1425">
        <v>0.54820000000000002</v>
      </c>
      <c r="C17" s="1397">
        <v>4.5999999999999996</v>
      </c>
      <c r="D17" s="1397">
        <v>5.7</v>
      </c>
      <c r="E17" s="1402">
        <v>10.3</v>
      </c>
      <c r="F17" s="1312"/>
      <c r="G17" s="316"/>
      <c r="H17" s="316"/>
      <c r="I17" s="316"/>
      <c r="J17" s="316"/>
      <c r="K17" s="316"/>
      <c r="L17" s="316"/>
    </row>
    <row r="18" spans="1:12">
      <c r="A18" s="1426" t="s">
        <v>47</v>
      </c>
      <c r="B18" s="1425">
        <v>0.39550000000000002</v>
      </c>
      <c r="C18" s="1397">
        <v>4.7</v>
      </c>
      <c r="D18" s="1397">
        <v>23</v>
      </c>
      <c r="E18" s="1402">
        <v>27.7</v>
      </c>
      <c r="F18" s="1312"/>
      <c r="G18" s="316"/>
      <c r="H18" s="316"/>
      <c r="I18" s="316"/>
      <c r="J18" s="316"/>
      <c r="K18" s="316"/>
      <c r="L18" s="316"/>
    </row>
    <row r="19" spans="1:12">
      <c r="A19" s="1426" t="s">
        <v>48</v>
      </c>
      <c r="B19" s="1425">
        <v>0.7</v>
      </c>
      <c r="C19" s="1397">
        <v>30.3</v>
      </c>
      <c r="D19" s="1397">
        <v>27.2</v>
      </c>
      <c r="E19" s="1402">
        <v>57.4</v>
      </c>
      <c r="F19" s="1312"/>
      <c r="G19" s="316"/>
      <c r="H19" s="316"/>
      <c r="I19" s="316"/>
      <c r="J19" s="316"/>
      <c r="K19" s="316"/>
      <c r="L19" s="316"/>
    </row>
    <row r="20" spans="1:12">
      <c r="A20" s="1426" t="s">
        <v>49</v>
      </c>
      <c r="B20" s="1424">
        <v>0.43969999999999998</v>
      </c>
      <c r="C20" s="1397">
        <v>4.7</v>
      </c>
      <c r="D20" s="1397">
        <v>10.199999999999999</v>
      </c>
      <c r="E20" s="1402">
        <v>14.8</v>
      </c>
      <c r="F20" s="1312"/>
      <c r="G20" s="316"/>
      <c r="H20" s="316"/>
      <c r="I20" s="316"/>
      <c r="J20" s="316"/>
      <c r="K20" s="316"/>
      <c r="L20" s="316"/>
    </row>
    <row r="21" spans="1:12">
      <c r="A21" s="1426" t="s">
        <v>50</v>
      </c>
      <c r="B21" s="1424">
        <v>0.64</v>
      </c>
      <c r="C21" s="1397">
        <v>2.8</v>
      </c>
      <c r="D21" s="1397">
        <v>1</v>
      </c>
      <c r="E21" s="1402">
        <v>3.8</v>
      </c>
      <c r="F21" s="1312"/>
      <c r="G21" s="1950" t="s">
        <v>212</v>
      </c>
      <c r="H21" s="1950"/>
      <c r="I21" s="1950"/>
      <c r="J21" s="1950"/>
      <c r="K21" s="1950"/>
      <c r="L21" s="1950"/>
    </row>
    <row r="22" spans="1:12">
      <c r="A22" s="1426" t="s">
        <v>52</v>
      </c>
      <c r="B22" s="1428" t="s">
        <v>228</v>
      </c>
      <c r="C22" s="1397">
        <v>8</v>
      </c>
      <c r="D22" s="1397">
        <v>5.6</v>
      </c>
      <c r="E22" s="1402">
        <v>13.6</v>
      </c>
      <c r="F22" s="1312"/>
      <c r="G22" s="316"/>
      <c r="H22" s="316"/>
      <c r="I22" s="316"/>
      <c r="J22" s="316"/>
      <c r="K22" s="316"/>
      <c r="L22" s="316"/>
    </row>
    <row r="23" spans="1:12" ht="15.75" customHeight="1">
      <c r="A23" s="1426" t="s">
        <v>53</v>
      </c>
      <c r="B23" s="1428" t="s">
        <v>229</v>
      </c>
      <c r="C23" s="1397">
        <v>50.3</v>
      </c>
      <c r="D23" s="1397">
        <v>77.099999999999994</v>
      </c>
      <c r="E23" s="1402">
        <v>127.4</v>
      </c>
      <c r="F23" s="1312"/>
      <c r="G23" s="1346" t="s">
        <v>83</v>
      </c>
      <c r="H23" s="1347" t="s">
        <v>288</v>
      </c>
      <c r="I23" s="1347" t="s">
        <v>85</v>
      </c>
      <c r="J23" s="1347" t="s">
        <v>86</v>
      </c>
      <c r="K23" s="1347" t="s">
        <v>11</v>
      </c>
      <c r="L23" s="1435" t="s">
        <v>12</v>
      </c>
    </row>
    <row r="24" spans="1:12">
      <c r="A24" s="1426" t="s">
        <v>231</v>
      </c>
      <c r="B24" s="1428" t="s">
        <v>230</v>
      </c>
      <c r="C24" s="1397">
        <v>7.1</v>
      </c>
      <c r="D24" s="1397">
        <v>21.1</v>
      </c>
      <c r="E24" s="1402">
        <v>28.2</v>
      </c>
      <c r="F24" s="1312"/>
      <c r="G24" s="1440" t="s">
        <v>88</v>
      </c>
      <c r="H24" s="1345"/>
      <c r="I24" s="1382" t="s">
        <v>89</v>
      </c>
      <c r="J24" s="1432">
        <v>1.2020050222222223</v>
      </c>
      <c r="K24" s="1432">
        <v>0.3089476111111113</v>
      </c>
      <c r="L24" s="1404">
        <f t="shared" ref="L24:L37" si="2">J24+K24</f>
        <v>1.5109526333333336</v>
      </c>
    </row>
    <row r="25" spans="1:12">
      <c r="A25" s="1426" t="s">
        <v>57</v>
      </c>
      <c r="B25" s="1425">
        <v>0.33279999999999998</v>
      </c>
      <c r="C25" s="1397">
        <v>34.799999999999997</v>
      </c>
      <c r="D25" s="1397">
        <v>0</v>
      </c>
      <c r="E25" s="1402">
        <v>34.799999999999997</v>
      </c>
      <c r="F25" s="1312"/>
      <c r="G25" s="1440" t="s">
        <v>98</v>
      </c>
      <c r="H25" s="1345"/>
      <c r="I25" s="1382">
        <v>0.27500000000000002</v>
      </c>
      <c r="J25" s="1432">
        <v>8.1940285666666632</v>
      </c>
      <c r="K25" s="1432">
        <v>0.117020122222222</v>
      </c>
      <c r="L25" s="1364">
        <f t="shared" si="2"/>
        <v>8.311048688888885</v>
      </c>
    </row>
    <row r="26" spans="1:12">
      <c r="A26" s="1426" t="s">
        <v>58</v>
      </c>
      <c r="B26" s="1425">
        <v>0.3679</v>
      </c>
      <c r="C26" s="1397">
        <v>0</v>
      </c>
      <c r="D26" s="1397">
        <v>0</v>
      </c>
      <c r="E26" s="1402">
        <v>0</v>
      </c>
      <c r="F26" s="1312"/>
      <c r="G26" s="1440" t="s">
        <v>100</v>
      </c>
      <c r="H26" s="1345"/>
      <c r="I26" s="1351">
        <v>0.46</v>
      </c>
      <c r="J26" s="1432">
        <v>18.336540522222272</v>
      </c>
      <c r="K26" s="1432">
        <v>1.8816583444444399</v>
      </c>
      <c r="L26" s="1364">
        <f t="shared" si="2"/>
        <v>20.218198866666711</v>
      </c>
    </row>
    <row r="27" spans="1:12">
      <c r="A27" s="1426" t="s">
        <v>59</v>
      </c>
      <c r="B27" s="1428" t="s">
        <v>232</v>
      </c>
      <c r="C27" s="1397">
        <v>12.6</v>
      </c>
      <c r="D27" s="1397">
        <v>7.4</v>
      </c>
      <c r="E27" s="1402">
        <v>20</v>
      </c>
      <c r="F27" s="1312"/>
      <c r="G27" s="1440" t="s">
        <v>289</v>
      </c>
      <c r="H27" s="1345"/>
      <c r="I27" s="1383" t="s">
        <v>89</v>
      </c>
      <c r="J27" s="1432">
        <v>-8.298E-4</v>
      </c>
      <c r="K27" s="1432">
        <v>-3.7873E-3</v>
      </c>
      <c r="L27" s="1364">
        <f t="shared" si="2"/>
        <v>-4.6170999999999999E-3</v>
      </c>
    </row>
    <row r="28" spans="1:12">
      <c r="A28" s="1426" t="s">
        <v>64</v>
      </c>
      <c r="B28" s="1425">
        <v>0.41499999999999998</v>
      </c>
      <c r="C28" s="1397">
        <v>8.8000000000000007</v>
      </c>
      <c r="D28" s="1397">
        <v>0.9</v>
      </c>
      <c r="E28" s="1402">
        <v>9.6999999999999993</v>
      </c>
      <c r="F28" s="1312"/>
      <c r="G28" s="1440" t="s">
        <v>102</v>
      </c>
      <c r="H28" s="1345"/>
      <c r="I28" s="1383">
        <v>0.12</v>
      </c>
      <c r="J28" s="1432">
        <v>0.49889756666666668</v>
      </c>
      <c r="K28" s="1432">
        <v>3.7299222222222199E-3</v>
      </c>
      <c r="L28" s="1364">
        <f t="shared" si="2"/>
        <v>0.50262748888888886</v>
      </c>
    </row>
    <row r="29" spans="1:12">
      <c r="A29" s="1426" t="s">
        <v>65</v>
      </c>
      <c r="B29" s="1425">
        <v>0.59099999999999997</v>
      </c>
      <c r="C29" s="1397">
        <v>10.4</v>
      </c>
      <c r="D29" s="1397">
        <v>0</v>
      </c>
      <c r="E29" s="1402">
        <v>10.4</v>
      </c>
      <c r="F29" s="1312"/>
      <c r="G29" s="1440" t="s">
        <v>104</v>
      </c>
      <c r="H29" s="1345"/>
      <c r="I29" s="1351">
        <v>0.25</v>
      </c>
      <c r="J29" s="1432">
        <v>11.16266229999999</v>
      </c>
      <c r="K29" s="1432">
        <v>0.11441777777777799</v>
      </c>
      <c r="L29" s="1364">
        <f t="shared" si="2"/>
        <v>11.277080077777768</v>
      </c>
    </row>
    <row r="30" spans="1:12">
      <c r="A30" s="1426" t="s">
        <v>66</v>
      </c>
      <c r="B30" s="1424">
        <v>0.30580000000000002</v>
      </c>
      <c r="C30" s="1397">
        <v>7.1</v>
      </c>
      <c r="D30" s="1397">
        <v>206.4</v>
      </c>
      <c r="E30" s="1402">
        <v>213.4</v>
      </c>
      <c r="F30" s="1312"/>
      <c r="G30" s="1440" t="s">
        <v>106</v>
      </c>
      <c r="H30" s="1345"/>
      <c r="I30" s="1383">
        <v>0.5</v>
      </c>
      <c r="J30" s="1432">
        <v>16.678837955555512</v>
      </c>
      <c r="K30" s="1432">
        <v>0.13344473333333301</v>
      </c>
      <c r="L30" s="1364">
        <f t="shared" si="2"/>
        <v>16.812282688888846</v>
      </c>
    </row>
    <row r="31" spans="1:12">
      <c r="A31" s="1426" t="s">
        <v>67</v>
      </c>
      <c r="B31" s="1424">
        <v>0.30580000000000002</v>
      </c>
      <c r="C31" s="1397">
        <v>20.8</v>
      </c>
      <c r="D31" s="1397">
        <v>0</v>
      </c>
      <c r="E31" s="1402">
        <v>20.8</v>
      </c>
      <c r="F31" s="1312"/>
      <c r="G31" s="1440" t="s">
        <v>156</v>
      </c>
      <c r="H31" s="1345"/>
      <c r="I31" s="1383" t="s">
        <v>89</v>
      </c>
      <c r="J31" s="1432">
        <v>23.850031733333353</v>
      </c>
      <c r="K31" s="1432">
        <v>196.13232462222248</v>
      </c>
      <c r="L31" s="1364">
        <f t="shared" si="2"/>
        <v>219.98235635555585</v>
      </c>
    </row>
    <row r="32" spans="1:12">
      <c r="A32" s="1426" t="s">
        <v>69</v>
      </c>
      <c r="B32" s="1424">
        <v>0.58840000000000003</v>
      </c>
      <c r="C32" s="1397">
        <v>14.2</v>
      </c>
      <c r="D32" s="1397">
        <v>30.6</v>
      </c>
      <c r="E32" s="1402">
        <v>44.8</v>
      </c>
      <c r="F32" s="1312"/>
      <c r="G32" s="1440" t="s">
        <v>290</v>
      </c>
      <c r="H32" s="1345"/>
      <c r="I32" s="1383" t="s">
        <v>291</v>
      </c>
      <c r="J32" s="1432">
        <v>0</v>
      </c>
      <c r="K32" s="1432">
        <v>0</v>
      </c>
      <c r="L32" s="1364">
        <f t="shared" si="2"/>
        <v>0</v>
      </c>
    </row>
    <row r="33" spans="1:12">
      <c r="A33" s="1426" t="s">
        <v>73</v>
      </c>
      <c r="B33" s="1425">
        <v>0.66779999999999995</v>
      </c>
      <c r="C33" s="1397">
        <v>0.6</v>
      </c>
      <c r="D33" s="1397">
        <v>5.7</v>
      </c>
      <c r="E33" s="1402">
        <v>6.3</v>
      </c>
      <c r="F33" s="1312"/>
      <c r="G33" s="1440" t="s">
        <v>117</v>
      </c>
      <c r="H33" s="1345"/>
      <c r="I33" s="1383">
        <v>0.215</v>
      </c>
      <c r="J33" s="1432">
        <v>16.277220333333322</v>
      </c>
      <c r="K33" s="1432">
        <v>0.35743305555555599</v>
      </c>
      <c r="L33" s="1364">
        <f t="shared" si="2"/>
        <v>16.634653388888879</v>
      </c>
    </row>
    <row r="34" spans="1:12">
      <c r="A34" s="1426" t="s">
        <v>274</v>
      </c>
      <c r="B34" s="1424">
        <v>0.18</v>
      </c>
      <c r="C34" s="1397">
        <v>0</v>
      </c>
      <c r="D34" s="1397">
        <v>0</v>
      </c>
      <c r="E34" s="1402">
        <v>0.1</v>
      </c>
      <c r="F34" s="1312"/>
      <c r="G34" s="1440" t="s">
        <v>119</v>
      </c>
      <c r="H34" s="1345"/>
      <c r="I34" s="1383">
        <v>0.25</v>
      </c>
      <c r="J34" s="1432">
        <v>6.4864947111111064</v>
      </c>
      <c r="K34" s="1432">
        <v>0.341050844444444</v>
      </c>
      <c r="L34" s="1364">
        <f t="shared" si="2"/>
        <v>6.8275455555555506</v>
      </c>
    </row>
    <row r="35" spans="1:12">
      <c r="A35" s="1426" t="s">
        <v>74</v>
      </c>
      <c r="B35" s="1425">
        <v>0.41499999999999998</v>
      </c>
      <c r="C35" s="1397">
        <v>9.4</v>
      </c>
      <c r="D35" s="1397">
        <v>0</v>
      </c>
      <c r="E35" s="1402">
        <v>9.4</v>
      </c>
      <c r="F35" s="1312"/>
      <c r="G35" s="1440" t="s">
        <v>121</v>
      </c>
      <c r="H35" s="1345"/>
      <c r="I35" s="1383">
        <v>0.25</v>
      </c>
      <c r="J35" s="1432">
        <v>22.500103633333371</v>
      </c>
      <c r="K35" s="1432">
        <v>3.1499489333333299</v>
      </c>
      <c r="L35" s="1364">
        <f t="shared" si="2"/>
        <v>25.650052566666702</v>
      </c>
    </row>
    <row r="36" spans="1:12">
      <c r="A36" s="1426" t="s">
        <v>75</v>
      </c>
      <c r="B36" s="1424">
        <v>0.53200000000000003</v>
      </c>
      <c r="C36" s="1397">
        <v>20.100000000000001</v>
      </c>
      <c r="D36" s="1397">
        <v>50.2</v>
      </c>
      <c r="E36" s="1402">
        <v>70.3</v>
      </c>
      <c r="F36" s="1312"/>
      <c r="G36" s="1441" t="s">
        <v>123</v>
      </c>
      <c r="H36" s="1349"/>
      <c r="I36" s="1385">
        <v>1</v>
      </c>
      <c r="J36" s="1432">
        <v>1.3466977444444455</v>
      </c>
      <c r="K36" s="1432">
        <v>0.176627877777778</v>
      </c>
      <c r="L36" s="1434">
        <f t="shared" si="2"/>
        <v>1.5233256222222233</v>
      </c>
    </row>
    <row r="37" spans="1:12">
      <c r="A37" s="1426" t="s">
        <v>76</v>
      </c>
      <c r="B37" s="1425">
        <v>0.34570000000000001</v>
      </c>
      <c r="C37" s="1397">
        <v>15.4</v>
      </c>
      <c r="D37" s="1397">
        <v>39</v>
      </c>
      <c r="E37" s="1402">
        <v>54.4</v>
      </c>
      <c r="F37" s="1312"/>
      <c r="G37" s="1376" t="s">
        <v>158</v>
      </c>
      <c r="H37" s="1377"/>
      <c r="I37" s="1377"/>
      <c r="J37" s="1406">
        <f>SUM(J24:J36)</f>
        <v>126.5326902888889</v>
      </c>
      <c r="K37" s="1407">
        <f>SUM(K24:K36)</f>
        <v>202.71281654444471</v>
      </c>
      <c r="L37" s="1406">
        <f t="shared" si="2"/>
        <v>329.24550683333359</v>
      </c>
    </row>
    <row r="38" spans="1:12">
      <c r="A38" s="1725" t="s">
        <v>292</v>
      </c>
      <c r="B38" s="2131"/>
      <c r="C38" s="2127">
        <v>583</v>
      </c>
      <c r="D38" s="2127">
        <v>711</v>
      </c>
      <c r="E38" s="2128">
        <v>1294</v>
      </c>
      <c r="F38" s="1312"/>
      <c r="G38" s="1312"/>
      <c r="H38" s="640"/>
      <c r="I38" s="316"/>
      <c r="J38" s="316"/>
      <c r="K38" s="316"/>
      <c r="L38" s="316"/>
    </row>
    <row r="39" spans="1:12">
      <c r="A39" s="1312"/>
      <c r="B39" s="1312"/>
      <c r="C39" s="1312"/>
      <c r="D39" s="1312"/>
      <c r="E39" s="1312"/>
      <c r="F39" s="1312"/>
      <c r="G39" s="1312"/>
      <c r="H39" s="640"/>
      <c r="I39" s="316"/>
      <c r="J39" s="316"/>
      <c r="K39" s="316"/>
      <c r="L39" s="316"/>
    </row>
    <row r="40" spans="1:12">
      <c r="A40" s="1319" t="s">
        <v>235</v>
      </c>
      <c r="B40" s="1220"/>
      <c r="C40" s="1220"/>
      <c r="D40" s="1220"/>
      <c r="E40" s="1220"/>
      <c r="F40" s="1312"/>
      <c r="G40" s="1312"/>
      <c r="H40" s="1273"/>
      <c r="I40" s="316"/>
      <c r="J40" s="316"/>
      <c r="K40" s="316"/>
      <c r="L40" s="316"/>
    </row>
    <row r="41" spans="1:12">
      <c r="A41" s="1319" t="s">
        <v>236</v>
      </c>
      <c r="B41" s="1272"/>
      <c r="C41" s="1274"/>
      <c r="D41" s="1274"/>
      <c r="E41" s="1274"/>
      <c r="F41" s="1274"/>
      <c r="G41" s="1275"/>
      <c r="H41" s="1275"/>
      <c r="I41" s="316"/>
      <c r="J41" s="316"/>
      <c r="K41" s="316"/>
      <c r="L41" s="316"/>
    </row>
    <row r="42" spans="1:12">
      <c r="A42" s="1319" t="s">
        <v>237</v>
      </c>
      <c r="B42" s="1272"/>
      <c r="C42" s="1274"/>
      <c r="D42" s="1274"/>
      <c r="E42" s="1274"/>
      <c r="F42" s="1274"/>
      <c r="G42" s="1275"/>
      <c r="H42" s="1275"/>
      <c r="I42" s="316"/>
      <c r="J42" s="316"/>
      <c r="K42" s="316"/>
      <c r="L42" s="316"/>
    </row>
    <row r="43" spans="1:12">
      <c r="A43" s="1958" t="s">
        <v>238</v>
      </c>
      <c r="B43" s="1958"/>
      <c r="C43" s="1958"/>
      <c r="D43" s="1958"/>
      <c r="E43" s="1958"/>
      <c r="F43" s="1958"/>
      <c r="G43" s="1958"/>
      <c r="H43" s="1958"/>
      <c r="I43" s="316"/>
      <c r="J43" s="316"/>
      <c r="K43" s="316"/>
      <c r="L43" s="316"/>
    </row>
    <row r="44" spans="1:12">
      <c r="A44" s="1319" t="s">
        <v>280</v>
      </c>
      <c r="B44" s="1319"/>
      <c r="C44" s="1319"/>
      <c r="D44" s="1319"/>
      <c r="E44" s="1319"/>
      <c r="F44" s="1320"/>
      <c r="G44" s="1320"/>
      <c r="H44" s="1320"/>
      <c r="I44" s="316"/>
      <c r="J44" s="316"/>
      <c r="K44" s="316"/>
      <c r="L44" s="316"/>
    </row>
    <row r="45" spans="1:12">
      <c r="A45" s="1319" t="s">
        <v>281</v>
      </c>
      <c r="B45" s="1319"/>
      <c r="C45" s="1319"/>
      <c r="D45" s="1321"/>
      <c r="E45" s="1274"/>
      <c r="F45" s="1274"/>
      <c r="G45" s="1275"/>
      <c r="H45" s="1275"/>
      <c r="I45" s="316"/>
      <c r="J45" s="316"/>
      <c r="K45" s="316"/>
      <c r="L45" s="316"/>
    </row>
    <row r="46" spans="1:12">
      <c r="A46" s="1319" t="s">
        <v>282</v>
      </c>
      <c r="B46" s="1319"/>
      <c r="C46" s="1319"/>
      <c r="D46" s="1321"/>
      <c r="E46" s="1274"/>
      <c r="F46" s="1274"/>
      <c r="G46" s="1275"/>
      <c r="H46" s="1275"/>
      <c r="I46" s="316"/>
      <c r="J46" s="316"/>
      <c r="K46" s="316"/>
      <c r="L46" s="316"/>
    </row>
    <row r="47" spans="1:12">
      <c r="A47" s="1319" t="s">
        <v>298</v>
      </c>
      <c r="B47" s="1319"/>
      <c r="C47" s="1319"/>
      <c r="D47" s="1321"/>
      <c r="E47" s="1274"/>
      <c r="F47" s="1274"/>
      <c r="G47" s="1275"/>
      <c r="H47" s="1275"/>
      <c r="I47" s="316"/>
      <c r="J47" s="316"/>
      <c r="K47" s="316"/>
      <c r="L47" s="316"/>
    </row>
    <row r="50" spans="1:15">
      <c r="A50" s="1330" t="s">
        <v>261</v>
      </c>
      <c r="B50" s="1331"/>
      <c r="C50" s="1331"/>
      <c r="D50" s="1331"/>
      <c r="E50" s="1331"/>
      <c r="F50" s="1331"/>
      <c r="G50" s="316"/>
      <c r="H50" s="316"/>
      <c r="I50" s="316"/>
      <c r="J50" s="1335"/>
      <c r="K50" s="1335"/>
      <c r="L50" s="1335"/>
      <c r="M50" s="1380"/>
      <c r="N50" s="1341"/>
      <c r="O50" s="1341"/>
    </row>
    <row r="51" spans="1:15" ht="30" customHeight="1">
      <c r="A51" s="1346" t="s">
        <v>81</v>
      </c>
      <c r="B51" s="1347"/>
      <c r="C51" s="1347"/>
      <c r="D51" s="1347" t="s">
        <v>82</v>
      </c>
      <c r="E51" s="1347"/>
      <c r="F51" s="1348"/>
      <c r="G51" s="316"/>
      <c r="H51" s="316"/>
      <c r="I51" s="316"/>
      <c r="J51" s="532"/>
      <c r="K51" s="532"/>
      <c r="L51" s="1336"/>
      <c r="M51" s="1952"/>
      <c r="N51" s="1952"/>
      <c r="O51" s="1952"/>
    </row>
    <row r="52" spans="1:15" ht="22.5" customHeight="1">
      <c r="A52" s="1360" t="s">
        <v>83</v>
      </c>
      <c r="B52" s="1388" t="s">
        <v>87</v>
      </c>
      <c r="C52" s="1388" t="s">
        <v>85</v>
      </c>
      <c r="D52" s="1388" t="s">
        <v>86</v>
      </c>
      <c r="E52" s="1388" t="s">
        <v>11</v>
      </c>
      <c r="F52" s="1361" t="s">
        <v>12</v>
      </c>
      <c r="G52" s="316"/>
      <c r="H52" s="316"/>
      <c r="I52" s="316"/>
      <c r="J52" s="316"/>
      <c r="K52" s="316"/>
      <c r="L52" s="316"/>
      <c r="M52" s="1341"/>
      <c r="N52" s="1341"/>
      <c r="O52" s="1341"/>
    </row>
    <row r="53" spans="1:15">
      <c r="A53" s="532" t="s">
        <v>166</v>
      </c>
      <c r="B53" s="316" t="s">
        <v>91</v>
      </c>
      <c r="C53" s="623">
        <v>7.2700000000000001E-2</v>
      </c>
      <c r="D53" s="705">
        <v>31.5</v>
      </c>
      <c r="E53" s="707">
        <v>0</v>
      </c>
      <c r="F53" s="1429">
        <f>D53+E53</f>
        <v>31.5</v>
      </c>
      <c r="G53" s="316"/>
      <c r="H53" s="316"/>
      <c r="I53" s="316"/>
      <c r="J53" s="316"/>
      <c r="K53" s="316"/>
      <c r="L53" s="316"/>
      <c r="M53" s="1341"/>
      <c r="N53" s="1341"/>
      <c r="O53" s="1341"/>
    </row>
    <row r="54" spans="1:15">
      <c r="A54" s="532" t="s">
        <v>167</v>
      </c>
      <c r="B54" s="316" t="s">
        <v>94</v>
      </c>
      <c r="C54" s="623">
        <v>0.2021</v>
      </c>
      <c r="D54" s="705">
        <v>22.9</v>
      </c>
      <c r="E54" s="707">
        <v>0</v>
      </c>
      <c r="F54" s="1429">
        <f t="shared" ref="F54:F83" si="3">D54+E54</f>
        <v>22.9</v>
      </c>
      <c r="G54" s="316"/>
      <c r="H54" s="316"/>
      <c r="I54" s="316"/>
      <c r="J54" s="316"/>
      <c r="K54" s="316"/>
      <c r="L54" s="316"/>
      <c r="M54" s="1341"/>
      <c r="N54" s="1341"/>
      <c r="O54" s="1341"/>
    </row>
    <row r="55" spans="1:15">
      <c r="A55" s="544" t="s">
        <v>96</v>
      </c>
      <c r="B55" s="316" t="s">
        <v>97</v>
      </c>
      <c r="C55" s="749">
        <v>0.12</v>
      </c>
      <c r="D55" s="825">
        <v>17.3</v>
      </c>
      <c r="E55" s="825">
        <v>0</v>
      </c>
      <c r="F55" s="1430">
        <f t="shared" si="3"/>
        <v>17.3</v>
      </c>
      <c r="G55" s="316"/>
      <c r="H55" s="316"/>
      <c r="I55" s="316"/>
      <c r="J55" s="316"/>
      <c r="K55" s="316"/>
      <c r="L55" s="316"/>
      <c r="M55" s="1341"/>
      <c r="N55" s="1341"/>
      <c r="O55" s="1341"/>
    </row>
    <row r="56" spans="1:15">
      <c r="A56" s="753" t="s">
        <v>99</v>
      </c>
      <c r="B56" s="753" t="s">
        <v>97</v>
      </c>
      <c r="C56" s="704">
        <v>0.12</v>
      </c>
      <c r="D56" s="705">
        <v>4.1326409891304348</v>
      </c>
      <c r="E56" s="705">
        <v>0</v>
      </c>
      <c r="F56" s="1429">
        <f t="shared" si="3"/>
        <v>4.1326409891304348</v>
      </c>
      <c r="G56" s="316"/>
      <c r="H56" s="316"/>
      <c r="I56" s="316"/>
      <c r="J56" s="316"/>
      <c r="K56" s="316"/>
      <c r="L56" s="316"/>
      <c r="M56" s="1341"/>
      <c r="N56" s="1341"/>
      <c r="O56" s="1341"/>
    </row>
    <row r="57" spans="1:15">
      <c r="A57" s="753" t="s">
        <v>101</v>
      </c>
      <c r="B57" s="753" t="s">
        <v>97</v>
      </c>
      <c r="C57" s="704">
        <v>0.12</v>
      </c>
      <c r="D57" s="705">
        <v>7</v>
      </c>
      <c r="E57" s="705">
        <v>0</v>
      </c>
      <c r="F57" s="1429">
        <f t="shared" si="3"/>
        <v>7</v>
      </c>
      <c r="G57" s="316"/>
      <c r="H57" s="316"/>
      <c r="I57" s="316"/>
      <c r="J57" s="316"/>
      <c r="K57" s="316"/>
      <c r="L57" s="316"/>
      <c r="M57" s="1341"/>
      <c r="N57" s="1341"/>
      <c r="O57" s="1341"/>
    </row>
    <row r="58" spans="1:15">
      <c r="A58" s="753" t="s">
        <v>103</v>
      </c>
      <c r="B58" s="753" t="s">
        <v>97</v>
      </c>
      <c r="C58" s="704">
        <v>0.12</v>
      </c>
      <c r="D58" s="705">
        <v>2.5</v>
      </c>
      <c r="E58" s="705">
        <v>0</v>
      </c>
      <c r="F58" s="1429">
        <f t="shared" si="3"/>
        <v>2.5</v>
      </c>
      <c r="G58" s="316"/>
      <c r="H58" s="316"/>
      <c r="I58" s="316"/>
      <c r="J58" s="316"/>
      <c r="K58" s="316"/>
      <c r="L58" s="316"/>
      <c r="M58" s="1341"/>
      <c r="N58" s="1341"/>
      <c r="O58" s="1341"/>
    </row>
    <row r="59" spans="1:15">
      <c r="A59" s="753" t="s">
        <v>105</v>
      </c>
      <c r="B59" s="753" t="s">
        <v>97</v>
      </c>
      <c r="C59" s="704">
        <v>0.12</v>
      </c>
      <c r="D59" s="705">
        <v>3.7075214565217389</v>
      </c>
      <c r="E59" s="705">
        <v>0</v>
      </c>
      <c r="F59" s="1429">
        <f t="shared" si="3"/>
        <v>3.7075214565217389</v>
      </c>
      <c r="G59" s="316"/>
      <c r="H59" s="316"/>
      <c r="I59" s="316"/>
      <c r="J59" s="316"/>
      <c r="K59" s="316"/>
      <c r="L59" s="316"/>
      <c r="M59" s="1341"/>
      <c r="N59" s="1341"/>
      <c r="O59" s="1341"/>
    </row>
    <row r="60" spans="1:15">
      <c r="A60" s="544" t="s">
        <v>107</v>
      </c>
      <c r="B60" s="316" t="s">
        <v>97</v>
      </c>
      <c r="C60" s="749">
        <v>0.2215</v>
      </c>
      <c r="D60" s="1431">
        <v>85.6</v>
      </c>
      <c r="E60" s="1431">
        <v>0</v>
      </c>
      <c r="F60" s="1431">
        <f t="shared" si="3"/>
        <v>85.6</v>
      </c>
      <c r="G60" s="316"/>
      <c r="H60" s="316"/>
      <c r="I60" s="316"/>
      <c r="J60" s="316"/>
      <c r="K60" s="316"/>
      <c r="L60" s="316"/>
      <c r="M60" s="1341"/>
      <c r="N60" s="1341"/>
      <c r="O60" s="1341"/>
    </row>
    <row r="61" spans="1:15">
      <c r="A61" s="753" t="s">
        <v>109</v>
      </c>
      <c r="B61" s="753" t="s">
        <v>97</v>
      </c>
      <c r="C61" s="623">
        <v>0.2215</v>
      </c>
      <c r="D61" s="705">
        <v>21.202442855555599</v>
      </c>
      <c r="E61" s="705">
        <v>0</v>
      </c>
      <c r="F61" s="1429">
        <f t="shared" si="3"/>
        <v>21.202442855555599</v>
      </c>
      <c r="G61" s="316"/>
      <c r="H61" s="316"/>
      <c r="I61" s="316"/>
      <c r="J61" s="316"/>
      <c r="K61" s="316"/>
      <c r="L61" s="316"/>
      <c r="M61" s="316"/>
      <c r="N61" s="316"/>
      <c r="O61" s="316"/>
    </row>
    <row r="62" spans="1:15">
      <c r="A62" s="753" t="s">
        <v>111</v>
      </c>
      <c r="B62" s="753" t="s">
        <v>97</v>
      </c>
      <c r="C62" s="623">
        <v>0.2215</v>
      </c>
      <c r="D62" s="705">
        <v>25.8408647222222</v>
      </c>
      <c r="E62" s="705">
        <v>0</v>
      </c>
      <c r="F62" s="1429">
        <f t="shared" si="3"/>
        <v>25.8408647222222</v>
      </c>
      <c r="G62" s="316"/>
      <c r="H62" s="316"/>
      <c r="I62" s="316"/>
      <c r="J62" s="316"/>
      <c r="K62" s="316"/>
      <c r="L62" s="316"/>
      <c r="M62" s="316"/>
      <c r="N62" s="316"/>
      <c r="O62" s="316"/>
    </row>
    <row r="63" spans="1:15">
      <c r="A63" s="753" t="s">
        <v>113</v>
      </c>
      <c r="B63" s="753" t="s">
        <v>97</v>
      </c>
      <c r="C63" s="623">
        <v>0.2215</v>
      </c>
      <c r="D63" s="705">
        <v>13.0960323555556</v>
      </c>
      <c r="E63" s="705">
        <v>0</v>
      </c>
      <c r="F63" s="1364">
        <f t="shared" si="3"/>
        <v>13.0960323555556</v>
      </c>
      <c r="G63" s="316"/>
      <c r="H63" s="316"/>
      <c r="I63" s="316"/>
      <c r="J63" s="316"/>
      <c r="K63" s="316"/>
      <c r="L63" s="316"/>
      <c r="M63" s="316"/>
      <c r="N63" s="316"/>
      <c r="O63" s="316"/>
    </row>
    <row r="64" spans="1:15">
      <c r="A64" s="753" t="s">
        <v>116</v>
      </c>
      <c r="B64" s="753" t="s">
        <v>97</v>
      </c>
      <c r="C64" s="623">
        <v>0.2215</v>
      </c>
      <c r="D64" s="705">
        <v>18.3357319666667</v>
      </c>
      <c r="E64" s="705">
        <v>0</v>
      </c>
      <c r="F64" s="1364">
        <f t="shared" si="3"/>
        <v>18.3357319666667</v>
      </c>
      <c r="G64" s="316"/>
      <c r="H64" s="316"/>
      <c r="I64" s="316"/>
      <c r="J64" s="316"/>
      <c r="K64" s="316"/>
      <c r="L64" s="316"/>
      <c r="M64" s="316"/>
      <c r="N64" s="316"/>
      <c r="O64" s="316"/>
    </row>
    <row r="65" spans="1:6">
      <c r="A65" s="753" t="s">
        <v>118</v>
      </c>
      <c r="B65" s="753" t="s">
        <v>97</v>
      </c>
      <c r="C65" s="623">
        <v>0.2215</v>
      </c>
      <c r="D65" s="705">
        <v>7.1577661333333298</v>
      </c>
      <c r="E65" s="705">
        <v>0</v>
      </c>
      <c r="F65" s="1364">
        <f t="shared" si="3"/>
        <v>7.1577661333333298</v>
      </c>
    </row>
    <row r="66" spans="1:6">
      <c r="A66" s="532" t="s">
        <v>120</v>
      </c>
      <c r="B66" s="316" t="s">
        <v>97</v>
      </c>
      <c r="C66" s="749">
        <v>0.1333</v>
      </c>
      <c r="D66" s="825">
        <v>8</v>
      </c>
      <c r="E66" s="470">
        <v>0</v>
      </c>
      <c r="F66" s="1421">
        <f t="shared" si="3"/>
        <v>8</v>
      </c>
    </row>
    <row r="67" spans="1:6">
      <c r="A67" s="1363" t="s">
        <v>124</v>
      </c>
      <c r="B67" s="316" t="s">
        <v>125</v>
      </c>
      <c r="C67" s="624">
        <v>0.3</v>
      </c>
      <c r="D67" s="739">
        <v>6.3982196333333299</v>
      </c>
      <c r="E67" s="739">
        <v>1.23802035555556</v>
      </c>
      <c r="F67" s="1364">
        <f t="shared" si="3"/>
        <v>7.6362399888888897</v>
      </c>
    </row>
    <row r="68" spans="1:6">
      <c r="A68" s="1363" t="s">
        <v>265</v>
      </c>
      <c r="B68" s="316" t="s">
        <v>130</v>
      </c>
      <c r="C68" s="624">
        <v>0.65700000000000003</v>
      </c>
      <c r="D68" s="739">
        <v>0.395317822222222</v>
      </c>
      <c r="E68" s="739">
        <v>0</v>
      </c>
      <c r="F68" s="1364">
        <f t="shared" si="3"/>
        <v>0.395317822222222</v>
      </c>
    </row>
    <row r="69" spans="1:6">
      <c r="A69" s="1363" t="s">
        <v>266</v>
      </c>
      <c r="B69" s="316" t="s">
        <v>247</v>
      </c>
      <c r="C69" s="1420">
        <v>0.36499999999999999</v>
      </c>
      <c r="D69" s="760">
        <v>0</v>
      </c>
      <c r="E69" s="739">
        <v>9.6423548333333304</v>
      </c>
      <c r="F69" s="1364">
        <f t="shared" si="3"/>
        <v>9.6423548333333304</v>
      </c>
    </row>
    <row r="70" spans="1:6">
      <c r="A70" s="1363" t="s">
        <v>132</v>
      </c>
      <c r="B70" s="316" t="s">
        <v>135</v>
      </c>
      <c r="C70" s="1420">
        <v>0.09</v>
      </c>
      <c r="D70" s="739">
        <v>11.9233102222222</v>
      </c>
      <c r="E70" s="760">
        <v>0</v>
      </c>
      <c r="F70" s="1364">
        <f t="shared" si="3"/>
        <v>11.9233102222222</v>
      </c>
    </row>
    <row r="71" spans="1:6">
      <c r="A71" s="1363" t="s">
        <v>134</v>
      </c>
      <c r="B71" s="316" t="s">
        <v>135</v>
      </c>
      <c r="C71" s="623">
        <v>0.05</v>
      </c>
      <c r="D71" s="739">
        <v>3.16586643333333</v>
      </c>
      <c r="E71" s="760">
        <v>0</v>
      </c>
      <c r="F71" s="1364">
        <f t="shared" si="3"/>
        <v>3.16586643333333</v>
      </c>
    </row>
    <row r="72" spans="1:6">
      <c r="A72" s="1363" t="s">
        <v>137</v>
      </c>
      <c r="B72" s="316" t="s">
        <v>135</v>
      </c>
      <c r="C72" s="623">
        <v>9.2600000000000002E-2</v>
      </c>
      <c r="D72" s="739">
        <v>2.8212553444444399</v>
      </c>
      <c r="E72" s="760">
        <v>0</v>
      </c>
      <c r="F72" s="1364">
        <f t="shared" si="3"/>
        <v>2.8212553444444399</v>
      </c>
    </row>
    <row r="73" spans="1:6">
      <c r="A73" s="1363" t="s">
        <v>138</v>
      </c>
      <c r="B73" s="316" t="s">
        <v>140</v>
      </c>
      <c r="C73" s="1420">
        <v>0.45900000000000002</v>
      </c>
      <c r="D73" s="739">
        <v>16.327509888888891</v>
      </c>
      <c r="E73" s="760">
        <v>0</v>
      </c>
      <c r="F73" s="1364">
        <f t="shared" si="3"/>
        <v>16.327509888888891</v>
      </c>
    </row>
    <row r="74" spans="1:6">
      <c r="A74" s="1363" t="s">
        <v>139</v>
      </c>
      <c r="B74" s="316" t="s">
        <v>140</v>
      </c>
      <c r="C74" s="623">
        <v>0.31850000000000001</v>
      </c>
      <c r="D74" s="760">
        <v>0</v>
      </c>
      <c r="E74" s="739">
        <v>35.858608955555603</v>
      </c>
      <c r="F74" s="1364">
        <f t="shared" si="3"/>
        <v>35.858608955555603</v>
      </c>
    </row>
    <row r="75" spans="1:6">
      <c r="A75" s="1363" t="s">
        <v>284</v>
      </c>
      <c r="B75" s="316" t="s">
        <v>285</v>
      </c>
      <c r="C75" s="623">
        <v>0.3</v>
      </c>
      <c r="D75" s="739">
        <v>10.114561233333299</v>
      </c>
      <c r="E75" s="760">
        <v>0</v>
      </c>
      <c r="F75" s="1364">
        <f t="shared" si="3"/>
        <v>10.114561233333299</v>
      </c>
    </row>
    <row r="76" spans="1:6">
      <c r="A76" s="1363" t="s">
        <v>294</v>
      </c>
      <c r="B76" s="316" t="s">
        <v>285</v>
      </c>
      <c r="C76" s="623">
        <v>0.49</v>
      </c>
      <c r="D76" s="739">
        <v>12.041787988888901</v>
      </c>
      <c r="E76" s="760">
        <v>0</v>
      </c>
      <c r="F76" s="1364">
        <f t="shared" si="3"/>
        <v>12.041787988888901</v>
      </c>
    </row>
    <row r="77" spans="1:6">
      <c r="A77" s="1363" t="s">
        <v>141</v>
      </c>
      <c r="B77" s="316" t="s">
        <v>130</v>
      </c>
      <c r="C77" s="1420">
        <v>0.65110000000000001</v>
      </c>
      <c r="D77" s="739">
        <v>16.047949766666701</v>
      </c>
      <c r="E77" s="739">
        <v>0</v>
      </c>
      <c r="F77" s="1364">
        <f t="shared" si="3"/>
        <v>16.047949766666701</v>
      </c>
    </row>
    <row r="78" spans="1:6">
      <c r="A78" s="1363" t="s">
        <v>142</v>
      </c>
      <c r="B78" s="316" t="s">
        <v>144</v>
      </c>
      <c r="C78" s="1420">
        <v>0.1</v>
      </c>
      <c r="D78" s="739">
        <v>6.48272174444444</v>
      </c>
      <c r="E78" s="760">
        <v>0</v>
      </c>
      <c r="F78" s="1364">
        <f t="shared" si="3"/>
        <v>6.48272174444444</v>
      </c>
    </row>
    <row r="79" spans="1:6">
      <c r="A79" s="1363" t="s">
        <v>145</v>
      </c>
      <c r="B79" s="316" t="s">
        <v>147</v>
      </c>
      <c r="C79" s="1420">
        <v>0.6</v>
      </c>
      <c r="D79" s="739">
        <v>0</v>
      </c>
      <c r="E79" s="760">
        <v>0</v>
      </c>
      <c r="F79" s="1364">
        <f t="shared" si="3"/>
        <v>0</v>
      </c>
    </row>
    <row r="80" spans="1:6">
      <c r="A80" s="1363" t="s">
        <v>146</v>
      </c>
      <c r="B80" s="316" t="s">
        <v>147</v>
      </c>
      <c r="C80" s="1420">
        <v>0.25</v>
      </c>
      <c r="D80" s="739">
        <v>31.7117865111111</v>
      </c>
      <c r="E80" s="760">
        <v>4.2136774666666703</v>
      </c>
      <c r="F80" s="1364">
        <f t="shared" si="3"/>
        <v>35.925463977777767</v>
      </c>
    </row>
    <row r="81" spans="1:6">
      <c r="A81" s="1363" t="s">
        <v>295</v>
      </c>
      <c r="B81" s="316" t="s">
        <v>285</v>
      </c>
      <c r="C81" s="1420">
        <v>0.33329999999999999</v>
      </c>
      <c r="D81" s="739">
        <v>2.5041553777777787</v>
      </c>
      <c r="E81" s="739">
        <v>0.96043326666666695</v>
      </c>
      <c r="F81" s="1364">
        <f t="shared" si="3"/>
        <v>3.4645886444444458</v>
      </c>
    </row>
    <row r="82" spans="1:6">
      <c r="A82" s="1363" t="s">
        <v>269</v>
      </c>
      <c r="B82" s="316" t="s">
        <v>135</v>
      </c>
      <c r="C82" s="623">
        <v>0.15</v>
      </c>
      <c r="D82" s="739">
        <v>0</v>
      </c>
      <c r="E82" s="760">
        <v>0</v>
      </c>
      <c r="F82" s="1364">
        <f t="shared" si="3"/>
        <v>0</v>
      </c>
    </row>
    <row r="83" spans="1:6">
      <c r="A83" s="1363" t="s">
        <v>149</v>
      </c>
      <c r="B83" s="316" t="s">
        <v>130</v>
      </c>
      <c r="C83" s="623">
        <v>0.38</v>
      </c>
      <c r="D83" s="739">
        <v>1.9257554111111099</v>
      </c>
      <c r="E83" s="739">
        <v>1.7872554111111101</v>
      </c>
      <c r="F83" s="1364">
        <f t="shared" si="3"/>
        <v>3.7130108222222198</v>
      </c>
    </row>
    <row r="84" spans="1:6">
      <c r="A84" s="1376" t="s">
        <v>261</v>
      </c>
      <c r="B84" s="1377"/>
      <c r="C84" s="1422"/>
      <c r="D84" s="1423">
        <f>SUM(D53:D83)-D55-D60</f>
        <v>287.23319785676335</v>
      </c>
      <c r="E84" s="1423">
        <f>SUM(E53:E83)-E55-E60</f>
        <v>53.700350288888949</v>
      </c>
      <c r="F84" s="1423">
        <f>SUM(F53:F83)-F55-F60</f>
        <v>340.93354814565237</v>
      </c>
    </row>
  </sheetData>
  <mergeCells count="7">
    <mergeCell ref="M51:O51"/>
    <mergeCell ref="A2:J2"/>
    <mergeCell ref="M2:O2"/>
    <mergeCell ref="C4:E4"/>
    <mergeCell ref="I4:J4"/>
    <mergeCell ref="G21:L21"/>
    <mergeCell ref="A43:H4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86E57-4712-4360-8962-6A4B33220CD8}">
  <dimension ref="A1:O84"/>
  <sheetViews>
    <sheetView workbookViewId="0">
      <selection activeCell="M18" sqref="M18"/>
    </sheetView>
  </sheetViews>
  <sheetFormatPr defaultRowHeight="12.75"/>
  <cols>
    <col min="1" max="1" width="32.7109375"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2" bestFit="1" customWidth="1"/>
    <col min="12" max="12" width="12" customWidth="1"/>
    <col min="13" max="13" width="28.42578125" customWidth="1"/>
    <col min="14" max="14" width="17.5703125" customWidth="1"/>
    <col min="15" max="15" width="27.28515625" customWidth="1"/>
  </cols>
  <sheetData>
    <row r="1" spans="1:15">
      <c r="A1" s="653" t="s">
        <v>299</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2.5">
      <c r="A4" s="2079" t="s">
        <v>2</v>
      </c>
      <c r="B4" s="2053" t="s">
        <v>3</v>
      </c>
      <c r="C4" s="2080" t="s">
        <v>191</v>
      </c>
      <c r="D4" s="2080"/>
      <c r="E4" s="2081"/>
      <c r="F4" s="1312"/>
      <c r="G4" s="2079" t="s">
        <v>5</v>
      </c>
      <c r="H4" s="2053" t="s">
        <v>3</v>
      </c>
      <c r="I4" s="2094" t="s">
        <v>6</v>
      </c>
      <c r="J4" s="2094"/>
      <c r="K4" s="2053"/>
      <c r="L4" s="316"/>
      <c r="M4" s="1342" t="s">
        <v>192</v>
      </c>
      <c r="N4" s="1343" t="s">
        <v>193</v>
      </c>
      <c r="O4" s="1344" t="s">
        <v>194</v>
      </c>
    </row>
    <row r="5" spans="1:15">
      <c r="A5" s="1332" t="s">
        <v>7</v>
      </c>
      <c r="B5" s="1388"/>
      <c r="C5" s="1271" t="s">
        <v>8</v>
      </c>
      <c r="D5" s="1271" t="s">
        <v>9</v>
      </c>
      <c r="E5" s="1333" t="s">
        <v>10</v>
      </c>
      <c r="F5" s="1312"/>
      <c r="G5" s="1332" t="s">
        <v>7</v>
      </c>
      <c r="H5" s="1388"/>
      <c r="I5" s="1271" t="s">
        <v>8</v>
      </c>
      <c r="J5" s="1314" t="s">
        <v>11</v>
      </c>
      <c r="K5" s="1388" t="s">
        <v>12</v>
      </c>
      <c r="L5" s="316"/>
      <c r="M5" s="1410" t="s">
        <v>195</v>
      </c>
      <c r="N5" s="1411">
        <v>0.4</v>
      </c>
      <c r="O5" s="1412">
        <v>135</v>
      </c>
    </row>
    <row r="6" spans="1:15" ht="12.75" customHeight="1">
      <c r="A6" s="1436" t="s">
        <v>13</v>
      </c>
      <c r="B6" s="287">
        <v>0.51</v>
      </c>
      <c r="C6" s="1437">
        <v>0.8873498369565217</v>
      </c>
      <c r="D6" s="1437">
        <v>78.176248423913052</v>
      </c>
      <c r="E6" s="1315">
        <f>SUM(C6:D6)</f>
        <v>79.063598260869568</v>
      </c>
      <c r="F6" s="1312"/>
      <c r="G6" s="638" t="s">
        <v>272</v>
      </c>
      <c r="H6" s="287">
        <v>7.5999999999999998E-2</v>
      </c>
      <c r="I6" s="1316">
        <v>9.963701847826087</v>
      </c>
      <c r="J6" s="636">
        <v>1.5978171739130433</v>
      </c>
      <c r="K6" s="1316">
        <f>SUM(I6:J6)</f>
        <v>11.56151902173913</v>
      </c>
      <c r="L6" s="1316"/>
      <c r="M6" s="1410" t="s">
        <v>196</v>
      </c>
      <c r="N6" s="1411">
        <v>0.35</v>
      </c>
      <c r="O6" s="1412">
        <v>182</v>
      </c>
    </row>
    <row r="7" spans="1:15">
      <c r="A7" s="1438" t="s">
        <v>15</v>
      </c>
      <c r="B7" s="1318">
        <v>0.53</v>
      </c>
      <c r="C7" s="1437">
        <v>1.6516659673913043</v>
      </c>
      <c r="D7" s="1437">
        <v>4.6868115000000001</v>
      </c>
      <c r="E7" s="1315">
        <f t="shared" ref="E7:E37" si="0">SUM(C7:D7)</f>
        <v>6.3384774673913045</v>
      </c>
      <c r="F7" s="1312"/>
      <c r="G7" s="638" t="s">
        <v>14</v>
      </c>
      <c r="H7" s="287">
        <v>0.1178</v>
      </c>
      <c r="I7" s="1316">
        <v>0.13195326086956521</v>
      </c>
      <c r="J7" s="636">
        <v>0</v>
      </c>
      <c r="K7" s="1316">
        <f t="shared" ref="K7:K14" si="1">SUM(I7:J7)</f>
        <v>0.13195326086956521</v>
      </c>
      <c r="L7" s="1316"/>
      <c r="M7" s="1410" t="s">
        <v>197</v>
      </c>
      <c r="N7" s="1411">
        <v>0.75</v>
      </c>
      <c r="O7" s="1412">
        <v>25</v>
      </c>
    </row>
    <row r="8" spans="1:15">
      <c r="A8" s="1436" t="s">
        <v>23</v>
      </c>
      <c r="B8" s="1318" t="s">
        <v>217</v>
      </c>
      <c r="C8" s="1437">
        <v>11.37116243478261</v>
      </c>
      <c r="D8" s="1437">
        <v>7.8140330217391298</v>
      </c>
      <c r="E8" s="1315">
        <f t="shared" si="0"/>
        <v>19.18519545652174</v>
      </c>
      <c r="F8" s="1312"/>
      <c r="G8" s="638" t="s">
        <v>24</v>
      </c>
      <c r="H8" s="1318">
        <v>0.25340000000000001</v>
      </c>
      <c r="I8" s="1316">
        <v>1.9168775</v>
      </c>
      <c r="J8" s="636">
        <v>46.236412836956518</v>
      </c>
      <c r="K8" s="1316">
        <f t="shared" si="1"/>
        <v>48.153290336956516</v>
      </c>
      <c r="L8" s="1316"/>
      <c r="M8" s="1410" t="s">
        <v>198</v>
      </c>
      <c r="N8" s="1413">
        <v>0.25</v>
      </c>
      <c r="O8" s="1412">
        <v>105</v>
      </c>
    </row>
    <row r="9" spans="1:15">
      <c r="A9" s="1436" t="s">
        <v>218</v>
      </c>
      <c r="B9" s="1318" t="s">
        <v>219</v>
      </c>
      <c r="C9" s="1437">
        <v>2.8043478260869564E-6</v>
      </c>
      <c r="D9" s="1437">
        <v>0.15594742391304348</v>
      </c>
      <c r="E9" s="1315">
        <f t="shared" si="0"/>
        <v>0.15595022826086957</v>
      </c>
      <c r="F9" s="1312"/>
      <c r="G9" s="638" t="s">
        <v>26</v>
      </c>
      <c r="H9" s="287">
        <v>0.36170000000000002</v>
      </c>
      <c r="I9" s="1316">
        <v>15.951651282608694</v>
      </c>
      <c r="J9" s="636">
        <v>29.255691521739131</v>
      </c>
      <c r="K9" s="1316">
        <f t="shared" si="1"/>
        <v>45.207342804347824</v>
      </c>
      <c r="L9" s="1316"/>
      <c r="M9" s="1410" t="s">
        <v>199</v>
      </c>
      <c r="N9" s="1411">
        <v>0.44</v>
      </c>
      <c r="O9" s="1412">
        <v>35</v>
      </c>
    </row>
    <row r="10" spans="1:15">
      <c r="A10" s="1436" t="s">
        <v>27</v>
      </c>
      <c r="B10" s="287">
        <v>0.58699999999999997</v>
      </c>
      <c r="C10" s="1437">
        <v>8.8311469673913034</v>
      </c>
      <c r="D10" s="1437">
        <v>24.965525923913042</v>
      </c>
      <c r="E10" s="1315">
        <f t="shared" si="0"/>
        <v>33.796672891304347</v>
      </c>
      <c r="F10" s="1312"/>
      <c r="G10" s="639" t="s">
        <v>22</v>
      </c>
      <c r="H10" s="1318">
        <v>0.33</v>
      </c>
      <c r="I10" s="1316">
        <v>0.78303038043478268</v>
      </c>
      <c r="J10" s="636">
        <v>4.0436094999999996</v>
      </c>
      <c r="K10" s="1316">
        <f t="shared" si="1"/>
        <v>4.8266398804347821</v>
      </c>
      <c r="L10" s="1316"/>
      <c r="M10" s="1398" t="s">
        <v>258</v>
      </c>
      <c r="N10" s="1414">
        <v>0.5</v>
      </c>
      <c r="O10" s="1415">
        <v>45</v>
      </c>
    </row>
    <row r="11" spans="1:15">
      <c r="A11" s="1439" t="s">
        <v>29</v>
      </c>
      <c r="B11" s="1318" t="s">
        <v>221</v>
      </c>
      <c r="C11" s="1437">
        <v>20.795734804347827</v>
      </c>
      <c r="D11" s="1437">
        <v>0</v>
      </c>
      <c r="E11" s="1315">
        <f t="shared" si="0"/>
        <v>20.795734804347827</v>
      </c>
      <c r="F11" s="1312"/>
      <c r="G11" s="638" t="s">
        <v>16</v>
      </c>
      <c r="H11" s="287">
        <v>0.35</v>
      </c>
      <c r="I11" s="1316">
        <v>14.554513043478261</v>
      </c>
      <c r="J11" s="636">
        <v>0</v>
      </c>
      <c r="K11" s="1316">
        <f t="shared" si="1"/>
        <v>14.554513043478261</v>
      </c>
      <c r="L11" s="1316"/>
      <c r="M11" s="1399" t="s">
        <v>12</v>
      </c>
      <c r="N11" s="1400"/>
      <c r="O11" s="1401">
        <f>+SUM( O5:O10)</f>
        <v>527</v>
      </c>
    </row>
    <row r="12" spans="1:15">
      <c r="A12" s="1436" t="s">
        <v>31</v>
      </c>
      <c r="B12" s="1318">
        <v>0.36</v>
      </c>
      <c r="C12" s="1437">
        <v>8.5699165217391311</v>
      </c>
      <c r="D12" s="1437">
        <v>7.2724906086956516</v>
      </c>
      <c r="E12" s="1315">
        <f t="shared" si="0"/>
        <v>15.842407130434783</v>
      </c>
      <c r="F12" s="1312"/>
      <c r="G12" s="638" t="s">
        <v>20</v>
      </c>
      <c r="H12" s="287">
        <v>0.41470000000000001</v>
      </c>
      <c r="I12" s="1316">
        <v>13.920444173913042</v>
      </c>
      <c r="J12" s="636">
        <v>3.1684092608695651</v>
      </c>
      <c r="K12" s="1316">
        <f t="shared" si="1"/>
        <v>17.088853434782607</v>
      </c>
      <c r="L12" s="1316"/>
      <c r="M12" s="259" t="s">
        <v>300</v>
      </c>
      <c r="N12" s="259"/>
      <c r="O12" s="259"/>
    </row>
    <row r="13" spans="1:15">
      <c r="A13" s="1436" t="s">
        <v>33</v>
      </c>
      <c r="B13" s="1318">
        <v>0.51</v>
      </c>
      <c r="C13" s="1437">
        <v>33.98681439130435</v>
      </c>
      <c r="D13" s="1437">
        <v>60.132952358695654</v>
      </c>
      <c r="E13" s="1315">
        <f t="shared" si="0"/>
        <v>94.119766749999997</v>
      </c>
      <c r="F13" s="1312"/>
      <c r="G13" s="638" t="s">
        <v>273</v>
      </c>
      <c r="H13" s="287">
        <v>6.6400000000000001E-2</v>
      </c>
      <c r="I13" s="1316">
        <v>0.99074336956521747</v>
      </c>
      <c r="J13" s="1316">
        <v>9.0059119565217394E-2</v>
      </c>
      <c r="K13" s="1316">
        <f t="shared" si="1"/>
        <v>1.0808024891304349</v>
      </c>
      <c r="L13" s="1316"/>
      <c r="M13" s="1416" t="s">
        <v>210</v>
      </c>
      <c r="N13" s="1416"/>
      <c r="O13" s="1416"/>
    </row>
    <row r="14" spans="1:15">
      <c r="A14" s="1439" t="s">
        <v>37</v>
      </c>
      <c r="B14" s="1318">
        <v>0.13039999999999999</v>
      </c>
      <c r="C14" s="1437">
        <v>7.7946792717391302</v>
      </c>
      <c r="D14" s="1437">
        <v>4.6155614565217391</v>
      </c>
      <c r="E14" s="1315">
        <f t="shared" si="0"/>
        <v>12.41024072826087</v>
      </c>
      <c r="F14" s="1312"/>
      <c r="G14" s="147" t="s">
        <v>222</v>
      </c>
      <c r="H14" s="287">
        <v>0.3</v>
      </c>
      <c r="I14" s="1316">
        <v>7.5480000000000005E-2</v>
      </c>
      <c r="J14" s="1316">
        <v>0.65118763043478256</v>
      </c>
      <c r="K14" s="1316">
        <f t="shared" si="1"/>
        <v>0.72666763043478255</v>
      </c>
      <c r="L14" s="1316"/>
      <c r="M14" s="316"/>
      <c r="N14" s="316"/>
      <c r="O14" s="316"/>
    </row>
    <row r="15" spans="1:15">
      <c r="A15" s="1436" t="s">
        <v>226</v>
      </c>
      <c r="B15" s="1318" t="s">
        <v>227</v>
      </c>
      <c r="C15" s="1437">
        <v>0</v>
      </c>
      <c r="D15" s="1437">
        <v>0</v>
      </c>
      <c r="E15" s="1315">
        <f t="shared" si="0"/>
        <v>0</v>
      </c>
      <c r="F15" s="1312"/>
      <c r="G15" s="2137" t="s">
        <v>162</v>
      </c>
      <c r="H15" s="2138"/>
      <c r="I15" s="2139">
        <f>SUM(I6:I14)</f>
        <v>58.288394858695646</v>
      </c>
      <c r="J15" s="2139">
        <f>SUM(J6:J14)</f>
        <v>85.043187043478241</v>
      </c>
      <c r="K15" s="2139">
        <f>SUM(K6:K14)</f>
        <v>143.33158190217389</v>
      </c>
      <c r="L15" s="1408"/>
      <c r="M15" s="316"/>
      <c r="N15" s="316"/>
      <c r="O15" s="316"/>
    </row>
    <row r="16" spans="1:15">
      <c r="A16" s="1436" t="s">
        <v>44</v>
      </c>
      <c r="B16" s="1318">
        <v>0.42630000000000001</v>
      </c>
      <c r="C16" s="1437">
        <v>222.44735994565218</v>
      </c>
      <c r="D16" s="1437">
        <v>8.9380826847826089</v>
      </c>
      <c r="E16" s="1315">
        <f t="shared" si="0"/>
        <v>231.3854426304348</v>
      </c>
      <c r="F16" s="1312"/>
      <c r="G16" s="2140" t="s">
        <v>32</v>
      </c>
      <c r="H16" s="2141"/>
      <c r="I16" s="2142">
        <f>C38+I15</f>
        <v>655.66158553260868</v>
      </c>
      <c r="J16" s="2142">
        <f>D38+J15</f>
        <v>812.84617063043481</v>
      </c>
      <c r="K16" s="2142">
        <f>E38+K15</f>
        <v>1468.5077561630435</v>
      </c>
      <c r="L16" s="1409"/>
      <c r="M16" s="316"/>
      <c r="N16" s="316"/>
      <c r="O16" s="316"/>
    </row>
    <row r="17" spans="1:13">
      <c r="A17" s="1436" t="s">
        <v>46</v>
      </c>
      <c r="B17" s="1318" t="s">
        <v>228</v>
      </c>
      <c r="C17" s="1437">
        <v>4.9206107065217397</v>
      </c>
      <c r="D17" s="1437">
        <v>6.0435021413043479</v>
      </c>
      <c r="E17" s="1315">
        <f t="shared" si="0"/>
        <v>10.964112847826087</v>
      </c>
      <c r="F17" s="1312"/>
      <c r="G17" s="316"/>
      <c r="H17" s="316"/>
      <c r="I17" s="316"/>
      <c r="J17" s="316"/>
      <c r="K17" s="316"/>
      <c r="L17" s="316"/>
      <c r="M17" s="316"/>
    </row>
    <row r="18" spans="1:13">
      <c r="A18" s="1436" t="s">
        <v>47</v>
      </c>
      <c r="B18" s="1318">
        <v>0.39550000000000002</v>
      </c>
      <c r="C18" s="1437">
        <v>5.1461924891304349</v>
      </c>
      <c r="D18" s="1437">
        <v>24.481443619565219</v>
      </c>
      <c r="E18" s="1315">
        <f t="shared" si="0"/>
        <v>29.627636108695654</v>
      </c>
      <c r="F18" s="1312"/>
      <c r="G18" s="316"/>
      <c r="H18" s="316"/>
      <c r="I18" s="316"/>
      <c r="J18" s="316"/>
      <c r="K18" s="316"/>
      <c r="L18" s="316"/>
      <c r="M18" s="316"/>
    </row>
    <row r="19" spans="1:13">
      <c r="A19" s="1436" t="s">
        <v>48</v>
      </c>
      <c r="B19" s="1318">
        <v>0.7</v>
      </c>
      <c r="C19" s="1437">
        <v>31.994649717391304</v>
      </c>
      <c r="D19" s="1437">
        <v>30.881410869565219</v>
      </c>
      <c r="E19" s="1315">
        <f t="shared" si="0"/>
        <v>62.876060586956527</v>
      </c>
      <c r="F19" s="1312"/>
      <c r="G19" s="316"/>
      <c r="H19" s="316"/>
      <c r="I19" s="316"/>
      <c r="J19" s="316"/>
      <c r="K19" s="316"/>
      <c r="L19" s="316"/>
      <c r="M19" s="316"/>
    </row>
    <row r="20" spans="1:13">
      <c r="A20" s="1436" t="s">
        <v>49</v>
      </c>
      <c r="B20" s="287">
        <v>0.43969999999999998</v>
      </c>
      <c r="C20" s="1437">
        <v>5.183533119565217</v>
      </c>
      <c r="D20" s="1437">
        <v>10.265901206521738</v>
      </c>
      <c r="E20" s="1315">
        <f t="shared" si="0"/>
        <v>15.449434326086955</v>
      </c>
      <c r="F20" s="1312"/>
      <c r="G20" s="316"/>
      <c r="H20" s="316"/>
      <c r="I20" s="316"/>
      <c r="J20" s="316"/>
      <c r="K20" s="316"/>
      <c r="L20" s="316"/>
      <c r="M20" s="316"/>
    </row>
    <row r="21" spans="1:13">
      <c r="A21" s="1436" t="s">
        <v>50</v>
      </c>
      <c r="B21" s="287">
        <v>0.64</v>
      </c>
      <c r="C21" s="1437">
        <v>3.2898043043478258</v>
      </c>
      <c r="D21" s="1437">
        <v>3.4856421956521739</v>
      </c>
      <c r="E21" s="1315">
        <f t="shared" si="0"/>
        <v>6.7754464999999993</v>
      </c>
      <c r="F21" s="1312"/>
      <c r="G21" s="1950" t="s">
        <v>212</v>
      </c>
      <c r="H21" s="1950"/>
      <c r="I21" s="1950"/>
      <c r="J21" s="1950"/>
      <c r="K21" s="1950"/>
      <c r="L21" s="1950"/>
      <c r="M21" s="1950"/>
    </row>
    <row r="22" spans="1:13">
      <c r="A22" s="1436" t="s">
        <v>52</v>
      </c>
      <c r="B22" s="1318" t="s">
        <v>229</v>
      </c>
      <c r="C22" s="1437">
        <v>7.6225673913043481</v>
      </c>
      <c r="D22" s="1437">
        <v>4.9774301521739126</v>
      </c>
      <c r="E22" s="1315">
        <f t="shared" si="0"/>
        <v>12.59999754347826</v>
      </c>
      <c r="F22" s="1312"/>
      <c r="G22" s="316"/>
      <c r="H22" s="316"/>
      <c r="I22" s="316"/>
      <c r="J22" s="316"/>
      <c r="K22" s="316"/>
      <c r="L22" s="316"/>
      <c r="M22" s="316"/>
    </row>
    <row r="23" spans="1:13" ht="22.5">
      <c r="A23" s="1436" t="s">
        <v>53</v>
      </c>
      <c r="B23" s="1318" t="s">
        <v>230</v>
      </c>
      <c r="C23" s="1437">
        <v>50.07</v>
      </c>
      <c r="D23" s="1437">
        <v>79.06</v>
      </c>
      <c r="E23" s="1315">
        <f t="shared" si="0"/>
        <v>129.13</v>
      </c>
      <c r="F23" s="1312"/>
      <c r="G23" s="1346" t="s">
        <v>83</v>
      </c>
      <c r="H23" s="1347" t="s">
        <v>288</v>
      </c>
      <c r="I23" s="1347" t="s">
        <v>85</v>
      </c>
      <c r="J23" s="1347" t="s">
        <v>86</v>
      </c>
      <c r="K23" s="1347" t="s">
        <v>11</v>
      </c>
      <c r="L23" s="1347"/>
      <c r="M23" s="1348" t="s">
        <v>12</v>
      </c>
    </row>
    <row r="24" spans="1:13">
      <c r="A24" s="1436" t="s">
        <v>231</v>
      </c>
      <c r="B24" s="1318" t="s">
        <v>232</v>
      </c>
      <c r="C24" s="1437">
        <v>6.86</v>
      </c>
      <c r="D24" s="1437">
        <v>23.78</v>
      </c>
      <c r="E24" s="1315">
        <f t="shared" si="0"/>
        <v>30.64</v>
      </c>
      <c r="F24" s="1312"/>
      <c r="G24" s="1353" t="s">
        <v>88</v>
      </c>
      <c r="H24" s="1345"/>
      <c r="I24" s="1382" t="s">
        <v>89</v>
      </c>
      <c r="J24" s="1352">
        <v>7.2713597826086968E-2</v>
      </c>
      <c r="K24" s="1352">
        <v>2.4891652173913044E-2</v>
      </c>
      <c r="L24" s="1352"/>
      <c r="M24" s="1404">
        <f t="shared" ref="M24:M35" si="2">J24+K24</f>
        <v>9.7605250000000005E-2</v>
      </c>
    </row>
    <row r="25" spans="1:13">
      <c r="A25" s="1436" t="s">
        <v>57</v>
      </c>
      <c r="B25" s="1318">
        <v>0.33279999999999998</v>
      </c>
      <c r="C25" s="1437">
        <v>33.869999999999997</v>
      </c>
      <c r="D25" s="1437">
        <v>0</v>
      </c>
      <c r="E25" s="1315">
        <f t="shared" si="0"/>
        <v>33.869999999999997</v>
      </c>
      <c r="F25" s="1312"/>
      <c r="G25" s="1353" t="s">
        <v>98</v>
      </c>
      <c r="H25" s="1345"/>
      <c r="I25" s="1382">
        <v>0.27500000000000002</v>
      </c>
      <c r="J25" s="1352">
        <v>11.66033947826087</v>
      </c>
      <c r="K25" s="1352">
        <v>0.25152296739130436</v>
      </c>
      <c r="L25" s="1352"/>
      <c r="M25" s="1364">
        <f t="shared" si="2"/>
        <v>11.911862445652174</v>
      </c>
    </row>
    <row r="26" spans="1:13">
      <c r="A26" s="1436" t="s">
        <v>58</v>
      </c>
      <c r="B26" s="1318">
        <v>0.3679</v>
      </c>
      <c r="C26" s="1437">
        <v>0</v>
      </c>
      <c r="D26" s="1437">
        <v>0</v>
      </c>
      <c r="E26" s="1315">
        <f t="shared" si="0"/>
        <v>0</v>
      </c>
      <c r="F26" s="1312"/>
      <c r="G26" s="1353" t="s">
        <v>100</v>
      </c>
      <c r="H26" s="1345"/>
      <c r="I26" s="1351">
        <v>0.46</v>
      </c>
      <c r="J26" s="1352">
        <v>27.881694858695653</v>
      </c>
      <c r="K26" s="1352">
        <v>3.4889783152173912</v>
      </c>
      <c r="L26" s="1352"/>
      <c r="M26" s="1364">
        <f t="shared" si="2"/>
        <v>31.370673173913044</v>
      </c>
    </row>
    <row r="27" spans="1:13">
      <c r="A27" s="1436" t="s">
        <v>59</v>
      </c>
      <c r="B27" s="1318" t="s">
        <v>233</v>
      </c>
      <c r="C27" s="1437">
        <v>15.99</v>
      </c>
      <c r="D27" s="1437">
        <v>9.42</v>
      </c>
      <c r="E27" s="1315">
        <f t="shared" si="0"/>
        <v>25.41</v>
      </c>
      <c r="F27" s="1312"/>
      <c r="G27" s="1353" t="s">
        <v>289</v>
      </c>
      <c r="H27" s="1345"/>
      <c r="I27" s="1383" t="s">
        <v>89</v>
      </c>
      <c r="J27" s="1352">
        <v>0</v>
      </c>
      <c r="K27" s="1352">
        <v>0</v>
      </c>
      <c r="L27" s="1352"/>
      <c r="M27" s="1364">
        <f t="shared" si="2"/>
        <v>0</v>
      </c>
    </row>
    <row r="28" spans="1:13">
      <c r="A28" s="1436" t="s">
        <v>64</v>
      </c>
      <c r="B28" s="1318">
        <v>0.41499999999999998</v>
      </c>
      <c r="C28" s="1437">
        <v>13.59</v>
      </c>
      <c r="D28" s="1437">
        <v>0.89</v>
      </c>
      <c r="E28" s="1315">
        <f t="shared" si="0"/>
        <v>14.48</v>
      </c>
      <c r="F28" s="1312"/>
      <c r="G28" s="1353" t="s">
        <v>102</v>
      </c>
      <c r="H28" s="1345"/>
      <c r="I28" s="1383">
        <v>0.12</v>
      </c>
      <c r="J28" s="1352">
        <v>0.57679418478260869</v>
      </c>
      <c r="K28" s="1352">
        <v>5.0575217391304345E-3</v>
      </c>
      <c r="L28" s="1352"/>
      <c r="M28" s="1364">
        <f t="shared" si="2"/>
        <v>0.58185170652173912</v>
      </c>
    </row>
    <row r="29" spans="1:13">
      <c r="A29" s="1436" t="s">
        <v>65</v>
      </c>
      <c r="B29" s="1318">
        <v>0.59099999999999997</v>
      </c>
      <c r="C29" s="1437">
        <v>10.5</v>
      </c>
      <c r="D29" s="1437">
        <v>0</v>
      </c>
      <c r="E29" s="1315">
        <f t="shared" si="0"/>
        <v>10.5</v>
      </c>
      <c r="F29" s="1312"/>
      <c r="G29" s="1353" t="s">
        <v>104</v>
      </c>
      <c r="H29" s="1345"/>
      <c r="I29" s="1351">
        <v>0.25</v>
      </c>
      <c r="J29" s="1352">
        <v>10.144623923913043</v>
      </c>
      <c r="K29" s="1352">
        <v>9.1215130434782604E-2</v>
      </c>
      <c r="L29" s="1352"/>
      <c r="M29" s="1364">
        <f t="shared" si="2"/>
        <v>10.235839054347826</v>
      </c>
    </row>
    <row r="30" spans="1:13">
      <c r="A30" s="1436" t="s">
        <v>66</v>
      </c>
      <c r="B30" s="287">
        <v>0.30580000000000002</v>
      </c>
      <c r="C30" s="1437">
        <v>7.74</v>
      </c>
      <c r="D30" s="1437">
        <v>212.96</v>
      </c>
      <c r="E30" s="1315">
        <f t="shared" si="0"/>
        <v>220.70000000000002</v>
      </c>
      <c r="F30" s="1312"/>
      <c r="G30" s="1353" t="s">
        <v>106</v>
      </c>
      <c r="H30" s="1345"/>
      <c r="I30" s="1383">
        <v>0.5</v>
      </c>
      <c r="J30" s="1352">
        <v>17.269764989130437</v>
      </c>
      <c r="K30" s="1352">
        <v>0.12343290217391305</v>
      </c>
      <c r="L30" s="1352"/>
      <c r="M30" s="1364">
        <f t="shared" si="2"/>
        <v>17.39319789130435</v>
      </c>
    </row>
    <row r="31" spans="1:13">
      <c r="A31" s="1436" t="s">
        <v>67</v>
      </c>
      <c r="B31" s="287">
        <v>0.30580000000000002</v>
      </c>
      <c r="C31" s="1437">
        <v>20.239999999999998</v>
      </c>
      <c r="D31" s="1437">
        <v>0</v>
      </c>
      <c r="E31" s="1315">
        <f t="shared" si="0"/>
        <v>20.239999999999998</v>
      </c>
      <c r="F31" s="1312"/>
      <c r="G31" s="1353" t="s">
        <v>156</v>
      </c>
      <c r="H31" s="1345"/>
      <c r="I31" s="1383" t="s">
        <v>89</v>
      </c>
      <c r="J31" s="1352">
        <v>25.06706497826087</v>
      </c>
      <c r="K31" s="1352">
        <v>204.86937436956521</v>
      </c>
      <c r="L31" s="1352"/>
      <c r="M31" s="1364">
        <f t="shared" si="2"/>
        <v>229.93643934782608</v>
      </c>
    </row>
    <row r="32" spans="1:13">
      <c r="A32" s="1436" t="s">
        <v>69</v>
      </c>
      <c r="B32" s="287">
        <v>0.58840000000000003</v>
      </c>
      <c r="C32" s="1437">
        <v>14.72</v>
      </c>
      <c r="D32" s="1437">
        <v>28.16</v>
      </c>
      <c r="E32" s="1315">
        <f t="shared" si="0"/>
        <v>42.88</v>
      </c>
      <c r="F32" s="1312"/>
      <c r="G32" s="1353" t="s">
        <v>290</v>
      </c>
      <c r="H32" s="1345"/>
      <c r="I32" s="1383" t="s">
        <v>291</v>
      </c>
      <c r="J32" s="1352">
        <v>0</v>
      </c>
      <c r="K32" s="1352">
        <v>0</v>
      </c>
      <c r="L32" s="1352"/>
      <c r="M32" s="1364">
        <f t="shared" si="2"/>
        <v>0</v>
      </c>
    </row>
    <row r="33" spans="1:13">
      <c r="A33" s="1436" t="s">
        <v>73</v>
      </c>
      <c r="B33" s="1318">
        <v>0.66774999999999995</v>
      </c>
      <c r="C33" s="1437">
        <v>0.66</v>
      </c>
      <c r="D33" s="1437">
        <v>5.74</v>
      </c>
      <c r="E33" s="1315">
        <f>SUM(C33:D33)</f>
        <v>6.4</v>
      </c>
      <c r="F33" s="1312"/>
      <c r="G33" s="1353" t="s">
        <v>117</v>
      </c>
      <c r="H33" s="1345"/>
      <c r="I33" s="1383">
        <v>0.215</v>
      </c>
      <c r="J33" s="1352">
        <v>16.665861336956521</v>
      </c>
      <c r="K33" s="1352">
        <v>0.41095053260869563</v>
      </c>
      <c r="L33" s="1352"/>
      <c r="M33" s="1364">
        <f t="shared" si="2"/>
        <v>17.076811869565216</v>
      </c>
    </row>
    <row r="34" spans="1:13">
      <c r="A34" s="1436" t="s">
        <v>274</v>
      </c>
      <c r="B34" s="287">
        <v>0.18</v>
      </c>
      <c r="C34" s="1437">
        <v>0.3</v>
      </c>
      <c r="D34" s="1437">
        <v>0.22</v>
      </c>
      <c r="E34" s="1315">
        <f t="shared" si="0"/>
        <v>0.52</v>
      </c>
      <c r="F34" s="1312"/>
      <c r="G34" s="1353" t="s">
        <v>119</v>
      </c>
      <c r="H34" s="1345"/>
      <c r="I34" s="1383">
        <v>0.25</v>
      </c>
      <c r="J34" s="1352">
        <v>6.1971371086956522</v>
      </c>
      <c r="K34" s="1352">
        <v>0.33299343478260868</v>
      </c>
      <c r="L34" s="1352"/>
      <c r="M34" s="1364">
        <f t="shared" si="2"/>
        <v>6.5301305434782613</v>
      </c>
    </row>
    <row r="35" spans="1:13">
      <c r="A35" s="1436" t="s">
        <v>74</v>
      </c>
      <c r="B35" s="1318">
        <v>0.41499999999999998</v>
      </c>
      <c r="C35" s="1437">
        <v>10.94</v>
      </c>
      <c r="D35" s="1437">
        <v>0</v>
      </c>
      <c r="E35" s="1315">
        <f t="shared" si="0"/>
        <v>10.94</v>
      </c>
      <c r="F35" s="1312"/>
      <c r="G35" s="1353" t="s">
        <v>121</v>
      </c>
      <c r="H35" s="1345"/>
      <c r="I35" s="1383">
        <v>0.25</v>
      </c>
      <c r="J35" s="1352">
        <v>21.906177891304345</v>
      </c>
      <c r="K35" s="1352">
        <v>3.0538332065217393</v>
      </c>
      <c r="L35" s="1352"/>
      <c r="M35" s="1364">
        <f t="shared" si="2"/>
        <v>24.960011097826083</v>
      </c>
    </row>
    <row r="36" spans="1:13">
      <c r="A36" s="1436" t="s">
        <v>75</v>
      </c>
      <c r="B36" s="287">
        <v>0.53200000000000003</v>
      </c>
      <c r="C36" s="1437">
        <v>20.74</v>
      </c>
      <c r="D36" s="1437">
        <v>50.24</v>
      </c>
      <c r="E36" s="1315">
        <f t="shared" si="0"/>
        <v>70.98</v>
      </c>
      <c r="F36" s="1312"/>
      <c r="G36" s="1358"/>
      <c r="H36" s="1349"/>
      <c r="I36" s="1385"/>
      <c r="J36" s="1352"/>
      <c r="K36" s="1352"/>
      <c r="L36" s="1352"/>
      <c r="M36" s="1387"/>
    </row>
    <row r="37" spans="1:13">
      <c r="A37" s="1436" t="s">
        <v>76</v>
      </c>
      <c r="B37" s="1318">
        <v>0.34570000000000001</v>
      </c>
      <c r="C37" s="1437">
        <v>16.66</v>
      </c>
      <c r="D37" s="1437">
        <v>40.44</v>
      </c>
      <c r="E37" s="1315">
        <f t="shared" si="0"/>
        <v>57.099999999999994</v>
      </c>
      <c r="F37" s="1312"/>
      <c r="G37" s="1376" t="s">
        <v>158</v>
      </c>
      <c r="H37" s="1377"/>
      <c r="I37" s="1377"/>
      <c r="J37" s="1406">
        <f>SUM(J24:J36)</f>
        <v>137.4421723478261</v>
      </c>
      <c r="K37" s="1407">
        <f>SUM(K24:K36)</f>
        <v>212.65225003260869</v>
      </c>
      <c r="L37" s="1378"/>
      <c r="M37" s="1407">
        <f>SUM(M24:M36)</f>
        <v>350.09442238043482</v>
      </c>
    </row>
    <row r="38" spans="1:13">
      <c r="A38" s="2143" t="s">
        <v>77</v>
      </c>
      <c r="B38" s="2144"/>
      <c r="C38" s="2145">
        <f>SUM(C6:C37)</f>
        <v>597.37319067391309</v>
      </c>
      <c r="D38" s="2145">
        <f>SUM(D6:D37)</f>
        <v>727.80298358695654</v>
      </c>
      <c r="E38" s="2145">
        <f>SUM(C38:D38)</f>
        <v>1325.1761742608696</v>
      </c>
      <c r="F38" s="1312"/>
      <c r="G38" s="1312"/>
      <c r="H38" s="640"/>
      <c r="I38" s="316"/>
      <c r="J38" s="316"/>
      <c r="K38" s="316"/>
      <c r="L38" s="316"/>
    </row>
    <row r="39" spans="1:13">
      <c r="A39" s="1312"/>
      <c r="B39" s="1312"/>
      <c r="C39" s="1312"/>
      <c r="D39" s="1312"/>
      <c r="E39" s="1312"/>
      <c r="F39" s="1312"/>
      <c r="G39" s="1275"/>
      <c r="H39" s="1275"/>
      <c r="I39" s="316"/>
      <c r="J39" s="316"/>
      <c r="K39" s="316"/>
      <c r="L39" s="316"/>
      <c r="M39" s="316"/>
    </row>
    <row r="40" spans="1:13">
      <c r="A40" s="1394" t="s">
        <v>235</v>
      </c>
      <c r="B40" s="1394"/>
      <c r="C40" s="1394"/>
      <c r="D40" s="1394"/>
      <c r="E40" s="1394"/>
      <c r="F40" s="2146"/>
      <c r="G40" s="2146"/>
      <c r="H40" s="1275"/>
      <c r="I40" s="316"/>
      <c r="J40" s="316"/>
      <c r="K40" s="316"/>
      <c r="L40" s="316"/>
      <c r="M40" s="316"/>
    </row>
    <row r="41" spans="1:13">
      <c r="A41" s="1394" t="s">
        <v>301</v>
      </c>
      <c r="B41" s="1395"/>
      <c r="F41" s="2134"/>
      <c r="G41" s="2134"/>
      <c r="H41" s="1389"/>
      <c r="I41" s="316"/>
      <c r="J41" s="316"/>
      <c r="K41" s="316"/>
      <c r="L41" s="316"/>
      <c r="M41" s="316"/>
    </row>
    <row r="42" spans="1:13">
      <c r="A42" s="1394" t="s">
        <v>237</v>
      </c>
      <c r="B42" s="1395"/>
      <c r="C42" s="1395"/>
      <c r="D42" s="1395"/>
      <c r="E42" s="1395"/>
      <c r="F42" s="2134"/>
      <c r="G42" s="2134"/>
      <c r="H42" s="1320"/>
      <c r="I42" s="316"/>
      <c r="J42" s="316"/>
      <c r="K42" s="316"/>
      <c r="L42" s="316"/>
      <c r="M42" s="316"/>
    </row>
    <row r="43" spans="1:13" ht="13.5" customHeight="1">
      <c r="A43" s="1957" t="s">
        <v>293</v>
      </c>
      <c r="B43" s="1957"/>
      <c r="C43" s="1957"/>
      <c r="D43" s="1957"/>
      <c r="E43" s="1957"/>
      <c r="F43" s="1957"/>
      <c r="G43" s="1957"/>
      <c r="H43" s="1275"/>
      <c r="I43" s="316"/>
      <c r="J43" s="316"/>
      <c r="K43" s="316"/>
      <c r="L43" s="316"/>
      <c r="M43" s="316"/>
    </row>
    <row r="44" spans="1:13">
      <c r="A44" s="1957" t="s">
        <v>302</v>
      </c>
      <c r="B44" s="1957"/>
      <c r="C44" s="1957"/>
      <c r="D44" s="1957"/>
      <c r="E44" s="1957"/>
      <c r="F44" s="1957"/>
      <c r="G44" s="1957"/>
      <c r="H44" s="1275"/>
      <c r="I44" s="316"/>
      <c r="J44" s="316"/>
      <c r="K44" s="316"/>
      <c r="L44" s="316"/>
      <c r="M44" s="316"/>
    </row>
    <row r="45" spans="1:13">
      <c r="A45" s="1394" t="s">
        <v>240</v>
      </c>
      <c r="B45" s="1394"/>
      <c r="C45" s="1394"/>
      <c r="D45" s="1394"/>
      <c r="E45" s="1394"/>
      <c r="F45" s="1396"/>
      <c r="G45" s="1396"/>
      <c r="H45" s="1275"/>
      <c r="I45" s="316"/>
      <c r="J45" s="316"/>
      <c r="K45" s="316"/>
      <c r="L45" s="316"/>
      <c r="M45" s="316"/>
    </row>
    <row r="46" spans="1:13">
      <c r="A46" s="1394" t="s">
        <v>241</v>
      </c>
      <c r="B46" s="1394"/>
      <c r="C46" s="1394"/>
      <c r="D46" s="1394"/>
      <c r="E46" s="1395"/>
      <c r="F46" s="2134"/>
      <c r="G46" s="2134"/>
      <c r="H46" s="316"/>
      <c r="I46" s="316"/>
      <c r="J46" s="316"/>
      <c r="K46" s="316"/>
      <c r="L46" s="316"/>
      <c r="M46" s="316"/>
    </row>
    <row r="47" spans="1:13">
      <c r="A47" s="1394" t="s">
        <v>242</v>
      </c>
      <c r="B47" s="1394"/>
      <c r="C47" s="1394"/>
      <c r="D47" s="1394"/>
      <c r="E47" s="1395"/>
      <c r="F47" s="2134"/>
      <c r="G47" s="2134"/>
      <c r="H47" s="316"/>
      <c r="I47" s="316"/>
      <c r="J47" s="316"/>
      <c r="K47" s="316"/>
      <c r="L47" s="316"/>
      <c r="M47" s="316"/>
    </row>
    <row r="48" spans="1:13">
      <c r="A48" s="1319" t="s">
        <v>303</v>
      </c>
      <c r="B48" s="1319"/>
      <c r="C48" s="1319"/>
      <c r="D48" s="1321"/>
      <c r="E48" s="1274"/>
      <c r="F48" s="316"/>
      <c r="G48" s="316"/>
      <c r="H48" s="316"/>
      <c r="I48" s="316"/>
      <c r="J48" s="316"/>
      <c r="K48" s="316"/>
      <c r="L48" s="316"/>
      <c r="M48" s="316"/>
    </row>
    <row r="50" spans="1:15">
      <c r="A50" s="1330" t="s">
        <v>261</v>
      </c>
      <c r="B50" s="1331"/>
      <c r="C50" s="1331"/>
      <c r="D50" s="1331"/>
      <c r="E50" s="1331"/>
      <c r="F50" s="1331"/>
      <c r="G50" s="316"/>
      <c r="H50" s="316"/>
      <c r="I50" s="316"/>
      <c r="J50" s="1335"/>
      <c r="K50" s="1335"/>
      <c r="L50" s="1335"/>
      <c r="M50" s="1380"/>
      <c r="N50" s="1341"/>
      <c r="O50" s="1341"/>
    </row>
    <row r="51" spans="1:15" ht="30" customHeight="1">
      <c r="A51" s="1346" t="s">
        <v>81</v>
      </c>
      <c r="B51" s="1347"/>
      <c r="C51" s="1347"/>
      <c r="D51" s="1347" t="s">
        <v>82</v>
      </c>
      <c r="E51" s="1347"/>
      <c r="F51" s="1348"/>
      <c r="G51" s="316"/>
      <c r="H51" s="316"/>
      <c r="I51" s="316"/>
      <c r="J51" s="532"/>
      <c r="K51" s="532"/>
      <c r="L51" s="1336"/>
      <c r="M51" s="1952"/>
      <c r="N51" s="1952"/>
      <c r="O51" s="1952"/>
    </row>
    <row r="52" spans="1:15" ht="22.5" customHeight="1">
      <c r="A52" s="1360" t="s">
        <v>83</v>
      </c>
      <c r="B52" s="1388" t="s">
        <v>87</v>
      </c>
      <c r="C52" s="1388" t="s">
        <v>85</v>
      </c>
      <c r="D52" s="1388" t="s">
        <v>86</v>
      </c>
      <c r="E52" s="1388" t="s">
        <v>11</v>
      </c>
      <c r="F52" s="1361" t="s">
        <v>12</v>
      </c>
      <c r="G52" s="316"/>
      <c r="H52" s="316"/>
      <c r="I52" s="316"/>
      <c r="J52" s="316"/>
      <c r="K52" s="316"/>
      <c r="L52" s="316"/>
      <c r="M52" s="1341"/>
      <c r="N52" s="1341"/>
      <c r="O52" s="1341"/>
    </row>
    <row r="53" spans="1:15">
      <c r="A53" s="532" t="s">
        <v>166</v>
      </c>
      <c r="B53" s="316" t="s">
        <v>91</v>
      </c>
      <c r="C53" s="623">
        <v>7.2700000000000001E-2</v>
      </c>
      <c r="D53" s="705">
        <v>32.458519293478261</v>
      </c>
      <c r="E53" s="760">
        <v>0</v>
      </c>
      <c r="F53" s="1364">
        <f>D53+E53</f>
        <v>32.458519293478261</v>
      </c>
      <c r="G53" s="316"/>
      <c r="H53" s="316"/>
      <c r="I53" s="316"/>
      <c r="J53" s="316"/>
      <c r="K53" s="316"/>
      <c r="L53" s="316"/>
      <c r="M53" s="1341"/>
      <c r="N53" s="1341"/>
      <c r="O53" s="1341"/>
    </row>
    <row r="54" spans="1:15">
      <c r="A54" s="532" t="s">
        <v>167</v>
      </c>
      <c r="B54" s="316" t="s">
        <v>94</v>
      </c>
      <c r="C54" s="623">
        <v>0.2021</v>
      </c>
      <c r="D54" s="705">
        <v>22.684530913043478</v>
      </c>
      <c r="E54" s="760">
        <v>0</v>
      </c>
      <c r="F54" s="1364">
        <f t="shared" ref="F54:F83" si="3">D54+E54</f>
        <v>22.684530913043478</v>
      </c>
      <c r="G54" s="316"/>
      <c r="H54" s="316"/>
      <c r="I54" s="316"/>
      <c r="J54" s="316"/>
      <c r="K54" s="316"/>
      <c r="L54" s="316"/>
      <c r="M54" s="1341"/>
      <c r="N54" s="1341"/>
      <c r="O54" s="1341"/>
    </row>
    <row r="55" spans="1:15">
      <c r="A55" s="544" t="s">
        <v>96</v>
      </c>
      <c r="B55" s="316" t="s">
        <v>97</v>
      </c>
      <c r="C55" s="749">
        <v>0.12</v>
      </c>
      <c r="D55" s="806">
        <v>16.81753135869565</v>
      </c>
      <c r="E55" s="806">
        <v>0</v>
      </c>
      <c r="F55" s="1421">
        <f t="shared" si="3"/>
        <v>16.81753135869565</v>
      </c>
      <c r="G55" s="316"/>
      <c r="H55" s="316"/>
      <c r="I55" s="316"/>
      <c r="J55" s="316"/>
      <c r="K55" s="316"/>
      <c r="L55" s="316"/>
      <c r="M55" s="1341"/>
      <c r="N55" s="1341"/>
      <c r="O55" s="1341"/>
    </row>
    <row r="56" spans="1:15">
      <c r="A56" s="753" t="s">
        <v>99</v>
      </c>
      <c r="B56" s="753" t="s">
        <v>97</v>
      </c>
      <c r="C56" s="704">
        <v>0.12</v>
      </c>
      <c r="D56" s="705">
        <v>4.1326409891304348</v>
      </c>
      <c r="E56" s="705">
        <v>0</v>
      </c>
      <c r="F56" s="1364">
        <f t="shared" si="3"/>
        <v>4.1326409891304348</v>
      </c>
      <c r="G56" s="316"/>
      <c r="H56" s="316"/>
      <c r="I56" s="316"/>
      <c r="J56" s="316"/>
      <c r="K56" s="316"/>
      <c r="L56" s="316"/>
      <c r="M56" s="1341"/>
      <c r="N56" s="1341"/>
      <c r="O56" s="1341"/>
    </row>
    <row r="57" spans="1:15">
      <c r="A57" s="753" t="s">
        <v>101</v>
      </c>
      <c r="B57" s="753" t="s">
        <v>97</v>
      </c>
      <c r="C57" s="704">
        <v>0.12</v>
      </c>
      <c r="D57" s="705">
        <v>6.2443256304347816</v>
      </c>
      <c r="E57" s="705">
        <v>0</v>
      </c>
      <c r="F57" s="1364">
        <f t="shared" si="3"/>
        <v>6.2443256304347816</v>
      </c>
      <c r="G57" s="316"/>
      <c r="H57" s="316"/>
      <c r="I57" s="316"/>
      <c r="J57" s="316"/>
      <c r="K57" s="316"/>
      <c r="L57" s="316"/>
      <c r="M57" s="1341"/>
      <c r="N57" s="1341"/>
      <c r="O57" s="1341"/>
    </row>
    <row r="58" spans="1:15">
      <c r="A58" s="753" t="s">
        <v>103</v>
      </c>
      <c r="B58" s="753" t="s">
        <v>97</v>
      </c>
      <c r="C58" s="704">
        <v>0.12</v>
      </c>
      <c r="D58" s="705">
        <v>2.7330432826086954</v>
      </c>
      <c r="E58" s="705">
        <v>0</v>
      </c>
      <c r="F58" s="1364">
        <f t="shared" si="3"/>
        <v>2.7330432826086954</v>
      </c>
      <c r="G58" s="316"/>
      <c r="H58" s="316"/>
      <c r="I58" s="316"/>
      <c r="J58" s="316"/>
      <c r="K58" s="316"/>
      <c r="L58" s="316"/>
      <c r="M58" s="1341"/>
      <c r="N58" s="1341"/>
      <c r="O58" s="1341"/>
    </row>
    <row r="59" spans="1:15">
      <c r="A59" s="753" t="s">
        <v>105</v>
      </c>
      <c r="B59" s="753" t="s">
        <v>97</v>
      </c>
      <c r="C59" s="704">
        <v>0.12</v>
      </c>
      <c r="D59" s="705">
        <v>3.7075214565217389</v>
      </c>
      <c r="E59" s="705">
        <v>0</v>
      </c>
      <c r="F59" s="1364">
        <f t="shared" si="3"/>
        <v>3.7075214565217389</v>
      </c>
      <c r="G59" s="316"/>
      <c r="H59" s="316"/>
      <c r="I59" s="316"/>
      <c r="J59" s="316"/>
      <c r="K59" s="316"/>
      <c r="L59" s="316"/>
      <c r="M59" s="1341"/>
      <c r="N59" s="1341"/>
      <c r="O59" s="1341"/>
    </row>
    <row r="60" spans="1:15">
      <c r="A60" s="544" t="s">
        <v>107</v>
      </c>
      <c r="B60" s="316" t="s">
        <v>97</v>
      </c>
      <c r="C60" s="749">
        <v>0.2215</v>
      </c>
      <c r="D60" s="806">
        <v>83.890548054347832</v>
      </c>
      <c r="E60" s="806">
        <v>0</v>
      </c>
      <c r="F60" s="1364">
        <f t="shared" si="3"/>
        <v>83.890548054347832</v>
      </c>
      <c r="G60" s="316"/>
      <c r="H60" s="316"/>
      <c r="I60" s="316"/>
      <c r="J60" s="316"/>
      <c r="K60" s="316"/>
      <c r="L60" s="316"/>
      <c r="M60" s="1341"/>
      <c r="N60" s="1341"/>
      <c r="O60" s="1341"/>
    </row>
    <row r="61" spans="1:15">
      <c r="A61" s="753" t="s">
        <v>109</v>
      </c>
      <c r="B61" s="753" t="s">
        <v>97</v>
      </c>
      <c r="C61" s="704">
        <v>0.2215</v>
      </c>
      <c r="D61" s="705">
        <v>18.901150760869566</v>
      </c>
      <c r="E61" s="705">
        <v>0</v>
      </c>
      <c r="F61" s="1364">
        <f t="shared" si="3"/>
        <v>18.901150760869566</v>
      </c>
      <c r="G61" s="316"/>
      <c r="H61" s="316"/>
      <c r="I61" s="316"/>
      <c r="J61" s="316"/>
      <c r="K61" s="316"/>
      <c r="L61" s="316"/>
      <c r="M61" s="316"/>
      <c r="N61" s="316"/>
      <c r="O61" s="316"/>
    </row>
    <row r="62" spans="1:15">
      <c r="A62" s="753" t="s">
        <v>111</v>
      </c>
      <c r="B62" s="753" t="s">
        <v>97</v>
      </c>
      <c r="C62" s="704">
        <v>0.2215</v>
      </c>
      <c r="D62" s="705">
        <v>26.222454554347827</v>
      </c>
      <c r="E62" s="705">
        <v>0</v>
      </c>
      <c r="F62" s="1364">
        <f t="shared" si="3"/>
        <v>26.222454554347827</v>
      </c>
      <c r="G62" s="316"/>
      <c r="H62" s="316"/>
      <c r="I62" s="316"/>
      <c r="J62" s="316"/>
      <c r="K62" s="316"/>
      <c r="L62" s="316"/>
      <c r="M62" s="316"/>
      <c r="N62" s="316"/>
      <c r="O62" s="316"/>
    </row>
    <row r="63" spans="1:15">
      <c r="A63" s="753" t="s">
        <v>113</v>
      </c>
      <c r="B63" s="753" t="s">
        <v>97</v>
      </c>
      <c r="C63" s="704">
        <v>0.2215</v>
      </c>
      <c r="D63" s="705">
        <v>12.964977282608697</v>
      </c>
      <c r="E63" s="705">
        <v>0</v>
      </c>
      <c r="F63" s="1364">
        <f t="shared" si="3"/>
        <v>12.964977282608697</v>
      </c>
      <c r="G63" s="316"/>
      <c r="H63" s="316"/>
      <c r="I63" s="316"/>
      <c r="J63" s="316"/>
      <c r="K63" s="316"/>
      <c r="L63" s="316"/>
      <c r="M63" s="316"/>
      <c r="N63" s="316"/>
      <c r="O63" s="316"/>
    </row>
    <row r="64" spans="1:15">
      <c r="A64" s="753" t="s">
        <v>116</v>
      </c>
      <c r="B64" s="753" t="s">
        <v>97</v>
      </c>
      <c r="C64" s="704">
        <v>0.2215</v>
      </c>
      <c r="D64" s="705">
        <v>18.553781228260871</v>
      </c>
      <c r="E64" s="705">
        <v>0</v>
      </c>
      <c r="F64" s="1364">
        <f t="shared" si="3"/>
        <v>18.553781228260871</v>
      </c>
      <c r="G64" s="316"/>
      <c r="H64" s="316"/>
      <c r="I64" s="316"/>
      <c r="J64" s="316"/>
      <c r="K64" s="316"/>
      <c r="L64" s="316"/>
      <c r="M64" s="316"/>
      <c r="N64" s="316"/>
      <c r="O64" s="316"/>
    </row>
    <row r="65" spans="1:6">
      <c r="A65" s="753" t="s">
        <v>118</v>
      </c>
      <c r="B65" s="753" t="s">
        <v>97</v>
      </c>
      <c r="C65" s="704">
        <v>0.2215</v>
      </c>
      <c r="D65" s="705">
        <v>7.2481842282608691</v>
      </c>
      <c r="E65" s="705">
        <v>0</v>
      </c>
      <c r="F65" s="1364">
        <f t="shared" si="3"/>
        <v>7.2481842282608691</v>
      </c>
    </row>
    <row r="66" spans="1:6">
      <c r="A66" s="532" t="s">
        <v>120</v>
      </c>
      <c r="B66" s="316" t="s">
        <v>97</v>
      </c>
      <c r="C66" s="749">
        <v>0.1333</v>
      </c>
      <c r="D66" s="825">
        <v>6.4</v>
      </c>
      <c r="E66" s="470">
        <v>0</v>
      </c>
      <c r="F66" s="1421">
        <f t="shared" si="3"/>
        <v>6.4</v>
      </c>
    </row>
    <row r="67" spans="1:6">
      <c r="A67" s="1362" t="s">
        <v>124</v>
      </c>
      <c r="B67" s="316" t="s">
        <v>125</v>
      </c>
      <c r="C67" s="624">
        <v>0.3</v>
      </c>
      <c r="D67" s="739">
        <v>6.5338582065217397</v>
      </c>
      <c r="E67" s="739">
        <v>1.3581303369565219</v>
      </c>
      <c r="F67" s="1364">
        <f t="shared" si="3"/>
        <v>7.8919885434782611</v>
      </c>
    </row>
    <row r="68" spans="1:6">
      <c r="A68" s="1362" t="s">
        <v>265</v>
      </c>
      <c r="B68" s="316" t="s">
        <v>130</v>
      </c>
      <c r="C68" s="624">
        <v>0.65700000000000003</v>
      </c>
      <c r="D68" s="739">
        <v>0.65677771739130431</v>
      </c>
      <c r="E68" s="739">
        <v>0</v>
      </c>
      <c r="F68" s="1364">
        <f t="shared" si="3"/>
        <v>0.65677771739130431</v>
      </c>
    </row>
    <row r="69" spans="1:6">
      <c r="A69" s="1362" t="s">
        <v>266</v>
      </c>
      <c r="B69" s="316" t="s">
        <v>247</v>
      </c>
      <c r="C69" s="1420">
        <v>0.36499999999999999</v>
      </c>
      <c r="D69" s="760">
        <v>0</v>
      </c>
      <c r="E69" s="739">
        <v>10.1129775</v>
      </c>
      <c r="F69" s="1364">
        <f t="shared" si="3"/>
        <v>10.1129775</v>
      </c>
    </row>
    <row r="70" spans="1:6">
      <c r="A70" s="1362" t="s">
        <v>132</v>
      </c>
      <c r="B70" s="316" t="s">
        <v>135</v>
      </c>
      <c r="C70" s="1420">
        <v>0.09</v>
      </c>
      <c r="D70" s="739">
        <v>11.698564336956521</v>
      </c>
      <c r="E70" s="760">
        <v>0</v>
      </c>
      <c r="F70" s="1364">
        <f t="shared" si="3"/>
        <v>11.698564336956521</v>
      </c>
    </row>
    <row r="71" spans="1:6">
      <c r="A71" s="1362" t="s">
        <v>134</v>
      </c>
      <c r="B71" s="316" t="s">
        <v>135</v>
      </c>
      <c r="C71" s="623">
        <v>0.05</v>
      </c>
      <c r="D71" s="739">
        <v>2.7768802282608696</v>
      </c>
      <c r="E71" s="760">
        <v>0</v>
      </c>
      <c r="F71" s="1364">
        <f t="shared" si="3"/>
        <v>2.7768802282608696</v>
      </c>
    </row>
    <row r="72" spans="1:6">
      <c r="A72" s="1362" t="s">
        <v>137</v>
      </c>
      <c r="B72" s="316" t="s">
        <v>135</v>
      </c>
      <c r="C72" s="623">
        <v>9.2600000000000002E-2</v>
      </c>
      <c r="D72" s="739">
        <v>2.5113476413043476</v>
      </c>
      <c r="E72" s="760">
        <v>0</v>
      </c>
      <c r="F72" s="1364">
        <f t="shared" si="3"/>
        <v>2.5113476413043476</v>
      </c>
    </row>
    <row r="73" spans="1:6">
      <c r="A73" s="1362" t="s">
        <v>138</v>
      </c>
      <c r="B73" s="316" t="s">
        <v>140</v>
      </c>
      <c r="C73" s="1420">
        <v>0.45900000000000002</v>
      </c>
      <c r="D73" s="739">
        <v>17.04792264130435</v>
      </c>
      <c r="E73" s="760">
        <v>0</v>
      </c>
      <c r="F73" s="1364">
        <f t="shared" si="3"/>
        <v>17.04792264130435</v>
      </c>
    </row>
    <row r="74" spans="1:6">
      <c r="A74" s="1362" t="s">
        <v>139</v>
      </c>
      <c r="B74" s="316" t="s">
        <v>140</v>
      </c>
      <c r="C74" s="623">
        <v>0.31850000000000001</v>
      </c>
      <c r="D74" s="760">
        <v>0</v>
      </c>
      <c r="E74" s="739">
        <v>38.106226565217391</v>
      </c>
      <c r="F74" s="1364">
        <f t="shared" si="3"/>
        <v>38.106226565217391</v>
      </c>
    </row>
    <row r="75" spans="1:6">
      <c r="A75" s="1362" t="s">
        <v>284</v>
      </c>
      <c r="B75" s="316" t="s">
        <v>285</v>
      </c>
      <c r="C75" s="623">
        <v>0.3</v>
      </c>
      <c r="D75" s="739">
        <v>9.2660971304347832</v>
      </c>
      <c r="E75" s="760">
        <v>0</v>
      </c>
      <c r="F75" s="1364">
        <f t="shared" si="3"/>
        <v>9.2660971304347832</v>
      </c>
    </row>
    <row r="76" spans="1:6">
      <c r="A76" s="1362" t="s">
        <v>294</v>
      </c>
      <c r="B76" s="316" t="s">
        <v>285</v>
      </c>
      <c r="C76" s="623">
        <v>0.49</v>
      </c>
      <c r="D76" s="739">
        <v>12.955249021739132</v>
      </c>
      <c r="E76" s="760">
        <v>0</v>
      </c>
      <c r="F76" s="1364">
        <f t="shared" si="3"/>
        <v>12.955249021739132</v>
      </c>
    </row>
    <row r="77" spans="1:6">
      <c r="A77" s="1362" t="s">
        <v>141</v>
      </c>
      <c r="B77" s="316" t="s">
        <v>130</v>
      </c>
      <c r="C77" s="1420">
        <v>0.65110000000000001</v>
      </c>
      <c r="D77" s="739">
        <v>16.664505999999999</v>
      </c>
      <c r="E77" s="739">
        <v>0</v>
      </c>
      <c r="F77" s="1364">
        <f t="shared" si="3"/>
        <v>16.664505999999999</v>
      </c>
    </row>
    <row r="78" spans="1:6">
      <c r="A78" s="1362" t="s">
        <v>142</v>
      </c>
      <c r="B78" s="316" t="s">
        <v>144</v>
      </c>
      <c r="C78" s="1420">
        <v>0.1</v>
      </c>
      <c r="D78" s="739">
        <v>7.258129891304347</v>
      </c>
      <c r="E78" s="760">
        <v>0</v>
      </c>
      <c r="F78" s="1364">
        <f t="shared" si="3"/>
        <v>7.258129891304347</v>
      </c>
    </row>
    <row r="79" spans="1:6">
      <c r="A79" s="1362" t="s">
        <v>145</v>
      </c>
      <c r="B79" s="316" t="s">
        <v>147</v>
      </c>
      <c r="C79" s="1420">
        <v>0.6</v>
      </c>
      <c r="D79" s="739">
        <v>0</v>
      </c>
      <c r="E79" s="760">
        <v>0</v>
      </c>
      <c r="F79" s="1364">
        <f t="shared" si="3"/>
        <v>0</v>
      </c>
    </row>
    <row r="80" spans="1:6">
      <c r="A80" s="1362" t="s">
        <v>146</v>
      </c>
      <c r="B80" s="316" t="s">
        <v>147</v>
      </c>
      <c r="C80" s="1420">
        <v>0.25</v>
      </c>
      <c r="D80" s="739">
        <v>27.889910945652172</v>
      </c>
      <c r="E80" s="760">
        <v>3.9618692608695651</v>
      </c>
      <c r="F80" s="1364">
        <f t="shared" si="3"/>
        <v>31.851780206521738</v>
      </c>
    </row>
    <row r="81" spans="1:6">
      <c r="A81" s="1362" t="s">
        <v>295</v>
      </c>
      <c r="B81" s="316" t="s">
        <v>285</v>
      </c>
      <c r="C81" s="1420">
        <v>0.33329999999999999</v>
      </c>
      <c r="D81" s="739">
        <v>3.9059018804347829</v>
      </c>
      <c r="E81" s="739">
        <v>1.509739010869565</v>
      </c>
      <c r="F81" s="1364">
        <f t="shared" si="3"/>
        <v>5.4156408913043474</v>
      </c>
    </row>
    <row r="82" spans="1:6">
      <c r="A82" s="1362" t="s">
        <v>269</v>
      </c>
      <c r="B82" s="316" t="s">
        <v>135</v>
      </c>
      <c r="C82" s="623">
        <v>0.15</v>
      </c>
      <c r="D82" s="739">
        <v>0</v>
      </c>
      <c r="E82" s="760">
        <v>0</v>
      </c>
      <c r="F82" s="1364">
        <f t="shared" si="3"/>
        <v>0</v>
      </c>
    </row>
    <row r="83" spans="1:6">
      <c r="A83" s="1362" t="s">
        <v>149</v>
      </c>
      <c r="B83" s="316" t="s">
        <v>130</v>
      </c>
      <c r="C83" s="623">
        <v>0.38</v>
      </c>
      <c r="D83" s="739">
        <v>1.1373803369565219</v>
      </c>
      <c r="E83" s="739">
        <v>1.340499902173913</v>
      </c>
      <c r="F83" s="1364">
        <f t="shared" si="3"/>
        <v>2.4778802391304349</v>
      </c>
    </row>
    <row r="84" spans="1:6">
      <c r="A84" s="1376" t="s">
        <v>261</v>
      </c>
      <c r="B84" s="1377"/>
      <c r="C84" s="1422"/>
      <c r="D84" s="1423">
        <f>SUM(D53:D83)-D55-D60</f>
        <v>282.55365559782609</v>
      </c>
      <c r="E84" s="1423">
        <f>SUM(E53:E83)-E55-E60</f>
        <v>56.38944257608695</v>
      </c>
      <c r="F84" s="1423">
        <f>SUM(F53:F83)-F55-F60</f>
        <v>338.94309817391309</v>
      </c>
    </row>
  </sheetData>
  <mergeCells count="13">
    <mergeCell ref="F40:G40"/>
    <mergeCell ref="A2:J2"/>
    <mergeCell ref="M2:O2"/>
    <mergeCell ref="C4:E4"/>
    <mergeCell ref="I4:J4"/>
    <mergeCell ref="G21:M21"/>
    <mergeCell ref="M51:O51"/>
    <mergeCell ref="F41:G41"/>
    <mergeCell ref="F42:G42"/>
    <mergeCell ref="A43:G43"/>
    <mergeCell ref="A44:G44"/>
    <mergeCell ref="F46:G46"/>
    <mergeCell ref="F47:G4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26CEC-73B8-4304-BEC3-6276D9A4A0F9}">
  <dimension ref="A1:O85"/>
  <sheetViews>
    <sheetView workbookViewId="0">
      <selection activeCell="I73" sqref="I73"/>
    </sheetView>
  </sheetViews>
  <sheetFormatPr defaultRowHeight="12.75"/>
  <cols>
    <col min="1" max="1" width="32.7109375" customWidth="1"/>
    <col min="2" max="2" width="11.7109375" customWidth="1"/>
    <col min="3" max="3" width="8.7109375" customWidth="1"/>
    <col min="4" max="4" width="10" bestFit="1" customWidth="1"/>
    <col min="5" max="5" width="24.7109375" customWidth="1"/>
    <col min="6" max="6" width="38.5703125" customWidth="1"/>
    <col min="7" max="7" width="17.7109375" customWidth="1"/>
    <col min="8" max="8" width="11.28515625" customWidth="1"/>
    <col min="9" max="9" width="20.7109375" customWidth="1"/>
    <col min="10" max="10" width="15.7109375" customWidth="1"/>
    <col min="11" max="11" width="18" customWidth="1"/>
    <col min="12" max="12" width="28.42578125" customWidth="1"/>
    <col min="13" max="13" width="17.5703125" customWidth="1"/>
    <col min="14" max="14" width="27.28515625" customWidth="1"/>
  </cols>
  <sheetData>
    <row r="1" spans="1:14">
      <c r="A1" s="653" t="s">
        <v>304</v>
      </c>
      <c r="B1" s="1341"/>
      <c r="C1" s="1341"/>
      <c r="D1" s="1341"/>
      <c r="E1" s="1341"/>
      <c r="F1" s="1341"/>
      <c r="G1" s="1341"/>
      <c r="H1" s="1341"/>
      <c r="I1" s="1341"/>
      <c r="J1" s="1341"/>
      <c r="K1" s="1341"/>
      <c r="L1" s="1341"/>
      <c r="M1" s="1341"/>
      <c r="N1" s="1341"/>
    </row>
    <row r="2" spans="1:14">
      <c r="A2" s="1950" t="s">
        <v>1</v>
      </c>
      <c r="B2" s="1950"/>
      <c r="C2" s="1950"/>
      <c r="D2" s="1950"/>
      <c r="E2" s="1950"/>
      <c r="F2" s="1950"/>
      <c r="G2" s="1950"/>
      <c r="H2" s="1950"/>
      <c r="I2" s="1950"/>
      <c r="J2" s="1950"/>
      <c r="K2" s="316"/>
      <c r="L2" s="1950" t="s">
        <v>40</v>
      </c>
      <c r="M2" s="1950"/>
      <c r="N2" s="1950"/>
    </row>
    <row r="3" spans="1:14">
      <c r="A3" s="316"/>
      <c r="B3" s="316"/>
      <c r="C3" s="316"/>
      <c r="D3" s="316"/>
      <c r="E3" s="316"/>
      <c r="F3" s="316"/>
      <c r="G3" s="316"/>
      <c r="H3" s="316"/>
      <c r="I3" s="316"/>
      <c r="J3" s="316"/>
      <c r="K3" s="316"/>
      <c r="L3" s="316"/>
      <c r="M3" s="316"/>
      <c r="N3" s="316"/>
    </row>
    <row r="4" spans="1:14" ht="22.5">
      <c r="A4" s="2079" t="s">
        <v>2</v>
      </c>
      <c r="B4" s="2053" t="s">
        <v>3</v>
      </c>
      <c r="C4" s="2080" t="s">
        <v>191</v>
      </c>
      <c r="D4" s="2080"/>
      <c r="E4" s="2081"/>
      <c r="F4" s="1312"/>
      <c r="G4" s="2079" t="s">
        <v>5</v>
      </c>
      <c r="H4" s="2053" t="s">
        <v>3</v>
      </c>
      <c r="I4" s="2094" t="s">
        <v>6</v>
      </c>
      <c r="J4" s="2094"/>
      <c r="K4" s="316"/>
      <c r="L4" s="1342" t="s">
        <v>192</v>
      </c>
      <c r="M4" s="1343" t="s">
        <v>193</v>
      </c>
      <c r="N4" s="1344" t="s">
        <v>194</v>
      </c>
    </row>
    <row r="5" spans="1:14">
      <c r="A5" s="1332" t="s">
        <v>7</v>
      </c>
      <c r="B5" s="1388"/>
      <c r="C5" s="1271" t="s">
        <v>8</v>
      </c>
      <c r="D5" s="1271" t="s">
        <v>9</v>
      </c>
      <c r="E5" s="1333" t="s">
        <v>10</v>
      </c>
      <c r="F5" s="1312"/>
      <c r="G5" s="1332" t="s">
        <v>7</v>
      </c>
      <c r="H5" s="1388"/>
      <c r="I5" s="1271" t="s">
        <v>8</v>
      </c>
      <c r="J5" s="1314" t="s">
        <v>11</v>
      </c>
      <c r="K5" s="316"/>
      <c r="L5" s="1410" t="s">
        <v>195</v>
      </c>
      <c r="M5" s="1411">
        <v>0.4</v>
      </c>
      <c r="N5" s="1412">
        <v>65</v>
      </c>
    </row>
    <row r="6" spans="1:14" ht="12.75" customHeight="1">
      <c r="A6" s="1353" t="s">
        <v>13</v>
      </c>
      <c r="B6" s="260">
        <v>0.51</v>
      </c>
      <c r="C6" s="1237">
        <v>0.9</v>
      </c>
      <c r="D6" s="1237">
        <v>71.599999999999994</v>
      </c>
      <c r="E6" s="1334">
        <f>SUM(C6:D6)</f>
        <v>72.5</v>
      </c>
      <c r="F6" s="1312"/>
      <c r="G6" s="638" t="s">
        <v>272</v>
      </c>
      <c r="H6" s="287">
        <v>7.5999999999999998E-2</v>
      </c>
      <c r="I6" s="1337">
        <v>10.3</v>
      </c>
      <c r="J6" s="1339">
        <v>1.5</v>
      </c>
      <c r="K6" s="1316"/>
      <c r="L6" s="1410" t="s">
        <v>196</v>
      </c>
      <c r="M6" s="1411">
        <v>0.35</v>
      </c>
      <c r="N6" s="1412">
        <v>94</v>
      </c>
    </row>
    <row r="7" spans="1:14">
      <c r="A7" s="1354" t="s">
        <v>15</v>
      </c>
      <c r="B7" s="1317" t="s">
        <v>305</v>
      </c>
      <c r="C7" s="1397">
        <v>1.5</v>
      </c>
      <c r="D7" s="1397">
        <v>3.8</v>
      </c>
      <c r="E7" s="1402">
        <v>5.3</v>
      </c>
      <c r="F7" s="1312"/>
      <c r="G7" s="638" t="s">
        <v>14</v>
      </c>
      <c r="H7" s="287">
        <v>0.1178</v>
      </c>
      <c r="I7" s="1337">
        <v>0</v>
      </c>
      <c r="J7" s="1339">
        <v>0</v>
      </c>
      <c r="K7" s="1316"/>
      <c r="L7" s="1410" t="s">
        <v>197</v>
      </c>
      <c r="M7" s="1411">
        <v>0.75</v>
      </c>
      <c r="N7" s="1412">
        <v>16</v>
      </c>
    </row>
    <row r="8" spans="1:14">
      <c r="A8" s="1353" t="s">
        <v>23</v>
      </c>
      <c r="B8" s="1317" t="s">
        <v>217</v>
      </c>
      <c r="C8" s="1397">
        <v>13.5</v>
      </c>
      <c r="D8" s="1397">
        <v>9.4</v>
      </c>
      <c r="E8" s="1402">
        <v>22.9</v>
      </c>
      <c r="F8" s="1312"/>
      <c r="G8" s="638" t="s">
        <v>24</v>
      </c>
      <c r="H8" s="1318">
        <v>0.25340000000000001</v>
      </c>
      <c r="I8" s="1337">
        <v>2</v>
      </c>
      <c r="J8" s="1339">
        <v>48.1</v>
      </c>
      <c r="K8" s="1316"/>
      <c r="L8" s="1410" t="s">
        <v>198</v>
      </c>
      <c r="M8" s="1413">
        <v>0.25</v>
      </c>
      <c r="N8" s="1412">
        <v>71</v>
      </c>
    </row>
    <row r="9" spans="1:14">
      <c r="A9" s="1353" t="s">
        <v>218</v>
      </c>
      <c r="B9" s="1317" t="s">
        <v>219</v>
      </c>
      <c r="C9" s="1237">
        <v>0</v>
      </c>
      <c r="D9" s="1397">
        <v>0.2</v>
      </c>
      <c r="E9" s="1402">
        <v>0.2</v>
      </c>
      <c r="F9" s="1312"/>
      <c r="G9" s="638" t="s">
        <v>26</v>
      </c>
      <c r="H9" s="287">
        <v>0.36170000000000002</v>
      </c>
      <c r="I9" s="1337">
        <v>18</v>
      </c>
      <c r="J9" s="1339">
        <v>32.799999999999997</v>
      </c>
      <c r="K9" s="1316"/>
      <c r="L9" s="1410" t="s">
        <v>199</v>
      </c>
      <c r="M9" s="1411">
        <v>0.44</v>
      </c>
      <c r="N9" s="1412">
        <v>30</v>
      </c>
    </row>
    <row r="10" spans="1:14">
      <c r="A10" s="1353"/>
      <c r="B10" s="1317"/>
      <c r="C10" s="1237"/>
      <c r="D10" s="1397"/>
      <c r="E10" s="1402"/>
      <c r="F10" s="1312"/>
      <c r="G10" s="639" t="s">
        <v>22</v>
      </c>
      <c r="H10" s="1318">
        <v>0.33</v>
      </c>
      <c r="I10" s="1337"/>
      <c r="J10" s="1339"/>
      <c r="K10" s="1316"/>
      <c r="L10" s="1398" t="s">
        <v>258</v>
      </c>
      <c r="M10" s="1414">
        <v>0.5</v>
      </c>
      <c r="N10" s="1415">
        <v>28</v>
      </c>
    </row>
    <row r="11" spans="1:14">
      <c r="A11" s="1353" t="s">
        <v>27</v>
      </c>
      <c r="B11" s="260">
        <v>0.58699999999999997</v>
      </c>
      <c r="C11" s="1397">
        <v>7.8</v>
      </c>
      <c r="D11" s="1397">
        <v>3</v>
      </c>
      <c r="E11" s="1402">
        <v>10.8</v>
      </c>
      <c r="F11" s="1312"/>
      <c r="G11" s="638" t="s">
        <v>16</v>
      </c>
      <c r="H11" s="287">
        <v>0.35</v>
      </c>
      <c r="I11" s="1337">
        <v>0.8</v>
      </c>
      <c r="J11" s="1339">
        <v>3.5</v>
      </c>
      <c r="K11" s="1316"/>
      <c r="L11" s="1399" t="s">
        <v>12</v>
      </c>
      <c r="M11" s="1400"/>
      <c r="N11" s="1401">
        <v>304</v>
      </c>
    </row>
    <row r="12" spans="1:14">
      <c r="A12" s="1355" t="s">
        <v>29</v>
      </c>
      <c r="B12" s="1318" t="s">
        <v>221</v>
      </c>
      <c r="C12" s="1397">
        <v>22.3</v>
      </c>
      <c r="D12" s="1397">
        <v>0</v>
      </c>
      <c r="E12" s="1402">
        <v>22.3</v>
      </c>
      <c r="F12" s="1312"/>
      <c r="G12" s="638" t="s">
        <v>20</v>
      </c>
      <c r="H12" s="287">
        <v>0.41470000000000001</v>
      </c>
      <c r="I12" s="1337">
        <v>10.5</v>
      </c>
      <c r="J12" s="1339">
        <v>0</v>
      </c>
      <c r="K12" s="1316"/>
      <c r="L12" s="259" t="s">
        <v>300</v>
      </c>
      <c r="M12" s="259"/>
      <c r="N12" s="259"/>
    </row>
    <row r="13" spans="1:14">
      <c r="A13" s="1353" t="s">
        <v>31</v>
      </c>
      <c r="B13" s="1317">
        <v>0.36</v>
      </c>
      <c r="C13" s="1397">
        <v>7</v>
      </c>
      <c r="D13" s="1397">
        <v>5.9</v>
      </c>
      <c r="E13" s="1402">
        <v>12.8</v>
      </c>
      <c r="F13" s="1312"/>
      <c r="G13" s="638" t="s">
        <v>273</v>
      </c>
      <c r="H13" s="287">
        <v>6.6400000000000001E-2</v>
      </c>
      <c r="I13" s="1337">
        <v>15.2</v>
      </c>
      <c r="J13" s="1339">
        <v>2.8</v>
      </c>
      <c r="K13" s="1316"/>
      <c r="L13" s="1416" t="s">
        <v>210</v>
      </c>
      <c r="M13" s="1416"/>
      <c r="N13" s="1416"/>
    </row>
    <row r="14" spans="1:14">
      <c r="A14" s="1353" t="s">
        <v>33</v>
      </c>
      <c r="B14" s="1317">
        <v>0.51</v>
      </c>
      <c r="C14" s="1397">
        <v>37.4</v>
      </c>
      <c r="D14" s="1397">
        <v>56.3</v>
      </c>
      <c r="E14" s="1402">
        <v>93.6</v>
      </c>
      <c r="F14" s="1312"/>
      <c r="G14" s="147" t="s">
        <v>222</v>
      </c>
      <c r="H14" s="287">
        <v>0.3</v>
      </c>
      <c r="I14" s="1337">
        <v>1.1000000000000001</v>
      </c>
      <c r="J14" s="1340">
        <v>0.1</v>
      </c>
      <c r="K14" s="1316"/>
      <c r="L14" s="316"/>
      <c r="M14" s="316"/>
      <c r="N14" s="316"/>
    </row>
    <row r="15" spans="1:14">
      <c r="A15" s="1355" t="s">
        <v>37</v>
      </c>
      <c r="B15" s="1318">
        <v>0.13039999999999999</v>
      </c>
      <c r="C15" s="1397">
        <v>7.9</v>
      </c>
      <c r="D15" s="1397">
        <v>3.8</v>
      </c>
      <c r="E15" s="1402">
        <v>11.7</v>
      </c>
      <c r="F15" s="1312"/>
      <c r="G15" s="2137" t="s">
        <v>162</v>
      </c>
      <c r="H15" s="2138"/>
      <c r="I15" s="2139">
        <f>SUM(I6:I14)</f>
        <v>57.9</v>
      </c>
      <c r="J15" s="2147">
        <f>SUM(J6:J14)</f>
        <v>88.8</v>
      </c>
      <c r="K15" s="1408"/>
      <c r="L15" s="316"/>
      <c r="M15" s="316"/>
      <c r="N15" s="316"/>
    </row>
    <row r="16" spans="1:14">
      <c r="A16" s="1353" t="s">
        <v>226</v>
      </c>
      <c r="B16" s="1317" t="s">
        <v>227</v>
      </c>
      <c r="C16" s="1397">
        <v>0</v>
      </c>
      <c r="D16" s="1397">
        <v>0</v>
      </c>
      <c r="E16" s="1402">
        <v>0</v>
      </c>
      <c r="F16" s="1312"/>
      <c r="G16" s="2140" t="s">
        <v>32</v>
      </c>
      <c r="H16" s="2141"/>
      <c r="I16" s="2142">
        <f>C39+I15</f>
        <v>649.9</v>
      </c>
      <c r="J16" s="2148">
        <f>D39+J15</f>
        <v>694.8</v>
      </c>
      <c r="K16" s="1409"/>
      <c r="L16" s="316"/>
      <c r="M16" s="316"/>
      <c r="N16" s="316"/>
    </row>
    <row r="17" spans="1:12">
      <c r="A17" s="1353" t="s">
        <v>44</v>
      </c>
      <c r="B17" s="1317">
        <v>0.42630000000000001</v>
      </c>
      <c r="C17" s="1397">
        <v>224.6</v>
      </c>
      <c r="D17" s="1397">
        <v>8</v>
      </c>
      <c r="E17" s="1402">
        <v>232.6</v>
      </c>
      <c r="F17" s="1312"/>
      <c r="G17" s="316"/>
      <c r="H17" s="316"/>
      <c r="I17" s="316"/>
      <c r="J17" s="316"/>
      <c r="K17" s="316"/>
      <c r="L17" s="316"/>
    </row>
    <row r="18" spans="1:12">
      <c r="A18" s="1353" t="s">
        <v>46</v>
      </c>
      <c r="B18" s="1317" t="s">
        <v>228</v>
      </c>
      <c r="C18" s="1397">
        <v>6</v>
      </c>
      <c r="D18" s="1397">
        <v>5.7</v>
      </c>
      <c r="E18" s="1402">
        <v>11.7</v>
      </c>
      <c r="F18" s="1312"/>
      <c r="G18" s="316"/>
      <c r="H18" s="316"/>
      <c r="I18" s="316"/>
      <c r="J18" s="316"/>
      <c r="K18" s="316"/>
      <c r="L18" s="316"/>
    </row>
    <row r="19" spans="1:12">
      <c r="A19" s="1353" t="s">
        <v>47</v>
      </c>
      <c r="B19" s="1317">
        <v>0.39550000000000002</v>
      </c>
      <c r="C19" s="1397">
        <v>5.5</v>
      </c>
      <c r="D19" s="1397">
        <v>25.5</v>
      </c>
      <c r="E19" s="1402">
        <v>31.1</v>
      </c>
      <c r="F19" s="1312"/>
      <c r="G19" s="316"/>
      <c r="H19" s="316"/>
      <c r="I19" s="316"/>
      <c r="J19" s="316"/>
      <c r="K19" s="316"/>
      <c r="L19" s="316"/>
    </row>
    <row r="20" spans="1:12">
      <c r="A20" s="1353" t="s">
        <v>48</v>
      </c>
      <c r="B20" s="1317" t="s">
        <v>306</v>
      </c>
      <c r="C20" s="1397">
        <v>15.8</v>
      </c>
      <c r="D20" s="1397">
        <v>12.7</v>
      </c>
      <c r="E20" s="1402">
        <v>28.4</v>
      </c>
      <c r="F20" s="1312"/>
      <c r="G20" s="316"/>
      <c r="H20" s="316"/>
      <c r="I20" s="316"/>
      <c r="J20" s="316"/>
      <c r="K20" s="316"/>
      <c r="L20" s="316"/>
    </row>
    <row r="21" spans="1:12">
      <c r="A21" s="1353" t="s">
        <v>49</v>
      </c>
      <c r="B21" s="260">
        <v>0.43969999999999998</v>
      </c>
      <c r="C21" s="1397">
        <v>6.1</v>
      </c>
      <c r="D21" s="1397">
        <v>10.1</v>
      </c>
      <c r="E21" s="1402">
        <v>16.2</v>
      </c>
      <c r="F21" s="1312"/>
      <c r="G21" s="1950" t="s">
        <v>212</v>
      </c>
      <c r="H21" s="1950"/>
      <c r="I21" s="1950"/>
      <c r="J21" s="1950"/>
      <c r="K21" s="1950"/>
      <c r="L21" s="1950"/>
    </row>
    <row r="22" spans="1:12">
      <c r="A22" s="1353" t="s">
        <v>50</v>
      </c>
      <c r="B22" s="260">
        <v>0.64</v>
      </c>
      <c r="C22" s="1397">
        <v>2.6</v>
      </c>
      <c r="D22" s="1397">
        <v>3.7</v>
      </c>
      <c r="E22" s="1402">
        <v>6.3</v>
      </c>
      <c r="F22" s="1312"/>
      <c r="G22" s="316"/>
      <c r="H22" s="316"/>
      <c r="I22" s="316"/>
      <c r="J22" s="316"/>
      <c r="K22" s="316"/>
      <c r="L22" s="316"/>
    </row>
    <row r="23" spans="1:12" ht="22.5">
      <c r="A23" s="1353" t="s">
        <v>52</v>
      </c>
      <c r="B23" s="1317" t="s">
        <v>229</v>
      </c>
      <c r="C23" s="1397">
        <v>9.4</v>
      </c>
      <c r="D23" s="1397">
        <v>6.6</v>
      </c>
      <c r="E23" s="1402">
        <v>16</v>
      </c>
      <c r="F23" s="1312"/>
      <c r="G23" s="1346" t="s">
        <v>83</v>
      </c>
      <c r="H23" s="1347" t="s">
        <v>288</v>
      </c>
      <c r="I23" s="1347" t="s">
        <v>85</v>
      </c>
      <c r="J23" s="1347" t="s">
        <v>86</v>
      </c>
      <c r="K23" s="1347" t="s">
        <v>11</v>
      </c>
      <c r="L23" s="1348" t="s">
        <v>12</v>
      </c>
    </row>
    <row r="24" spans="1:12">
      <c r="A24" s="1353" t="s">
        <v>53</v>
      </c>
      <c r="B24" s="1317" t="s">
        <v>230</v>
      </c>
      <c r="C24" s="1397">
        <v>49.2</v>
      </c>
      <c r="D24" s="1397">
        <v>62</v>
      </c>
      <c r="E24" s="1402">
        <v>111.2</v>
      </c>
      <c r="F24" s="1312"/>
      <c r="G24" s="1353" t="s">
        <v>88</v>
      </c>
      <c r="H24" s="1345"/>
      <c r="I24" s="1382" t="s">
        <v>89</v>
      </c>
      <c r="J24" s="1352">
        <v>2.3698983152173909</v>
      </c>
      <c r="K24" s="1352">
        <v>0.5</v>
      </c>
      <c r="L24" s="1419">
        <f>J24+K24</f>
        <v>2.8698983152173909</v>
      </c>
    </row>
    <row r="25" spans="1:12">
      <c r="A25" s="1353" t="s">
        <v>231</v>
      </c>
      <c r="B25" s="1317" t="s">
        <v>232</v>
      </c>
      <c r="C25" s="1397">
        <v>6.7</v>
      </c>
      <c r="D25" s="1397">
        <v>15.9</v>
      </c>
      <c r="E25" s="1402">
        <v>22.6</v>
      </c>
      <c r="F25" s="1312"/>
      <c r="G25" s="1353" t="s">
        <v>98</v>
      </c>
      <c r="H25" s="1345"/>
      <c r="I25" s="1382">
        <v>0.27500000000000002</v>
      </c>
      <c r="J25" s="1352">
        <v>6.1471657826086954</v>
      </c>
      <c r="K25" s="1352">
        <v>0.1054310543478261</v>
      </c>
      <c r="L25" s="1419">
        <f t="shared" ref="L25:L36" si="0">J25+K25</f>
        <v>6.2525968369565215</v>
      </c>
    </row>
    <row r="26" spans="1:12">
      <c r="A26" s="1353" t="s">
        <v>57</v>
      </c>
      <c r="B26" s="1318">
        <v>0.33279999999999998</v>
      </c>
      <c r="C26" s="1397">
        <v>37</v>
      </c>
      <c r="D26" s="1397">
        <v>0</v>
      </c>
      <c r="E26" s="1402">
        <v>37</v>
      </c>
      <c r="F26" s="1312"/>
      <c r="G26" s="1353" t="s">
        <v>100</v>
      </c>
      <c r="H26" s="1345"/>
      <c r="I26" s="1351">
        <v>0.46</v>
      </c>
      <c r="J26" s="1352">
        <v>16.529385826086958</v>
      </c>
      <c r="K26" s="1352">
        <v>1.8641380760869566</v>
      </c>
      <c r="L26" s="1419">
        <f t="shared" si="0"/>
        <v>18.393523902173914</v>
      </c>
    </row>
    <row r="27" spans="1:12">
      <c r="A27" s="1353" t="s">
        <v>58</v>
      </c>
      <c r="B27" s="1317">
        <v>0.3679</v>
      </c>
      <c r="C27" s="1237">
        <v>0</v>
      </c>
      <c r="D27" s="1237">
        <v>0</v>
      </c>
      <c r="E27" s="1334">
        <f t="shared" ref="E27" si="1">SUM(C27:D27)</f>
        <v>0</v>
      </c>
      <c r="F27" s="1312"/>
      <c r="G27" s="1353" t="s">
        <v>289</v>
      </c>
      <c r="H27" s="1345"/>
      <c r="I27" s="1383" t="s">
        <v>89</v>
      </c>
      <c r="J27" s="1352">
        <v>1.0869565217391305E-8</v>
      </c>
      <c r="K27" s="1352">
        <v>0</v>
      </c>
      <c r="L27" s="1419">
        <f t="shared" si="0"/>
        <v>1.0869565217391305E-8</v>
      </c>
    </row>
    <row r="28" spans="1:12">
      <c r="A28" s="1353" t="s">
        <v>59</v>
      </c>
      <c r="B28" s="1317" t="s">
        <v>233</v>
      </c>
      <c r="C28" s="1397">
        <v>17.5</v>
      </c>
      <c r="D28" s="1397">
        <v>9.4</v>
      </c>
      <c r="E28" s="1402">
        <v>26.9</v>
      </c>
      <c r="F28" s="1312"/>
      <c r="G28" s="1353" t="s">
        <v>102</v>
      </c>
      <c r="H28" s="1345"/>
      <c r="I28" s="1383">
        <v>0.12</v>
      </c>
      <c r="J28" s="1352">
        <v>0.50742743478260866</v>
      </c>
      <c r="K28" s="1352">
        <v>7.5995652173913046E-3</v>
      </c>
      <c r="L28" s="1419">
        <f t="shared" si="0"/>
        <v>0.51502700000000001</v>
      </c>
    </row>
    <row r="29" spans="1:12">
      <c r="A29" s="1353" t="s">
        <v>64</v>
      </c>
      <c r="B29" s="1317">
        <v>0.41499999999999998</v>
      </c>
      <c r="C29" s="1397">
        <v>9.6</v>
      </c>
      <c r="D29" s="1397">
        <v>0.3</v>
      </c>
      <c r="E29" s="1402">
        <v>9.9</v>
      </c>
      <c r="F29" s="1312"/>
      <c r="G29" s="1353" t="s">
        <v>104</v>
      </c>
      <c r="H29" s="1345"/>
      <c r="I29" s="1351">
        <v>0.25</v>
      </c>
      <c r="J29" s="1352">
        <v>8.7625174130434775</v>
      </c>
      <c r="K29" s="1352">
        <v>0.13969831521739129</v>
      </c>
      <c r="L29" s="1419">
        <f t="shared" si="0"/>
        <v>8.9022157282608685</v>
      </c>
    </row>
    <row r="30" spans="1:12">
      <c r="A30" s="1353" t="s">
        <v>65</v>
      </c>
      <c r="B30" s="1317">
        <v>0.59099999999999997</v>
      </c>
      <c r="C30" s="1397">
        <v>10</v>
      </c>
      <c r="D30" s="1397">
        <v>0</v>
      </c>
      <c r="E30" s="1402">
        <v>10</v>
      </c>
      <c r="F30" s="1312"/>
      <c r="G30" s="1353" t="s">
        <v>106</v>
      </c>
      <c r="H30" s="1345"/>
      <c r="I30" s="1383">
        <v>0.5</v>
      </c>
      <c r="J30" s="1352">
        <v>14.498121032608696</v>
      </c>
      <c r="K30" s="1352">
        <v>0.11344705434782608</v>
      </c>
      <c r="L30" s="1419">
        <f t="shared" si="0"/>
        <v>14.611568086956522</v>
      </c>
    </row>
    <row r="31" spans="1:12">
      <c r="A31" s="1353" t="s">
        <v>66</v>
      </c>
      <c r="B31" s="260">
        <v>0.30580000000000002</v>
      </c>
      <c r="C31" s="1397">
        <v>6.1</v>
      </c>
      <c r="D31" s="1397">
        <v>174.4</v>
      </c>
      <c r="E31" s="1402">
        <v>180.5</v>
      </c>
      <c r="F31" s="1312"/>
      <c r="G31" s="1353" t="s">
        <v>156</v>
      </c>
      <c r="H31" s="1345"/>
      <c r="I31" s="1383" t="s">
        <v>89</v>
      </c>
      <c r="J31" s="1352">
        <v>22.293165369565219</v>
      </c>
      <c r="K31" s="1352">
        <v>213.80389839130436</v>
      </c>
      <c r="L31" s="1419">
        <f t="shared" si="0"/>
        <v>236.09706376086959</v>
      </c>
    </row>
    <row r="32" spans="1:12">
      <c r="A32" s="1353" t="s">
        <v>67</v>
      </c>
      <c r="B32" s="260">
        <v>0.30580000000000002</v>
      </c>
      <c r="C32" s="1397">
        <v>21.7</v>
      </c>
      <c r="D32" s="1397">
        <v>0</v>
      </c>
      <c r="E32" s="1402">
        <v>21.7</v>
      </c>
      <c r="F32" s="1312"/>
      <c r="G32" s="1353" t="s">
        <v>290</v>
      </c>
      <c r="H32" s="1345"/>
      <c r="I32" s="1383" t="s">
        <v>291</v>
      </c>
      <c r="J32" s="1352">
        <v>0</v>
      </c>
      <c r="K32" s="1352">
        <v>0</v>
      </c>
      <c r="L32" s="1419">
        <f t="shared" si="0"/>
        <v>0</v>
      </c>
    </row>
    <row r="33" spans="1:12">
      <c r="A33" s="1353" t="s">
        <v>69</v>
      </c>
      <c r="B33" s="260">
        <v>0.58840000000000003</v>
      </c>
      <c r="C33" s="1397">
        <v>14.4</v>
      </c>
      <c r="D33" s="1397">
        <v>25</v>
      </c>
      <c r="E33" s="1402">
        <v>39.4</v>
      </c>
      <c r="F33" s="1312"/>
      <c r="G33" s="1353" t="s">
        <v>117</v>
      </c>
      <c r="H33" s="1345"/>
      <c r="I33" s="1383">
        <v>0.215</v>
      </c>
      <c r="J33" s="1352">
        <v>14.129358760869566</v>
      </c>
      <c r="K33" s="1352">
        <v>0.25947133695652175</v>
      </c>
      <c r="L33" s="1419">
        <f t="shared" si="0"/>
        <v>14.388830097826087</v>
      </c>
    </row>
    <row r="34" spans="1:12">
      <c r="A34" s="1353" t="s">
        <v>73</v>
      </c>
      <c r="B34" s="1317" t="s">
        <v>307</v>
      </c>
      <c r="C34" s="1397">
        <v>0.8</v>
      </c>
      <c r="D34" s="1397">
        <v>7.3</v>
      </c>
      <c r="E34" s="1402">
        <v>8.1</v>
      </c>
      <c r="F34" s="1312"/>
      <c r="G34" s="1353" t="s">
        <v>119</v>
      </c>
      <c r="H34" s="1345"/>
      <c r="I34" s="1383">
        <v>0.25</v>
      </c>
      <c r="J34" s="1352">
        <v>4.9743720869565218</v>
      </c>
      <c r="K34" s="1352">
        <v>0.22859541304347825</v>
      </c>
      <c r="L34" s="1419">
        <f t="shared" si="0"/>
        <v>5.2029674999999997</v>
      </c>
    </row>
    <row r="35" spans="1:12">
      <c r="A35" s="1353" t="s">
        <v>274</v>
      </c>
      <c r="B35" s="260">
        <v>0.18</v>
      </c>
      <c r="C35" s="1397">
        <v>0.6</v>
      </c>
      <c r="D35" s="1397">
        <v>0.4</v>
      </c>
      <c r="E35" s="1402">
        <v>1</v>
      </c>
      <c r="F35" s="1312"/>
      <c r="G35" s="1353" t="s">
        <v>121</v>
      </c>
      <c r="H35" s="1345"/>
      <c r="I35" s="1383">
        <v>0.25</v>
      </c>
      <c r="J35" s="1352">
        <v>17.382606956521741</v>
      </c>
      <c r="K35" s="1352">
        <v>2.5703543260869566</v>
      </c>
      <c r="L35" s="1419">
        <f t="shared" si="0"/>
        <v>19.952961282608698</v>
      </c>
    </row>
    <row r="36" spans="1:12">
      <c r="A36" s="1353" t="s">
        <v>74</v>
      </c>
      <c r="B36" s="1317">
        <v>0.41499999999999998</v>
      </c>
      <c r="C36" s="1397">
        <v>11.8</v>
      </c>
      <c r="D36" s="1397">
        <v>0</v>
      </c>
      <c r="E36" s="1402">
        <v>11.8</v>
      </c>
      <c r="F36" s="1312"/>
      <c r="G36" s="1358" t="s">
        <v>123</v>
      </c>
      <c r="H36" s="1349" t="s">
        <v>308</v>
      </c>
      <c r="I36" s="1385">
        <v>1</v>
      </c>
      <c r="J36" s="1352">
        <v>0.99273798913043487</v>
      </c>
      <c r="K36" s="1352">
        <v>0.13387616304347827</v>
      </c>
      <c r="L36" s="1419">
        <f t="shared" si="0"/>
        <v>1.126614152173913</v>
      </c>
    </row>
    <row r="37" spans="1:12">
      <c r="A37" s="1353" t="s">
        <v>75</v>
      </c>
      <c r="B37" s="260">
        <v>0.53200000000000003</v>
      </c>
      <c r="C37" s="1397">
        <v>20.2</v>
      </c>
      <c r="D37" s="1397">
        <v>48</v>
      </c>
      <c r="E37" s="1402">
        <v>68.2</v>
      </c>
      <c r="F37" s="1312"/>
      <c r="G37" s="1376" t="s">
        <v>158</v>
      </c>
      <c r="H37" s="1377"/>
      <c r="I37" s="1377"/>
      <c r="J37" s="1406">
        <f>SUM(J24:J36)</f>
        <v>108.58675697826087</v>
      </c>
      <c r="K37" s="1406">
        <f>SUM(K24:K36)</f>
        <v>219.7265096956522</v>
      </c>
      <c r="L37" s="1378">
        <v>109</v>
      </c>
    </row>
    <row r="38" spans="1:12">
      <c r="A38" s="1353" t="s">
        <v>76</v>
      </c>
      <c r="B38" s="1317">
        <v>0.34570000000000001</v>
      </c>
      <c r="C38" s="1397">
        <v>18.3</v>
      </c>
      <c r="D38" s="1397">
        <v>37.1</v>
      </c>
      <c r="E38" s="1403">
        <v>55.4</v>
      </c>
      <c r="F38" s="1312"/>
      <c r="G38" s="1312"/>
      <c r="H38" s="640"/>
      <c r="I38" s="316"/>
      <c r="J38" s="316"/>
      <c r="K38" s="316"/>
    </row>
    <row r="39" spans="1:12">
      <c r="A39" s="1726" t="s">
        <v>77</v>
      </c>
      <c r="B39" s="2144"/>
      <c r="C39" s="2145">
        <v>592</v>
      </c>
      <c r="D39" s="2145">
        <v>606</v>
      </c>
      <c r="E39" s="2149">
        <f>SUM(E6:E38)</f>
        <v>1198.1000000000001</v>
      </c>
      <c r="F39" s="1312"/>
      <c r="G39" s="1405"/>
      <c r="H39" s="1273"/>
      <c r="I39" s="316"/>
      <c r="J39" s="316"/>
      <c r="K39" s="316"/>
      <c r="L39" s="316"/>
    </row>
    <row r="40" spans="1:12">
      <c r="A40" s="1312"/>
      <c r="B40" s="1312"/>
      <c r="C40" s="1312"/>
      <c r="D40" s="1312"/>
      <c r="E40" s="1312"/>
      <c r="F40" s="1312"/>
      <c r="G40" s="1275"/>
      <c r="H40" s="1275"/>
      <c r="I40" s="316"/>
      <c r="J40" s="316"/>
      <c r="K40" s="316"/>
      <c r="L40" s="316"/>
    </row>
    <row r="41" spans="1:12">
      <c r="A41" s="1394" t="s">
        <v>235</v>
      </c>
      <c r="B41" s="1394"/>
      <c r="C41" s="1394"/>
      <c r="D41" s="1394"/>
      <c r="E41" s="1394"/>
      <c r="F41" s="2146"/>
      <c r="G41" s="2146"/>
      <c r="H41" s="1275"/>
      <c r="I41" s="316"/>
      <c r="J41" s="316"/>
      <c r="K41" s="316"/>
      <c r="L41" s="316"/>
    </row>
    <row r="42" spans="1:12">
      <c r="A42" s="1394" t="s">
        <v>301</v>
      </c>
      <c r="B42" s="1395"/>
      <c r="C42" s="1395"/>
      <c r="D42" s="1395"/>
      <c r="E42" s="1395"/>
      <c r="F42" s="2134"/>
      <c r="G42" s="2134"/>
      <c r="H42" s="1389"/>
      <c r="I42" s="316"/>
      <c r="J42" s="316"/>
      <c r="K42" s="316"/>
      <c r="L42" s="316"/>
    </row>
    <row r="43" spans="1:12">
      <c r="A43" s="1394" t="s">
        <v>237</v>
      </c>
      <c r="B43" s="1395"/>
      <c r="C43" s="1395"/>
      <c r="D43" s="1395"/>
      <c r="E43" s="1395"/>
      <c r="F43" s="2134"/>
      <c r="G43" s="2134"/>
      <c r="H43" s="1320"/>
      <c r="I43" s="316"/>
      <c r="J43" s="316"/>
      <c r="K43" s="316"/>
      <c r="L43" s="316"/>
    </row>
    <row r="44" spans="1:12" ht="13.5" customHeight="1">
      <c r="A44" s="1957" t="s">
        <v>293</v>
      </c>
      <c r="B44" s="1957"/>
      <c r="C44" s="1957"/>
      <c r="D44" s="1957"/>
      <c r="E44" s="1957"/>
      <c r="F44" s="1957"/>
      <c r="G44" s="1957"/>
      <c r="H44" s="1275"/>
      <c r="I44" s="316"/>
      <c r="J44" s="316"/>
      <c r="K44" s="316"/>
      <c r="L44" s="316"/>
    </row>
    <row r="45" spans="1:12" ht="12.75" customHeight="1">
      <c r="A45" s="1957" t="s">
        <v>302</v>
      </c>
      <c r="B45" s="1957"/>
      <c r="C45" s="1957"/>
      <c r="D45" s="1957"/>
      <c r="E45" s="1957"/>
      <c r="F45" s="1957"/>
      <c r="G45" s="1957"/>
      <c r="H45" s="1275"/>
      <c r="I45" s="316"/>
      <c r="J45" s="316"/>
      <c r="K45" s="316"/>
      <c r="L45" s="316"/>
    </row>
    <row r="46" spans="1:12">
      <c r="A46" s="1394" t="s">
        <v>240</v>
      </c>
      <c r="B46" s="1394"/>
      <c r="C46" s="1394"/>
      <c r="D46" s="1394"/>
      <c r="E46" s="1394"/>
      <c r="F46" s="1396"/>
      <c r="G46" s="1396"/>
      <c r="H46" s="1275"/>
      <c r="I46" s="316"/>
      <c r="J46" s="316"/>
      <c r="K46" s="316"/>
      <c r="L46" s="316"/>
    </row>
    <row r="47" spans="1:12">
      <c r="A47" s="1394" t="s">
        <v>241</v>
      </c>
      <c r="B47" s="1394"/>
      <c r="C47" s="1394"/>
      <c r="D47" s="1394"/>
      <c r="E47" s="1395"/>
      <c r="F47" s="2134"/>
      <c r="G47" s="2134"/>
      <c r="H47" s="316"/>
      <c r="I47" s="316"/>
      <c r="J47" s="316"/>
      <c r="K47" s="316"/>
      <c r="L47" s="316"/>
    </row>
    <row r="48" spans="1:12">
      <c r="A48" s="1394" t="s">
        <v>242</v>
      </c>
      <c r="B48" s="1394"/>
      <c r="C48" s="1394"/>
      <c r="D48" s="1394"/>
      <c r="E48" s="1395"/>
      <c r="F48" s="2134"/>
      <c r="G48" s="2134"/>
      <c r="H48" s="316"/>
      <c r="I48" s="316"/>
      <c r="J48" s="316"/>
      <c r="K48" s="316"/>
      <c r="L48" s="316"/>
    </row>
    <row r="50" spans="1:15">
      <c r="A50" s="1330" t="s">
        <v>261</v>
      </c>
      <c r="B50" s="1331"/>
      <c r="C50" s="1331"/>
      <c r="D50" s="1331"/>
      <c r="E50" s="1331"/>
      <c r="F50" s="1331"/>
      <c r="G50" s="1331"/>
      <c r="H50" s="316"/>
      <c r="I50" s="316"/>
      <c r="J50" s="316"/>
      <c r="K50" s="1335"/>
      <c r="L50" s="1335"/>
      <c r="M50" s="1380"/>
      <c r="N50" s="1341"/>
      <c r="O50" s="1341"/>
    </row>
    <row r="51" spans="1:15">
      <c r="B51" s="316"/>
      <c r="C51" s="316"/>
      <c r="D51" s="316"/>
      <c r="E51" s="316"/>
      <c r="F51" s="316"/>
      <c r="H51" s="316"/>
      <c r="I51" s="316"/>
      <c r="J51" s="316"/>
      <c r="K51" s="316"/>
      <c r="L51" s="316"/>
      <c r="M51" s="1341"/>
      <c r="N51" s="1341"/>
      <c r="O51" s="1341"/>
    </row>
    <row r="52" spans="1:15" ht="15">
      <c r="A52" s="1346" t="s">
        <v>81</v>
      </c>
      <c r="B52" s="1347"/>
      <c r="C52" s="1347"/>
      <c r="D52" s="1347"/>
      <c r="E52" s="1347" t="s">
        <v>82</v>
      </c>
      <c r="F52" s="1347"/>
      <c r="G52" s="1348"/>
      <c r="H52" s="316"/>
      <c r="I52" s="316"/>
      <c r="J52" s="316"/>
      <c r="K52" s="532"/>
      <c r="L52" s="1336"/>
      <c r="M52" s="1952"/>
      <c r="N52" s="1952"/>
      <c r="O52" s="1952"/>
    </row>
    <row r="53" spans="1:15" ht="22.5" customHeight="1">
      <c r="A53" s="1360" t="s">
        <v>83</v>
      </c>
      <c r="B53" s="1388" t="s">
        <v>87</v>
      </c>
      <c r="C53" s="1388" t="s">
        <v>288</v>
      </c>
      <c r="D53" s="1388" t="s">
        <v>85</v>
      </c>
      <c r="E53" s="1388" t="s">
        <v>86</v>
      </c>
      <c r="F53" s="1388" t="s">
        <v>11</v>
      </c>
      <c r="G53" s="1361" t="s">
        <v>12</v>
      </c>
      <c r="H53" s="316"/>
      <c r="I53" s="316"/>
      <c r="J53" s="316"/>
      <c r="K53" s="316"/>
      <c r="L53" s="316"/>
      <c r="M53" s="1341"/>
      <c r="N53" s="1341"/>
      <c r="O53" s="1341"/>
    </row>
    <row r="54" spans="1:15">
      <c r="A54" s="1362" t="s">
        <v>166</v>
      </c>
      <c r="B54" s="1417" t="s">
        <v>91</v>
      </c>
      <c r="C54" s="1345"/>
      <c r="D54" s="1351">
        <v>7.2700000000000001E-2</v>
      </c>
      <c r="E54" s="1352">
        <v>32.624725815217396</v>
      </c>
      <c r="F54" s="1381">
        <v>0</v>
      </c>
      <c r="G54" s="1364">
        <f t="shared" ref="G54:G84" si="2">E54+F54</f>
        <v>32.624725815217396</v>
      </c>
      <c r="H54" s="316"/>
      <c r="I54" s="316"/>
      <c r="J54" s="316"/>
      <c r="K54" s="316"/>
      <c r="L54" s="316"/>
      <c r="M54" s="1341"/>
      <c r="N54" s="1341"/>
      <c r="O54" s="1341"/>
    </row>
    <row r="55" spans="1:15">
      <c r="A55" s="1362" t="s">
        <v>167</v>
      </c>
      <c r="B55" s="1417" t="s">
        <v>94</v>
      </c>
      <c r="C55" s="1345"/>
      <c r="D55" s="1351">
        <v>0.2021</v>
      </c>
      <c r="E55" s="1352">
        <v>24.759943804347827</v>
      </c>
      <c r="F55" s="1381">
        <v>0</v>
      </c>
      <c r="G55" s="1364">
        <f t="shared" si="2"/>
        <v>24.759943804347827</v>
      </c>
      <c r="H55" s="316"/>
      <c r="I55" s="316"/>
      <c r="J55" s="316"/>
      <c r="K55" s="316"/>
      <c r="L55" s="316"/>
      <c r="M55" s="1341"/>
      <c r="N55" s="1341"/>
      <c r="O55" s="1341"/>
    </row>
    <row r="56" spans="1:15">
      <c r="A56" s="1363" t="s">
        <v>96</v>
      </c>
      <c r="B56" s="1417" t="s">
        <v>97</v>
      </c>
      <c r="C56" s="1345"/>
      <c r="D56" s="1351">
        <v>0.12</v>
      </c>
      <c r="E56" s="1352">
        <v>17.839911695652177</v>
      </c>
      <c r="F56" s="1352">
        <v>0</v>
      </c>
      <c r="G56" s="1364">
        <f t="shared" si="2"/>
        <v>17.839911695652177</v>
      </c>
      <c r="H56" s="316"/>
      <c r="I56" s="316"/>
      <c r="J56" s="316"/>
      <c r="K56" s="316"/>
      <c r="L56" s="316"/>
      <c r="M56" s="1341"/>
      <c r="N56" s="1341"/>
      <c r="O56" s="1341"/>
    </row>
    <row r="57" spans="1:15">
      <c r="A57" s="1362" t="s">
        <v>99</v>
      </c>
      <c r="B57" s="1350" t="s">
        <v>97</v>
      </c>
      <c r="C57" s="1350"/>
      <c r="D57" s="1351">
        <v>0.12</v>
      </c>
      <c r="E57" s="1352">
        <v>4.4526409673913045</v>
      </c>
      <c r="F57" s="1352">
        <v>0</v>
      </c>
      <c r="G57" s="1364">
        <f t="shared" si="2"/>
        <v>4.4526409673913045</v>
      </c>
      <c r="H57" s="316"/>
      <c r="I57" s="316"/>
      <c r="J57" s="316"/>
      <c r="K57" s="316"/>
      <c r="L57" s="316"/>
      <c r="M57" s="1341"/>
      <c r="N57" s="1341"/>
      <c r="O57" s="1341"/>
    </row>
    <row r="58" spans="1:15">
      <c r="A58" s="1362" t="s">
        <v>101</v>
      </c>
      <c r="B58" s="1350" t="s">
        <v>97</v>
      </c>
      <c r="C58" s="1350"/>
      <c r="D58" s="1351">
        <v>0.12</v>
      </c>
      <c r="E58" s="1352">
        <v>7.0301842500000005</v>
      </c>
      <c r="F58" s="1352">
        <v>0</v>
      </c>
      <c r="G58" s="1364">
        <f t="shared" si="2"/>
        <v>7.0301842500000005</v>
      </c>
      <c r="H58" s="316"/>
      <c r="I58" s="316"/>
      <c r="J58" s="316"/>
      <c r="K58" s="316"/>
      <c r="L58" s="316"/>
      <c r="M58" s="1341"/>
      <c r="N58" s="1341"/>
      <c r="O58" s="1341"/>
    </row>
    <row r="59" spans="1:15">
      <c r="A59" s="1362" t="s">
        <v>103</v>
      </c>
      <c r="B59" s="1350" t="s">
        <v>97</v>
      </c>
      <c r="C59" s="1350"/>
      <c r="D59" s="1351">
        <v>0.12</v>
      </c>
      <c r="E59" s="1352">
        <v>2.8244563152173914</v>
      </c>
      <c r="F59" s="1352">
        <v>0</v>
      </c>
      <c r="G59" s="1364">
        <f t="shared" si="2"/>
        <v>2.8244563152173914</v>
      </c>
      <c r="H59" s="316"/>
      <c r="I59" s="316"/>
      <c r="J59" s="316"/>
      <c r="K59" s="316"/>
      <c r="L59" s="316"/>
      <c r="M59" s="1341"/>
      <c r="N59" s="1341"/>
      <c r="O59" s="1341"/>
    </row>
    <row r="60" spans="1:15">
      <c r="A60" s="1362" t="s">
        <v>105</v>
      </c>
      <c r="B60" s="1350" t="s">
        <v>97</v>
      </c>
      <c r="C60" s="1350"/>
      <c r="D60" s="1351">
        <v>0.12</v>
      </c>
      <c r="E60" s="1352">
        <v>3.5326301630434784</v>
      </c>
      <c r="F60" s="1352">
        <v>0</v>
      </c>
      <c r="G60" s="1364">
        <f t="shared" si="2"/>
        <v>3.5326301630434784</v>
      </c>
      <c r="H60" s="316"/>
      <c r="I60" s="316"/>
      <c r="J60" s="316"/>
      <c r="K60" s="316"/>
      <c r="L60" s="316"/>
      <c r="M60" s="1341"/>
      <c r="N60" s="1341"/>
      <c r="O60" s="1341"/>
    </row>
    <row r="61" spans="1:15">
      <c r="A61" s="1363" t="s">
        <v>107</v>
      </c>
      <c r="B61" s="1417" t="s">
        <v>97</v>
      </c>
      <c r="C61" s="1345"/>
      <c r="D61" s="1351">
        <v>0.2215</v>
      </c>
      <c r="E61" s="1352">
        <v>81.858569923913038</v>
      </c>
      <c r="F61" s="1352">
        <v>0</v>
      </c>
      <c r="G61" s="1364">
        <f t="shared" si="2"/>
        <v>81.858569923913038</v>
      </c>
      <c r="H61" s="316"/>
      <c r="I61" s="316"/>
      <c r="J61" s="316"/>
      <c r="K61" s="316"/>
      <c r="L61" s="316"/>
      <c r="M61" s="1341"/>
      <c r="N61" s="1341"/>
      <c r="O61" s="1341"/>
    </row>
    <row r="62" spans="1:15">
      <c r="A62" s="1362" t="s">
        <v>109</v>
      </c>
      <c r="B62" s="1350" t="s">
        <v>97</v>
      </c>
      <c r="C62" s="1350"/>
      <c r="D62" s="1351">
        <v>0.2215</v>
      </c>
      <c r="E62" s="1352">
        <v>18.007879086956521</v>
      </c>
      <c r="F62" s="1352">
        <v>0</v>
      </c>
      <c r="G62" s="1364">
        <f t="shared" si="2"/>
        <v>18.007879086956521</v>
      </c>
      <c r="H62" s="316"/>
      <c r="I62" s="316"/>
      <c r="J62" s="316"/>
      <c r="K62" s="316"/>
      <c r="L62" s="316"/>
      <c r="M62" s="1341"/>
      <c r="N62" s="1341"/>
      <c r="O62" s="1341"/>
    </row>
    <row r="63" spans="1:15">
      <c r="A63" s="1362" t="s">
        <v>111</v>
      </c>
      <c r="B63" s="1350" t="s">
        <v>97</v>
      </c>
      <c r="C63" s="1350"/>
      <c r="D63" s="1351">
        <v>0.2215</v>
      </c>
      <c r="E63" s="1352">
        <v>27.842356597826086</v>
      </c>
      <c r="F63" s="1352">
        <v>0</v>
      </c>
      <c r="G63" s="1364">
        <f t="shared" si="2"/>
        <v>27.842356597826086</v>
      </c>
      <c r="H63" s="316"/>
      <c r="I63" s="316"/>
      <c r="J63" s="316"/>
      <c r="K63" s="316"/>
      <c r="L63" s="316"/>
      <c r="M63" s="1341"/>
      <c r="N63" s="1341"/>
      <c r="O63" s="1341"/>
    </row>
    <row r="64" spans="1:15">
      <c r="A64" s="1362" t="s">
        <v>113</v>
      </c>
      <c r="B64" s="1350" t="s">
        <v>97</v>
      </c>
      <c r="C64" s="1350"/>
      <c r="D64" s="1351">
        <v>0.2215</v>
      </c>
      <c r="E64" s="1352">
        <v>12.444792532608695</v>
      </c>
      <c r="F64" s="1352">
        <v>0</v>
      </c>
      <c r="G64" s="1364">
        <f t="shared" si="2"/>
        <v>12.444792532608695</v>
      </c>
      <c r="H64" s="316"/>
      <c r="I64" s="316"/>
      <c r="J64" s="316"/>
      <c r="K64" s="316"/>
      <c r="L64" s="316"/>
      <c r="M64" s="1341"/>
      <c r="N64" s="1341"/>
      <c r="O64" s="1341"/>
    </row>
    <row r="65" spans="1:7">
      <c r="A65" s="1362" t="s">
        <v>116</v>
      </c>
      <c r="B65" s="1350" t="s">
        <v>97</v>
      </c>
      <c r="C65" s="1350"/>
      <c r="D65" s="1351">
        <v>0.2215</v>
      </c>
      <c r="E65" s="1352">
        <v>16.375661815217391</v>
      </c>
      <c r="F65" s="1352">
        <v>0</v>
      </c>
      <c r="G65" s="1364">
        <f t="shared" si="2"/>
        <v>16.375661815217391</v>
      </c>
    </row>
    <row r="66" spans="1:7">
      <c r="A66" s="1362" t="s">
        <v>118</v>
      </c>
      <c r="B66" s="1350" t="s">
        <v>97</v>
      </c>
      <c r="C66" s="1350"/>
      <c r="D66" s="1351">
        <v>0.2215</v>
      </c>
      <c r="E66" s="1352">
        <v>7.1878798913043473</v>
      </c>
      <c r="F66" s="1352">
        <v>0</v>
      </c>
      <c r="G66" s="1364">
        <f t="shared" si="2"/>
        <v>7.1878798913043473</v>
      </c>
    </row>
    <row r="67" spans="1:7">
      <c r="A67" s="1363" t="s">
        <v>120</v>
      </c>
      <c r="B67" s="1417" t="s">
        <v>97</v>
      </c>
      <c r="C67" s="1345"/>
      <c r="D67" s="1351">
        <v>0.1333</v>
      </c>
      <c r="E67" s="1352">
        <v>7.1031733804347823</v>
      </c>
      <c r="F67" s="1381">
        <v>0</v>
      </c>
      <c r="G67" s="1364">
        <f t="shared" si="2"/>
        <v>7.1031733804347823</v>
      </c>
    </row>
    <row r="68" spans="1:7">
      <c r="A68" s="1362" t="s">
        <v>124</v>
      </c>
      <c r="B68" s="1417" t="s">
        <v>125</v>
      </c>
      <c r="C68" s="1345"/>
      <c r="D68" s="1382">
        <v>0.3</v>
      </c>
      <c r="E68" s="1352">
        <v>4.7006409456521734</v>
      </c>
      <c r="F68" s="1352">
        <v>1.0081194891304348</v>
      </c>
      <c r="G68" s="1364">
        <f t="shared" si="2"/>
        <v>5.708760434782608</v>
      </c>
    </row>
    <row r="69" spans="1:7">
      <c r="A69" s="1362" t="s">
        <v>127</v>
      </c>
      <c r="B69" s="1417" t="s">
        <v>130</v>
      </c>
      <c r="C69" s="1345" t="s">
        <v>309</v>
      </c>
      <c r="D69" s="1382">
        <v>0.65700000000000003</v>
      </c>
      <c r="E69" s="1352">
        <v>1.0837695326086956</v>
      </c>
      <c r="F69" s="1352">
        <v>0</v>
      </c>
      <c r="G69" s="1364">
        <f t="shared" si="2"/>
        <v>1.0837695326086956</v>
      </c>
    </row>
    <row r="70" spans="1:7">
      <c r="A70" s="1362" t="s">
        <v>266</v>
      </c>
      <c r="B70" s="1417" t="s">
        <v>247</v>
      </c>
      <c r="C70" s="1345"/>
      <c r="D70" s="1383">
        <v>0.36499999999999999</v>
      </c>
      <c r="E70" s="1381">
        <v>0</v>
      </c>
      <c r="F70" s="1352">
        <v>7.6090211630434785</v>
      </c>
      <c r="G70" s="1384">
        <f t="shared" si="2"/>
        <v>7.6090211630434785</v>
      </c>
    </row>
    <row r="71" spans="1:7">
      <c r="A71" s="1362" t="s">
        <v>132</v>
      </c>
      <c r="B71" s="1417" t="s">
        <v>135</v>
      </c>
      <c r="C71" s="1345"/>
      <c r="D71" s="1383">
        <v>0.09</v>
      </c>
      <c r="E71" s="1352">
        <v>12.646216445652176</v>
      </c>
      <c r="F71" s="1381">
        <v>0</v>
      </c>
      <c r="G71" s="1364">
        <f t="shared" si="2"/>
        <v>12.646216445652176</v>
      </c>
    </row>
    <row r="72" spans="1:7">
      <c r="A72" s="1362" t="s">
        <v>134</v>
      </c>
      <c r="B72" s="1417" t="s">
        <v>135</v>
      </c>
      <c r="C72" s="1345"/>
      <c r="D72" s="1351">
        <v>0.05</v>
      </c>
      <c r="E72" s="1352">
        <v>3.3365432282608696</v>
      </c>
      <c r="F72" s="1381">
        <v>0</v>
      </c>
      <c r="G72" s="1364">
        <f t="shared" si="2"/>
        <v>3.3365432282608696</v>
      </c>
    </row>
    <row r="73" spans="1:7">
      <c r="A73" s="1362" t="s">
        <v>137</v>
      </c>
      <c r="B73" s="1417" t="s">
        <v>135</v>
      </c>
      <c r="C73" s="1345"/>
      <c r="D73" s="1351">
        <v>9.2600000000000002E-2</v>
      </c>
      <c r="E73" s="1352">
        <v>3.3501410543478265</v>
      </c>
      <c r="F73" s="1381">
        <v>0</v>
      </c>
      <c r="G73" s="1364">
        <f t="shared" si="2"/>
        <v>3.3501410543478265</v>
      </c>
    </row>
    <row r="74" spans="1:7">
      <c r="A74" s="1362" t="s">
        <v>138</v>
      </c>
      <c r="B74" s="1417" t="s">
        <v>140</v>
      </c>
      <c r="C74" s="1345"/>
      <c r="D74" s="1383">
        <v>0.45900000000000002</v>
      </c>
      <c r="E74" s="1352">
        <v>11.737596945652173</v>
      </c>
      <c r="F74" s="1381">
        <v>0</v>
      </c>
      <c r="G74" s="1364">
        <f t="shared" si="2"/>
        <v>11.737596945652173</v>
      </c>
    </row>
    <row r="75" spans="1:7">
      <c r="A75" s="1362" t="s">
        <v>139</v>
      </c>
      <c r="B75" s="1417" t="s">
        <v>140</v>
      </c>
      <c r="C75" s="1345"/>
      <c r="D75" s="1351">
        <v>0.31850000000000001</v>
      </c>
      <c r="E75" s="1381">
        <v>0</v>
      </c>
      <c r="F75" s="1352">
        <v>17.212452706521738</v>
      </c>
      <c r="G75" s="1384">
        <f t="shared" si="2"/>
        <v>17.212452706521738</v>
      </c>
    </row>
    <row r="76" spans="1:7">
      <c r="A76" s="1362" t="s">
        <v>284</v>
      </c>
      <c r="B76" s="1417" t="s">
        <v>285</v>
      </c>
      <c r="C76" s="1345"/>
      <c r="D76" s="1351">
        <v>0.3</v>
      </c>
      <c r="E76" s="1352">
        <v>9.5192601630434783</v>
      </c>
      <c r="F76" s="1381">
        <v>0</v>
      </c>
      <c r="G76" s="1364">
        <f t="shared" si="2"/>
        <v>9.5192601630434783</v>
      </c>
    </row>
    <row r="77" spans="1:7">
      <c r="A77" s="1362" t="s">
        <v>310</v>
      </c>
      <c r="B77" s="1417" t="s">
        <v>285</v>
      </c>
      <c r="C77" s="1345"/>
      <c r="D77" s="1351">
        <v>0.49</v>
      </c>
      <c r="E77" s="1352">
        <v>11.137075249999999</v>
      </c>
      <c r="F77" s="1381">
        <v>0</v>
      </c>
      <c r="G77" s="1364">
        <f t="shared" si="2"/>
        <v>11.137075249999999</v>
      </c>
    </row>
    <row r="78" spans="1:7">
      <c r="A78" s="1362" t="s">
        <v>141</v>
      </c>
      <c r="B78" s="1417" t="s">
        <v>130</v>
      </c>
      <c r="C78" s="1345" t="s">
        <v>309</v>
      </c>
      <c r="D78" s="1383">
        <v>0.65110000000000001</v>
      </c>
      <c r="E78" s="1352">
        <v>17.660380326086955</v>
      </c>
      <c r="F78" s="1352">
        <v>0</v>
      </c>
      <c r="G78" s="1364">
        <f t="shared" si="2"/>
        <v>17.660380326086955</v>
      </c>
    </row>
    <row r="79" spans="1:7">
      <c r="A79" s="1362" t="s">
        <v>142</v>
      </c>
      <c r="B79" s="1417" t="s">
        <v>144</v>
      </c>
      <c r="C79" s="1345"/>
      <c r="D79" s="1383">
        <v>0.1</v>
      </c>
      <c r="E79" s="1352">
        <v>9.592412326086956</v>
      </c>
      <c r="F79" s="1381">
        <v>0</v>
      </c>
      <c r="G79" s="1364">
        <f t="shared" si="2"/>
        <v>9.592412326086956</v>
      </c>
    </row>
    <row r="80" spans="1:7">
      <c r="A80" s="1362" t="s">
        <v>145</v>
      </c>
      <c r="B80" s="1417" t="s">
        <v>147</v>
      </c>
      <c r="C80" s="1345"/>
      <c r="D80" s="1383">
        <v>0.6</v>
      </c>
      <c r="E80" s="1352">
        <v>0</v>
      </c>
      <c r="F80" s="1381">
        <v>0</v>
      </c>
      <c r="G80" s="1364">
        <f t="shared" si="2"/>
        <v>0</v>
      </c>
    </row>
    <row r="81" spans="1:7">
      <c r="A81" s="1362" t="s">
        <v>146</v>
      </c>
      <c r="B81" s="1417" t="s">
        <v>147</v>
      </c>
      <c r="C81" s="1345"/>
      <c r="D81" s="1383">
        <v>0.25</v>
      </c>
      <c r="E81" s="1352">
        <v>35.408497347826085</v>
      </c>
      <c r="F81" s="1381">
        <v>3.7278801521739129</v>
      </c>
      <c r="G81" s="1364">
        <f t="shared" si="2"/>
        <v>39.136377499999995</v>
      </c>
    </row>
    <row r="82" spans="1:7">
      <c r="A82" s="1362" t="s">
        <v>295</v>
      </c>
      <c r="B82" s="1417" t="s">
        <v>285</v>
      </c>
      <c r="C82" s="1345"/>
      <c r="D82" s="1383">
        <v>0.33329999999999999</v>
      </c>
      <c r="E82" s="1352">
        <v>3.6143801630434784</v>
      </c>
      <c r="F82" s="1352">
        <v>1.7756411739130435</v>
      </c>
      <c r="G82" s="1364">
        <f t="shared" si="2"/>
        <v>5.3900213369565222</v>
      </c>
    </row>
    <row r="83" spans="1:7">
      <c r="A83" s="1362" t="s">
        <v>269</v>
      </c>
      <c r="B83" s="1417" t="s">
        <v>135</v>
      </c>
      <c r="C83" s="1345"/>
      <c r="D83" s="1351">
        <v>0.15</v>
      </c>
      <c r="E83" s="1352">
        <v>0</v>
      </c>
      <c r="F83" s="1381">
        <v>0</v>
      </c>
      <c r="G83" s="1364">
        <f t="shared" si="2"/>
        <v>0</v>
      </c>
    </row>
    <row r="84" spans="1:7">
      <c r="A84" s="1365" t="s">
        <v>149</v>
      </c>
      <c r="B84" s="1418" t="s">
        <v>130</v>
      </c>
      <c r="C84" s="1359" t="s">
        <v>309</v>
      </c>
      <c r="D84" s="1385">
        <v>0.38</v>
      </c>
      <c r="E84" s="1386">
        <v>1.5251520543478261</v>
      </c>
      <c r="F84" s="1386">
        <v>1.3946846739130436</v>
      </c>
      <c r="G84" s="1387">
        <f t="shared" si="2"/>
        <v>2.9198367282608695</v>
      </c>
    </row>
    <row r="85" spans="1:7">
      <c r="A85" s="1376" t="s">
        <v>261</v>
      </c>
      <c r="B85" s="1377"/>
      <c r="C85" s="1377"/>
      <c r="D85" s="1377"/>
      <c r="E85" s="1378">
        <f>SUM(E54:E84)-E56-E61</f>
        <v>289.49839040217398</v>
      </c>
      <c r="F85" s="1378">
        <f>SUM(F54:F84)-F56-F61</f>
        <v>32.727799358695655</v>
      </c>
      <c r="G85" s="1379">
        <f>SUM(G54:G84)-G56-G61</f>
        <v>322.22618976086954</v>
      </c>
    </row>
  </sheetData>
  <mergeCells count="13">
    <mergeCell ref="A2:J2"/>
    <mergeCell ref="L2:N2"/>
    <mergeCell ref="C4:E4"/>
    <mergeCell ref="I4:J4"/>
    <mergeCell ref="G21:L21"/>
    <mergeCell ref="M52:O52"/>
    <mergeCell ref="F41:G41"/>
    <mergeCell ref="F42:G42"/>
    <mergeCell ref="F43:G43"/>
    <mergeCell ref="A44:G44"/>
    <mergeCell ref="A45:G45"/>
    <mergeCell ref="F47:G47"/>
    <mergeCell ref="F48:G48"/>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DA85D-FE8C-4E43-920B-C46375B361A2}">
  <dimension ref="A1:O84"/>
  <sheetViews>
    <sheetView workbookViewId="0">
      <selection sqref="A1:XFD1048576"/>
    </sheetView>
  </sheetViews>
  <sheetFormatPr defaultRowHeight="12.75"/>
  <cols>
    <col min="1" max="1" width="32.7109375" customWidth="1"/>
    <col min="2" max="2" width="11.7109375" customWidth="1"/>
    <col min="3" max="3" width="8.7109375" customWidth="1"/>
    <col min="4" max="4" width="10" bestFit="1" customWidth="1"/>
    <col min="7" max="7" width="17.7109375" customWidth="1"/>
    <col min="8" max="8" width="11.28515625" customWidth="1"/>
    <col min="9" max="9" width="20.7109375" customWidth="1"/>
    <col min="10" max="10" width="15.7109375" customWidth="1"/>
    <col min="11" max="11" width="12" bestFit="1" customWidth="1"/>
    <col min="12" max="12" width="28.42578125" customWidth="1"/>
    <col min="13" max="13" width="17.5703125" customWidth="1"/>
    <col min="14" max="14" width="27.28515625" customWidth="1"/>
  </cols>
  <sheetData>
    <row r="1" spans="1:14">
      <c r="A1" s="653" t="s">
        <v>311</v>
      </c>
      <c r="B1" s="1341"/>
      <c r="C1" s="1341"/>
      <c r="D1" s="1341"/>
      <c r="E1" s="1341"/>
      <c r="F1" s="1341"/>
      <c r="G1" s="1341"/>
      <c r="H1" s="1341"/>
      <c r="I1" s="1341"/>
      <c r="J1" s="1341"/>
      <c r="K1" s="1341"/>
      <c r="L1" s="1341"/>
      <c r="M1" s="1341"/>
      <c r="N1" s="1341"/>
    </row>
    <row r="2" spans="1:14">
      <c r="A2" s="1950" t="s">
        <v>1</v>
      </c>
      <c r="B2" s="1950"/>
      <c r="C2" s="1950"/>
      <c r="D2" s="1950"/>
      <c r="E2" s="1950"/>
      <c r="F2" s="1950"/>
      <c r="G2" s="1950"/>
      <c r="H2" s="1950"/>
      <c r="I2" s="1950"/>
      <c r="J2" s="1950"/>
      <c r="K2" s="316"/>
      <c r="L2" s="1950" t="s">
        <v>40</v>
      </c>
      <c r="M2" s="1950"/>
      <c r="N2" s="1950"/>
    </row>
    <row r="3" spans="1:14">
      <c r="A3" s="316"/>
      <c r="B3" s="316"/>
      <c r="C3" s="316"/>
      <c r="D3" s="316"/>
      <c r="E3" s="316"/>
      <c r="F3" s="316"/>
      <c r="G3" s="316"/>
      <c r="H3" s="316"/>
      <c r="I3" s="316"/>
      <c r="J3" s="316"/>
      <c r="K3" s="316"/>
      <c r="L3" s="316"/>
      <c r="M3" s="316"/>
      <c r="N3" s="316"/>
    </row>
    <row r="4" spans="1:14" ht="22.5">
      <c r="A4" s="2079" t="s">
        <v>2</v>
      </c>
      <c r="B4" s="2053" t="s">
        <v>3</v>
      </c>
      <c r="C4" s="2080" t="s">
        <v>191</v>
      </c>
      <c r="D4" s="2080"/>
      <c r="E4" s="2081"/>
      <c r="F4" s="1312"/>
      <c r="G4" s="2079" t="s">
        <v>5</v>
      </c>
      <c r="H4" s="2053" t="s">
        <v>3</v>
      </c>
      <c r="I4" s="2094" t="s">
        <v>6</v>
      </c>
      <c r="J4" s="2150"/>
      <c r="K4" s="316"/>
      <c r="L4" s="1342" t="s">
        <v>192</v>
      </c>
      <c r="M4" s="1343" t="s">
        <v>193</v>
      </c>
      <c r="N4" s="1344" t="s">
        <v>194</v>
      </c>
    </row>
    <row r="5" spans="1:14">
      <c r="A5" s="1332" t="s">
        <v>7</v>
      </c>
      <c r="B5" s="1388"/>
      <c r="C5" s="1271" t="s">
        <v>8</v>
      </c>
      <c r="D5" s="1271" t="s">
        <v>9</v>
      </c>
      <c r="E5" s="1333" t="s">
        <v>10</v>
      </c>
      <c r="F5" s="1312"/>
      <c r="G5" s="1332" t="s">
        <v>7</v>
      </c>
      <c r="H5" s="1388"/>
      <c r="I5" s="1271" t="s">
        <v>8</v>
      </c>
      <c r="J5" s="1338" t="s">
        <v>11</v>
      </c>
      <c r="K5" s="316"/>
      <c r="L5" s="1410" t="s">
        <v>195</v>
      </c>
      <c r="M5" s="1411">
        <v>0.4</v>
      </c>
      <c r="N5" s="1412">
        <v>68</v>
      </c>
    </row>
    <row r="6" spans="1:14" ht="12.75" customHeight="1">
      <c r="A6" s="1353" t="s">
        <v>13</v>
      </c>
      <c r="B6" s="260">
        <v>0.51</v>
      </c>
      <c r="C6" s="1237">
        <v>1</v>
      </c>
      <c r="D6" s="1237">
        <v>77.5</v>
      </c>
      <c r="E6" s="1334">
        <f>SUM(C6:D6)</f>
        <v>78.5</v>
      </c>
      <c r="F6" s="1312"/>
      <c r="G6" s="1356" t="s">
        <v>272</v>
      </c>
      <c r="H6" s="260">
        <v>7.5999999999999998E-2</v>
      </c>
      <c r="I6" s="1337">
        <v>10.1</v>
      </c>
      <c r="J6" s="1339">
        <v>1.4</v>
      </c>
      <c r="K6" s="316"/>
      <c r="L6" s="1410" t="s">
        <v>196</v>
      </c>
      <c r="M6" s="1411">
        <v>0.35</v>
      </c>
      <c r="N6" s="1412">
        <v>94</v>
      </c>
    </row>
    <row r="7" spans="1:14">
      <c r="A7" s="1354" t="s">
        <v>15</v>
      </c>
      <c r="B7" s="1317" t="s">
        <v>217</v>
      </c>
      <c r="C7" s="1237">
        <v>0.9</v>
      </c>
      <c r="D7" s="1237">
        <v>2.1</v>
      </c>
      <c r="E7" s="1334">
        <f t="shared" ref="E7:E36" si="0">SUM(C7:D7)</f>
        <v>3</v>
      </c>
      <c r="F7" s="1312"/>
      <c r="G7" s="1356" t="s">
        <v>14</v>
      </c>
      <c r="H7" s="260">
        <v>0.1178</v>
      </c>
      <c r="I7" s="1337">
        <v>0.1</v>
      </c>
      <c r="J7" s="1339">
        <v>0</v>
      </c>
      <c r="K7" s="316"/>
      <c r="L7" s="1410" t="s">
        <v>197</v>
      </c>
      <c r="M7" s="1411">
        <v>0.75</v>
      </c>
      <c r="N7" s="1412">
        <v>20</v>
      </c>
    </row>
    <row r="8" spans="1:14">
      <c r="A8" s="1353" t="s">
        <v>23</v>
      </c>
      <c r="B8" s="1317" t="s">
        <v>219</v>
      </c>
      <c r="C8" s="1237">
        <v>10</v>
      </c>
      <c r="D8" s="1237">
        <v>6.4</v>
      </c>
      <c r="E8" s="1334">
        <f t="shared" si="0"/>
        <v>16.399999999999999</v>
      </c>
      <c r="F8" s="1312"/>
      <c r="G8" s="1356" t="s">
        <v>24</v>
      </c>
      <c r="H8" s="1317">
        <v>0.25340000000000001</v>
      </c>
      <c r="I8" s="1337">
        <v>2.2000000000000002</v>
      </c>
      <c r="J8" s="1339">
        <v>49</v>
      </c>
      <c r="K8" s="316"/>
      <c r="L8" s="1410" t="s">
        <v>198</v>
      </c>
      <c r="M8" s="1619" t="s">
        <v>312</v>
      </c>
      <c r="N8" s="1412">
        <v>69</v>
      </c>
    </row>
    <row r="9" spans="1:14">
      <c r="A9" s="1353" t="s">
        <v>218</v>
      </c>
      <c r="B9" s="1317" t="s">
        <v>221</v>
      </c>
      <c r="C9" s="1237">
        <v>0</v>
      </c>
      <c r="D9" s="1237">
        <v>0</v>
      </c>
      <c r="E9" s="1334">
        <f t="shared" si="0"/>
        <v>0</v>
      </c>
      <c r="F9" s="1312"/>
      <c r="G9" s="1356" t="s">
        <v>26</v>
      </c>
      <c r="H9" s="260">
        <v>0.36170000000000002</v>
      </c>
      <c r="I9" s="1337">
        <v>10.9</v>
      </c>
      <c r="J9" s="1339">
        <v>19</v>
      </c>
      <c r="K9" s="316"/>
      <c r="L9" s="1620" t="s">
        <v>199</v>
      </c>
      <c r="M9" s="1621">
        <v>0.44</v>
      </c>
      <c r="N9" s="1622">
        <v>32</v>
      </c>
    </row>
    <row r="10" spans="1:14">
      <c r="A10" s="1353" t="s">
        <v>27</v>
      </c>
      <c r="B10" s="260">
        <v>0.58699999999999997</v>
      </c>
      <c r="C10" s="1237">
        <v>11.1</v>
      </c>
      <c r="D10" s="1237">
        <v>2.2000000000000002</v>
      </c>
      <c r="E10" s="1334">
        <f t="shared" si="0"/>
        <v>13.3</v>
      </c>
      <c r="F10" s="1312"/>
      <c r="G10" s="1357" t="s">
        <v>22</v>
      </c>
      <c r="H10" s="1317">
        <v>0.33</v>
      </c>
      <c r="I10" s="1337">
        <v>0.4</v>
      </c>
      <c r="J10" s="1339">
        <v>1.7</v>
      </c>
      <c r="K10" s="316"/>
      <c r="L10" s="1370" t="s">
        <v>12</v>
      </c>
      <c r="M10" s="1371"/>
      <c r="N10" s="1372">
        <v>282</v>
      </c>
    </row>
    <row r="11" spans="1:14">
      <c r="A11" s="1355" t="s">
        <v>29</v>
      </c>
      <c r="B11" s="1318" t="s">
        <v>227</v>
      </c>
      <c r="C11" s="1237">
        <v>24.2</v>
      </c>
      <c r="D11" s="1237">
        <v>0</v>
      </c>
      <c r="E11" s="1334">
        <f t="shared" si="0"/>
        <v>24.2</v>
      </c>
      <c r="F11" s="1312"/>
      <c r="G11" s="1356" t="s">
        <v>16</v>
      </c>
      <c r="H11" s="260">
        <v>0.35</v>
      </c>
      <c r="I11" s="1337">
        <v>11.5</v>
      </c>
      <c r="J11" s="1339">
        <v>0</v>
      </c>
      <c r="K11" s="316"/>
      <c r="L11" s="259" t="s">
        <v>313</v>
      </c>
      <c r="M11" s="259"/>
      <c r="N11" s="259"/>
    </row>
    <row r="12" spans="1:14">
      <c r="A12" s="1353" t="s">
        <v>31</v>
      </c>
      <c r="B12" s="1317">
        <v>0.36</v>
      </c>
      <c r="C12" s="1237">
        <v>9.6</v>
      </c>
      <c r="D12" s="1237">
        <v>7.7</v>
      </c>
      <c r="E12" s="1334">
        <f t="shared" si="0"/>
        <v>17.3</v>
      </c>
      <c r="F12" s="1312"/>
      <c r="G12" s="1356" t="s">
        <v>20</v>
      </c>
      <c r="H12" s="260">
        <v>0.41470000000000001</v>
      </c>
      <c r="I12" s="1337">
        <v>16.7</v>
      </c>
      <c r="J12" s="1339">
        <v>2.6</v>
      </c>
      <c r="K12" s="316"/>
      <c r="L12" s="1416" t="s">
        <v>210</v>
      </c>
      <c r="M12" s="1416"/>
      <c r="N12" s="1416"/>
    </row>
    <row r="13" spans="1:14">
      <c r="A13" s="1353" t="s">
        <v>33</v>
      </c>
      <c r="B13" s="1317">
        <v>0.51</v>
      </c>
      <c r="C13" s="1237">
        <v>42.3</v>
      </c>
      <c r="D13" s="1237">
        <v>51.9</v>
      </c>
      <c r="E13" s="1334">
        <f t="shared" si="0"/>
        <v>94.199999999999989</v>
      </c>
      <c r="F13" s="1312"/>
      <c r="G13" s="1356" t="s">
        <v>273</v>
      </c>
      <c r="H13" s="260">
        <v>6.6400000000000001E-2</v>
      </c>
      <c r="I13" s="1337">
        <v>1</v>
      </c>
      <c r="J13" s="1340">
        <v>0.1</v>
      </c>
      <c r="K13" s="316"/>
      <c r="L13" s="316"/>
      <c r="M13" s="316"/>
      <c r="N13" s="316"/>
    </row>
    <row r="14" spans="1:14">
      <c r="A14" s="1355" t="s">
        <v>37</v>
      </c>
      <c r="B14" s="1318">
        <v>0.13039999999999999</v>
      </c>
      <c r="C14" s="1237">
        <v>7.4</v>
      </c>
      <c r="D14" s="1237">
        <v>3</v>
      </c>
      <c r="E14" s="1334">
        <f t="shared" si="0"/>
        <v>10.4</v>
      </c>
      <c r="F14" s="1312"/>
      <c r="G14" s="2151" t="s">
        <v>162</v>
      </c>
      <c r="H14" s="2152"/>
      <c r="I14" s="2153">
        <f>SUM(I6:I13)</f>
        <v>52.899999999999991</v>
      </c>
      <c r="J14" s="2154">
        <f>SUM(J6:J13)</f>
        <v>73.8</v>
      </c>
      <c r="K14" s="316"/>
      <c r="L14" s="316"/>
      <c r="M14" s="316"/>
      <c r="N14" s="316"/>
    </row>
    <row r="15" spans="1:14">
      <c r="A15" s="1353" t="s">
        <v>226</v>
      </c>
      <c r="B15" s="1317" t="s">
        <v>228</v>
      </c>
      <c r="C15" s="1237">
        <v>0</v>
      </c>
      <c r="D15" s="1237">
        <v>0</v>
      </c>
      <c r="E15" s="1334">
        <f t="shared" si="0"/>
        <v>0</v>
      </c>
      <c r="F15" s="1312"/>
      <c r="G15" s="1366" t="s">
        <v>314</v>
      </c>
      <c r="H15" s="1367"/>
      <c r="I15" s="1368">
        <v>605</v>
      </c>
      <c r="J15" s="1369">
        <v>652</v>
      </c>
      <c r="K15" s="316"/>
      <c r="L15" s="316"/>
      <c r="M15" s="316"/>
      <c r="N15" s="316"/>
    </row>
    <row r="16" spans="1:14">
      <c r="A16" s="1353" t="s">
        <v>44</v>
      </c>
      <c r="B16" s="1317">
        <v>0.42630000000000001</v>
      </c>
      <c r="C16" s="1237">
        <v>228</v>
      </c>
      <c r="D16" s="1237">
        <v>7.7</v>
      </c>
      <c r="E16" s="1334">
        <f t="shared" si="0"/>
        <v>235.7</v>
      </c>
      <c r="F16" s="1312"/>
      <c r="G16" s="316"/>
      <c r="H16" s="316"/>
      <c r="I16" s="316"/>
      <c r="J16" s="316"/>
      <c r="K16" s="316"/>
      <c r="L16" s="316"/>
      <c r="M16" s="316"/>
      <c r="N16" s="316"/>
    </row>
    <row r="17" spans="1:12">
      <c r="A17" s="1353" t="s">
        <v>46</v>
      </c>
      <c r="B17" s="260">
        <v>0.55300000000000005</v>
      </c>
      <c r="C17" s="1237">
        <v>4.5</v>
      </c>
      <c r="D17" s="1237">
        <v>4.2</v>
      </c>
      <c r="E17" s="1334">
        <f t="shared" si="0"/>
        <v>8.6999999999999993</v>
      </c>
      <c r="F17" s="1312"/>
      <c r="G17" s="316"/>
      <c r="H17" s="316"/>
      <c r="I17" s="316"/>
      <c r="J17" s="316"/>
      <c r="K17" s="316"/>
      <c r="L17" s="316"/>
    </row>
    <row r="18" spans="1:12">
      <c r="A18" s="1353" t="s">
        <v>47</v>
      </c>
      <c r="B18" s="1317">
        <v>0.39550000000000002</v>
      </c>
      <c r="C18" s="1237">
        <v>5.0999999999999996</v>
      </c>
      <c r="D18" s="1237">
        <v>23.5</v>
      </c>
      <c r="E18" s="1334">
        <f t="shared" si="0"/>
        <v>28.6</v>
      </c>
      <c r="F18" s="1312"/>
      <c r="G18" s="316"/>
      <c r="H18" s="316"/>
      <c r="I18" s="316"/>
      <c r="J18" s="316"/>
      <c r="K18" s="316"/>
      <c r="L18" s="316"/>
    </row>
    <row r="19" spans="1:12">
      <c r="A19" s="1353" t="s">
        <v>49</v>
      </c>
      <c r="B19" s="260">
        <v>0.43969999999999998</v>
      </c>
      <c r="C19" s="1237">
        <v>2.9</v>
      </c>
      <c r="D19" s="1237">
        <v>4.7</v>
      </c>
      <c r="E19" s="1334">
        <f t="shared" si="0"/>
        <v>7.6</v>
      </c>
      <c r="F19" s="1312"/>
      <c r="G19" s="1950" t="s">
        <v>212</v>
      </c>
      <c r="H19" s="1950"/>
      <c r="I19" s="1950"/>
      <c r="J19" s="1950"/>
      <c r="K19" s="1950"/>
      <c r="L19" s="1950"/>
    </row>
    <row r="20" spans="1:12">
      <c r="A20" s="1353" t="s">
        <v>50</v>
      </c>
      <c r="B20" s="260">
        <v>0.64</v>
      </c>
      <c r="C20" s="1237">
        <v>2</v>
      </c>
      <c r="D20" s="1237">
        <v>1.4</v>
      </c>
      <c r="E20" s="1334">
        <f t="shared" si="0"/>
        <v>3.4</v>
      </c>
      <c r="F20" s="1312"/>
      <c r="G20" s="316"/>
      <c r="H20" s="316"/>
      <c r="I20" s="316"/>
      <c r="J20" s="316"/>
      <c r="K20" s="316"/>
      <c r="L20" s="316"/>
    </row>
    <row r="21" spans="1:12" ht="22.5">
      <c r="A21" s="1353" t="s">
        <v>52</v>
      </c>
      <c r="B21" s="1317" t="s">
        <v>229</v>
      </c>
      <c r="C21" s="1237">
        <v>7.6</v>
      </c>
      <c r="D21" s="1237">
        <v>3.5</v>
      </c>
      <c r="E21" s="1334">
        <f t="shared" si="0"/>
        <v>11.1</v>
      </c>
      <c r="F21" s="1312"/>
      <c r="G21" s="1346" t="s">
        <v>83</v>
      </c>
      <c r="H21" s="1347" t="s">
        <v>288</v>
      </c>
      <c r="I21" s="1347" t="s">
        <v>85</v>
      </c>
      <c r="J21" s="1347" t="s">
        <v>86</v>
      </c>
      <c r="K21" s="1347" t="s">
        <v>11</v>
      </c>
      <c r="L21" s="1348" t="s">
        <v>12</v>
      </c>
    </row>
    <row r="22" spans="1:12">
      <c r="A22" s="1353" t="s">
        <v>53</v>
      </c>
      <c r="B22" s="1317" t="s">
        <v>230</v>
      </c>
      <c r="C22" s="1237">
        <v>48.7</v>
      </c>
      <c r="D22" s="1237">
        <v>79.099999999999994</v>
      </c>
      <c r="E22" s="1334">
        <f t="shared" si="0"/>
        <v>127.8</v>
      </c>
      <c r="F22" s="1312"/>
      <c r="G22" s="1353" t="s">
        <v>88</v>
      </c>
      <c r="H22" s="1345"/>
      <c r="I22" s="1382" t="s">
        <v>89</v>
      </c>
      <c r="J22" s="1352">
        <v>12.460880241758243</v>
      </c>
      <c r="K22" s="1352">
        <v>2.3234518241758244</v>
      </c>
      <c r="L22" s="1364">
        <f t="shared" ref="L22:L34" si="1">J22+K22</f>
        <v>14.784332065934068</v>
      </c>
    </row>
    <row r="23" spans="1:12">
      <c r="A23" s="1353" t="s">
        <v>231</v>
      </c>
      <c r="B23" s="1317" t="s">
        <v>232</v>
      </c>
      <c r="C23" s="1315">
        <v>13.2</v>
      </c>
      <c r="D23" s="1237">
        <v>29.1</v>
      </c>
      <c r="E23" s="1334">
        <f t="shared" si="0"/>
        <v>42.3</v>
      </c>
      <c r="F23" s="1312"/>
      <c r="G23" s="1353" t="s">
        <v>98</v>
      </c>
      <c r="H23" s="1345"/>
      <c r="I23" s="1382">
        <v>0.27500000000000002</v>
      </c>
      <c r="J23" s="1352">
        <v>8.804017912087911</v>
      </c>
      <c r="K23" s="1352">
        <v>0.15778296703296704</v>
      </c>
      <c r="L23" s="1364">
        <f t="shared" si="1"/>
        <v>8.9618008791208776</v>
      </c>
    </row>
    <row r="24" spans="1:12">
      <c r="A24" s="1353" t="s">
        <v>57</v>
      </c>
      <c r="B24" s="1318">
        <v>0.33279999999999998</v>
      </c>
      <c r="C24" s="1237">
        <v>28.3</v>
      </c>
      <c r="D24" s="1237">
        <v>0</v>
      </c>
      <c r="E24" s="1334">
        <f t="shared" si="0"/>
        <v>28.3</v>
      </c>
      <c r="F24" s="1312"/>
      <c r="G24" s="1353" t="s">
        <v>100</v>
      </c>
      <c r="H24" s="1345"/>
      <c r="I24" s="1351">
        <v>0.46</v>
      </c>
      <c r="J24" s="1352">
        <v>28.411185945054946</v>
      </c>
      <c r="K24" s="1352">
        <v>3.6504785714285712</v>
      </c>
      <c r="L24" s="1364">
        <f t="shared" si="1"/>
        <v>32.061664516483518</v>
      </c>
    </row>
    <row r="25" spans="1:12">
      <c r="A25" s="1353" t="s">
        <v>58</v>
      </c>
      <c r="B25" s="1317">
        <v>0.3679</v>
      </c>
      <c r="C25" s="1237">
        <v>0</v>
      </c>
      <c r="D25" s="1237">
        <v>0</v>
      </c>
      <c r="E25" s="1334">
        <f t="shared" si="0"/>
        <v>0</v>
      </c>
      <c r="F25" s="1312"/>
      <c r="G25" s="1353" t="s">
        <v>289</v>
      </c>
      <c r="H25" s="1345"/>
      <c r="I25" s="1383" t="s">
        <v>89</v>
      </c>
      <c r="J25" s="1352">
        <v>0.28792934065934067</v>
      </c>
      <c r="K25" s="1352">
        <v>0</v>
      </c>
      <c r="L25" s="1364">
        <f t="shared" si="1"/>
        <v>0.28792934065934067</v>
      </c>
    </row>
    <row r="26" spans="1:12">
      <c r="A26" s="1353" t="s">
        <v>59</v>
      </c>
      <c r="B26" s="1317" t="s">
        <v>233</v>
      </c>
      <c r="C26" s="1237">
        <v>14.4</v>
      </c>
      <c r="D26" s="1237">
        <v>9.5</v>
      </c>
      <c r="E26" s="1334">
        <f t="shared" si="0"/>
        <v>23.9</v>
      </c>
      <c r="F26" s="1312"/>
      <c r="G26" s="1353" t="s">
        <v>102</v>
      </c>
      <c r="H26" s="1345"/>
      <c r="I26" s="1383">
        <v>0.12</v>
      </c>
      <c r="J26" s="1352">
        <v>0.52714509890109884</v>
      </c>
      <c r="K26" s="1352">
        <v>7.6990659340659337E-3</v>
      </c>
      <c r="L26" s="1364">
        <f t="shared" si="1"/>
        <v>0.53484416483516473</v>
      </c>
    </row>
    <row r="27" spans="1:12">
      <c r="A27" s="1353" t="s">
        <v>64</v>
      </c>
      <c r="B27" s="1317">
        <v>0.41499999999999998</v>
      </c>
      <c r="C27" s="1237">
        <v>4.9000000000000004</v>
      </c>
      <c r="D27" s="1237">
        <v>0.2</v>
      </c>
      <c r="E27" s="1334">
        <f t="shared" si="0"/>
        <v>5.1000000000000005</v>
      </c>
      <c r="F27" s="1312"/>
      <c r="G27" s="1353" t="s">
        <v>104</v>
      </c>
      <c r="H27" s="1345"/>
      <c r="I27" s="1351">
        <v>0.25</v>
      </c>
      <c r="J27" s="1352">
        <v>10.397241263736262</v>
      </c>
      <c r="K27" s="1352">
        <v>0.18904197802197803</v>
      </c>
      <c r="L27" s="1364">
        <f t="shared" si="1"/>
        <v>10.58628324175824</v>
      </c>
    </row>
    <row r="28" spans="1:12">
      <c r="A28" s="1353" t="s">
        <v>65</v>
      </c>
      <c r="B28" s="1317">
        <v>0.59099999999999997</v>
      </c>
      <c r="C28" s="1237">
        <v>8.3000000000000007</v>
      </c>
      <c r="D28" s="1237">
        <v>0</v>
      </c>
      <c r="E28" s="1334">
        <f t="shared" si="0"/>
        <v>8.3000000000000007</v>
      </c>
      <c r="F28" s="1312"/>
      <c r="G28" s="1353" t="s">
        <v>106</v>
      </c>
      <c r="H28" s="1345"/>
      <c r="I28" s="1383">
        <v>0.5</v>
      </c>
      <c r="J28" s="1352">
        <v>17.458472626373627</v>
      </c>
      <c r="K28" s="1352">
        <v>0.11380910989010989</v>
      </c>
      <c r="L28" s="1364">
        <f t="shared" si="1"/>
        <v>17.572281736263736</v>
      </c>
    </row>
    <row r="29" spans="1:12">
      <c r="A29" s="1353" t="s">
        <v>66</v>
      </c>
      <c r="B29" s="260">
        <v>0.30580000000000002</v>
      </c>
      <c r="C29" s="1237">
        <v>6.6</v>
      </c>
      <c r="D29" s="1237">
        <v>178.8</v>
      </c>
      <c r="E29" s="1334">
        <f t="shared" si="0"/>
        <v>185.4</v>
      </c>
      <c r="F29" s="1312"/>
      <c r="G29" s="1353" t="s">
        <v>156</v>
      </c>
      <c r="H29" s="1345"/>
      <c r="I29" s="1383" t="s">
        <v>89</v>
      </c>
      <c r="J29" s="1352">
        <v>26.008986120879122</v>
      </c>
      <c r="K29" s="1352">
        <v>229.29729700000001</v>
      </c>
      <c r="L29" s="1364">
        <f t="shared" si="1"/>
        <v>255.30628312087913</v>
      </c>
    </row>
    <row r="30" spans="1:12">
      <c r="A30" s="1353" t="s">
        <v>67</v>
      </c>
      <c r="B30" s="260">
        <v>0.30580000000000002</v>
      </c>
      <c r="C30" s="1237">
        <v>20.8</v>
      </c>
      <c r="D30" s="1237">
        <v>0</v>
      </c>
      <c r="E30" s="1334">
        <f t="shared" si="0"/>
        <v>20.8</v>
      </c>
      <c r="F30" s="1312"/>
      <c r="G30" s="1353" t="s">
        <v>290</v>
      </c>
      <c r="H30" s="1345"/>
      <c r="I30" s="1383" t="s">
        <v>291</v>
      </c>
      <c r="J30" s="1352">
        <v>0</v>
      </c>
      <c r="K30" s="1381">
        <v>0</v>
      </c>
      <c r="L30" s="1364">
        <f t="shared" si="1"/>
        <v>0</v>
      </c>
    </row>
    <row r="31" spans="1:12">
      <c r="A31" s="1353" t="s">
        <v>69</v>
      </c>
      <c r="B31" s="260">
        <v>0.58840000000000003</v>
      </c>
      <c r="C31" s="1237">
        <v>9.4</v>
      </c>
      <c r="D31" s="1237">
        <v>17.5</v>
      </c>
      <c r="E31" s="1334">
        <f t="shared" si="0"/>
        <v>26.9</v>
      </c>
      <c r="F31" s="1312"/>
      <c r="G31" s="1353" t="s">
        <v>117</v>
      </c>
      <c r="H31" s="1345"/>
      <c r="I31" s="1383">
        <v>0.215</v>
      </c>
      <c r="J31" s="1352">
        <v>16.757912318681321</v>
      </c>
      <c r="K31" s="1352">
        <v>0.35613473626373626</v>
      </c>
      <c r="L31" s="1364">
        <f t="shared" si="1"/>
        <v>17.114047054945058</v>
      </c>
    </row>
    <row r="32" spans="1:12">
      <c r="A32" s="1353" t="s">
        <v>73</v>
      </c>
      <c r="B32" s="1317" t="s">
        <v>234</v>
      </c>
      <c r="C32" s="1237">
        <v>0.8</v>
      </c>
      <c r="D32" s="1237">
        <v>6.5</v>
      </c>
      <c r="E32" s="1334">
        <f t="shared" si="0"/>
        <v>7.3</v>
      </c>
      <c r="F32" s="1312"/>
      <c r="G32" s="1353" t="s">
        <v>119</v>
      </c>
      <c r="H32" s="1345"/>
      <c r="I32" s="1383">
        <v>0.25</v>
      </c>
      <c r="J32" s="1352">
        <v>9.137806582417582</v>
      </c>
      <c r="K32" s="1381">
        <v>0.33007193406593405</v>
      </c>
      <c r="L32" s="1364">
        <f t="shared" si="1"/>
        <v>9.4678785164835162</v>
      </c>
    </row>
    <row r="33" spans="1:12">
      <c r="A33" s="1353" t="s">
        <v>274</v>
      </c>
      <c r="B33" s="260">
        <v>0.18</v>
      </c>
      <c r="C33" s="1237">
        <v>0.5</v>
      </c>
      <c r="D33" s="1237">
        <v>0.3</v>
      </c>
      <c r="E33" s="1334">
        <f t="shared" si="0"/>
        <v>0.8</v>
      </c>
      <c r="F33" s="1312"/>
      <c r="G33" s="1353" t="s">
        <v>121</v>
      </c>
      <c r="H33" s="1345"/>
      <c r="I33" s="1383">
        <v>0.25</v>
      </c>
      <c r="J33" s="1352">
        <v>20.76537376923077</v>
      </c>
      <c r="K33" s="1352">
        <v>2.0398010219780218</v>
      </c>
      <c r="L33" s="1364">
        <f t="shared" si="1"/>
        <v>22.805174791208792</v>
      </c>
    </row>
    <row r="34" spans="1:12">
      <c r="A34" s="1353" t="s">
        <v>74</v>
      </c>
      <c r="B34" s="1317">
        <v>0.41499999999999998</v>
      </c>
      <c r="C34" s="1237">
        <v>10.4</v>
      </c>
      <c r="D34" s="1237">
        <v>0</v>
      </c>
      <c r="E34" s="1334">
        <f t="shared" si="0"/>
        <v>10.4</v>
      </c>
      <c r="F34" s="1312"/>
      <c r="G34" s="1358" t="s">
        <v>123</v>
      </c>
      <c r="H34" s="1349" t="s">
        <v>308</v>
      </c>
      <c r="I34" s="1385">
        <v>1</v>
      </c>
      <c r="J34" s="1386">
        <v>1.5907148901098902</v>
      </c>
      <c r="K34" s="1386">
        <v>0.17638900000000002</v>
      </c>
      <c r="L34" s="1387">
        <f t="shared" si="1"/>
        <v>1.7671038901098903</v>
      </c>
    </row>
    <row r="35" spans="1:12">
      <c r="A35" s="1353" t="s">
        <v>75</v>
      </c>
      <c r="B35" s="260">
        <v>0.53200000000000003</v>
      </c>
      <c r="C35" s="1237">
        <v>20.2</v>
      </c>
      <c r="D35" s="1237">
        <v>46.2</v>
      </c>
      <c r="E35" s="1334">
        <f t="shared" si="0"/>
        <v>66.400000000000006</v>
      </c>
      <c r="F35" s="1312"/>
      <c r="G35" s="1370" t="s">
        <v>158</v>
      </c>
      <c r="H35" s="1373"/>
      <c r="I35" s="1373"/>
      <c r="J35" s="1374">
        <f>SUM(J22:J34)</f>
        <v>152.60766610989012</v>
      </c>
      <c r="K35" s="1374">
        <f>SUM(K22:K34)</f>
        <v>238.64195720879118</v>
      </c>
      <c r="L35" s="1375">
        <f>SUM(L22:L34)</f>
        <v>391.24962331868124</v>
      </c>
    </row>
    <row r="36" spans="1:12">
      <c r="A36" s="1353" t="s">
        <v>76</v>
      </c>
      <c r="B36" s="1317">
        <v>0.34570000000000001</v>
      </c>
      <c r="C36" s="1237">
        <v>8.6</v>
      </c>
      <c r="D36" s="1237">
        <v>15.1</v>
      </c>
      <c r="E36" s="1334">
        <f t="shared" si="0"/>
        <v>23.7</v>
      </c>
      <c r="F36" s="1312"/>
      <c r="G36" s="1312"/>
      <c r="H36" s="640"/>
      <c r="I36" s="316"/>
      <c r="J36" s="316"/>
      <c r="K36" s="316"/>
    </row>
    <row r="37" spans="1:12">
      <c r="A37" s="1726" t="s">
        <v>77</v>
      </c>
      <c r="B37" s="2144"/>
      <c r="C37" s="2145">
        <v>552</v>
      </c>
      <c r="D37" s="2145">
        <v>578</v>
      </c>
      <c r="E37" s="2149">
        <f>SUM(E6:E36)</f>
        <v>1129.8</v>
      </c>
      <c r="F37" s="1312"/>
      <c r="G37" s="1312"/>
      <c r="H37" s="1273"/>
      <c r="I37" s="316"/>
      <c r="J37" s="316"/>
      <c r="K37" s="316"/>
      <c r="L37" s="316"/>
    </row>
    <row r="38" spans="1:12">
      <c r="A38" s="1312"/>
      <c r="B38" s="1312"/>
      <c r="C38" s="1312"/>
      <c r="D38" s="1312"/>
      <c r="E38" s="1312"/>
      <c r="F38" s="1312"/>
      <c r="G38" s="1275"/>
      <c r="H38" s="1275"/>
      <c r="I38" s="316"/>
      <c r="J38" s="316"/>
      <c r="K38" s="316"/>
      <c r="L38" s="316"/>
    </row>
    <row r="39" spans="1:12">
      <c r="A39" s="1319" t="s">
        <v>235</v>
      </c>
      <c r="B39" s="1312"/>
      <c r="C39" s="1312"/>
      <c r="D39" s="1312"/>
      <c r="E39" s="1312"/>
      <c r="F39" s="1312"/>
      <c r="G39" s="1275"/>
      <c r="H39" s="1275"/>
      <c r="I39" s="316"/>
      <c r="J39" s="316"/>
      <c r="K39" s="316"/>
      <c r="L39" s="316"/>
    </row>
    <row r="40" spans="1:12">
      <c r="A40" s="1319" t="s">
        <v>301</v>
      </c>
      <c r="B40" s="1272"/>
      <c r="C40" s="1274"/>
      <c r="D40" s="1274"/>
      <c r="E40" s="1274"/>
      <c r="F40" s="1274"/>
      <c r="G40" s="1389"/>
      <c r="H40" s="1389"/>
      <c r="I40" s="316"/>
      <c r="J40" s="316"/>
      <c r="K40" s="316"/>
      <c r="L40" s="316"/>
    </row>
    <row r="41" spans="1:12">
      <c r="A41" s="1319" t="s">
        <v>237</v>
      </c>
      <c r="B41" s="1272"/>
      <c r="C41" s="1274"/>
      <c r="D41" s="1274"/>
      <c r="E41" s="1274"/>
      <c r="F41" s="1274"/>
      <c r="G41" s="1320"/>
      <c r="H41" s="1320"/>
      <c r="I41" s="316"/>
      <c r="J41" s="316"/>
      <c r="K41" s="316"/>
      <c r="L41" s="316"/>
    </row>
    <row r="42" spans="1:12" ht="36.75" customHeight="1">
      <c r="A42" s="1389" t="s">
        <v>238</v>
      </c>
      <c r="B42" s="1389"/>
      <c r="C42" s="1389"/>
      <c r="D42" s="1389"/>
      <c r="E42" s="1389"/>
      <c r="F42" s="1389"/>
      <c r="G42" s="1275"/>
      <c r="H42" s="1275"/>
      <c r="I42" s="316"/>
      <c r="J42" s="316"/>
      <c r="K42" s="316"/>
      <c r="L42" s="316"/>
    </row>
    <row r="43" spans="1:12">
      <c r="A43" s="1319" t="s">
        <v>280</v>
      </c>
      <c r="B43" s="1319"/>
      <c r="C43" s="1319"/>
      <c r="D43" s="1319"/>
      <c r="E43" s="1319"/>
      <c r="F43" s="1320"/>
      <c r="G43" s="1275"/>
      <c r="H43" s="1275"/>
      <c r="I43" s="316"/>
      <c r="J43" s="316"/>
      <c r="K43" s="316"/>
      <c r="L43" s="316"/>
    </row>
    <row r="44" spans="1:12">
      <c r="A44" s="1319" t="s">
        <v>281</v>
      </c>
      <c r="B44" s="1319"/>
      <c r="C44" s="1319"/>
      <c r="D44" s="1321"/>
      <c r="E44" s="1274"/>
      <c r="F44" s="1274"/>
      <c r="G44" s="1275"/>
      <c r="H44" s="1275"/>
      <c r="I44" s="316"/>
      <c r="J44" s="316"/>
      <c r="K44" s="316"/>
      <c r="L44" s="316"/>
    </row>
    <row r="45" spans="1:12">
      <c r="A45" s="1319" t="s">
        <v>282</v>
      </c>
      <c r="B45" s="1319"/>
      <c r="C45" s="1319"/>
      <c r="D45" s="1321"/>
      <c r="E45" s="1274"/>
      <c r="F45" s="1274"/>
      <c r="G45" s="1275"/>
      <c r="H45" s="1275"/>
      <c r="I45" s="316"/>
      <c r="J45" s="316"/>
      <c r="K45" s="316"/>
      <c r="L45" s="316"/>
    </row>
    <row r="46" spans="1:12">
      <c r="A46" s="1319" t="s">
        <v>298</v>
      </c>
      <c r="B46" s="1319"/>
      <c r="C46" s="1319"/>
      <c r="D46" s="1321"/>
      <c r="E46" s="1274"/>
      <c r="F46" s="1274"/>
      <c r="G46" s="316"/>
      <c r="H46" s="316"/>
      <c r="I46" s="316"/>
      <c r="J46" s="316"/>
      <c r="K46" s="316"/>
      <c r="L46" s="316"/>
    </row>
    <row r="49" spans="1:15">
      <c r="A49" s="1330" t="s">
        <v>261</v>
      </c>
      <c r="B49" s="1331"/>
      <c r="C49" s="1331"/>
      <c r="D49" s="1331"/>
      <c r="E49" s="1331"/>
      <c r="F49" s="1331"/>
      <c r="G49" s="1331"/>
      <c r="H49" s="316"/>
      <c r="I49" s="316"/>
      <c r="J49" s="316"/>
      <c r="K49" s="1335"/>
      <c r="L49" s="1335"/>
      <c r="M49" s="1380"/>
      <c r="N49" s="1341"/>
      <c r="O49" s="1341"/>
    </row>
    <row r="50" spans="1:15">
      <c r="B50" s="316"/>
      <c r="C50" s="316"/>
      <c r="D50" s="316"/>
      <c r="E50" s="316"/>
      <c r="F50" s="316"/>
      <c r="H50" s="316"/>
      <c r="I50" s="316"/>
      <c r="J50" s="316"/>
      <c r="K50" s="316"/>
      <c r="L50" s="316"/>
      <c r="M50" s="1341"/>
      <c r="N50" s="1341"/>
      <c r="O50" s="1341"/>
    </row>
    <row r="51" spans="1:15" ht="33.75">
      <c r="A51" s="1346" t="s">
        <v>81</v>
      </c>
      <c r="B51" s="1347"/>
      <c r="C51" s="1347"/>
      <c r="D51" s="1347"/>
      <c r="E51" s="1347" t="s">
        <v>82</v>
      </c>
      <c r="F51" s="1347"/>
      <c r="G51" s="1348"/>
      <c r="H51" s="316"/>
      <c r="I51" s="316"/>
      <c r="J51" s="316"/>
      <c r="K51" s="532"/>
      <c r="L51" s="1336"/>
      <c r="M51" s="1952"/>
      <c r="N51" s="1952"/>
      <c r="O51" s="1952"/>
    </row>
    <row r="52" spans="1:15" ht="22.5" customHeight="1">
      <c r="A52" s="1360" t="s">
        <v>83</v>
      </c>
      <c r="B52" s="1388" t="s">
        <v>87</v>
      </c>
      <c r="C52" s="1388" t="s">
        <v>288</v>
      </c>
      <c r="D52" s="1388" t="s">
        <v>85</v>
      </c>
      <c r="E52" s="1388" t="s">
        <v>86</v>
      </c>
      <c r="F52" s="1388" t="s">
        <v>11</v>
      </c>
      <c r="G52" s="1361" t="s">
        <v>12</v>
      </c>
      <c r="H52" s="316"/>
      <c r="I52" s="316"/>
      <c r="J52" s="316"/>
      <c r="K52" s="316"/>
      <c r="L52" s="316"/>
      <c r="M52" s="1341"/>
      <c r="N52" s="1341"/>
      <c r="O52" s="1341"/>
    </row>
    <row r="53" spans="1:15">
      <c r="A53" s="1362" t="s">
        <v>166</v>
      </c>
      <c r="B53" s="1417" t="s">
        <v>91</v>
      </c>
      <c r="C53" s="1345"/>
      <c r="D53" s="1351">
        <v>7.2700000000000001E-2</v>
      </c>
      <c r="E53" s="1352">
        <v>32.823349186813182</v>
      </c>
      <c r="F53" s="1381">
        <v>0</v>
      </c>
      <c r="G53" s="1364">
        <f t="shared" ref="G53:G83" si="2">E53+F53</f>
        <v>32.823349186813182</v>
      </c>
      <c r="H53" s="316"/>
      <c r="I53" s="316"/>
      <c r="J53" s="316"/>
      <c r="K53" s="316"/>
      <c r="L53" s="316"/>
      <c r="M53" s="1341"/>
      <c r="N53" s="1341"/>
      <c r="O53" s="1341"/>
    </row>
    <row r="54" spans="1:15">
      <c r="A54" s="1362" t="s">
        <v>167</v>
      </c>
      <c r="B54" s="1417" t="s">
        <v>94</v>
      </c>
      <c r="C54" s="1345"/>
      <c r="D54" s="1351">
        <v>0.2021</v>
      </c>
      <c r="E54" s="1352">
        <v>24.803294835164838</v>
      </c>
      <c r="F54" s="1381">
        <v>0</v>
      </c>
      <c r="G54" s="1364">
        <f t="shared" si="2"/>
        <v>24.803294835164838</v>
      </c>
      <c r="H54" s="316"/>
      <c r="I54" s="316"/>
      <c r="J54" s="316"/>
      <c r="K54" s="316"/>
      <c r="L54" s="316"/>
      <c r="M54" s="1341"/>
      <c r="N54" s="1341"/>
      <c r="O54" s="1341"/>
    </row>
    <row r="55" spans="1:15">
      <c r="A55" s="1363" t="s">
        <v>96</v>
      </c>
      <c r="B55" s="1417" t="s">
        <v>97</v>
      </c>
      <c r="C55" s="1345"/>
      <c r="D55" s="1351">
        <v>0.12</v>
      </c>
      <c r="E55" s="1352">
        <f>SUM(E56:E59)</f>
        <v>19.341712824175822</v>
      </c>
      <c r="F55" s="1352">
        <f>SUM(F56:F59)</f>
        <v>0</v>
      </c>
      <c r="G55" s="1364">
        <f t="shared" si="2"/>
        <v>19.341712824175822</v>
      </c>
      <c r="H55" s="316"/>
      <c r="I55" s="316"/>
      <c r="J55" s="316"/>
      <c r="K55" s="316"/>
      <c r="L55" s="316"/>
      <c r="M55" s="1341"/>
      <c r="N55" s="1341"/>
      <c r="O55" s="1341"/>
    </row>
    <row r="56" spans="1:15">
      <c r="A56" s="1362" t="s">
        <v>99</v>
      </c>
      <c r="B56" s="1350" t="s">
        <v>97</v>
      </c>
      <c r="C56" s="1350"/>
      <c r="D56" s="1351">
        <v>0.12</v>
      </c>
      <c r="E56" s="1352">
        <v>5.2952743296703293</v>
      </c>
      <c r="F56" s="1352">
        <v>0</v>
      </c>
      <c r="G56" s="1364">
        <f t="shared" si="2"/>
        <v>5.2952743296703293</v>
      </c>
      <c r="H56" s="316"/>
      <c r="I56" s="316"/>
      <c r="J56" s="316"/>
      <c r="K56" s="316"/>
      <c r="L56" s="316"/>
      <c r="M56" s="1341"/>
      <c r="N56" s="1341"/>
      <c r="O56" s="1341"/>
    </row>
    <row r="57" spans="1:15">
      <c r="A57" s="1362" t="s">
        <v>101</v>
      </c>
      <c r="B57" s="1350" t="s">
        <v>97</v>
      </c>
      <c r="C57" s="1350"/>
      <c r="D57" s="1351">
        <v>0.12</v>
      </c>
      <c r="E57" s="1352">
        <v>7.4138126263736268</v>
      </c>
      <c r="F57" s="1352">
        <v>0</v>
      </c>
      <c r="G57" s="1364">
        <f t="shared" si="2"/>
        <v>7.4138126263736268</v>
      </c>
      <c r="H57" s="316"/>
      <c r="I57" s="316"/>
      <c r="J57" s="316"/>
      <c r="K57" s="316"/>
      <c r="L57" s="316"/>
      <c r="M57" s="1341"/>
      <c r="N57" s="1341"/>
      <c r="O57" s="1341"/>
    </row>
    <row r="58" spans="1:15">
      <c r="A58" s="1362" t="s">
        <v>103</v>
      </c>
      <c r="B58" s="1350" t="s">
        <v>97</v>
      </c>
      <c r="C58" s="1350"/>
      <c r="D58" s="1351">
        <v>0.12</v>
      </c>
      <c r="E58" s="1352">
        <v>2.9363184505494502</v>
      </c>
      <c r="F58" s="1352">
        <v>0</v>
      </c>
      <c r="G58" s="1364">
        <f t="shared" si="2"/>
        <v>2.9363184505494502</v>
      </c>
      <c r="H58" s="316"/>
      <c r="I58" s="316"/>
      <c r="J58" s="316"/>
      <c r="K58" s="316"/>
      <c r="L58" s="316"/>
      <c r="M58" s="1341"/>
      <c r="N58" s="1341"/>
      <c r="O58" s="1341"/>
    </row>
    <row r="59" spans="1:15">
      <c r="A59" s="1362" t="s">
        <v>105</v>
      </c>
      <c r="B59" s="1350" t="s">
        <v>97</v>
      </c>
      <c r="C59" s="1350"/>
      <c r="D59" s="1351">
        <v>0.12</v>
      </c>
      <c r="E59" s="1352">
        <v>3.6963074175824175</v>
      </c>
      <c r="F59" s="1352">
        <v>0</v>
      </c>
      <c r="G59" s="1364">
        <f t="shared" si="2"/>
        <v>3.6963074175824175</v>
      </c>
      <c r="H59" s="316"/>
      <c r="I59" s="316"/>
      <c r="J59" s="316"/>
      <c r="K59" s="316"/>
      <c r="L59" s="316"/>
      <c r="M59" s="1341"/>
      <c r="N59" s="1341"/>
      <c r="O59" s="1341"/>
    </row>
    <row r="60" spans="1:15">
      <c r="A60" s="1363" t="s">
        <v>107</v>
      </c>
      <c r="B60" s="1417" t="s">
        <v>97</v>
      </c>
      <c r="C60" s="1345"/>
      <c r="D60" s="1351">
        <v>0.2215</v>
      </c>
      <c r="E60" s="1352">
        <f>SUM(E61:E65)</f>
        <v>76.591818439560441</v>
      </c>
      <c r="F60" s="1352">
        <f>SUM(F61:F65)</f>
        <v>0</v>
      </c>
      <c r="G60" s="1364">
        <f t="shared" si="2"/>
        <v>76.591818439560441</v>
      </c>
      <c r="H60" s="316"/>
      <c r="I60" s="316"/>
      <c r="J60" s="316"/>
      <c r="K60" s="316"/>
      <c r="L60" s="316"/>
      <c r="M60" s="1341"/>
      <c r="N60" s="1341"/>
      <c r="O60" s="1341"/>
    </row>
    <row r="61" spans="1:15">
      <c r="A61" s="1362" t="s">
        <v>109</v>
      </c>
      <c r="B61" s="1350" t="s">
        <v>97</v>
      </c>
      <c r="C61" s="1350"/>
      <c r="D61" s="1351">
        <v>0.2215</v>
      </c>
      <c r="E61" s="1352">
        <v>14.383559351648351</v>
      </c>
      <c r="F61" s="1352">
        <v>0</v>
      </c>
      <c r="G61" s="1364">
        <f t="shared" si="2"/>
        <v>14.383559351648351</v>
      </c>
      <c r="H61" s="316"/>
      <c r="I61" s="316"/>
      <c r="J61" s="316"/>
      <c r="K61" s="316"/>
      <c r="L61" s="316"/>
      <c r="M61" s="1341"/>
      <c r="N61" s="1341"/>
      <c r="O61" s="1341"/>
    </row>
    <row r="62" spans="1:15">
      <c r="A62" s="1362" t="s">
        <v>111</v>
      </c>
      <c r="B62" s="1350" t="s">
        <v>97</v>
      </c>
      <c r="C62" s="1350"/>
      <c r="D62" s="1351">
        <v>0.2215</v>
      </c>
      <c r="E62" s="1352">
        <v>27.342019934065934</v>
      </c>
      <c r="F62" s="1352">
        <v>0</v>
      </c>
      <c r="G62" s="1364">
        <f t="shared" si="2"/>
        <v>27.342019934065934</v>
      </c>
      <c r="H62" s="316"/>
      <c r="I62" s="316"/>
      <c r="J62" s="316"/>
      <c r="K62" s="316"/>
      <c r="L62" s="316"/>
      <c r="M62" s="1341"/>
      <c r="N62" s="1341"/>
      <c r="O62" s="1341"/>
    </row>
    <row r="63" spans="1:15">
      <c r="A63" s="1362" t="s">
        <v>113</v>
      </c>
      <c r="B63" s="1350" t="s">
        <v>97</v>
      </c>
      <c r="C63" s="1350"/>
      <c r="D63" s="1351">
        <v>0.2215</v>
      </c>
      <c r="E63" s="1352">
        <v>13.02868034065934</v>
      </c>
      <c r="F63" s="1352">
        <v>0</v>
      </c>
      <c r="G63" s="1364">
        <f t="shared" si="2"/>
        <v>13.02868034065934</v>
      </c>
      <c r="H63" s="316"/>
      <c r="I63" s="316"/>
      <c r="J63" s="316"/>
      <c r="K63" s="316"/>
      <c r="L63" s="316"/>
      <c r="M63" s="1341"/>
      <c r="N63" s="1341"/>
      <c r="O63" s="1341"/>
    </row>
    <row r="64" spans="1:15">
      <c r="A64" s="1362" t="s">
        <v>116</v>
      </c>
      <c r="B64" s="1350" t="s">
        <v>97</v>
      </c>
      <c r="C64" s="1350"/>
      <c r="D64" s="1351">
        <v>0.2215</v>
      </c>
      <c r="E64" s="1352">
        <v>14.299416516483516</v>
      </c>
      <c r="F64" s="1352">
        <v>0</v>
      </c>
      <c r="G64" s="1364">
        <f t="shared" si="2"/>
        <v>14.299416516483516</v>
      </c>
      <c r="H64" s="316"/>
      <c r="I64" s="316"/>
      <c r="J64" s="316"/>
      <c r="K64" s="316"/>
      <c r="L64" s="316"/>
      <c r="M64" s="316"/>
      <c r="N64" s="316"/>
      <c r="O64" s="316"/>
    </row>
    <row r="65" spans="1:7">
      <c r="A65" s="1362" t="s">
        <v>118</v>
      </c>
      <c r="B65" s="1350" t="s">
        <v>97</v>
      </c>
      <c r="C65" s="1350"/>
      <c r="D65" s="1351">
        <v>0.2215</v>
      </c>
      <c r="E65" s="1352">
        <v>7.5381422967032972</v>
      </c>
      <c r="F65" s="1352">
        <v>0</v>
      </c>
      <c r="G65" s="1364">
        <f t="shared" si="2"/>
        <v>7.5381422967032972</v>
      </c>
    </row>
    <row r="66" spans="1:7">
      <c r="A66" s="1363" t="s">
        <v>120</v>
      </c>
      <c r="B66" s="1417" t="s">
        <v>97</v>
      </c>
      <c r="C66" s="1345"/>
      <c r="D66" s="1351">
        <v>0.1333</v>
      </c>
      <c r="E66" s="1352">
        <v>8.7445158241758243</v>
      </c>
      <c r="F66" s="1381">
        <v>0</v>
      </c>
      <c r="G66" s="1364">
        <f t="shared" si="2"/>
        <v>8.7445158241758243</v>
      </c>
    </row>
    <row r="67" spans="1:7">
      <c r="A67" s="1362" t="s">
        <v>124</v>
      </c>
      <c r="B67" s="1417" t="s">
        <v>125</v>
      </c>
      <c r="C67" s="1345"/>
      <c r="D67" s="1382">
        <v>0.3</v>
      </c>
      <c r="E67" s="1352">
        <v>3.5859777582417585</v>
      </c>
      <c r="F67" s="1352">
        <v>0.8869999230769231</v>
      </c>
      <c r="G67" s="1364">
        <f t="shared" si="2"/>
        <v>4.4729776813186817</v>
      </c>
    </row>
    <row r="68" spans="1:7">
      <c r="A68" s="1362" t="s">
        <v>127</v>
      </c>
      <c r="B68" s="1417" t="s">
        <v>130</v>
      </c>
      <c r="C68" s="1345" t="s">
        <v>309</v>
      </c>
      <c r="D68" s="1382">
        <v>0.65700000000000003</v>
      </c>
      <c r="E68" s="1352">
        <v>2.0129488021978021</v>
      </c>
      <c r="F68" s="1352">
        <v>0</v>
      </c>
      <c r="G68" s="1364">
        <f t="shared" si="2"/>
        <v>2.0129488021978021</v>
      </c>
    </row>
    <row r="69" spans="1:7">
      <c r="A69" s="1362" t="s">
        <v>266</v>
      </c>
      <c r="B69" s="1417" t="s">
        <v>247</v>
      </c>
      <c r="C69" s="1345"/>
      <c r="D69" s="1383">
        <v>0.36499999999999999</v>
      </c>
      <c r="E69" s="1381">
        <v>0</v>
      </c>
      <c r="F69" s="1352">
        <v>9.9429772747252745</v>
      </c>
      <c r="G69" s="1384">
        <f t="shared" si="2"/>
        <v>9.9429772747252745</v>
      </c>
    </row>
    <row r="70" spans="1:7">
      <c r="A70" s="1362" t="s">
        <v>132</v>
      </c>
      <c r="B70" s="1417" t="s">
        <v>135</v>
      </c>
      <c r="C70" s="1345"/>
      <c r="D70" s="1383">
        <v>0.09</v>
      </c>
      <c r="E70" s="1352">
        <v>12.817251780219781</v>
      </c>
      <c r="F70" s="1381">
        <v>0</v>
      </c>
      <c r="G70" s="1364">
        <f t="shared" si="2"/>
        <v>12.817251780219781</v>
      </c>
    </row>
    <row r="71" spans="1:7">
      <c r="A71" s="1362" t="s">
        <v>134</v>
      </c>
      <c r="B71" s="1417" t="s">
        <v>135</v>
      </c>
      <c r="C71" s="1345"/>
      <c r="D71" s="1351">
        <v>0.05</v>
      </c>
      <c r="E71" s="1352">
        <v>3.2835601868131867</v>
      </c>
      <c r="F71" s="1381">
        <v>0</v>
      </c>
      <c r="G71" s="1364">
        <f t="shared" si="2"/>
        <v>3.2835601868131867</v>
      </c>
    </row>
    <row r="72" spans="1:7">
      <c r="A72" s="1362" t="s">
        <v>137</v>
      </c>
      <c r="B72" s="1417" t="s">
        <v>135</v>
      </c>
      <c r="C72" s="1345"/>
      <c r="D72" s="1351">
        <v>9.2600000000000002E-2</v>
      </c>
      <c r="E72" s="1352">
        <v>3.9419777252747252</v>
      </c>
      <c r="F72" s="1381">
        <v>0</v>
      </c>
      <c r="G72" s="1364">
        <f t="shared" si="2"/>
        <v>3.9419777252747252</v>
      </c>
    </row>
    <row r="73" spans="1:7">
      <c r="A73" s="1362" t="s">
        <v>138</v>
      </c>
      <c r="B73" s="1417" t="s">
        <v>140</v>
      </c>
      <c r="C73" s="1345"/>
      <c r="D73" s="1383">
        <v>0.45900000000000002</v>
      </c>
      <c r="E73" s="1352">
        <v>15.292801054945055</v>
      </c>
      <c r="F73" s="1381">
        <v>0</v>
      </c>
      <c r="G73" s="1364">
        <f t="shared" si="2"/>
        <v>15.292801054945055</v>
      </c>
    </row>
    <row r="74" spans="1:7">
      <c r="A74" s="1362" t="s">
        <v>139</v>
      </c>
      <c r="B74" s="1417" t="s">
        <v>140</v>
      </c>
      <c r="C74" s="1345"/>
      <c r="D74" s="1351">
        <v>0.31850000000000001</v>
      </c>
      <c r="E74" s="1381">
        <v>0</v>
      </c>
      <c r="F74" s="1352">
        <v>33.02559858241758</v>
      </c>
      <c r="G74" s="1384">
        <f t="shared" si="2"/>
        <v>33.02559858241758</v>
      </c>
    </row>
    <row r="75" spans="1:7">
      <c r="A75" s="1362" t="s">
        <v>284</v>
      </c>
      <c r="B75" s="1417" t="s">
        <v>285</v>
      </c>
      <c r="C75" s="1345"/>
      <c r="D75" s="1351">
        <v>0.3</v>
      </c>
      <c r="E75" s="1352">
        <v>10.416889318681319</v>
      </c>
      <c r="F75" s="1381">
        <v>0</v>
      </c>
      <c r="G75" s="1364">
        <f t="shared" si="2"/>
        <v>10.416889318681319</v>
      </c>
    </row>
    <row r="76" spans="1:7">
      <c r="A76" s="1362" t="s">
        <v>310</v>
      </c>
      <c r="B76" s="1417" t="s">
        <v>285</v>
      </c>
      <c r="C76" s="1345"/>
      <c r="D76" s="1351">
        <v>0.49</v>
      </c>
      <c r="E76" s="1352">
        <v>9.8123069560439564</v>
      </c>
      <c r="F76" s="1381">
        <v>0</v>
      </c>
      <c r="G76" s="1364">
        <f t="shared" si="2"/>
        <v>9.8123069560439564</v>
      </c>
    </row>
    <row r="77" spans="1:7">
      <c r="A77" s="1362" t="s">
        <v>141</v>
      </c>
      <c r="B77" s="1417" t="s">
        <v>130</v>
      </c>
      <c r="C77" s="1345" t="s">
        <v>309</v>
      </c>
      <c r="D77" s="1383">
        <v>0.65110000000000001</v>
      </c>
      <c r="E77" s="1352">
        <v>21.034116802197801</v>
      </c>
      <c r="F77" s="1352">
        <v>0</v>
      </c>
      <c r="G77" s="1364">
        <f t="shared" si="2"/>
        <v>21.034116802197801</v>
      </c>
    </row>
    <row r="78" spans="1:7">
      <c r="A78" s="1362" t="s">
        <v>142</v>
      </c>
      <c r="B78" s="1417" t="s">
        <v>144</v>
      </c>
      <c r="C78" s="1345"/>
      <c r="D78" s="1383">
        <v>0.1</v>
      </c>
      <c r="E78" s="1352">
        <v>8.7884718681318681</v>
      </c>
      <c r="F78" s="1381">
        <v>0</v>
      </c>
      <c r="G78" s="1364">
        <f t="shared" si="2"/>
        <v>8.7884718681318681</v>
      </c>
    </row>
    <row r="79" spans="1:7">
      <c r="A79" s="1362" t="s">
        <v>145</v>
      </c>
      <c r="B79" s="1417" t="s">
        <v>147</v>
      </c>
      <c r="C79" s="1345"/>
      <c r="D79" s="1383">
        <v>0.6</v>
      </c>
      <c r="E79" s="1352">
        <v>0</v>
      </c>
      <c r="F79" s="1381">
        <v>0</v>
      </c>
      <c r="G79" s="1364">
        <f t="shared" si="2"/>
        <v>0</v>
      </c>
    </row>
    <row r="80" spans="1:7">
      <c r="A80" s="1362" t="s">
        <v>146</v>
      </c>
      <c r="B80" s="1417" t="s">
        <v>147</v>
      </c>
      <c r="C80" s="1345"/>
      <c r="D80" s="1383">
        <v>0.25</v>
      </c>
      <c r="E80" s="1352">
        <v>34.614700703296698</v>
      </c>
      <c r="F80" s="1381">
        <v>4.7355051428571429</v>
      </c>
      <c r="G80" s="1364">
        <f t="shared" si="2"/>
        <v>39.350205846153841</v>
      </c>
    </row>
    <row r="81" spans="1:7">
      <c r="A81" s="1362" t="s">
        <v>295</v>
      </c>
      <c r="B81" s="1417" t="s">
        <v>285</v>
      </c>
      <c r="C81" s="1345"/>
      <c r="D81" s="1383">
        <v>0.33329999999999999</v>
      </c>
      <c r="E81" s="1352">
        <v>3.2147838351648348</v>
      </c>
      <c r="F81" s="1352">
        <v>1.6395155824175824</v>
      </c>
      <c r="G81" s="1364">
        <f t="shared" si="2"/>
        <v>4.8542994175824177</v>
      </c>
    </row>
    <row r="82" spans="1:7">
      <c r="A82" s="1362" t="s">
        <v>269</v>
      </c>
      <c r="B82" s="1417" t="s">
        <v>135</v>
      </c>
      <c r="C82" s="1345"/>
      <c r="D82" s="1351">
        <v>0.15</v>
      </c>
      <c r="E82" s="1352">
        <v>0</v>
      </c>
      <c r="F82" s="1381">
        <v>0</v>
      </c>
      <c r="G82" s="1364">
        <f t="shared" si="2"/>
        <v>0</v>
      </c>
    </row>
    <row r="83" spans="1:7">
      <c r="A83" s="1365" t="s">
        <v>149</v>
      </c>
      <c r="B83" s="1418" t="s">
        <v>130</v>
      </c>
      <c r="C83" s="1359" t="s">
        <v>309</v>
      </c>
      <c r="D83" s="1385">
        <v>0.38</v>
      </c>
      <c r="E83" s="1386">
        <v>4.0708018901098901</v>
      </c>
      <c r="F83" s="1386">
        <v>3.5082524835164834</v>
      </c>
      <c r="G83" s="1387">
        <f t="shared" si="2"/>
        <v>7.5790543736263736</v>
      </c>
    </row>
    <row r="84" spans="1:7">
      <c r="A84" s="1376" t="s">
        <v>261</v>
      </c>
      <c r="B84" s="1377"/>
      <c r="C84" s="1377"/>
      <c r="D84" s="1377"/>
      <c r="E84" s="1378">
        <f>SUM(E53:E83)-E55-E60</f>
        <v>295.1912797912089</v>
      </c>
      <c r="F84" s="1378">
        <f>SUM(F53:F83)-F55-F60</f>
        <v>53.738848989010989</v>
      </c>
      <c r="G84" s="1379">
        <f>SUM(G53:G83)-G55-G60</f>
        <v>348.93012878021983</v>
      </c>
    </row>
  </sheetData>
  <mergeCells count="6">
    <mergeCell ref="L2:N2"/>
    <mergeCell ref="M51:O51"/>
    <mergeCell ref="I4:J4"/>
    <mergeCell ref="C4:E4"/>
    <mergeCell ref="A2:J2"/>
    <mergeCell ref="G19:L19"/>
  </mergeCells>
  <phoneticPr fontId="4"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02"/>
  <sheetViews>
    <sheetView workbookViewId="0">
      <selection activeCell="G41" sqref="G41"/>
    </sheetView>
  </sheetViews>
  <sheetFormatPr defaultRowHeight="12.75"/>
  <cols>
    <col min="1" max="1" width="21.42578125" customWidth="1"/>
    <col min="3" max="3" width="15.28515625" customWidth="1"/>
    <col min="4" max="4" width="10" bestFit="1" customWidth="1"/>
    <col min="7" max="7" width="17.7109375" customWidth="1"/>
  </cols>
  <sheetData>
    <row r="2" spans="1:11">
      <c r="A2" s="653" t="s">
        <v>1</v>
      </c>
    </row>
    <row r="4" spans="1:11" ht="22.5">
      <c r="A4" s="1270" t="s">
        <v>2</v>
      </c>
      <c r="B4" s="1388" t="s">
        <v>3</v>
      </c>
      <c r="C4" s="1959" t="s">
        <v>191</v>
      </c>
      <c r="D4" s="1959"/>
      <c r="E4" s="1959"/>
      <c r="F4" s="1312"/>
      <c r="G4" s="1270" t="s">
        <v>5</v>
      </c>
      <c r="H4" s="1388" t="s">
        <v>3</v>
      </c>
      <c r="I4" s="1313" t="s">
        <v>191</v>
      </c>
      <c r="J4" s="1313"/>
      <c r="K4" s="1313"/>
    </row>
    <row r="5" spans="1:11">
      <c r="A5" s="1270" t="s">
        <v>7</v>
      </c>
      <c r="B5" s="1388"/>
      <c r="C5" s="1271" t="s">
        <v>8</v>
      </c>
      <c r="D5" s="1271" t="s">
        <v>9</v>
      </c>
      <c r="E5" s="1271" t="s">
        <v>10</v>
      </c>
      <c r="F5" s="1312"/>
      <c r="G5" s="1270" t="s">
        <v>7</v>
      </c>
      <c r="H5" s="1388"/>
      <c r="I5" s="1271" t="s">
        <v>8</v>
      </c>
      <c r="J5" s="1314" t="s">
        <v>11</v>
      </c>
      <c r="K5" s="1271" t="s">
        <v>10</v>
      </c>
    </row>
    <row r="6" spans="1:11">
      <c r="A6" s="1236" t="s">
        <v>13</v>
      </c>
      <c r="B6" s="260">
        <v>0.51</v>
      </c>
      <c r="C6" s="1237">
        <v>0.9</v>
      </c>
      <c r="D6" s="1237">
        <v>73.900000000000006</v>
      </c>
      <c r="E6" s="1315">
        <v>74.8</v>
      </c>
      <c r="F6" s="1312"/>
      <c r="G6" s="638" t="s">
        <v>272</v>
      </c>
      <c r="H6" s="260">
        <v>7.5999999999999998E-2</v>
      </c>
      <c r="I6" s="1316">
        <v>10.4</v>
      </c>
      <c r="J6" s="636">
        <v>1.3</v>
      </c>
      <c r="K6" s="1316">
        <v>11.7</v>
      </c>
    </row>
    <row r="7" spans="1:11">
      <c r="A7" s="1238" t="s">
        <v>15</v>
      </c>
      <c r="B7" s="1317">
        <v>0.53</v>
      </c>
      <c r="C7" s="1237">
        <v>2.2000000000000002</v>
      </c>
      <c r="D7" s="1237">
        <v>5</v>
      </c>
      <c r="E7" s="1315">
        <v>7.3</v>
      </c>
      <c r="F7" s="1312"/>
      <c r="G7" s="638" t="s">
        <v>14</v>
      </c>
      <c r="H7" s="260">
        <v>0.1178</v>
      </c>
      <c r="I7" s="1316">
        <v>0.1</v>
      </c>
      <c r="J7" s="636">
        <v>0</v>
      </c>
      <c r="K7" s="1316">
        <v>0.1</v>
      </c>
    </row>
    <row r="8" spans="1:11">
      <c r="A8" s="1236" t="s">
        <v>23</v>
      </c>
      <c r="B8" s="1317" t="s">
        <v>217</v>
      </c>
      <c r="C8" s="1237">
        <v>15.3</v>
      </c>
      <c r="D8" s="1237">
        <v>11.1</v>
      </c>
      <c r="E8" s="1315">
        <v>26.3</v>
      </c>
      <c r="F8" s="1312"/>
      <c r="G8" s="638" t="s">
        <v>24</v>
      </c>
      <c r="H8" s="1317">
        <v>0.25340000000000001</v>
      </c>
      <c r="I8" s="1316">
        <v>2.4</v>
      </c>
      <c r="J8" s="636">
        <v>50.6</v>
      </c>
      <c r="K8" s="1316">
        <v>52.9</v>
      </c>
    </row>
    <row r="9" spans="1:11">
      <c r="A9" s="1236" t="s">
        <v>218</v>
      </c>
      <c r="B9" s="1317" t="s">
        <v>219</v>
      </c>
      <c r="C9" s="1237">
        <v>0</v>
      </c>
      <c r="D9" s="1237">
        <v>0</v>
      </c>
      <c r="E9" s="1315">
        <v>0</v>
      </c>
      <c r="F9" s="1312"/>
      <c r="G9" s="638" t="s">
        <v>26</v>
      </c>
      <c r="H9" s="260">
        <v>0.36170000000000002</v>
      </c>
      <c r="I9" s="1316">
        <v>15.3</v>
      </c>
      <c r="J9" s="636">
        <v>27.1</v>
      </c>
      <c r="K9" s="1316">
        <v>42.4</v>
      </c>
    </row>
    <row r="10" spans="1:11">
      <c r="A10" s="1236" t="s">
        <v>27</v>
      </c>
      <c r="B10" s="260">
        <v>0.58699999999999997</v>
      </c>
      <c r="C10" s="1237">
        <v>13.6</v>
      </c>
      <c r="D10" s="1237">
        <v>2.2999999999999998</v>
      </c>
      <c r="E10" s="1315">
        <v>15.9</v>
      </c>
      <c r="F10" s="1312"/>
      <c r="G10" s="639" t="s">
        <v>22</v>
      </c>
      <c r="H10" s="1317">
        <v>0.33</v>
      </c>
      <c r="I10" s="1316">
        <v>1</v>
      </c>
      <c r="J10" s="636">
        <v>3.5</v>
      </c>
      <c r="K10" s="1316">
        <v>4.5</v>
      </c>
    </row>
    <row r="11" spans="1:11">
      <c r="A11" s="1239" t="s">
        <v>29</v>
      </c>
      <c r="B11" s="1318" t="s">
        <v>221</v>
      </c>
      <c r="C11" s="1237">
        <v>26.1</v>
      </c>
      <c r="D11" s="1237">
        <v>0</v>
      </c>
      <c r="E11" s="1315">
        <v>26.1</v>
      </c>
      <c r="F11" s="1312"/>
      <c r="G11" s="638" t="s">
        <v>16</v>
      </c>
      <c r="H11" s="260">
        <v>0.35</v>
      </c>
      <c r="I11" s="1316">
        <v>12.2</v>
      </c>
      <c r="J11" s="636">
        <v>0</v>
      </c>
      <c r="K11" s="1316">
        <v>12.2</v>
      </c>
    </row>
    <row r="12" spans="1:11">
      <c r="A12" s="1236" t="s">
        <v>31</v>
      </c>
      <c r="B12" s="1317">
        <v>0.36</v>
      </c>
      <c r="C12" s="1237">
        <v>10.6</v>
      </c>
      <c r="D12" s="1237">
        <v>8.5</v>
      </c>
      <c r="E12" s="1315">
        <v>19.100000000000001</v>
      </c>
      <c r="F12" s="1312"/>
      <c r="G12" s="638" t="s">
        <v>20</v>
      </c>
      <c r="H12" s="260">
        <v>0.41470000000000001</v>
      </c>
      <c r="I12" s="1316">
        <v>20.2</v>
      </c>
      <c r="J12" s="636">
        <v>3.5</v>
      </c>
      <c r="K12" s="1316">
        <v>23.6</v>
      </c>
    </row>
    <row r="13" spans="1:11">
      <c r="A13" s="1236" t="s">
        <v>33</v>
      </c>
      <c r="B13" s="1317">
        <v>0.51</v>
      </c>
      <c r="C13" s="1237">
        <v>37.799999999999997</v>
      </c>
      <c r="D13" s="1237">
        <v>32.299999999999997</v>
      </c>
      <c r="E13" s="1315">
        <v>70.099999999999994</v>
      </c>
      <c r="F13" s="1312"/>
      <c r="G13" s="638" t="s">
        <v>273</v>
      </c>
      <c r="H13" s="260">
        <v>6.6400000000000001E-2</v>
      </c>
      <c r="I13" s="1316">
        <v>0.7</v>
      </c>
      <c r="J13" s="1316">
        <v>0.1</v>
      </c>
      <c r="K13" s="1316">
        <v>0.8</v>
      </c>
    </row>
    <row r="14" spans="1:11">
      <c r="A14" s="1239" t="s">
        <v>37</v>
      </c>
      <c r="B14" s="1318">
        <v>0.13039999999999999</v>
      </c>
      <c r="C14" s="1237">
        <v>7.4</v>
      </c>
      <c r="D14" s="1237">
        <v>3</v>
      </c>
      <c r="E14" s="1315">
        <v>10.3</v>
      </c>
      <c r="F14" s="1312"/>
      <c r="G14" s="2137" t="s">
        <v>162</v>
      </c>
      <c r="H14" s="2138"/>
      <c r="I14" s="2139">
        <f>SUM(I6:I13)</f>
        <v>62.300000000000011</v>
      </c>
      <c r="J14" s="2139">
        <f>SUM(J6:J13)</f>
        <v>86.1</v>
      </c>
      <c r="K14" s="2139">
        <f>SUM(K6:K13)</f>
        <v>148.20000000000002</v>
      </c>
    </row>
    <row r="15" spans="1:11">
      <c r="A15" s="1236" t="s">
        <v>226</v>
      </c>
      <c r="B15" s="1317" t="s">
        <v>227</v>
      </c>
      <c r="C15" s="1237">
        <v>0</v>
      </c>
      <c r="D15" s="1237">
        <v>0</v>
      </c>
      <c r="E15" s="1315">
        <v>0</v>
      </c>
      <c r="F15" s="1312"/>
      <c r="G15" s="2155" t="s">
        <v>315</v>
      </c>
      <c r="H15" s="2156"/>
      <c r="I15" s="2157">
        <f>C37+I14</f>
        <v>663.2</v>
      </c>
      <c r="J15" s="2157">
        <f>D37+J14</f>
        <v>721.69999999999982</v>
      </c>
      <c r="K15" s="2157">
        <f>SUM(I15:J15)-0.5</f>
        <v>1384.3999999999999</v>
      </c>
    </row>
    <row r="16" spans="1:11">
      <c r="A16" s="1236" t="s">
        <v>44</v>
      </c>
      <c r="B16" s="1317">
        <v>0.42630000000000001</v>
      </c>
      <c r="C16" s="1237">
        <v>217.1</v>
      </c>
      <c r="D16" s="1237">
        <v>7.4</v>
      </c>
      <c r="E16" s="1315">
        <v>224.5</v>
      </c>
      <c r="F16" s="1312"/>
      <c r="G16" s="316"/>
      <c r="H16" s="316"/>
      <c r="I16" s="316"/>
      <c r="J16" s="316"/>
      <c r="K16" s="316"/>
    </row>
    <row r="17" spans="1:5">
      <c r="A17" s="1236" t="s">
        <v>46</v>
      </c>
      <c r="B17" s="260">
        <v>0.55300000000000005</v>
      </c>
      <c r="C17" s="1237">
        <v>5.9</v>
      </c>
      <c r="D17" s="1237">
        <v>4.5999999999999996</v>
      </c>
      <c r="E17" s="1315">
        <v>10.5</v>
      </c>
    </row>
    <row r="18" spans="1:5">
      <c r="A18" s="1236" t="s">
        <v>47</v>
      </c>
      <c r="B18" s="1317">
        <v>0.39550000000000002</v>
      </c>
      <c r="C18" s="1237">
        <v>5.4</v>
      </c>
      <c r="D18" s="1237">
        <v>25.8</v>
      </c>
      <c r="E18" s="1315">
        <v>31.2</v>
      </c>
    </row>
    <row r="19" spans="1:5">
      <c r="A19" s="1236" t="s">
        <v>49</v>
      </c>
      <c r="B19" s="260">
        <v>0.43969999999999998</v>
      </c>
      <c r="C19" s="1237">
        <v>7.7</v>
      </c>
      <c r="D19" s="1237">
        <v>11.5</v>
      </c>
      <c r="E19" s="1315">
        <v>19.2</v>
      </c>
    </row>
    <row r="20" spans="1:5">
      <c r="A20" s="1236" t="s">
        <v>50</v>
      </c>
      <c r="B20" s="260">
        <v>0.64</v>
      </c>
      <c r="C20" s="1237">
        <v>3.8</v>
      </c>
      <c r="D20" s="1237">
        <v>3.1</v>
      </c>
      <c r="E20" s="1315">
        <v>6.8</v>
      </c>
    </row>
    <row r="21" spans="1:5">
      <c r="A21" s="1236" t="s">
        <v>52</v>
      </c>
      <c r="B21" s="1317" t="s">
        <v>228</v>
      </c>
      <c r="C21" s="1237">
        <v>8.6</v>
      </c>
      <c r="D21" s="1237">
        <v>5.9</v>
      </c>
      <c r="E21" s="1315">
        <v>14.6</v>
      </c>
    </row>
    <row r="22" spans="1:5">
      <c r="A22" s="1236" t="s">
        <v>53</v>
      </c>
      <c r="B22" s="1317" t="s">
        <v>229</v>
      </c>
      <c r="C22" s="1237">
        <v>55.9</v>
      </c>
      <c r="D22" s="1237">
        <v>85.1</v>
      </c>
      <c r="E22" s="1315">
        <v>141</v>
      </c>
    </row>
    <row r="23" spans="1:5">
      <c r="A23" s="1236" t="s">
        <v>231</v>
      </c>
      <c r="B23" s="1317" t="s">
        <v>230</v>
      </c>
      <c r="C23" s="1315">
        <v>11.9</v>
      </c>
      <c r="D23" s="1237">
        <v>25</v>
      </c>
      <c r="E23" s="1315">
        <v>36.9</v>
      </c>
    </row>
    <row r="24" spans="1:5">
      <c r="A24" s="1236" t="s">
        <v>57</v>
      </c>
      <c r="B24" s="1318">
        <v>0.33279999999999998</v>
      </c>
      <c r="C24" s="1237">
        <v>35</v>
      </c>
      <c r="D24" s="1237">
        <v>0</v>
      </c>
      <c r="E24" s="1315">
        <v>35</v>
      </c>
    </row>
    <row r="25" spans="1:5">
      <c r="A25" s="1236" t="s">
        <v>58</v>
      </c>
      <c r="B25" s="1317">
        <v>0.3679</v>
      </c>
      <c r="C25" s="1237">
        <v>0</v>
      </c>
      <c r="D25" s="1237">
        <v>0</v>
      </c>
      <c r="E25" s="1315">
        <v>0</v>
      </c>
    </row>
    <row r="26" spans="1:5">
      <c r="A26" s="1236" t="s">
        <v>59</v>
      </c>
      <c r="B26" s="1317" t="s">
        <v>232</v>
      </c>
      <c r="C26" s="1237">
        <v>18.3</v>
      </c>
      <c r="D26" s="1237">
        <v>8.6999999999999993</v>
      </c>
      <c r="E26" s="1315">
        <v>27.1</v>
      </c>
    </row>
    <row r="27" spans="1:5">
      <c r="A27" s="1236" t="s">
        <v>64</v>
      </c>
      <c r="B27" s="1317">
        <v>0.41499999999999998</v>
      </c>
      <c r="C27" s="1237">
        <v>4.2</v>
      </c>
      <c r="D27" s="1237">
        <v>0.3</v>
      </c>
      <c r="E27" s="1315">
        <v>4.5</v>
      </c>
    </row>
    <row r="28" spans="1:5">
      <c r="A28" s="1236" t="s">
        <v>65</v>
      </c>
      <c r="B28" s="1317">
        <v>0.59099999999999997</v>
      </c>
      <c r="C28" s="1237">
        <v>11.8</v>
      </c>
      <c r="D28" s="1237">
        <v>0</v>
      </c>
      <c r="E28" s="1315">
        <v>11.8</v>
      </c>
    </row>
    <row r="29" spans="1:5">
      <c r="A29" s="1236" t="s">
        <v>66</v>
      </c>
      <c r="B29" s="260">
        <v>0.30580000000000002</v>
      </c>
      <c r="C29" s="1237">
        <v>7.9</v>
      </c>
      <c r="D29" s="1237">
        <v>199.4</v>
      </c>
      <c r="E29" s="1315">
        <v>207.3</v>
      </c>
    </row>
    <row r="30" spans="1:5">
      <c r="A30" s="1236" t="s">
        <v>67</v>
      </c>
      <c r="B30" s="260">
        <v>0.30580000000000002</v>
      </c>
      <c r="C30" s="1237">
        <v>24.1</v>
      </c>
      <c r="D30" s="1237">
        <v>0</v>
      </c>
      <c r="E30" s="1315">
        <v>24.1</v>
      </c>
    </row>
    <row r="31" spans="1:5">
      <c r="A31" s="1236" t="s">
        <v>69</v>
      </c>
      <c r="B31" s="260">
        <v>0.58840000000000003</v>
      </c>
      <c r="C31" s="1237">
        <v>16.399999999999999</v>
      </c>
      <c r="D31" s="1237">
        <v>30.3</v>
      </c>
      <c r="E31" s="1315">
        <v>46.7</v>
      </c>
    </row>
    <row r="32" spans="1:5">
      <c r="A32" s="1236" t="s">
        <v>73</v>
      </c>
      <c r="B32" s="1317">
        <v>0.66779999999999995</v>
      </c>
      <c r="C32" s="1237">
        <v>0.9</v>
      </c>
      <c r="D32" s="1237">
        <v>9.3000000000000007</v>
      </c>
      <c r="E32" s="1315">
        <v>10.3</v>
      </c>
    </row>
    <row r="33" spans="1:8">
      <c r="A33" s="1236" t="s">
        <v>274</v>
      </c>
      <c r="B33" s="260">
        <v>0.18</v>
      </c>
      <c r="C33" s="1237">
        <v>0.7</v>
      </c>
      <c r="D33" s="1237">
        <v>0.3</v>
      </c>
      <c r="E33" s="1315">
        <v>1</v>
      </c>
      <c r="F33" s="1312"/>
      <c r="G33" s="1312"/>
      <c r="H33" s="1312"/>
    </row>
    <row r="34" spans="1:8">
      <c r="A34" s="1236" t="s">
        <v>74</v>
      </c>
      <c r="B34" s="1317">
        <v>0.41499999999999998</v>
      </c>
      <c r="C34" s="1237">
        <v>7.7</v>
      </c>
      <c r="D34" s="1237">
        <v>0</v>
      </c>
      <c r="E34" s="1315">
        <v>7.7</v>
      </c>
      <c r="F34" s="1312"/>
      <c r="G34" s="1312"/>
      <c r="H34" s="1312"/>
    </row>
    <row r="35" spans="1:8">
      <c r="A35" s="1236" t="s">
        <v>75</v>
      </c>
      <c r="B35" s="260">
        <v>0.53200000000000003</v>
      </c>
      <c r="C35" s="1237">
        <v>21.1</v>
      </c>
      <c r="D35" s="1237">
        <v>47</v>
      </c>
      <c r="E35" s="1315">
        <v>68.099999999999994</v>
      </c>
      <c r="F35" s="1312"/>
      <c r="G35" s="1312"/>
      <c r="H35" s="1312"/>
    </row>
    <row r="36" spans="1:8">
      <c r="A36" s="1236" t="s">
        <v>76</v>
      </c>
      <c r="B36" s="1317">
        <v>0.34570000000000001</v>
      </c>
      <c r="C36" s="1237">
        <v>22.6</v>
      </c>
      <c r="D36" s="1237">
        <v>35.799999999999997</v>
      </c>
      <c r="E36" s="1315">
        <v>58.4</v>
      </c>
      <c r="F36" s="1312"/>
      <c r="G36" s="1312"/>
      <c r="H36" s="1312"/>
    </row>
    <row r="37" spans="1:8">
      <c r="A37" s="2143" t="s">
        <v>77</v>
      </c>
      <c r="B37" s="2144"/>
      <c r="C37" s="2145">
        <f>SUM(C6:C36)</f>
        <v>600.9</v>
      </c>
      <c r="D37" s="2145">
        <f>SUM(D6:D36)</f>
        <v>635.5999999999998</v>
      </c>
      <c r="E37" s="2145">
        <f>SUM(C37:D37)</f>
        <v>1236.4999999999998</v>
      </c>
      <c r="F37" s="1312"/>
      <c r="G37" s="1312"/>
      <c r="H37" s="1312"/>
    </row>
    <row r="38" spans="1:8">
      <c r="A38" s="1312"/>
      <c r="B38" s="1312"/>
      <c r="C38" s="1312"/>
      <c r="D38" s="1312"/>
      <c r="E38" s="1312"/>
      <c r="F38" s="1312"/>
      <c r="G38" s="1312"/>
      <c r="H38" s="640"/>
    </row>
    <row r="39" spans="1:8">
      <c r="A39" s="1319" t="s">
        <v>235</v>
      </c>
      <c r="B39" s="1312"/>
      <c r="C39" s="1312"/>
      <c r="D39" s="1312"/>
      <c r="E39" s="1312"/>
      <c r="F39" s="1312"/>
      <c r="G39" s="1312"/>
      <c r="H39" s="1273"/>
    </row>
    <row r="40" spans="1:8">
      <c r="A40" s="1319" t="s">
        <v>316</v>
      </c>
      <c r="B40" s="1272"/>
      <c r="C40" s="1274"/>
      <c r="D40" s="1274"/>
      <c r="E40" s="1274"/>
      <c r="F40" s="1274"/>
      <c r="G40" s="1275"/>
      <c r="H40" s="1275"/>
    </row>
    <row r="41" spans="1:8">
      <c r="A41" s="1319" t="s">
        <v>237</v>
      </c>
      <c r="B41" s="1272"/>
      <c r="C41" s="1274"/>
      <c r="D41" s="1274"/>
      <c r="E41" s="1274"/>
      <c r="F41" s="1274"/>
      <c r="G41" s="1275"/>
      <c r="H41" s="1275"/>
    </row>
    <row r="42" spans="1:8">
      <c r="A42" s="1958" t="s">
        <v>238</v>
      </c>
      <c r="B42" s="1958"/>
      <c r="C42" s="1958"/>
      <c r="D42" s="1958"/>
      <c r="E42" s="1958"/>
      <c r="F42" s="1958"/>
      <c r="G42" s="1958"/>
      <c r="H42" s="1958"/>
    </row>
    <row r="43" spans="1:8">
      <c r="A43" s="1319" t="s">
        <v>280</v>
      </c>
      <c r="B43" s="1319"/>
      <c r="C43" s="1319"/>
      <c r="D43" s="1319"/>
      <c r="E43" s="1319"/>
      <c r="F43" s="1320"/>
      <c r="G43" s="1320"/>
      <c r="H43" s="1320"/>
    </row>
    <row r="44" spans="1:8">
      <c r="A44" s="1319" t="s">
        <v>281</v>
      </c>
      <c r="B44" s="1319"/>
      <c r="C44" s="1319"/>
      <c r="D44" s="1321"/>
      <c r="E44" s="1274"/>
      <c r="F44" s="1274"/>
      <c r="G44" s="1275"/>
      <c r="H44" s="1275"/>
    </row>
    <row r="45" spans="1:8">
      <c r="A45" s="1319" t="s">
        <v>282</v>
      </c>
      <c r="B45" s="1319"/>
      <c r="C45" s="1319"/>
      <c r="D45" s="1321"/>
      <c r="E45" s="1274"/>
      <c r="F45" s="1274"/>
      <c r="G45" s="1275"/>
      <c r="H45" s="1275"/>
    </row>
    <row r="46" spans="1:8">
      <c r="A46" s="1319" t="s">
        <v>298</v>
      </c>
      <c r="B46" s="1319"/>
      <c r="C46" s="1319"/>
      <c r="D46" s="1321"/>
      <c r="E46" s="1274"/>
      <c r="F46" s="1274"/>
      <c r="G46" s="1275"/>
      <c r="H46" s="1275"/>
    </row>
    <row r="49" spans="1:6">
      <c r="A49" s="653" t="s">
        <v>261</v>
      </c>
      <c r="B49" s="316"/>
      <c r="C49" s="316"/>
      <c r="D49" s="316"/>
      <c r="E49" s="316"/>
      <c r="F49" s="316"/>
    </row>
    <row r="50" spans="1:6">
      <c r="B50" s="316"/>
      <c r="C50" s="316"/>
      <c r="D50" s="316"/>
      <c r="E50" s="316"/>
      <c r="F50" s="316"/>
    </row>
    <row r="51" spans="1:6" ht="33.75">
      <c r="A51" s="1388" t="s">
        <v>81</v>
      </c>
      <c r="B51" s="1388"/>
      <c r="C51" s="1388"/>
      <c r="D51" s="1388" t="s">
        <v>82</v>
      </c>
      <c r="E51" s="1388"/>
      <c r="F51" s="1388"/>
    </row>
    <row r="52" spans="1:6">
      <c r="A52" s="1388" t="s">
        <v>83</v>
      </c>
      <c r="B52" s="1388" t="s">
        <v>87</v>
      </c>
      <c r="C52" s="1388" t="s">
        <v>85</v>
      </c>
      <c r="D52" s="1388" t="s">
        <v>86</v>
      </c>
      <c r="E52" s="1388" t="s">
        <v>11</v>
      </c>
      <c r="F52" s="1388" t="s">
        <v>12</v>
      </c>
    </row>
    <row r="53" spans="1:6">
      <c r="A53" s="1236" t="s">
        <v>166</v>
      </c>
      <c r="B53" s="1236" t="s">
        <v>91</v>
      </c>
      <c r="C53" s="1324">
        <v>7.2700000000000001E-2</v>
      </c>
      <c r="D53" s="1323">
        <v>35.208975133333333</v>
      </c>
      <c r="E53" s="1315">
        <v>0</v>
      </c>
      <c r="F53" s="1315">
        <v>35.208975133333333</v>
      </c>
    </row>
    <row r="54" spans="1:6">
      <c r="A54" s="1236" t="s">
        <v>167</v>
      </c>
      <c r="B54" s="1236" t="s">
        <v>94</v>
      </c>
      <c r="C54" s="1324">
        <v>0.2021</v>
      </c>
      <c r="D54" s="1323">
        <v>26.576664677777778</v>
      </c>
      <c r="E54" s="1315">
        <v>0</v>
      </c>
      <c r="F54" s="1315">
        <v>26.576664677777778</v>
      </c>
    </row>
    <row r="55" spans="1:6" ht="14.25">
      <c r="A55" s="1325" t="s">
        <v>317</v>
      </c>
      <c r="B55" s="1325" t="s">
        <v>97</v>
      </c>
      <c r="C55" s="1326">
        <v>0.12</v>
      </c>
      <c r="D55" s="1327">
        <v>18.2123764</v>
      </c>
      <c r="E55" s="1328">
        <v>0</v>
      </c>
      <c r="F55" s="1328">
        <v>18.2123764</v>
      </c>
    </row>
    <row r="56" spans="1:6">
      <c r="A56" s="1236" t="s">
        <v>99</v>
      </c>
      <c r="B56" s="1236" t="s">
        <v>97</v>
      </c>
      <c r="C56" s="1324">
        <v>0.12</v>
      </c>
      <c r="D56" s="1323">
        <v>5.4518662555555553</v>
      </c>
      <c r="E56" s="1315">
        <v>0</v>
      </c>
      <c r="F56" s="1315">
        <v>5.4518662555555553</v>
      </c>
    </row>
    <row r="57" spans="1:6">
      <c r="A57" s="1236" t="s">
        <v>101</v>
      </c>
      <c r="B57" s="1236" t="s">
        <v>97</v>
      </c>
      <c r="C57" s="1324">
        <v>0.12</v>
      </c>
      <c r="D57" s="1323">
        <v>7.8078438555555563</v>
      </c>
      <c r="E57" s="1315">
        <v>0</v>
      </c>
      <c r="F57" s="1315">
        <v>7.8078438555555563</v>
      </c>
    </row>
    <row r="58" spans="1:6">
      <c r="A58" s="1236" t="s">
        <v>103</v>
      </c>
      <c r="B58" s="1236" t="s">
        <v>97</v>
      </c>
      <c r="C58" s="1324">
        <v>0.12</v>
      </c>
      <c r="D58" s="1323">
        <v>2.7393664555555555</v>
      </c>
      <c r="E58" s="1315">
        <v>0</v>
      </c>
      <c r="F58" s="1315">
        <v>2.7393664555555555</v>
      </c>
    </row>
    <row r="59" spans="1:6">
      <c r="A59" s="1236" t="s">
        <v>105</v>
      </c>
      <c r="B59" s="1236" t="s">
        <v>97</v>
      </c>
      <c r="C59" s="1324">
        <v>0.12</v>
      </c>
      <c r="D59" s="1323">
        <v>2.2132998333333336</v>
      </c>
      <c r="E59" s="1315">
        <v>0</v>
      </c>
      <c r="F59" s="1315">
        <v>2.2132998333333336</v>
      </c>
    </row>
    <row r="60" spans="1:6" ht="14.25">
      <c r="A60" s="1325" t="s">
        <v>318</v>
      </c>
      <c r="B60" s="1325" t="s">
        <v>97</v>
      </c>
      <c r="C60" s="1326">
        <v>0.2215</v>
      </c>
      <c r="D60" s="1327">
        <v>80.581338377777769</v>
      </c>
      <c r="E60" s="1328">
        <v>0</v>
      </c>
      <c r="F60" s="1328">
        <v>80.581338377777769</v>
      </c>
    </row>
    <row r="61" spans="1:6">
      <c r="A61" s="1236" t="s">
        <v>109</v>
      </c>
      <c r="B61" s="1236" t="s">
        <v>97</v>
      </c>
      <c r="C61" s="1324">
        <v>0.2215</v>
      </c>
      <c r="D61" s="1323">
        <v>19.194931888888888</v>
      </c>
      <c r="E61" s="1315">
        <v>0</v>
      </c>
      <c r="F61" s="1315">
        <v>19.194931888888888</v>
      </c>
    </row>
    <row r="62" spans="1:6">
      <c r="A62" s="1236" t="s">
        <v>111</v>
      </c>
      <c r="B62" s="1236" t="s">
        <v>97</v>
      </c>
      <c r="C62" s="1324">
        <v>0.2215</v>
      </c>
      <c r="D62" s="1323">
        <v>28.112553444444444</v>
      </c>
      <c r="E62" s="1315">
        <v>0</v>
      </c>
      <c r="F62" s="1315">
        <v>28.112553444444444</v>
      </c>
    </row>
    <row r="63" spans="1:6">
      <c r="A63" s="1236" t="s">
        <v>113</v>
      </c>
      <c r="B63" s="1236" t="s">
        <v>97</v>
      </c>
      <c r="C63" s="1324">
        <v>0.2215</v>
      </c>
      <c r="D63" s="1323">
        <v>11.640343566666665</v>
      </c>
      <c r="E63" s="1315">
        <v>0</v>
      </c>
      <c r="F63" s="1315">
        <v>11.640343566666665</v>
      </c>
    </row>
    <row r="64" spans="1:6">
      <c r="A64" s="1236" t="s">
        <v>116</v>
      </c>
      <c r="B64" s="1236" t="s">
        <v>97</v>
      </c>
      <c r="C64" s="1324">
        <v>0.2215</v>
      </c>
      <c r="D64" s="1323">
        <v>14.233887811111112</v>
      </c>
      <c r="E64" s="1315">
        <v>0</v>
      </c>
      <c r="F64" s="1315">
        <v>14.233887811111112</v>
      </c>
    </row>
    <row r="65" spans="1:6">
      <c r="A65" s="1236" t="s">
        <v>118</v>
      </c>
      <c r="B65" s="1236" t="s">
        <v>97</v>
      </c>
      <c r="C65" s="1324">
        <v>0.2215</v>
      </c>
      <c r="D65" s="1323">
        <v>7.3996216666666665</v>
      </c>
      <c r="E65" s="1315">
        <v>0</v>
      </c>
      <c r="F65" s="1315">
        <v>7.3996216666666665</v>
      </c>
    </row>
    <row r="66" spans="1:6">
      <c r="A66" s="1236" t="s">
        <v>120</v>
      </c>
      <c r="B66" s="1236" t="s">
        <v>97</v>
      </c>
      <c r="C66" s="1324">
        <v>0.1333</v>
      </c>
      <c r="D66" s="1323">
        <v>6.2658217444444437</v>
      </c>
      <c r="E66" s="1315">
        <v>0</v>
      </c>
      <c r="F66" s="1315">
        <v>6.2658217444444437</v>
      </c>
    </row>
    <row r="67" spans="1:6" ht="14.25">
      <c r="A67" s="1236" t="s">
        <v>319</v>
      </c>
      <c r="B67" s="1236" t="s">
        <v>320</v>
      </c>
      <c r="C67" s="1236" t="s">
        <v>89</v>
      </c>
      <c r="D67" s="1323">
        <v>40.001280800000004</v>
      </c>
      <c r="E67" s="1315">
        <v>12.062143366666666</v>
      </c>
      <c r="F67" s="1315">
        <v>52.063424166666664</v>
      </c>
    </row>
    <row r="68" spans="1:6" ht="14.25">
      <c r="A68" s="1236" t="s">
        <v>321</v>
      </c>
      <c r="B68" s="1236" t="s">
        <v>125</v>
      </c>
      <c r="C68" s="1324">
        <v>0.3</v>
      </c>
      <c r="D68" s="1323">
        <v>3.5781219444444448</v>
      </c>
      <c r="E68" s="1315">
        <v>0.52238885555555559</v>
      </c>
      <c r="F68" s="1315">
        <v>4.1005108000000003</v>
      </c>
    </row>
    <row r="69" spans="1:6" ht="14.25">
      <c r="A69" s="1236" t="s">
        <v>322</v>
      </c>
      <c r="B69" s="1236" t="s">
        <v>130</v>
      </c>
      <c r="C69" s="1324">
        <v>0.65700000000000003</v>
      </c>
      <c r="D69" s="1323">
        <v>2.0636543555555558</v>
      </c>
      <c r="E69" s="1315">
        <v>0</v>
      </c>
      <c r="F69" s="1315">
        <v>2.0636543555555558</v>
      </c>
    </row>
    <row r="70" spans="1:6">
      <c r="A70" s="1236" t="s">
        <v>98</v>
      </c>
      <c r="B70" s="1236" t="s">
        <v>320</v>
      </c>
      <c r="C70" s="1324">
        <v>0.27500000000000002</v>
      </c>
      <c r="D70" s="1323">
        <v>7.2214157333333331</v>
      </c>
      <c r="E70" s="1315">
        <v>9.4500199999999993E-2</v>
      </c>
      <c r="F70" s="1315">
        <v>7.3159159333333328</v>
      </c>
    </row>
    <row r="71" spans="1:6">
      <c r="A71" s="1236" t="s">
        <v>100</v>
      </c>
      <c r="B71" s="1236" t="s">
        <v>320</v>
      </c>
      <c r="C71" s="1324">
        <v>0.46</v>
      </c>
      <c r="D71" s="1323">
        <v>24.564004466666667</v>
      </c>
      <c r="E71" s="1315">
        <v>2.8864087666666669</v>
      </c>
      <c r="F71" s="1315">
        <v>27.450413233333332</v>
      </c>
    </row>
    <row r="72" spans="1:6">
      <c r="A72" s="1236" t="s">
        <v>266</v>
      </c>
      <c r="B72" s="1236" t="s">
        <v>247</v>
      </c>
      <c r="C72" s="1324">
        <v>0.36499999999999999</v>
      </c>
      <c r="D72" s="1323">
        <v>0</v>
      </c>
      <c r="E72" s="1315">
        <v>11.036954722222221</v>
      </c>
      <c r="F72" s="1315">
        <v>11.036954722222221</v>
      </c>
    </row>
    <row r="73" spans="1:6">
      <c r="A73" s="1236" t="s">
        <v>132</v>
      </c>
      <c r="B73" s="1236" t="s">
        <v>135</v>
      </c>
      <c r="C73" s="1324">
        <v>0.09</v>
      </c>
      <c r="D73" s="1323">
        <v>12.8020657</v>
      </c>
      <c r="E73" s="1315">
        <v>0</v>
      </c>
      <c r="F73" s="1315">
        <v>12.8020657</v>
      </c>
    </row>
    <row r="74" spans="1:6">
      <c r="A74" s="1236" t="s">
        <v>102</v>
      </c>
      <c r="B74" s="1236" t="s">
        <v>320</v>
      </c>
      <c r="C74" s="1324">
        <v>0.12</v>
      </c>
      <c r="D74" s="1323">
        <v>0.67827581111111113</v>
      </c>
      <c r="E74" s="1315">
        <v>7.2575444444444442E-3</v>
      </c>
      <c r="F74" s="1315">
        <v>0.68553335555555561</v>
      </c>
    </row>
    <row r="75" spans="1:6">
      <c r="A75" s="1236" t="s">
        <v>134</v>
      </c>
      <c r="B75" s="1236" t="s">
        <v>135</v>
      </c>
      <c r="C75" s="1324">
        <v>0.05</v>
      </c>
      <c r="D75" s="1323">
        <v>3.4206775222222223</v>
      </c>
      <c r="E75" s="1315">
        <v>0</v>
      </c>
      <c r="F75" s="1315">
        <v>3.4206775222222223</v>
      </c>
    </row>
    <row r="76" spans="1:6">
      <c r="A76" s="1236" t="s">
        <v>137</v>
      </c>
      <c r="B76" s="1236" t="s">
        <v>135</v>
      </c>
      <c r="C76" s="1324">
        <v>9.2600000000000002E-2</v>
      </c>
      <c r="D76" s="1323">
        <v>3.8748774888888886</v>
      </c>
      <c r="E76" s="1315">
        <v>0</v>
      </c>
      <c r="F76" s="1315">
        <v>3.8748774888888886</v>
      </c>
    </row>
    <row r="77" spans="1:6">
      <c r="A77" s="1236" t="s">
        <v>138</v>
      </c>
      <c r="B77" s="1236" t="s">
        <v>140</v>
      </c>
      <c r="C77" s="1324">
        <v>0.45900000000000002</v>
      </c>
      <c r="D77" s="1323">
        <v>16.788654300000001</v>
      </c>
      <c r="E77" s="1315">
        <v>0</v>
      </c>
      <c r="F77" s="1315">
        <v>16.788654300000001</v>
      </c>
    </row>
    <row r="78" spans="1:6">
      <c r="A78" s="1236" t="s">
        <v>139</v>
      </c>
      <c r="B78" s="1236" t="s">
        <v>140</v>
      </c>
      <c r="C78" s="1324">
        <v>0.31850000000000001</v>
      </c>
      <c r="D78" s="1323">
        <v>0</v>
      </c>
      <c r="E78" s="1315">
        <v>41.365490033333337</v>
      </c>
      <c r="F78" s="1315">
        <v>41.365490033333337</v>
      </c>
    </row>
    <row r="79" spans="1:6">
      <c r="A79" s="1236" t="s">
        <v>104</v>
      </c>
      <c r="B79" s="1236" t="s">
        <v>320</v>
      </c>
      <c r="C79" s="1324">
        <v>0.25</v>
      </c>
      <c r="D79" s="1323">
        <v>11.167211677777779</v>
      </c>
      <c r="E79" s="1315">
        <v>0.24455633333333332</v>
      </c>
      <c r="F79" s="1315">
        <v>11.411768011111111</v>
      </c>
    </row>
    <row r="80" spans="1:6">
      <c r="A80" s="1236" t="s">
        <v>106</v>
      </c>
      <c r="B80" s="1236" t="s">
        <v>320</v>
      </c>
      <c r="C80" s="1324">
        <v>0.5</v>
      </c>
      <c r="D80" s="1323">
        <v>16.332532944444441</v>
      </c>
      <c r="E80" s="1315">
        <v>0.11958251111111111</v>
      </c>
      <c r="F80" s="1315">
        <v>16.452115455555557</v>
      </c>
    </row>
    <row r="81" spans="1:6">
      <c r="A81" s="1236" t="s">
        <v>284</v>
      </c>
      <c r="B81" s="1236" t="s">
        <v>285</v>
      </c>
      <c r="C81" s="1324">
        <v>0.3</v>
      </c>
      <c r="D81" s="1323">
        <v>9.8442992666666669</v>
      </c>
      <c r="E81" s="1315">
        <v>0</v>
      </c>
      <c r="F81" s="1315">
        <v>9.8442992666666669</v>
      </c>
    </row>
    <row r="82" spans="1:6" ht="14.25">
      <c r="A82" s="1236" t="s">
        <v>323</v>
      </c>
      <c r="B82" s="1236" t="s">
        <v>285</v>
      </c>
      <c r="C82" s="1324">
        <v>0.49</v>
      </c>
      <c r="D82" s="1323">
        <v>8.5543882444444446</v>
      </c>
      <c r="E82" s="1315">
        <v>0</v>
      </c>
      <c r="F82" s="1315">
        <v>8.5543882444444446</v>
      </c>
    </row>
    <row r="83" spans="1:6" ht="14.25">
      <c r="A83" s="1236" t="s">
        <v>324</v>
      </c>
      <c r="B83" s="1236" t="s">
        <v>320</v>
      </c>
      <c r="C83" s="1236" t="s">
        <v>89</v>
      </c>
      <c r="D83" s="1323">
        <v>22.46755647777778</v>
      </c>
      <c r="E83" s="1315">
        <v>236.26105231111114</v>
      </c>
      <c r="F83" s="1315">
        <v>258.72860878888889</v>
      </c>
    </row>
    <row r="84" spans="1:6">
      <c r="A84" s="1236" t="s">
        <v>141</v>
      </c>
      <c r="B84" s="1236" t="s">
        <v>130</v>
      </c>
      <c r="C84" s="1324">
        <v>0.65110000000000001</v>
      </c>
      <c r="D84" s="1323">
        <v>22.683636888888888</v>
      </c>
      <c r="E84" s="1315">
        <v>0</v>
      </c>
      <c r="F84" s="1315">
        <v>22.683636888888888</v>
      </c>
    </row>
    <row r="85" spans="1:6">
      <c r="A85" s="1236" t="s">
        <v>142</v>
      </c>
      <c r="B85" s="1236" t="s">
        <v>144</v>
      </c>
      <c r="C85" s="1324">
        <v>0.1</v>
      </c>
      <c r="D85" s="1323">
        <v>9.8708548111111121</v>
      </c>
      <c r="E85" s="1315">
        <v>0</v>
      </c>
      <c r="F85" s="1315">
        <v>9.8708548111111121</v>
      </c>
    </row>
    <row r="86" spans="1:6">
      <c r="A86" s="1236" t="s">
        <v>146</v>
      </c>
      <c r="B86" s="1236" t="s">
        <v>147</v>
      </c>
      <c r="C86" s="1329">
        <v>0.25</v>
      </c>
      <c r="D86" s="1323">
        <v>32.200000000000003</v>
      </c>
      <c r="E86" s="1315">
        <v>3.9</v>
      </c>
      <c r="F86" s="1315">
        <v>36.1</v>
      </c>
    </row>
    <row r="87" spans="1:6">
      <c r="A87" s="1236" t="s">
        <v>117</v>
      </c>
      <c r="B87" s="1236" t="s">
        <v>320</v>
      </c>
      <c r="C87" s="1324">
        <v>0.215</v>
      </c>
      <c r="D87" s="1323">
        <v>15.970480511111113</v>
      </c>
      <c r="E87" s="1315">
        <v>0.31932984444444446</v>
      </c>
      <c r="F87" s="1315">
        <v>16.289810355555556</v>
      </c>
    </row>
    <row r="88" spans="1:6">
      <c r="A88" s="1236" t="s">
        <v>295</v>
      </c>
      <c r="B88" s="1236" t="s">
        <v>285</v>
      </c>
      <c r="C88" s="1324">
        <v>0.33329999999999999</v>
      </c>
      <c r="D88" s="1323">
        <v>3.323284755555556</v>
      </c>
      <c r="E88" s="1315">
        <v>1.6392451000000001</v>
      </c>
      <c r="F88" s="1315">
        <v>4.9625298555555553</v>
      </c>
    </row>
    <row r="89" spans="1:6">
      <c r="A89" s="1236" t="s">
        <v>119</v>
      </c>
      <c r="B89" s="1236" t="s">
        <v>320</v>
      </c>
      <c r="C89" s="1324">
        <v>0.25</v>
      </c>
      <c r="D89" s="1323">
        <v>9.2924930888888895</v>
      </c>
      <c r="E89" s="1315">
        <v>0.39786157777777775</v>
      </c>
      <c r="F89" s="1315">
        <v>9.6903546666666678</v>
      </c>
    </row>
    <row r="90" spans="1:6">
      <c r="A90" s="1236" t="s">
        <v>121</v>
      </c>
      <c r="B90" s="1236" t="s">
        <v>320</v>
      </c>
      <c r="C90" s="1324">
        <v>0.25</v>
      </c>
      <c r="D90" s="1323">
        <v>19.512409766666668</v>
      </c>
      <c r="E90" s="1315">
        <v>1.2238702444444445</v>
      </c>
      <c r="F90" s="1315">
        <v>20.736280011111109</v>
      </c>
    </row>
    <row r="91" spans="1:6">
      <c r="A91" s="1236" t="s">
        <v>269</v>
      </c>
      <c r="B91" s="1236" t="s">
        <v>135</v>
      </c>
      <c r="C91" s="1324">
        <v>0.15</v>
      </c>
      <c r="D91" s="1323">
        <v>0</v>
      </c>
      <c r="E91" s="1315">
        <v>0</v>
      </c>
      <c r="F91" s="1315">
        <v>0</v>
      </c>
    </row>
    <row r="92" spans="1:6">
      <c r="A92" s="1236" t="s">
        <v>123</v>
      </c>
      <c r="B92" s="1236" t="s">
        <v>320</v>
      </c>
      <c r="C92" s="1324">
        <v>1</v>
      </c>
      <c r="D92" s="1323">
        <v>2.2432034111111112</v>
      </c>
      <c r="E92" s="1315">
        <v>0.23141364444444446</v>
      </c>
      <c r="F92" s="1315">
        <v>2.4746170555555556</v>
      </c>
    </row>
    <row r="93" spans="1:6">
      <c r="A93" s="1236" t="s">
        <v>149</v>
      </c>
      <c r="B93" s="1236" t="s">
        <v>130</v>
      </c>
      <c r="C93" s="1324">
        <v>0.38</v>
      </c>
      <c r="D93" s="1323">
        <v>3.107966433333333</v>
      </c>
      <c r="E93" s="1315">
        <v>2.5402775888888889</v>
      </c>
      <c r="F93" s="1315">
        <v>5.6482440222222223</v>
      </c>
    </row>
    <row r="94" spans="1:6">
      <c r="A94" s="1723" t="s">
        <v>325</v>
      </c>
      <c r="B94" s="2158" t="s">
        <v>326</v>
      </c>
      <c r="C94" s="2158"/>
      <c r="D94" s="2109">
        <f>SUM(D53:D93)-D60-D55</f>
        <v>468.40852273333354</v>
      </c>
      <c r="E94" s="2109">
        <f>SUM(E53:E93)-E60-E55</f>
        <v>314.85233264444452</v>
      </c>
      <c r="F94" s="2110">
        <f>SUM(F53:F93)-F60-F55</f>
        <v>783.26085537777783</v>
      </c>
    </row>
    <row r="97" spans="1:1">
      <c r="A97" s="1322" t="s">
        <v>327</v>
      </c>
    </row>
    <row r="98" spans="1:1">
      <c r="A98" s="1322" t="s">
        <v>328</v>
      </c>
    </row>
    <row r="99" spans="1:1">
      <c r="A99" s="1322" t="s">
        <v>329</v>
      </c>
    </row>
    <row r="100" spans="1:1">
      <c r="A100" s="1322" t="s">
        <v>330</v>
      </c>
    </row>
    <row r="101" spans="1:1">
      <c r="A101" s="1322" t="s">
        <v>331</v>
      </c>
    </row>
    <row r="102" spans="1:1">
      <c r="A102" s="1322" t="s">
        <v>332</v>
      </c>
    </row>
  </sheetData>
  <mergeCells count="2">
    <mergeCell ref="C4:E4"/>
    <mergeCell ref="A42:H4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104"/>
  <sheetViews>
    <sheetView topLeftCell="A13" workbookViewId="0">
      <selection activeCell="C123" sqref="C123"/>
    </sheetView>
  </sheetViews>
  <sheetFormatPr defaultRowHeight="12.75"/>
  <cols>
    <col min="2" max="2" width="25.28515625" customWidth="1"/>
    <col min="3" max="3" width="18.7109375" customWidth="1"/>
    <col min="4" max="4" width="15.7109375" customWidth="1"/>
    <col min="7" max="7" width="19.5703125" customWidth="1"/>
    <col min="8" max="8" width="16.7109375" customWidth="1"/>
    <col min="12" max="12" width="19.28515625" customWidth="1"/>
  </cols>
  <sheetData>
    <row r="2" spans="2:12" ht="33.75" customHeight="1">
      <c r="B2" s="1309" t="s">
        <v>2</v>
      </c>
      <c r="C2" s="1390" t="s">
        <v>3</v>
      </c>
      <c r="D2" s="1960" t="s">
        <v>191</v>
      </c>
      <c r="E2" s="1960"/>
      <c r="F2" s="1960"/>
      <c r="G2" s="1312"/>
      <c r="H2" s="1309" t="s">
        <v>5</v>
      </c>
      <c r="I2" s="1390" t="s">
        <v>3</v>
      </c>
      <c r="J2" s="1961" t="s">
        <v>191</v>
      </c>
      <c r="K2" s="1961"/>
      <c r="L2" s="1961"/>
    </row>
    <row r="3" spans="2:12" ht="12.75" customHeight="1">
      <c r="B3" s="1309" t="s">
        <v>7</v>
      </c>
      <c r="C3" s="1390"/>
      <c r="D3" s="1310" t="s">
        <v>8</v>
      </c>
      <c r="E3" s="1310" t="s">
        <v>9</v>
      </c>
      <c r="F3" s="1310" t="s">
        <v>10</v>
      </c>
      <c r="G3" s="1312"/>
      <c r="H3" s="1309" t="s">
        <v>7</v>
      </c>
      <c r="I3" s="1390"/>
      <c r="J3" s="1310" t="s">
        <v>8</v>
      </c>
      <c r="K3" s="1311" t="s">
        <v>11</v>
      </c>
      <c r="L3" s="1310" t="s">
        <v>10</v>
      </c>
    </row>
    <row r="4" spans="2:12">
      <c r="B4" s="1236" t="s">
        <v>13</v>
      </c>
      <c r="C4" s="577">
        <v>0.51</v>
      </c>
      <c r="D4" s="1237">
        <v>1.1000000000000001</v>
      </c>
      <c r="E4" s="1237">
        <v>78.599999999999994</v>
      </c>
      <c r="F4" s="1237">
        <v>79.7</v>
      </c>
      <c r="G4" s="1312"/>
      <c r="H4" s="639" t="s">
        <v>333</v>
      </c>
      <c r="I4" s="581">
        <v>0.15</v>
      </c>
      <c r="J4" s="636">
        <v>0</v>
      </c>
      <c r="K4" s="636">
        <v>0</v>
      </c>
      <c r="L4" s="636">
        <v>0</v>
      </c>
    </row>
    <row r="5" spans="2:12">
      <c r="B5" s="1238" t="s">
        <v>15</v>
      </c>
      <c r="C5" s="581" t="s">
        <v>217</v>
      </c>
      <c r="D5" s="1237">
        <v>-1</v>
      </c>
      <c r="E5" s="1237">
        <v>3.8</v>
      </c>
      <c r="F5" s="1237">
        <v>2.8</v>
      </c>
      <c r="G5" s="1312"/>
      <c r="H5" s="639" t="s">
        <v>334</v>
      </c>
      <c r="I5" s="581" t="s">
        <v>335</v>
      </c>
      <c r="J5" s="636">
        <v>0</v>
      </c>
      <c r="K5" s="636">
        <v>0</v>
      </c>
      <c r="L5" s="636">
        <v>0</v>
      </c>
    </row>
    <row r="6" spans="2:12">
      <c r="B6" s="1236" t="s">
        <v>23</v>
      </c>
      <c r="C6" s="581" t="s">
        <v>219</v>
      </c>
      <c r="D6" s="1237">
        <v>16</v>
      </c>
      <c r="E6" s="1237">
        <v>10.4</v>
      </c>
      <c r="F6" s="1237">
        <v>26.4</v>
      </c>
      <c r="G6" s="1312"/>
      <c r="H6" s="639" t="s">
        <v>272</v>
      </c>
      <c r="I6" s="577">
        <v>7.5999999999999998E-2</v>
      </c>
      <c r="J6" s="636">
        <v>10.199999999999999</v>
      </c>
      <c r="K6" s="636">
        <v>1.4</v>
      </c>
      <c r="L6" s="636">
        <v>11.6</v>
      </c>
    </row>
    <row r="7" spans="2:12">
      <c r="B7" s="1236" t="s">
        <v>218</v>
      </c>
      <c r="C7" s="581" t="s">
        <v>221</v>
      </c>
      <c r="D7" s="1237">
        <v>0</v>
      </c>
      <c r="E7" s="1237">
        <v>0</v>
      </c>
      <c r="F7" s="1237">
        <v>0</v>
      </c>
      <c r="G7" s="1312"/>
      <c r="H7" s="639" t="s">
        <v>14</v>
      </c>
      <c r="I7" s="577">
        <v>0.1178</v>
      </c>
      <c r="J7" s="636">
        <v>0.1</v>
      </c>
      <c r="K7" s="636">
        <v>0</v>
      </c>
      <c r="L7" s="636">
        <v>0.1</v>
      </c>
    </row>
    <row r="8" spans="2:12">
      <c r="B8" s="1236" t="s">
        <v>27</v>
      </c>
      <c r="C8" s="577">
        <v>0.58699999999999997</v>
      </c>
      <c r="D8" s="1237">
        <v>13.5</v>
      </c>
      <c r="E8" s="1237">
        <v>3.7</v>
      </c>
      <c r="F8" s="1237">
        <v>17.2</v>
      </c>
      <c r="G8" s="1312"/>
      <c r="H8" s="639" t="s">
        <v>336</v>
      </c>
      <c r="I8" s="577">
        <v>0.47099999999999997</v>
      </c>
      <c r="J8" s="636">
        <v>0</v>
      </c>
      <c r="K8" s="636">
        <v>0</v>
      </c>
      <c r="L8" s="636">
        <v>0</v>
      </c>
    </row>
    <row r="9" spans="2:12">
      <c r="B9" s="1239" t="s">
        <v>29</v>
      </c>
      <c r="C9" s="583" t="s">
        <v>227</v>
      </c>
      <c r="D9" s="1237">
        <v>28.2</v>
      </c>
      <c r="E9" s="1237">
        <v>0</v>
      </c>
      <c r="F9" s="1237">
        <v>28.2</v>
      </c>
      <c r="G9" s="1312"/>
      <c r="H9" s="639" t="s">
        <v>24</v>
      </c>
      <c r="I9" s="581">
        <v>0.25340000000000001</v>
      </c>
      <c r="J9" s="636">
        <v>2.2999999999999998</v>
      </c>
      <c r="K9" s="636">
        <v>52.3</v>
      </c>
      <c r="L9" s="636">
        <v>54.6</v>
      </c>
    </row>
    <row r="10" spans="2:12">
      <c r="B10" s="1236" t="s">
        <v>31</v>
      </c>
      <c r="C10" s="581">
        <v>0.36</v>
      </c>
      <c r="D10" s="1237">
        <v>9</v>
      </c>
      <c r="E10" s="1237">
        <v>6.5</v>
      </c>
      <c r="F10" s="1237">
        <v>15.5</v>
      </c>
      <c r="G10" s="1312"/>
      <c r="H10" s="639" t="s">
        <v>337</v>
      </c>
      <c r="I10" s="581" t="s">
        <v>338</v>
      </c>
      <c r="J10" s="636">
        <v>0</v>
      </c>
      <c r="K10" s="636">
        <v>0</v>
      </c>
      <c r="L10" s="636">
        <v>0</v>
      </c>
    </row>
    <row r="11" spans="2:12">
      <c r="B11" s="1236" t="s">
        <v>33</v>
      </c>
      <c r="C11" s="581">
        <v>0.51</v>
      </c>
      <c r="D11" s="1237">
        <v>35.299999999999997</v>
      </c>
      <c r="E11" s="1237">
        <v>42.9</v>
      </c>
      <c r="F11" s="1237">
        <v>78.099999999999994</v>
      </c>
      <c r="G11" s="1312"/>
      <c r="H11" s="639" t="s">
        <v>26</v>
      </c>
      <c r="I11" s="577">
        <v>0.36170000000000002</v>
      </c>
      <c r="J11" s="636">
        <v>13.9</v>
      </c>
      <c r="K11" s="636">
        <v>24.2</v>
      </c>
      <c r="L11" s="636">
        <v>38.200000000000003</v>
      </c>
    </row>
    <row r="12" spans="2:12">
      <c r="B12" s="1239" t="s">
        <v>37</v>
      </c>
      <c r="C12" s="583">
        <v>0.13039999999999999</v>
      </c>
      <c r="D12" s="1237">
        <v>6.9</v>
      </c>
      <c r="E12" s="1237">
        <v>3.3</v>
      </c>
      <c r="F12" s="1237">
        <v>10.199999999999999</v>
      </c>
      <c r="G12" s="1312"/>
      <c r="H12" s="639" t="s">
        <v>22</v>
      </c>
      <c r="I12" s="581" t="s">
        <v>339</v>
      </c>
      <c r="J12" s="636">
        <v>0.1</v>
      </c>
      <c r="K12" s="636">
        <v>3.1</v>
      </c>
      <c r="L12" s="636">
        <v>3.2</v>
      </c>
    </row>
    <row r="13" spans="2:12">
      <c r="B13" s="1236" t="s">
        <v>226</v>
      </c>
      <c r="C13" s="581" t="s">
        <v>228</v>
      </c>
      <c r="D13" s="1237">
        <v>0</v>
      </c>
      <c r="E13" s="1237">
        <v>0</v>
      </c>
      <c r="F13" s="1237">
        <v>0</v>
      </c>
      <c r="G13" s="1312"/>
      <c r="H13" s="639" t="s">
        <v>16</v>
      </c>
      <c r="I13" s="577">
        <v>0.35</v>
      </c>
      <c r="J13" s="636">
        <v>12.8</v>
      </c>
      <c r="K13" s="636">
        <v>0</v>
      </c>
      <c r="L13" s="636">
        <v>12.8</v>
      </c>
    </row>
    <row r="14" spans="2:12">
      <c r="B14" s="1236" t="s">
        <v>44</v>
      </c>
      <c r="C14" s="581">
        <v>0.42630000000000001</v>
      </c>
      <c r="D14" s="1237">
        <v>211.4</v>
      </c>
      <c r="E14" s="1237">
        <v>7.5</v>
      </c>
      <c r="F14" s="1237">
        <v>218.9</v>
      </c>
      <c r="G14" s="1312"/>
      <c r="H14" s="639" t="s">
        <v>20</v>
      </c>
      <c r="I14" s="577">
        <v>0.41470000000000001</v>
      </c>
      <c r="J14" s="636">
        <v>18.7</v>
      </c>
      <c r="K14" s="636">
        <v>3.6</v>
      </c>
      <c r="L14" s="636">
        <v>22.3</v>
      </c>
    </row>
    <row r="15" spans="2:12">
      <c r="B15" s="1236" t="s">
        <v>46</v>
      </c>
      <c r="C15" s="577">
        <v>0.55300000000000005</v>
      </c>
      <c r="D15" s="1237">
        <v>6.4</v>
      </c>
      <c r="E15" s="1237">
        <v>5</v>
      </c>
      <c r="F15" s="1237">
        <v>11.4</v>
      </c>
      <c r="G15" s="1312"/>
      <c r="H15" s="639" t="s">
        <v>273</v>
      </c>
      <c r="I15" s="577">
        <v>6.6400000000000001E-2</v>
      </c>
      <c r="J15" s="636">
        <v>0.1</v>
      </c>
      <c r="K15" s="636">
        <v>0</v>
      </c>
      <c r="L15" s="636">
        <v>0.1</v>
      </c>
    </row>
    <row r="16" spans="2:12">
      <c r="B16" s="1236" t="s">
        <v>47</v>
      </c>
      <c r="C16" s="581">
        <v>0.39550000000000002</v>
      </c>
      <c r="D16" s="1237">
        <v>5.6</v>
      </c>
      <c r="E16" s="1237">
        <v>26.4</v>
      </c>
      <c r="F16" s="1237">
        <v>32</v>
      </c>
      <c r="G16" s="1312"/>
      <c r="H16" s="2137" t="s">
        <v>162</v>
      </c>
      <c r="I16" s="2159"/>
      <c r="J16" s="2139">
        <v>58.3</v>
      </c>
      <c r="K16" s="2139">
        <v>84.6</v>
      </c>
      <c r="L16" s="2139">
        <v>142.9</v>
      </c>
    </row>
    <row r="17" spans="2:12">
      <c r="B17" s="1236" t="s">
        <v>49</v>
      </c>
      <c r="C17" s="577">
        <v>0.43969999999999998</v>
      </c>
      <c r="D17" s="1237">
        <v>5.9</v>
      </c>
      <c r="E17" s="1237">
        <v>7.3</v>
      </c>
      <c r="F17" s="1237">
        <v>13.1</v>
      </c>
      <c r="G17" s="1312"/>
      <c r="H17" s="2140" t="s">
        <v>32</v>
      </c>
      <c r="I17" s="2141"/>
      <c r="J17" s="2142">
        <v>616</v>
      </c>
      <c r="K17" s="2142">
        <v>697</v>
      </c>
      <c r="L17" s="2160">
        <v>1314</v>
      </c>
    </row>
    <row r="18" spans="2:12">
      <c r="B18" s="1236" t="s">
        <v>50</v>
      </c>
      <c r="C18" s="577">
        <v>0.64</v>
      </c>
      <c r="D18" s="1237">
        <v>3.9</v>
      </c>
      <c r="E18" s="1237">
        <v>3.6</v>
      </c>
      <c r="F18" s="1237">
        <v>7.6</v>
      </c>
      <c r="G18" s="1312"/>
      <c r="H18" s="316"/>
      <c r="I18" s="316"/>
      <c r="J18" s="316"/>
      <c r="K18" s="316"/>
      <c r="L18" s="316"/>
    </row>
    <row r="19" spans="2:12">
      <c r="B19" s="1236" t="s">
        <v>52</v>
      </c>
      <c r="C19" s="577" t="s">
        <v>229</v>
      </c>
      <c r="D19" s="1237">
        <v>8.3000000000000007</v>
      </c>
      <c r="E19" s="1237">
        <v>5.4</v>
      </c>
      <c r="F19" s="1237">
        <v>13.7</v>
      </c>
      <c r="G19" s="1312"/>
      <c r="H19" s="1221" t="s">
        <v>340</v>
      </c>
      <c r="I19" s="1220"/>
      <c r="J19" s="1228"/>
      <c r="K19" s="1228"/>
      <c r="L19" s="1230"/>
    </row>
    <row r="20" spans="2:12">
      <c r="B20" s="1236" t="s">
        <v>53</v>
      </c>
      <c r="C20" s="581" t="s">
        <v>230</v>
      </c>
      <c r="D20" s="1237">
        <v>56.2</v>
      </c>
      <c r="E20" s="1237">
        <v>71.8</v>
      </c>
      <c r="F20" s="1237">
        <v>128</v>
      </c>
      <c r="G20" s="1312"/>
      <c r="H20" s="1221" t="s">
        <v>341</v>
      </c>
      <c r="I20" s="1272"/>
      <c r="J20" s="1274"/>
      <c r="K20" s="1274"/>
      <c r="L20" s="1274"/>
    </row>
    <row r="21" spans="2:12">
      <c r="B21" s="1236" t="s">
        <v>231</v>
      </c>
      <c r="C21" s="581" t="s">
        <v>232</v>
      </c>
      <c r="D21" s="1237">
        <v>12.4</v>
      </c>
      <c r="E21" s="1237">
        <v>26.7</v>
      </c>
      <c r="F21" s="1237">
        <v>39.1</v>
      </c>
      <c r="G21" s="1312"/>
      <c r="H21" s="1221" t="s">
        <v>342</v>
      </c>
      <c r="I21" s="1272"/>
      <c r="J21" s="1274"/>
      <c r="K21" s="1274"/>
      <c r="L21" s="1274"/>
    </row>
    <row r="22" spans="2:12">
      <c r="B22" s="1236" t="s">
        <v>57</v>
      </c>
      <c r="C22" s="583">
        <v>0.33279999999999998</v>
      </c>
      <c r="D22" s="1237">
        <v>19.5</v>
      </c>
      <c r="E22" s="1237">
        <v>0</v>
      </c>
      <c r="F22" s="1237">
        <v>19.5</v>
      </c>
      <c r="G22" s="1312"/>
      <c r="H22" s="1312"/>
      <c r="I22" s="1312"/>
      <c r="J22" s="316"/>
      <c r="K22" s="316"/>
      <c r="L22" s="316"/>
    </row>
    <row r="23" spans="2:12">
      <c r="B23" s="1236" t="s">
        <v>58</v>
      </c>
      <c r="C23" s="581">
        <v>0.3679</v>
      </c>
      <c r="D23" s="1237">
        <v>0</v>
      </c>
      <c r="E23" s="1237">
        <v>0</v>
      </c>
      <c r="F23" s="1237">
        <v>0</v>
      </c>
      <c r="G23" s="1312"/>
      <c r="H23" s="1312"/>
      <c r="I23" s="1312"/>
      <c r="J23" s="316"/>
      <c r="K23" s="316"/>
      <c r="L23" s="316"/>
    </row>
    <row r="24" spans="2:12">
      <c r="B24" s="1236" t="s">
        <v>59</v>
      </c>
      <c r="C24" s="581" t="s">
        <v>233</v>
      </c>
      <c r="D24" s="1237">
        <v>18.100000000000001</v>
      </c>
      <c r="E24" s="1237">
        <v>9.6999999999999993</v>
      </c>
      <c r="F24" s="1237">
        <v>27.8</v>
      </c>
      <c r="G24" s="1312"/>
      <c r="H24" s="1312"/>
      <c r="I24" s="1312"/>
      <c r="J24" s="316"/>
      <c r="K24" s="316"/>
      <c r="L24" s="316"/>
    </row>
    <row r="25" spans="2:12">
      <c r="B25" s="1236" t="s">
        <v>64</v>
      </c>
      <c r="C25" s="581">
        <v>0.41499999999999998</v>
      </c>
      <c r="D25" s="1237">
        <v>4.4000000000000004</v>
      </c>
      <c r="E25" s="1237">
        <v>0.3</v>
      </c>
      <c r="F25" s="1237">
        <v>4.7</v>
      </c>
      <c r="G25" s="1312"/>
      <c r="H25" s="1312"/>
      <c r="I25" s="1312"/>
      <c r="J25" s="316"/>
      <c r="K25" s="316"/>
      <c r="L25" s="316"/>
    </row>
    <row r="26" spans="2:12">
      <c r="B26" s="1236" t="s">
        <v>65</v>
      </c>
      <c r="C26" s="581">
        <v>0.59099999999999997</v>
      </c>
      <c r="D26" s="1237">
        <v>10.9</v>
      </c>
      <c r="E26" s="1237">
        <v>0</v>
      </c>
      <c r="F26" s="1237">
        <v>10.9</v>
      </c>
      <c r="G26" s="1312"/>
      <c r="H26" s="1312"/>
      <c r="I26" s="1312"/>
      <c r="J26" s="316"/>
      <c r="K26" s="316"/>
      <c r="L26" s="316"/>
    </row>
    <row r="27" spans="2:12">
      <c r="B27" s="1236" t="s">
        <v>66</v>
      </c>
      <c r="C27" s="577">
        <v>0.30580000000000002</v>
      </c>
      <c r="D27" s="1237">
        <v>8.1999999999999993</v>
      </c>
      <c r="E27" s="1237">
        <v>203.4</v>
      </c>
      <c r="F27" s="1237">
        <v>211.6</v>
      </c>
      <c r="G27" s="1312"/>
      <c r="H27" s="1312"/>
      <c r="I27" s="1312"/>
      <c r="J27" s="316"/>
      <c r="K27" s="316"/>
      <c r="L27" s="316"/>
    </row>
    <row r="28" spans="2:12">
      <c r="B28" s="1236" t="s">
        <v>67</v>
      </c>
      <c r="C28" s="577">
        <v>0.30580000000000002</v>
      </c>
      <c r="D28" s="1237">
        <v>27.3</v>
      </c>
      <c r="E28" s="1237">
        <v>0</v>
      </c>
      <c r="F28" s="1237">
        <v>27.3</v>
      </c>
      <c r="G28" s="1312"/>
      <c r="H28" s="1312"/>
      <c r="I28" s="1312"/>
      <c r="J28" s="316"/>
      <c r="K28" s="316"/>
      <c r="L28" s="316"/>
    </row>
    <row r="29" spans="2:12">
      <c r="B29" s="1236" t="s">
        <v>69</v>
      </c>
      <c r="C29" s="577">
        <v>0.58840000000000003</v>
      </c>
      <c r="D29" s="1237">
        <v>16.899999999999999</v>
      </c>
      <c r="E29" s="1237">
        <v>29.2</v>
      </c>
      <c r="F29" s="1237">
        <v>46.1</v>
      </c>
      <c r="G29" s="1312"/>
      <c r="H29" s="1312"/>
      <c r="I29" s="1312"/>
      <c r="J29" s="316"/>
      <c r="K29" s="316"/>
      <c r="L29" s="316"/>
    </row>
    <row r="30" spans="2:12">
      <c r="B30" s="1236" t="s">
        <v>73</v>
      </c>
      <c r="C30" s="577" t="s">
        <v>234</v>
      </c>
      <c r="D30" s="1237">
        <v>0.9</v>
      </c>
      <c r="E30" s="1237">
        <v>10.4</v>
      </c>
      <c r="F30" s="1237">
        <v>11.3</v>
      </c>
      <c r="G30" s="1312"/>
      <c r="H30" s="1312"/>
      <c r="I30" s="1312"/>
      <c r="J30" s="316"/>
      <c r="K30" s="316"/>
      <c r="L30" s="316"/>
    </row>
    <row r="31" spans="2:12">
      <c r="B31" s="1236" t="s">
        <v>274</v>
      </c>
      <c r="C31" s="577">
        <v>0.18</v>
      </c>
      <c r="D31" s="1237">
        <v>0.8</v>
      </c>
      <c r="E31" s="1237">
        <v>0.4</v>
      </c>
      <c r="F31" s="1237">
        <v>1.2</v>
      </c>
      <c r="G31" s="1312"/>
      <c r="H31" s="1312"/>
      <c r="I31" s="1312"/>
      <c r="J31" s="316"/>
      <c r="K31" s="316"/>
      <c r="L31" s="316"/>
    </row>
    <row r="32" spans="2:12">
      <c r="B32" s="1236" t="s">
        <v>74</v>
      </c>
      <c r="C32" s="581">
        <v>0.41499999999999998</v>
      </c>
      <c r="D32" s="1237">
        <v>1.6</v>
      </c>
      <c r="E32" s="1237">
        <v>0</v>
      </c>
      <c r="F32" s="1237">
        <v>1.6</v>
      </c>
      <c r="G32" s="1312"/>
      <c r="H32" s="1312"/>
      <c r="I32" s="1312"/>
      <c r="J32" s="316"/>
      <c r="K32" s="316"/>
      <c r="L32" s="316"/>
    </row>
    <row r="33" spans="2:9">
      <c r="B33" s="1236" t="s">
        <v>75</v>
      </c>
      <c r="C33" s="577">
        <v>0.53200000000000003</v>
      </c>
      <c r="D33" s="1237">
        <v>8.1999999999999993</v>
      </c>
      <c r="E33" s="1237">
        <v>18.3</v>
      </c>
      <c r="F33" s="1237">
        <v>26.5</v>
      </c>
      <c r="G33" s="1312"/>
      <c r="H33" s="1312"/>
      <c r="I33" s="1312"/>
    </row>
    <row r="34" spans="2:9">
      <c r="B34" s="1236" t="s">
        <v>76</v>
      </c>
      <c r="C34" s="581">
        <v>0.34570000000000001</v>
      </c>
      <c r="D34" s="1237">
        <v>22.1</v>
      </c>
      <c r="E34" s="1237">
        <v>38</v>
      </c>
      <c r="F34" s="1237">
        <v>60.1</v>
      </c>
      <c r="G34" s="1312"/>
      <c r="H34" s="1312"/>
      <c r="I34" s="1312"/>
    </row>
    <row r="35" spans="2:9">
      <c r="B35" s="2143" t="s">
        <v>77</v>
      </c>
      <c r="C35" s="2144"/>
      <c r="D35" s="2145">
        <v>558</v>
      </c>
      <c r="E35" s="2145">
        <v>613</v>
      </c>
      <c r="F35" s="2145">
        <v>1171</v>
      </c>
      <c r="G35" s="1312"/>
      <c r="H35" s="1312"/>
      <c r="I35" s="1312"/>
    </row>
    <row r="36" spans="2:9">
      <c r="G36" s="1312"/>
      <c r="H36" s="1312"/>
      <c r="I36" s="640"/>
    </row>
    <row r="37" spans="2:9">
      <c r="B37" s="1312"/>
      <c r="C37" s="1312"/>
      <c r="D37" s="1312"/>
      <c r="E37" s="1312"/>
      <c r="F37" s="1312"/>
      <c r="G37" s="1312"/>
      <c r="H37" s="1312"/>
      <c r="I37" s="1273"/>
    </row>
    <row r="38" spans="2:9">
      <c r="B38" s="1221" t="s">
        <v>343</v>
      </c>
      <c r="C38" s="1272"/>
      <c r="D38" s="1274"/>
      <c r="E38" s="1274"/>
      <c r="F38" s="1274"/>
      <c r="G38" s="1274"/>
      <c r="H38" s="1275"/>
      <c r="I38" s="1275"/>
    </row>
    <row r="39" spans="2:9">
      <c r="B39" s="1221" t="s">
        <v>344</v>
      </c>
      <c r="C39" s="1272"/>
      <c r="D39" s="1274"/>
      <c r="E39" s="1274"/>
      <c r="F39" s="1274"/>
      <c r="G39" s="1274"/>
      <c r="H39" s="1275"/>
      <c r="I39" s="1275"/>
    </row>
    <row r="40" spans="2:9">
      <c r="B40" s="1221" t="s">
        <v>345</v>
      </c>
      <c r="C40" s="1272"/>
      <c r="D40" s="1274"/>
      <c r="E40" s="1274"/>
      <c r="F40" s="1274"/>
      <c r="G40" s="1274"/>
      <c r="H40" s="1275"/>
      <c r="I40" s="1275"/>
    </row>
    <row r="41" spans="2:9">
      <c r="B41" s="1962" t="s">
        <v>346</v>
      </c>
      <c r="C41" s="2161"/>
      <c r="D41" s="2161"/>
      <c r="E41" s="2161"/>
      <c r="F41" s="2161"/>
      <c r="G41" s="2161"/>
      <c r="H41" s="2161"/>
      <c r="I41" s="2161"/>
    </row>
    <row r="42" spans="2:9">
      <c r="B42" s="1221" t="s">
        <v>347</v>
      </c>
      <c r="C42" s="1221"/>
      <c r="D42" s="1221"/>
      <c r="E42" s="1225"/>
      <c r="F42" s="1274"/>
      <c r="G42" s="1274"/>
      <c r="H42" s="1275"/>
      <c r="I42" s="1275"/>
    </row>
    <row r="43" spans="2:9">
      <c r="B43" s="1221" t="s">
        <v>348</v>
      </c>
      <c r="C43" s="1221"/>
      <c r="D43" s="1221"/>
      <c r="E43" s="1225"/>
      <c r="F43" s="1274"/>
      <c r="G43" s="1274"/>
      <c r="H43" s="1275"/>
      <c r="I43" s="1275"/>
    </row>
    <row r="44" spans="2:9">
      <c r="B44" s="1221" t="s">
        <v>349</v>
      </c>
      <c r="C44" s="1221"/>
      <c r="D44" s="1221"/>
      <c r="E44" s="1225"/>
      <c r="F44" s="1274"/>
      <c r="G44" s="1274"/>
      <c r="H44" s="1275"/>
      <c r="I44" s="1275"/>
    </row>
    <row r="45" spans="2:9">
      <c r="B45" s="1221" t="s">
        <v>350</v>
      </c>
      <c r="C45" s="1272"/>
      <c r="D45" s="1274"/>
      <c r="E45" s="1274"/>
      <c r="F45" s="1274"/>
      <c r="G45" s="1274"/>
      <c r="H45" s="1275"/>
      <c r="I45" s="1275"/>
    </row>
    <row r="46" spans="2:9">
      <c r="B46" s="1221" t="s">
        <v>351</v>
      </c>
      <c r="C46" s="1272"/>
      <c r="D46" s="1274"/>
      <c r="E46" s="1274"/>
      <c r="F46" s="1274"/>
      <c r="G46" s="1274"/>
      <c r="H46" s="1275"/>
      <c r="I46" s="1275"/>
    </row>
    <row r="47" spans="2:9">
      <c r="B47" s="1226" t="s">
        <v>352</v>
      </c>
      <c r="C47" s="1312"/>
      <c r="D47" s="1312"/>
      <c r="E47" s="1312"/>
      <c r="F47" s="1312"/>
      <c r="G47" s="1312"/>
      <c r="H47" s="1312"/>
      <c r="I47" s="1312"/>
    </row>
    <row r="54" spans="2:7" ht="15">
      <c r="B54" s="2162" t="s">
        <v>353</v>
      </c>
      <c r="C54" s="2163"/>
      <c r="D54" s="2163"/>
      <c r="E54" s="2164" t="s">
        <v>354</v>
      </c>
      <c r="F54" s="2165"/>
      <c r="G54" s="2166"/>
    </row>
    <row r="55" spans="2:7" ht="14.25">
      <c r="B55" s="744" t="s">
        <v>83</v>
      </c>
      <c r="C55" s="745" t="s">
        <v>87</v>
      </c>
      <c r="D55" s="746" t="s">
        <v>85</v>
      </c>
      <c r="E55" s="747" t="s">
        <v>86</v>
      </c>
      <c r="F55" s="747" t="s">
        <v>11</v>
      </c>
      <c r="G55" s="748" t="s">
        <v>12</v>
      </c>
    </row>
    <row r="56" spans="2:7">
      <c r="B56" s="824" t="s">
        <v>166</v>
      </c>
      <c r="C56" s="316" t="s">
        <v>91</v>
      </c>
      <c r="D56" s="749">
        <v>7.2700000000000001E-2</v>
      </c>
      <c r="E56" s="825">
        <v>33.542812706521737</v>
      </c>
      <c r="F56" s="470">
        <v>0</v>
      </c>
      <c r="G56" s="826">
        <v>33.542812706521737</v>
      </c>
    </row>
    <row r="57" spans="2:7">
      <c r="B57" s="824" t="s">
        <v>167</v>
      </c>
      <c r="C57" s="316" t="s">
        <v>94</v>
      </c>
      <c r="D57" s="749">
        <v>0.2021</v>
      </c>
      <c r="E57" s="825">
        <v>26.762106695652175</v>
      </c>
      <c r="F57" s="470">
        <v>0</v>
      </c>
      <c r="G57" s="826">
        <v>26.762106695652175</v>
      </c>
    </row>
    <row r="58" spans="2:7" ht="14.25">
      <c r="B58" s="1306" t="s">
        <v>355</v>
      </c>
      <c r="C58" s="751" t="s">
        <v>97</v>
      </c>
      <c r="D58" s="752">
        <v>0.12</v>
      </c>
      <c r="E58" s="763">
        <v>20.235965869565216</v>
      </c>
      <c r="F58" s="763">
        <v>0</v>
      </c>
      <c r="G58" s="762">
        <v>20.235965869565216</v>
      </c>
    </row>
    <row r="59" spans="2:7">
      <c r="B59" s="827" t="s">
        <v>99</v>
      </c>
      <c r="C59" s="753" t="s">
        <v>97</v>
      </c>
      <c r="D59" s="1307">
        <v>0.12</v>
      </c>
      <c r="E59" s="705">
        <v>5.4189235</v>
      </c>
      <c r="F59" s="705">
        <v>0</v>
      </c>
      <c r="G59" s="754">
        <v>5.4189235</v>
      </c>
    </row>
    <row r="60" spans="2:7">
      <c r="B60" s="827" t="s">
        <v>101</v>
      </c>
      <c r="C60" s="753" t="s">
        <v>97</v>
      </c>
      <c r="D60" s="704">
        <v>0.12</v>
      </c>
      <c r="E60" s="705">
        <v>7.5174668369565216</v>
      </c>
      <c r="F60" s="705">
        <v>0</v>
      </c>
      <c r="G60" s="754">
        <v>7.5174668369565216</v>
      </c>
    </row>
    <row r="61" spans="2:7">
      <c r="B61" s="827" t="s">
        <v>103</v>
      </c>
      <c r="C61" s="753" t="s">
        <v>97</v>
      </c>
      <c r="D61" s="704">
        <v>0.12</v>
      </c>
      <c r="E61" s="705">
        <v>3.1951627934782607</v>
      </c>
      <c r="F61" s="705">
        <v>0</v>
      </c>
      <c r="G61" s="754">
        <v>3.1951627934782607</v>
      </c>
    </row>
    <row r="62" spans="2:7">
      <c r="B62" s="827" t="s">
        <v>105</v>
      </c>
      <c r="C62" s="753" t="s">
        <v>97</v>
      </c>
      <c r="D62" s="1307">
        <v>0.12</v>
      </c>
      <c r="E62" s="705">
        <v>4.104412739130435</v>
      </c>
      <c r="F62" s="705">
        <v>0</v>
      </c>
      <c r="G62" s="754">
        <v>4.104412739130435</v>
      </c>
    </row>
    <row r="63" spans="2:7" ht="14.25">
      <c r="B63" s="1722" t="s">
        <v>356</v>
      </c>
      <c r="C63" s="2105" t="s">
        <v>97</v>
      </c>
      <c r="D63" s="2106">
        <v>0.2215</v>
      </c>
      <c r="E63" s="2107">
        <v>78.68470060869565</v>
      </c>
      <c r="F63" s="2107">
        <v>0</v>
      </c>
      <c r="G63" s="2108">
        <v>78.68470060869565</v>
      </c>
    </row>
    <row r="64" spans="2:7">
      <c r="B64" s="827" t="s">
        <v>109</v>
      </c>
      <c r="C64" s="753" t="s">
        <v>97</v>
      </c>
      <c r="D64" s="704">
        <v>0.2215</v>
      </c>
      <c r="E64" s="705">
        <v>20.037791967391307</v>
      </c>
      <c r="F64" s="705">
        <v>0</v>
      </c>
      <c r="G64" s="754">
        <v>20.037791967391307</v>
      </c>
    </row>
    <row r="65" spans="2:7">
      <c r="B65" s="827" t="s">
        <v>111</v>
      </c>
      <c r="C65" s="753" t="s">
        <v>97</v>
      </c>
      <c r="D65" s="704">
        <v>0.2215</v>
      </c>
      <c r="E65" s="705">
        <v>26.839204510869564</v>
      </c>
      <c r="F65" s="705">
        <v>0</v>
      </c>
      <c r="G65" s="754">
        <v>26.839204510869564</v>
      </c>
    </row>
    <row r="66" spans="2:7">
      <c r="B66" s="827" t="s">
        <v>113</v>
      </c>
      <c r="C66" s="753" t="s">
        <v>97</v>
      </c>
      <c r="D66" s="704">
        <v>0.2215</v>
      </c>
      <c r="E66" s="705">
        <v>11.714901293478261</v>
      </c>
      <c r="F66" s="705">
        <v>0</v>
      </c>
      <c r="G66" s="754">
        <v>11.714901293478261</v>
      </c>
    </row>
    <row r="67" spans="2:7">
      <c r="B67" s="827" t="s">
        <v>116</v>
      </c>
      <c r="C67" s="753" t="s">
        <v>97</v>
      </c>
      <c r="D67" s="704">
        <v>0.2215</v>
      </c>
      <c r="E67" s="705">
        <v>12.398792543478262</v>
      </c>
      <c r="F67" s="705">
        <v>0</v>
      </c>
      <c r="G67" s="754">
        <v>12.398792543478262</v>
      </c>
    </row>
    <row r="68" spans="2:7">
      <c r="B68" s="827" t="s">
        <v>118</v>
      </c>
      <c r="C68" s="753" t="s">
        <v>97</v>
      </c>
      <c r="D68" s="704">
        <v>0.2215</v>
      </c>
      <c r="E68" s="705">
        <v>7.6940102934782599</v>
      </c>
      <c r="F68" s="705">
        <v>0</v>
      </c>
      <c r="G68" s="754">
        <v>7.6940102934782599</v>
      </c>
    </row>
    <row r="69" spans="2:7">
      <c r="B69" s="824" t="s">
        <v>120</v>
      </c>
      <c r="C69" s="316" t="s">
        <v>97</v>
      </c>
      <c r="D69" s="749">
        <v>0.1333</v>
      </c>
      <c r="E69" s="806">
        <v>8.7869341195652169</v>
      </c>
      <c r="F69" s="470">
        <v>0</v>
      </c>
      <c r="G69" s="826">
        <v>8.7869341195652169</v>
      </c>
    </row>
    <row r="70" spans="2:7" ht="14.25">
      <c r="B70" s="1308" t="s">
        <v>357</v>
      </c>
      <c r="C70" s="316" t="s">
        <v>320</v>
      </c>
      <c r="D70" s="828" t="s">
        <v>89</v>
      </c>
      <c r="E70" s="806">
        <v>47.865398489130435</v>
      </c>
      <c r="F70" s="806">
        <v>12.270990271739132</v>
      </c>
      <c r="G70" s="826">
        <v>60.136388760869572</v>
      </c>
    </row>
    <row r="71" spans="2:7" ht="14.25">
      <c r="B71" s="1308" t="s">
        <v>358</v>
      </c>
      <c r="C71" s="316" t="s">
        <v>125</v>
      </c>
      <c r="D71" s="828">
        <v>0.3</v>
      </c>
      <c r="E71" s="806">
        <v>1.8835759456521739</v>
      </c>
      <c r="F71" s="806">
        <v>0.34311953260869565</v>
      </c>
      <c r="G71" s="826">
        <v>2.2266954782608694</v>
      </c>
    </row>
    <row r="72" spans="2:7">
      <c r="B72" s="824" t="s">
        <v>127</v>
      </c>
      <c r="C72" s="316" t="s">
        <v>130</v>
      </c>
      <c r="D72" s="828">
        <v>0.44340000000000002</v>
      </c>
      <c r="E72" s="806">
        <v>1.9513167391304349</v>
      </c>
      <c r="F72" s="806">
        <v>0</v>
      </c>
      <c r="G72" s="826">
        <v>1.9513167391304349</v>
      </c>
    </row>
    <row r="73" spans="2:7">
      <c r="B73" s="824" t="s">
        <v>98</v>
      </c>
      <c r="C73" s="316" t="s">
        <v>320</v>
      </c>
      <c r="D73" s="828">
        <v>0.27500000000000002</v>
      </c>
      <c r="E73" s="806">
        <v>7.2757782391304344</v>
      </c>
      <c r="F73" s="806">
        <v>0.11045916304347826</v>
      </c>
      <c r="G73" s="826">
        <v>7.3862374021739132</v>
      </c>
    </row>
    <row r="74" spans="2:7">
      <c r="B74" s="824" t="s">
        <v>100</v>
      </c>
      <c r="C74" s="316" t="s">
        <v>320</v>
      </c>
      <c r="D74" s="749">
        <v>0.46</v>
      </c>
      <c r="E74" s="806">
        <v>16.008609499999999</v>
      </c>
      <c r="F74" s="806">
        <v>2.3865541413043481</v>
      </c>
      <c r="G74" s="826">
        <v>18.395163641304347</v>
      </c>
    </row>
    <row r="75" spans="2:7">
      <c r="B75" s="824" t="s">
        <v>266</v>
      </c>
      <c r="C75" s="316" t="s">
        <v>247</v>
      </c>
      <c r="D75" s="755">
        <v>0.36499999999999999</v>
      </c>
      <c r="E75" s="470">
        <v>0</v>
      </c>
      <c r="F75" s="806">
        <v>11.338020891304348</v>
      </c>
      <c r="G75" s="826">
        <v>11.338020891304348</v>
      </c>
    </row>
    <row r="76" spans="2:7" ht="14.25">
      <c r="B76" s="1308" t="s">
        <v>359</v>
      </c>
      <c r="C76" s="316" t="s">
        <v>320</v>
      </c>
      <c r="D76" s="755" t="s">
        <v>89</v>
      </c>
      <c r="E76" s="806">
        <v>0</v>
      </c>
      <c r="F76" s="806">
        <v>0</v>
      </c>
      <c r="G76" s="826">
        <v>0</v>
      </c>
    </row>
    <row r="77" spans="2:7">
      <c r="B77" s="824" t="s">
        <v>132</v>
      </c>
      <c r="C77" s="316" t="s">
        <v>135</v>
      </c>
      <c r="D77" s="755">
        <v>0.09</v>
      </c>
      <c r="E77" s="806">
        <v>12.090520826086957</v>
      </c>
      <c r="F77" s="470">
        <v>0</v>
      </c>
      <c r="G77" s="826">
        <v>12.090520826086957</v>
      </c>
    </row>
    <row r="78" spans="2:7">
      <c r="B78" s="824" t="s">
        <v>102</v>
      </c>
      <c r="C78" s="316" t="s">
        <v>320</v>
      </c>
      <c r="D78" s="755">
        <v>0.12</v>
      </c>
      <c r="E78" s="806">
        <v>0.66692145652173918</v>
      </c>
      <c r="F78" s="806">
        <v>1.4030880434782608E-2</v>
      </c>
      <c r="G78" s="826">
        <v>0.6809523369565218</v>
      </c>
    </row>
    <row r="79" spans="2:7">
      <c r="B79" s="824" t="s">
        <v>134</v>
      </c>
      <c r="C79" s="316" t="s">
        <v>135</v>
      </c>
      <c r="D79" s="749">
        <v>0.05</v>
      </c>
      <c r="E79" s="806">
        <v>3.5381627717391302</v>
      </c>
      <c r="F79" s="470">
        <v>0</v>
      </c>
      <c r="G79" s="826">
        <v>3.5381627717391302</v>
      </c>
    </row>
    <row r="80" spans="2:7">
      <c r="B80" s="824" t="s">
        <v>137</v>
      </c>
      <c r="C80" s="316" t="s">
        <v>135</v>
      </c>
      <c r="D80" s="749">
        <v>9.2600000000000002E-2</v>
      </c>
      <c r="E80" s="806">
        <v>3.818956239130435</v>
      </c>
      <c r="F80" s="470">
        <v>0</v>
      </c>
      <c r="G80" s="826">
        <v>3.818956239130435</v>
      </c>
    </row>
    <row r="81" spans="2:7">
      <c r="B81" s="824" t="s">
        <v>138</v>
      </c>
      <c r="C81" s="316" t="s">
        <v>140</v>
      </c>
      <c r="D81" s="755">
        <v>0.45900000000000002</v>
      </c>
      <c r="E81" s="806">
        <v>14.364488054347827</v>
      </c>
      <c r="F81" s="470">
        <v>0</v>
      </c>
      <c r="G81" s="826">
        <v>14.364488054347827</v>
      </c>
    </row>
    <row r="82" spans="2:7">
      <c r="B82" s="824" t="s">
        <v>139</v>
      </c>
      <c r="C82" s="316" t="s">
        <v>140</v>
      </c>
      <c r="D82" s="749">
        <v>0.31850000000000001</v>
      </c>
      <c r="E82" s="470">
        <v>0</v>
      </c>
      <c r="F82" s="806">
        <v>34.736890836956519</v>
      </c>
      <c r="G82" s="826">
        <v>34.736890836956519</v>
      </c>
    </row>
    <row r="83" spans="2:7">
      <c r="B83" s="824" t="s">
        <v>104</v>
      </c>
      <c r="C83" s="316" t="s">
        <v>320</v>
      </c>
      <c r="D83" s="749">
        <v>0.25</v>
      </c>
      <c r="E83" s="806">
        <v>10.154412445652174</v>
      </c>
      <c r="F83" s="806">
        <v>0.14149890217391303</v>
      </c>
      <c r="G83" s="826">
        <v>10.295911347826086</v>
      </c>
    </row>
    <row r="84" spans="2:7">
      <c r="B84" s="824" t="s">
        <v>106</v>
      </c>
      <c r="C84" s="316" t="s">
        <v>320</v>
      </c>
      <c r="D84" s="755">
        <v>0.5</v>
      </c>
      <c r="E84" s="806">
        <v>15.069557195652173</v>
      </c>
      <c r="F84" s="806">
        <v>0.12073015217391304</v>
      </c>
      <c r="G84" s="826">
        <v>15.190287347826086</v>
      </c>
    </row>
    <row r="85" spans="2:7">
      <c r="B85" s="824" t="s">
        <v>284</v>
      </c>
      <c r="C85" s="316" t="s">
        <v>285</v>
      </c>
      <c r="D85" s="749">
        <v>0.3</v>
      </c>
      <c r="E85" s="806">
        <v>9.1673906195652179</v>
      </c>
      <c r="F85" s="470">
        <v>0</v>
      </c>
      <c r="G85" s="826">
        <v>9.1673906195652179</v>
      </c>
    </row>
    <row r="86" spans="2:7" ht="14.25">
      <c r="B86" s="824" t="s">
        <v>360</v>
      </c>
      <c r="C86" s="316" t="s">
        <v>285</v>
      </c>
      <c r="D86" s="749">
        <v>0.49</v>
      </c>
      <c r="E86" s="806">
        <v>0.83251080434782598</v>
      </c>
      <c r="F86" s="470">
        <v>0</v>
      </c>
      <c r="G86" s="826">
        <v>0.83251080434782598</v>
      </c>
    </row>
    <row r="87" spans="2:7" ht="14.25">
      <c r="B87" s="1308" t="s">
        <v>361</v>
      </c>
      <c r="C87" s="316" t="s">
        <v>320</v>
      </c>
      <c r="D87" s="755" t="s">
        <v>89</v>
      </c>
      <c r="E87" s="806">
        <v>26.428497706521739</v>
      </c>
      <c r="F87" s="806">
        <v>206.96304085869565</v>
      </c>
      <c r="G87" s="826">
        <v>233.39153856521739</v>
      </c>
    </row>
    <row r="88" spans="2:7">
      <c r="B88" s="824" t="s">
        <v>141</v>
      </c>
      <c r="C88" s="316" t="s">
        <v>130</v>
      </c>
      <c r="D88" s="755">
        <v>0.65110000000000001</v>
      </c>
      <c r="E88" s="806">
        <v>20.521208239130434</v>
      </c>
      <c r="F88" s="806">
        <v>0</v>
      </c>
      <c r="G88" s="826">
        <v>20.521208239130434</v>
      </c>
    </row>
    <row r="89" spans="2:7">
      <c r="B89" s="824" t="s">
        <v>142</v>
      </c>
      <c r="C89" s="316" t="s">
        <v>144</v>
      </c>
      <c r="D89" s="755">
        <v>0.1</v>
      </c>
      <c r="E89" s="806">
        <v>6.7194234021739137</v>
      </c>
      <c r="F89" s="470">
        <v>0</v>
      </c>
      <c r="G89" s="826">
        <v>6.7194234021739137</v>
      </c>
    </row>
    <row r="90" spans="2:7">
      <c r="B90" s="824" t="s">
        <v>145</v>
      </c>
      <c r="C90" s="491" t="s">
        <v>147</v>
      </c>
      <c r="D90" s="755">
        <v>0.6</v>
      </c>
      <c r="E90" s="806">
        <v>0</v>
      </c>
      <c r="F90" s="470">
        <v>0</v>
      </c>
      <c r="G90" s="826">
        <v>0</v>
      </c>
    </row>
    <row r="91" spans="2:7">
      <c r="B91" s="824" t="s">
        <v>362</v>
      </c>
      <c r="C91" s="491" t="s">
        <v>147</v>
      </c>
      <c r="D91" s="755">
        <v>0.25</v>
      </c>
      <c r="E91" s="806">
        <v>38.1</v>
      </c>
      <c r="F91" s="470">
        <v>4.3</v>
      </c>
      <c r="G91" s="826">
        <v>42.5</v>
      </c>
    </row>
    <row r="92" spans="2:7">
      <c r="B92" s="824" t="s">
        <v>117</v>
      </c>
      <c r="C92" s="316" t="s">
        <v>320</v>
      </c>
      <c r="D92" s="755">
        <v>0.215</v>
      </c>
      <c r="E92" s="806">
        <v>13.286814728260868</v>
      </c>
      <c r="F92" s="806">
        <v>0.30074966304347828</v>
      </c>
      <c r="G92" s="826">
        <v>13.587564391304348</v>
      </c>
    </row>
    <row r="93" spans="2:7">
      <c r="B93" s="824" t="s">
        <v>363</v>
      </c>
      <c r="C93" s="316" t="s">
        <v>285</v>
      </c>
      <c r="D93" s="755">
        <v>0.33329999999999999</v>
      </c>
      <c r="E93" s="806">
        <v>3.0809053260869566</v>
      </c>
      <c r="F93" s="806">
        <v>1.3497158804347826</v>
      </c>
      <c r="G93" s="826">
        <v>4.4306212065217387</v>
      </c>
    </row>
    <row r="94" spans="2:7">
      <c r="B94" s="824" t="s">
        <v>119</v>
      </c>
      <c r="C94" s="316" t="s">
        <v>320</v>
      </c>
      <c r="D94" s="755">
        <v>0.25</v>
      </c>
      <c r="E94" s="806">
        <v>9.4717503586956528</v>
      </c>
      <c r="F94" s="470">
        <v>0.41040008695652175</v>
      </c>
      <c r="G94" s="826">
        <v>9.882150445652174</v>
      </c>
    </row>
    <row r="95" spans="2:7">
      <c r="B95" s="824" t="s">
        <v>121</v>
      </c>
      <c r="C95" s="316" t="s">
        <v>320</v>
      </c>
      <c r="D95" s="755">
        <v>0.25</v>
      </c>
      <c r="E95" s="806">
        <v>18.635621771739128</v>
      </c>
      <c r="F95" s="806">
        <v>1.1856759673913044</v>
      </c>
      <c r="G95" s="826">
        <v>19.821297739130433</v>
      </c>
    </row>
    <row r="96" spans="2:7">
      <c r="B96" s="824" t="s">
        <v>123</v>
      </c>
      <c r="C96" s="316" t="s">
        <v>320</v>
      </c>
      <c r="D96" s="749">
        <v>1</v>
      </c>
      <c r="E96" s="806">
        <v>1.101157152173913</v>
      </c>
      <c r="F96" s="806">
        <v>0.11477710869565218</v>
      </c>
      <c r="G96" s="826">
        <v>1.2159342608695651</v>
      </c>
    </row>
    <row r="97" spans="2:7">
      <c r="B97" s="824" t="s">
        <v>149</v>
      </c>
      <c r="C97" s="316" t="s">
        <v>130</v>
      </c>
      <c r="D97" s="749">
        <v>0.38</v>
      </c>
      <c r="E97" s="806">
        <v>2.1119781086956522</v>
      </c>
      <c r="F97" s="806">
        <v>1.2942064239130435</v>
      </c>
      <c r="G97" s="826">
        <v>3.4061845326086955</v>
      </c>
    </row>
    <row r="98" spans="2:7">
      <c r="B98" s="1723" t="s">
        <v>364</v>
      </c>
      <c r="C98" s="2158" t="s">
        <v>365</v>
      </c>
      <c r="D98" s="2158"/>
      <c r="E98" s="2109">
        <f>SUM(E56:E97)-E58-E63</f>
        <v>452.15747611956505</v>
      </c>
      <c r="F98" s="2109">
        <f>SUM(F56:F97)-F58-F63</f>
        <v>277.38086076086961</v>
      </c>
      <c r="G98" s="2110">
        <f>SUM(G56:G97)-G58-G63</f>
        <v>729.63833688043462</v>
      </c>
    </row>
    <row r="99" spans="2:7">
      <c r="E99" s="587"/>
      <c r="F99" s="587"/>
      <c r="G99" s="587"/>
    </row>
    <row r="100" spans="2:7">
      <c r="B100" s="1269" t="s">
        <v>366</v>
      </c>
    </row>
    <row r="101" spans="2:7">
      <c r="B101" s="1963" t="s">
        <v>367</v>
      </c>
      <c r="C101" s="1963"/>
      <c r="D101" s="1963"/>
      <c r="E101" s="1963"/>
      <c r="F101" s="1963"/>
      <c r="G101" s="1963"/>
    </row>
    <row r="102" spans="2:7">
      <c r="B102" s="1269" t="s">
        <v>368</v>
      </c>
    </row>
    <row r="103" spans="2:7">
      <c r="B103" s="1269" t="s">
        <v>369</v>
      </c>
    </row>
    <row r="104" spans="2:7">
      <c r="B104" s="1963" t="s">
        <v>370</v>
      </c>
      <c r="C104" s="1963"/>
      <c r="D104" s="1963"/>
      <c r="E104" s="1963"/>
      <c r="F104" s="1963"/>
      <c r="G104" s="1963"/>
    </row>
  </sheetData>
  <mergeCells count="5">
    <mergeCell ref="D2:F2"/>
    <mergeCell ref="J2:L2"/>
    <mergeCell ref="B41:I41"/>
    <mergeCell ref="B101:G101"/>
    <mergeCell ref="B104:G10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51A38-D769-4583-9CF6-02D18D530FC0}">
  <dimension ref="A1:Q126"/>
  <sheetViews>
    <sheetView topLeftCell="B82" zoomScale="110" zoomScaleNormal="110" workbookViewId="0">
      <selection activeCell="M23" sqref="M23"/>
    </sheetView>
  </sheetViews>
  <sheetFormatPr defaultRowHeight="12.75"/>
  <cols>
    <col min="1" max="1" width="3.28515625" customWidth="1"/>
    <col min="2" max="2" width="40" customWidth="1"/>
    <col min="3" max="3" width="11.7109375" customWidth="1"/>
    <col min="4" max="4" width="9.5703125" bestFit="1" customWidth="1"/>
    <col min="5" max="5" width="11.28515625" bestFit="1" customWidth="1"/>
    <col min="6" max="6" width="18.7109375" customWidth="1"/>
    <col min="7" max="7" width="11.28515625" bestFit="1" customWidth="1"/>
    <col min="8" max="8" width="20.7109375" customWidth="1"/>
    <col min="9" max="9" width="21.5703125" customWidth="1"/>
    <col min="10" max="10" width="11.5703125" customWidth="1"/>
    <col min="11" max="11" width="12" customWidth="1"/>
    <col min="12" max="12" width="9.5703125" customWidth="1"/>
    <col min="13" max="13" width="10.28515625" customWidth="1"/>
    <col min="14" max="14" width="8.42578125" customWidth="1"/>
    <col min="15" max="15" width="31.28515625" customWidth="1"/>
    <col min="16" max="16" width="20.5703125" customWidth="1"/>
    <col min="17" max="17" width="27.28515625" customWidth="1"/>
    <col min="19" max="19" width="22.5703125" customWidth="1"/>
  </cols>
  <sheetData>
    <row r="1" spans="2:17" ht="13.5" thickBot="1">
      <c r="B1" s="1823" t="s">
        <v>153</v>
      </c>
      <c r="M1" s="316"/>
      <c r="N1" s="316"/>
      <c r="O1" s="316"/>
      <c r="P1" s="316"/>
      <c r="Q1" s="316"/>
    </row>
    <row r="2" spans="2:17" ht="13.5" thickBot="1">
      <c r="B2" s="1940" t="s">
        <v>1</v>
      </c>
      <c r="C2" s="1941"/>
      <c r="D2" s="1941"/>
      <c r="E2" s="1941"/>
      <c r="F2" s="1941"/>
      <c r="G2" s="1941"/>
      <c r="H2" s="1941"/>
      <c r="I2" s="1941"/>
      <c r="J2" s="1941"/>
      <c r="K2" s="1941"/>
      <c r="L2" s="1641"/>
      <c r="M2" s="316"/>
      <c r="N2" s="316"/>
      <c r="O2" s="316"/>
      <c r="P2" s="316"/>
      <c r="Q2" s="316"/>
    </row>
    <row r="3" spans="2:17" ht="22.5">
      <c r="B3" s="1552" t="s">
        <v>2</v>
      </c>
      <c r="C3" s="1553" t="s">
        <v>3</v>
      </c>
      <c r="D3" s="1942" t="s">
        <v>4</v>
      </c>
      <c r="E3" s="1942"/>
      <c r="F3" s="1943"/>
      <c r="G3" s="1312"/>
      <c r="H3" s="1686" t="s">
        <v>5</v>
      </c>
      <c r="I3" s="1574" t="s">
        <v>3</v>
      </c>
      <c r="J3" s="1944" t="s">
        <v>6</v>
      </c>
      <c r="K3" s="1944"/>
      <c r="L3" s="1575"/>
      <c r="M3" s="316"/>
      <c r="N3" s="316"/>
      <c r="O3" s="316"/>
      <c r="P3" s="316"/>
      <c r="Q3" s="316"/>
    </row>
    <row r="4" spans="2:17">
      <c r="B4" s="1554"/>
      <c r="C4" s="1388"/>
      <c r="D4" s="1388"/>
      <c r="E4" s="1388"/>
      <c r="F4" s="1555"/>
      <c r="G4" s="1312"/>
      <c r="H4" s="1649"/>
      <c r="I4" s="1650"/>
      <c r="J4" s="1651"/>
      <c r="K4" s="1651"/>
      <c r="L4" s="1652"/>
      <c r="M4" s="316"/>
      <c r="N4" s="316"/>
      <c r="O4" s="316"/>
      <c r="P4" s="316"/>
      <c r="Q4" s="316"/>
    </row>
    <row r="5" spans="2:17">
      <c r="B5" s="1554" t="s">
        <v>7</v>
      </c>
      <c r="C5" s="1388"/>
      <c r="D5" s="1271" t="s">
        <v>8</v>
      </c>
      <c r="E5" s="1271" t="s">
        <v>9</v>
      </c>
      <c r="F5" s="1556" t="s">
        <v>10</v>
      </c>
      <c r="G5" s="1312"/>
      <c r="H5" s="1649" t="s">
        <v>7</v>
      </c>
      <c r="I5" s="1650"/>
      <c r="J5" s="1651" t="s">
        <v>8</v>
      </c>
      <c r="K5" s="1653" t="s">
        <v>11</v>
      </c>
      <c r="L5" s="1652" t="s">
        <v>12</v>
      </c>
      <c r="M5" s="316"/>
      <c r="N5" s="316"/>
      <c r="O5" s="316"/>
      <c r="P5" s="316"/>
      <c r="Q5" s="316"/>
    </row>
    <row r="6" spans="2:17" ht="12.75" customHeight="1">
      <c r="B6" s="1678" t="s">
        <v>13</v>
      </c>
      <c r="C6" s="1679">
        <v>0.51</v>
      </c>
      <c r="D6" s="1764">
        <v>0.7</v>
      </c>
      <c r="E6" s="1764">
        <v>68.8</v>
      </c>
      <c r="F6" s="1813">
        <v>69.5</v>
      </c>
      <c r="G6" s="1312"/>
      <c r="H6" s="1678" t="s">
        <v>14</v>
      </c>
      <c r="I6" s="1679">
        <v>0.1178</v>
      </c>
      <c r="J6" s="1687">
        <v>0</v>
      </c>
      <c r="K6" s="1687">
        <v>0</v>
      </c>
      <c r="L6" s="1688">
        <v>0</v>
      </c>
      <c r="M6" s="316"/>
      <c r="N6" s="316"/>
      <c r="O6" s="316"/>
      <c r="P6" s="316"/>
      <c r="Q6" s="316"/>
    </row>
    <row r="7" spans="2:17">
      <c r="B7" s="1678" t="s">
        <v>15</v>
      </c>
      <c r="C7" s="1679">
        <v>0.53</v>
      </c>
      <c r="D7" s="1764">
        <v>1.2</v>
      </c>
      <c r="E7" s="1764">
        <v>4.2</v>
      </c>
      <c r="F7" s="1813">
        <v>5.4</v>
      </c>
      <c r="G7" s="1312"/>
      <c r="H7" s="1678" t="s">
        <v>16</v>
      </c>
      <c r="I7" s="1679">
        <v>0.35</v>
      </c>
      <c r="J7" s="1687">
        <v>7.3</v>
      </c>
      <c r="K7" s="1687">
        <v>0</v>
      </c>
      <c r="L7" s="1688">
        <v>7.3</v>
      </c>
      <c r="M7" s="316"/>
      <c r="N7" s="316"/>
      <c r="O7" s="316"/>
      <c r="P7" s="316"/>
      <c r="Q7" s="316"/>
    </row>
    <row r="8" spans="2:17">
      <c r="B8" s="1678" t="s">
        <v>17</v>
      </c>
      <c r="C8" s="1679">
        <v>0.39</v>
      </c>
      <c r="D8" s="1764">
        <v>29.6</v>
      </c>
      <c r="E8" s="1764">
        <v>0</v>
      </c>
      <c r="F8" s="1813">
        <v>29.6</v>
      </c>
      <c r="G8" s="1312"/>
      <c r="H8" s="1678" t="s">
        <v>18</v>
      </c>
      <c r="I8" s="1679">
        <v>0.5</v>
      </c>
      <c r="J8" s="1687">
        <v>3</v>
      </c>
      <c r="K8" s="1687">
        <v>4.0999999999999996</v>
      </c>
      <c r="L8" s="1688">
        <v>7.1</v>
      </c>
      <c r="M8" s="316"/>
      <c r="N8" s="316"/>
      <c r="O8" s="316"/>
      <c r="P8" s="316"/>
      <c r="Q8" s="316"/>
    </row>
    <row r="9" spans="2:17">
      <c r="B9" s="1678" t="s">
        <v>19</v>
      </c>
      <c r="C9" s="1679">
        <v>0.74660000000000004</v>
      </c>
      <c r="D9" s="1764">
        <v>0.2</v>
      </c>
      <c r="E9" s="1764">
        <v>0.4</v>
      </c>
      <c r="F9" s="1813">
        <v>0.5</v>
      </c>
      <c r="G9" s="1312"/>
      <c r="H9" s="1678" t="s">
        <v>20</v>
      </c>
      <c r="I9" s="1679">
        <v>0.41470000000000001</v>
      </c>
      <c r="J9" s="1687">
        <v>7.5</v>
      </c>
      <c r="K9" s="1687">
        <v>1.4</v>
      </c>
      <c r="L9" s="1688">
        <v>8.9</v>
      </c>
      <c r="M9" s="316"/>
      <c r="N9" s="316"/>
      <c r="O9" s="316"/>
      <c r="P9" s="316"/>
      <c r="Q9" s="316"/>
    </row>
    <row r="10" spans="2:17">
      <c r="B10" s="1678" t="s">
        <v>21</v>
      </c>
      <c r="C10" s="1679">
        <v>0.7</v>
      </c>
      <c r="D10" s="1764">
        <v>0</v>
      </c>
      <c r="E10" s="1764">
        <v>0</v>
      </c>
      <c r="F10" s="1813">
        <v>0</v>
      </c>
      <c r="G10" s="1312"/>
      <c r="H10" s="1678" t="s">
        <v>22</v>
      </c>
      <c r="I10" s="1679">
        <v>0.33</v>
      </c>
      <c r="J10" s="1687">
        <v>0.3</v>
      </c>
      <c r="K10" s="1687">
        <v>1.8</v>
      </c>
      <c r="L10" s="1688">
        <v>2</v>
      </c>
      <c r="M10" s="316"/>
      <c r="N10" s="316"/>
      <c r="O10" s="316"/>
      <c r="P10" s="316"/>
      <c r="Q10" s="316"/>
    </row>
    <row r="11" spans="2:17">
      <c r="B11" s="1678" t="s">
        <v>23</v>
      </c>
      <c r="C11" s="1679">
        <v>0.45</v>
      </c>
      <c r="D11" s="1764">
        <v>7.4</v>
      </c>
      <c r="E11" s="1764">
        <v>8</v>
      </c>
      <c r="F11" s="1813">
        <v>15.5</v>
      </c>
      <c r="G11" s="1312"/>
      <c r="H11" s="1678" t="s">
        <v>24</v>
      </c>
      <c r="I11" s="1679">
        <v>0.2535</v>
      </c>
      <c r="J11" s="1687">
        <v>1</v>
      </c>
      <c r="K11" s="1687">
        <v>30.9</v>
      </c>
      <c r="L11" s="1688">
        <v>32</v>
      </c>
      <c r="M11" s="316"/>
      <c r="N11" s="316"/>
      <c r="O11" s="316"/>
      <c r="P11" s="316"/>
      <c r="Q11" s="316"/>
    </row>
    <row r="12" spans="2:17">
      <c r="B12" s="1678" t="s">
        <v>25</v>
      </c>
      <c r="C12" s="1679">
        <v>0.49199999999999999</v>
      </c>
      <c r="D12" s="1764">
        <v>0</v>
      </c>
      <c r="E12" s="1764">
        <v>0</v>
      </c>
      <c r="F12" s="1813">
        <v>0</v>
      </c>
      <c r="G12" s="1312"/>
      <c r="H12" s="1678" t="s">
        <v>26</v>
      </c>
      <c r="I12" s="1679">
        <v>0.36170000000000002</v>
      </c>
      <c r="J12" s="1687">
        <v>11.1</v>
      </c>
      <c r="K12" s="1687">
        <v>40.4</v>
      </c>
      <c r="L12" s="1688">
        <v>51.5</v>
      </c>
      <c r="M12" s="316"/>
      <c r="N12" s="316"/>
      <c r="O12" s="316"/>
      <c r="P12" s="316"/>
      <c r="Q12" s="316"/>
    </row>
    <row r="13" spans="2:17">
      <c r="B13" s="1678" t="s">
        <v>27</v>
      </c>
      <c r="C13" s="1679">
        <v>0.58699999999999997</v>
      </c>
      <c r="D13" s="1764">
        <v>6.1</v>
      </c>
      <c r="E13" s="1764">
        <v>31.3</v>
      </c>
      <c r="F13" s="1813">
        <v>37.4</v>
      </c>
      <c r="G13" s="1312"/>
      <c r="H13" s="1678" t="s">
        <v>28</v>
      </c>
      <c r="I13" s="1679">
        <v>0.3</v>
      </c>
      <c r="J13" s="1687">
        <v>0.2</v>
      </c>
      <c r="K13" s="1687">
        <v>0.9</v>
      </c>
      <c r="L13" s="1688">
        <v>1.1000000000000001</v>
      </c>
      <c r="M13" s="316"/>
      <c r="N13" s="316"/>
      <c r="O13" s="316"/>
      <c r="P13" s="316"/>
      <c r="Q13" s="316"/>
    </row>
    <row r="14" spans="2:17">
      <c r="B14" s="1678" t="s">
        <v>29</v>
      </c>
      <c r="C14" s="1679">
        <v>0.36609999999999998</v>
      </c>
      <c r="D14" s="1764">
        <v>12.3</v>
      </c>
      <c r="E14" s="1764">
        <v>0</v>
      </c>
      <c r="F14" s="1813">
        <v>12.3</v>
      </c>
      <c r="G14" s="1312"/>
      <c r="H14" s="1689" t="s">
        <v>30</v>
      </c>
      <c r="I14" s="2032"/>
      <c r="J14" s="2033">
        <v>30</v>
      </c>
      <c r="K14" s="2033">
        <v>79</v>
      </c>
      <c r="L14" s="1755">
        <v>110</v>
      </c>
      <c r="M14" s="316"/>
      <c r="N14" s="316"/>
      <c r="O14" s="316"/>
      <c r="P14" s="316"/>
      <c r="Q14" s="316"/>
    </row>
    <row r="15" spans="2:17" ht="13.5" thickBot="1">
      <c r="B15" s="1678" t="s">
        <v>31</v>
      </c>
      <c r="C15" s="1679">
        <v>0.36</v>
      </c>
      <c r="D15" s="1764">
        <v>4</v>
      </c>
      <c r="E15" s="1764">
        <v>4.2</v>
      </c>
      <c r="F15" s="1813">
        <v>8.1999999999999993</v>
      </c>
      <c r="G15" s="1599"/>
      <c r="H15" s="1819" t="s">
        <v>32</v>
      </c>
      <c r="I15" s="1820"/>
      <c r="J15" s="1821">
        <v>625</v>
      </c>
      <c r="K15" s="1821">
        <v>765</v>
      </c>
      <c r="L15" s="1822">
        <v>1390</v>
      </c>
      <c r="M15" s="316"/>
      <c r="N15" s="316"/>
      <c r="O15" s="316"/>
      <c r="P15" s="316"/>
      <c r="Q15" s="316"/>
    </row>
    <row r="16" spans="2:17">
      <c r="B16" s="1678" t="s">
        <v>33</v>
      </c>
      <c r="C16" s="1679">
        <v>0.51</v>
      </c>
      <c r="D16" s="1764">
        <v>28.8</v>
      </c>
      <c r="E16" s="1764">
        <v>50.1</v>
      </c>
      <c r="F16" s="1813">
        <v>78.900000000000006</v>
      </c>
      <c r="G16" s="1312"/>
      <c r="H16" s="316"/>
      <c r="I16" s="316"/>
      <c r="J16" s="316"/>
      <c r="K16" s="316"/>
      <c r="L16" s="316"/>
      <c r="M16" s="316"/>
      <c r="N16" s="316"/>
      <c r="O16" s="316"/>
      <c r="P16" s="316"/>
      <c r="Q16" s="316"/>
    </row>
    <row r="17" spans="2:17">
      <c r="B17" s="1678" t="s">
        <v>34</v>
      </c>
      <c r="C17" s="1679">
        <v>0.62</v>
      </c>
      <c r="D17" s="1764">
        <v>0.2</v>
      </c>
      <c r="E17" s="1764">
        <v>0.6</v>
      </c>
      <c r="F17" s="1813">
        <v>0.8</v>
      </c>
      <c r="G17" s="1312"/>
      <c r="H17" s="316"/>
      <c r="I17" s="316"/>
      <c r="J17" s="316"/>
      <c r="L17" s="316"/>
      <c r="M17" s="316"/>
      <c r="N17" s="316"/>
      <c r="O17" s="316"/>
      <c r="P17" s="316"/>
      <c r="Q17" s="316"/>
    </row>
    <row r="18" spans="2:17" ht="11.25" customHeight="1">
      <c r="B18" s="1678" t="s">
        <v>35</v>
      </c>
      <c r="C18" s="1679" t="s">
        <v>36</v>
      </c>
      <c r="D18" s="1764">
        <v>1.7</v>
      </c>
      <c r="E18" s="1764">
        <v>1.7</v>
      </c>
      <c r="F18" s="1813">
        <v>3.4</v>
      </c>
      <c r="G18" s="1312"/>
      <c r="H18" s="316"/>
      <c r="I18" s="316"/>
      <c r="J18" s="316"/>
      <c r="K18" s="316"/>
      <c r="L18" s="316"/>
      <c r="M18" s="316"/>
      <c r="N18" s="316"/>
      <c r="O18" s="316"/>
      <c r="P18" s="316"/>
      <c r="Q18" s="316"/>
    </row>
    <row r="19" spans="2:17" ht="13.5" thickBot="1">
      <c r="B19" s="1678" t="s">
        <v>37</v>
      </c>
      <c r="C19" s="1679" t="s">
        <v>38</v>
      </c>
      <c r="D19" s="1764">
        <v>14</v>
      </c>
      <c r="E19" s="1764">
        <v>10.1</v>
      </c>
      <c r="F19" s="1813">
        <v>24</v>
      </c>
      <c r="G19" s="1312"/>
      <c r="H19" s="1433"/>
      <c r="I19" s="316"/>
      <c r="J19" s="1433"/>
      <c r="K19" s="316"/>
      <c r="L19" s="316"/>
      <c r="M19" s="316"/>
      <c r="N19" s="316"/>
      <c r="O19" s="316"/>
      <c r="P19" s="316"/>
      <c r="Q19" s="316"/>
    </row>
    <row r="20" spans="2:17">
      <c r="B20" s="1678" t="s">
        <v>39</v>
      </c>
      <c r="C20" s="1679">
        <v>0.42499999999999999</v>
      </c>
      <c r="D20" s="1764">
        <v>3.9</v>
      </c>
      <c r="E20" s="1764">
        <v>0.5</v>
      </c>
      <c r="F20" s="1813">
        <v>4.3</v>
      </c>
      <c r="G20" s="1312"/>
      <c r="H20" s="1945" t="s">
        <v>40</v>
      </c>
      <c r="I20" s="1946"/>
      <c r="J20" s="1946"/>
      <c r="K20" s="1762"/>
      <c r="L20" s="316"/>
      <c r="M20" s="316"/>
      <c r="N20" s="316"/>
      <c r="O20" s="316"/>
      <c r="P20" s="316"/>
      <c r="Q20" s="316"/>
    </row>
    <row r="21" spans="2:17">
      <c r="B21" s="1678" t="s">
        <v>41</v>
      </c>
      <c r="C21" s="1679" t="s">
        <v>42</v>
      </c>
      <c r="D21" s="1814">
        <v>0.03</v>
      </c>
      <c r="E21" s="1764">
        <v>0</v>
      </c>
      <c r="F21" s="1815">
        <v>0.03</v>
      </c>
      <c r="G21" s="1312"/>
      <c r="H21" s="1760" t="s">
        <v>43</v>
      </c>
      <c r="I21" s="1761"/>
      <c r="J21" s="1761"/>
      <c r="K21" s="1757"/>
      <c r="L21" s="316"/>
      <c r="M21" s="316"/>
      <c r="N21" s="316"/>
      <c r="O21" s="316"/>
      <c r="P21" s="316"/>
      <c r="Q21" s="316"/>
    </row>
    <row r="22" spans="2:17">
      <c r="B22" s="1678" t="s">
        <v>44</v>
      </c>
      <c r="C22" s="1679">
        <v>0.42630000000000001</v>
      </c>
      <c r="D22" s="1764">
        <v>305.7</v>
      </c>
      <c r="E22" s="1764">
        <v>11.6</v>
      </c>
      <c r="F22" s="1813">
        <v>317.3</v>
      </c>
      <c r="G22" s="1312"/>
      <c r="H22" s="1758" t="s">
        <v>45</v>
      </c>
      <c r="I22" s="316"/>
      <c r="J22" s="1590"/>
      <c r="K22" s="1757"/>
      <c r="L22" s="316"/>
      <c r="M22" s="316"/>
      <c r="N22" s="316"/>
      <c r="O22" s="316"/>
      <c r="P22" s="316"/>
      <c r="Q22" s="316"/>
    </row>
    <row r="23" spans="2:17">
      <c r="B23" s="1678" t="s">
        <v>46</v>
      </c>
      <c r="C23" s="1679">
        <v>0.54820000000000002</v>
      </c>
      <c r="D23" s="1764">
        <v>5.4</v>
      </c>
      <c r="E23" s="1764">
        <v>7.9</v>
      </c>
      <c r="F23" s="1813">
        <v>13.3</v>
      </c>
      <c r="G23" s="1312"/>
      <c r="H23" s="1637"/>
      <c r="J23" s="316"/>
      <c r="K23" s="659"/>
      <c r="L23" s="316"/>
      <c r="M23" s="316"/>
      <c r="N23" s="316"/>
      <c r="O23" s="316"/>
      <c r="P23" s="316"/>
      <c r="Q23" s="316"/>
    </row>
    <row r="24" spans="2:17" ht="12.75" customHeight="1" thickBot="1">
      <c r="B24" s="1678" t="s">
        <v>47</v>
      </c>
      <c r="C24" s="1679">
        <v>0.39550000000000002</v>
      </c>
      <c r="D24" s="1764">
        <v>3.5</v>
      </c>
      <c r="E24" s="1764">
        <v>18.8</v>
      </c>
      <c r="F24" s="1813">
        <v>22.3</v>
      </c>
      <c r="G24" s="1312"/>
      <c r="H24" s="1639"/>
      <c r="I24" s="1640"/>
      <c r="J24" s="1640"/>
      <c r="K24" s="1759"/>
      <c r="L24" s="316"/>
      <c r="M24" s="316"/>
      <c r="N24" s="316"/>
      <c r="O24" s="316"/>
      <c r="P24" s="316"/>
      <c r="Q24" s="316"/>
    </row>
    <row r="25" spans="2:17">
      <c r="B25" s="1678" t="s">
        <v>48</v>
      </c>
      <c r="C25" s="1679">
        <v>0.51</v>
      </c>
      <c r="D25" s="1764">
        <v>9.1999999999999993</v>
      </c>
      <c r="E25" s="1764">
        <v>13.2</v>
      </c>
      <c r="F25" s="1813">
        <v>22.4</v>
      </c>
      <c r="G25" s="1312"/>
      <c r="H25" s="316"/>
      <c r="I25" s="316"/>
      <c r="J25" s="316"/>
      <c r="K25" s="316"/>
      <c r="L25" s="316"/>
      <c r="M25" s="316"/>
      <c r="N25" s="316"/>
      <c r="O25" s="316"/>
      <c r="P25" s="316"/>
      <c r="Q25" s="316"/>
    </row>
    <row r="26" spans="2:17">
      <c r="B26" s="1678" t="s">
        <v>49</v>
      </c>
      <c r="C26" s="1679">
        <v>0.43969999999999998</v>
      </c>
      <c r="D26" s="1764">
        <v>2.8</v>
      </c>
      <c r="E26" s="1764">
        <v>6.5</v>
      </c>
      <c r="F26" s="1813">
        <v>9.3000000000000007</v>
      </c>
      <c r="G26" s="1312"/>
      <c r="H26" s="316"/>
      <c r="I26" s="316"/>
      <c r="J26" s="316"/>
      <c r="K26" s="316"/>
      <c r="L26" s="316"/>
      <c r="M26" s="316"/>
      <c r="N26" s="316"/>
      <c r="O26" s="316"/>
      <c r="P26" s="316"/>
      <c r="Q26" s="316"/>
    </row>
    <row r="27" spans="2:17">
      <c r="B27" s="1678" t="s">
        <v>50</v>
      </c>
      <c r="C27" s="1679">
        <v>0.64</v>
      </c>
      <c r="D27" s="1764">
        <v>1.9</v>
      </c>
      <c r="E27" s="1764">
        <v>0.6</v>
      </c>
      <c r="F27" s="1813">
        <v>2.4</v>
      </c>
      <c r="G27" s="1312"/>
      <c r="H27" s="491"/>
      <c r="I27" s="316"/>
      <c r="J27" s="316"/>
      <c r="K27" s="316"/>
      <c r="L27" s="316"/>
      <c r="M27" s="316"/>
      <c r="N27" s="316"/>
      <c r="O27" s="316"/>
      <c r="P27" s="316"/>
      <c r="Q27" s="316"/>
    </row>
    <row r="28" spans="2:17">
      <c r="B28" s="1678" t="s">
        <v>51</v>
      </c>
      <c r="C28" s="1679">
        <v>0.27500000000000002</v>
      </c>
      <c r="D28" s="1764">
        <v>1.1000000000000001</v>
      </c>
      <c r="E28" s="1764">
        <v>2</v>
      </c>
      <c r="F28" s="1813">
        <v>3.1</v>
      </c>
      <c r="G28" s="1312"/>
      <c r="H28" s="316"/>
      <c r="I28" s="316"/>
      <c r="J28" s="316"/>
      <c r="K28" s="316"/>
      <c r="L28" s="316"/>
      <c r="M28" s="316"/>
      <c r="N28" s="316"/>
      <c r="O28" s="316"/>
      <c r="P28" s="316"/>
      <c r="Q28" s="316"/>
    </row>
    <row r="29" spans="2:17">
      <c r="B29" s="1678" t="s">
        <v>52</v>
      </c>
      <c r="C29" s="1679">
        <v>0.39100000000000001</v>
      </c>
      <c r="D29" s="1764">
        <v>1.3</v>
      </c>
      <c r="E29" s="1764">
        <v>1.9</v>
      </c>
      <c r="F29" s="1813">
        <v>3.2</v>
      </c>
      <c r="G29" s="316"/>
      <c r="H29" s="316"/>
      <c r="I29" s="316"/>
      <c r="J29" s="316"/>
      <c r="K29" s="316"/>
      <c r="L29" s="316"/>
      <c r="M29" s="316"/>
      <c r="N29" s="316"/>
      <c r="O29" s="316"/>
      <c r="P29" s="316"/>
      <c r="Q29" s="316"/>
    </row>
    <row r="30" spans="2:17">
      <c r="B30" s="1678" t="s">
        <v>53</v>
      </c>
      <c r="C30" s="1679">
        <v>0.49299999999999999</v>
      </c>
      <c r="D30" s="1764">
        <v>31.5</v>
      </c>
      <c r="E30" s="1764">
        <v>76.599999999999994</v>
      </c>
      <c r="F30" s="1813">
        <v>108.1</v>
      </c>
      <c r="G30" s="316"/>
      <c r="H30" s="316"/>
      <c r="I30" s="316"/>
      <c r="J30" s="316"/>
      <c r="K30" s="316"/>
      <c r="L30" s="316"/>
      <c r="M30" s="316"/>
      <c r="N30" s="316"/>
      <c r="O30" s="316"/>
      <c r="P30" s="316"/>
      <c r="Q30" s="316"/>
    </row>
    <row r="31" spans="2:17">
      <c r="B31" s="1678" t="s">
        <v>54</v>
      </c>
      <c r="C31" s="1679">
        <v>0.6</v>
      </c>
      <c r="D31" s="1764">
        <v>0.7</v>
      </c>
      <c r="E31" s="1764">
        <v>0.2</v>
      </c>
      <c r="F31" s="1813">
        <v>0.9</v>
      </c>
      <c r="G31" s="316"/>
      <c r="H31" s="316"/>
      <c r="I31" s="316"/>
      <c r="J31" s="316"/>
      <c r="K31" s="316"/>
      <c r="L31" s="316"/>
      <c r="M31" s="316"/>
      <c r="N31" s="316"/>
      <c r="O31" s="316"/>
      <c r="P31" s="316"/>
      <c r="Q31" s="316"/>
    </row>
    <row r="32" spans="2:17">
      <c r="B32" s="1678" t="s">
        <v>55</v>
      </c>
      <c r="C32" s="1679">
        <v>0.58350000000000002</v>
      </c>
      <c r="D32" s="1764">
        <v>0.9</v>
      </c>
      <c r="E32" s="1764">
        <v>4.3</v>
      </c>
      <c r="F32" s="1813">
        <v>5.2</v>
      </c>
      <c r="G32" s="316"/>
      <c r="H32" s="316"/>
      <c r="I32" s="316"/>
      <c r="J32" s="316"/>
      <c r="K32" s="316"/>
      <c r="L32" s="316"/>
      <c r="M32" s="316"/>
      <c r="N32" s="316"/>
      <c r="O32" s="316"/>
      <c r="P32" s="316"/>
      <c r="Q32" s="316"/>
    </row>
    <row r="33" spans="2:17">
      <c r="B33" s="1678" t="s">
        <v>56</v>
      </c>
      <c r="C33" s="1679">
        <v>0.59599999999999997</v>
      </c>
      <c r="D33" s="1764">
        <v>0.1</v>
      </c>
      <c r="E33" s="1764">
        <v>0.9</v>
      </c>
      <c r="F33" s="1813">
        <v>1</v>
      </c>
      <c r="G33" s="316"/>
      <c r="H33" s="316"/>
      <c r="I33" s="316"/>
      <c r="J33" s="316"/>
      <c r="K33" s="316"/>
      <c r="L33" s="316"/>
      <c r="M33" s="316"/>
      <c r="N33" s="316"/>
      <c r="O33" s="316"/>
      <c r="P33" s="316"/>
      <c r="Q33" s="316"/>
    </row>
    <row r="34" spans="2:17">
      <c r="B34" s="1678" t="s">
        <v>57</v>
      </c>
      <c r="C34" s="1679">
        <v>0.33279999999999998</v>
      </c>
      <c r="D34" s="1764">
        <v>28.9</v>
      </c>
      <c r="E34" s="1764">
        <v>0</v>
      </c>
      <c r="F34" s="1813">
        <v>28.9</v>
      </c>
      <c r="G34" s="316"/>
      <c r="H34" s="316"/>
      <c r="I34" s="316"/>
      <c r="J34" s="316"/>
      <c r="K34" s="316"/>
      <c r="L34" s="316"/>
      <c r="M34" s="316"/>
      <c r="N34" s="316"/>
      <c r="O34" s="316"/>
      <c r="P34" s="316"/>
      <c r="Q34" s="316"/>
    </row>
    <row r="35" spans="2:17">
      <c r="B35" s="1678" t="s">
        <v>58</v>
      </c>
      <c r="C35" s="1679">
        <v>0.3679</v>
      </c>
      <c r="D35" s="1764">
        <v>5.6</v>
      </c>
      <c r="E35" s="1764">
        <v>30.9</v>
      </c>
      <c r="F35" s="1813">
        <v>36.5</v>
      </c>
      <c r="G35" s="316"/>
      <c r="H35" s="316"/>
      <c r="I35" s="316"/>
      <c r="J35" s="316"/>
      <c r="K35" s="316"/>
      <c r="L35" s="316"/>
      <c r="M35" s="316"/>
      <c r="N35" s="316"/>
      <c r="O35" s="316"/>
      <c r="P35" s="316"/>
      <c r="Q35" s="316"/>
    </row>
    <row r="36" spans="2:17">
      <c r="B36" s="1678" t="s">
        <v>59</v>
      </c>
      <c r="C36" s="1679">
        <v>0.4017</v>
      </c>
      <c r="D36" s="1764">
        <v>7.2</v>
      </c>
      <c r="E36" s="1764">
        <v>4</v>
      </c>
      <c r="F36" s="1813">
        <v>11.2</v>
      </c>
      <c r="G36" s="316"/>
      <c r="H36" s="316"/>
      <c r="I36" s="316"/>
      <c r="J36" s="316"/>
      <c r="K36" s="316"/>
      <c r="L36" s="316"/>
      <c r="M36" s="316"/>
      <c r="N36" s="316"/>
      <c r="O36" s="316"/>
      <c r="P36" s="316"/>
      <c r="Q36" s="316"/>
    </row>
    <row r="37" spans="2:17">
      <c r="B37" s="1678" t="s">
        <v>60</v>
      </c>
      <c r="C37" s="1679">
        <v>0.17</v>
      </c>
      <c r="D37" s="1764">
        <v>1.1000000000000001</v>
      </c>
      <c r="E37" s="1764">
        <v>0.1</v>
      </c>
      <c r="F37" s="1813">
        <v>1.2</v>
      </c>
      <c r="G37" s="316"/>
      <c r="H37" s="316"/>
      <c r="I37" s="316"/>
      <c r="J37" s="316"/>
      <c r="K37" s="316"/>
      <c r="L37" s="316"/>
      <c r="M37" s="316"/>
      <c r="N37" s="316"/>
      <c r="O37" s="316"/>
      <c r="P37" s="316"/>
      <c r="Q37" s="316"/>
    </row>
    <row r="38" spans="2:17">
      <c r="B38" s="1678" t="s">
        <v>61</v>
      </c>
      <c r="C38" s="1679">
        <v>0.29249999999999998</v>
      </c>
      <c r="D38" s="1764">
        <v>2.4</v>
      </c>
      <c r="E38" s="1764">
        <v>1</v>
      </c>
      <c r="F38" s="1813">
        <v>3.4</v>
      </c>
      <c r="G38" s="316"/>
      <c r="H38" s="316"/>
      <c r="I38" s="316"/>
      <c r="J38" s="316"/>
      <c r="K38" s="316"/>
      <c r="L38" s="316"/>
      <c r="M38" s="316"/>
      <c r="N38" s="316"/>
      <c r="O38" s="316"/>
      <c r="P38" s="316"/>
      <c r="Q38" s="316"/>
    </row>
    <row r="39" spans="2:17">
      <c r="B39" s="1678" t="s">
        <v>62</v>
      </c>
      <c r="C39" s="1679">
        <v>0.56999999999999995</v>
      </c>
      <c r="D39" s="1764">
        <v>6.5</v>
      </c>
      <c r="E39" s="1764">
        <v>0</v>
      </c>
      <c r="F39" s="1813">
        <v>6.5</v>
      </c>
      <c r="G39" s="316"/>
      <c r="H39" s="316"/>
      <c r="I39" s="316"/>
      <c r="J39" s="316"/>
      <c r="K39" s="316"/>
      <c r="L39" s="316"/>
      <c r="M39" s="316"/>
      <c r="N39" s="316"/>
      <c r="O39" s="316"/>
      <c r="P39" s="316"/>
      <c r="Q39" s="316"/>
    </row>
    <row r="40" spans="2:17">
      <c r="B40" s="1678" t="s">
        <v>63</v>
      </c>
      <c r="C40" s="1679">
        <v>0.28029999999999999</v>
      </c>
      <c r="D40" s="1764">
        <v>0.3</v>
      </c>
      <c r="E40" s="1764">
        <v>0</v>
      </c>
      <c r="F40" s="1813">
        <v>0.3</v>
      </c>
      <c r="G40" s="316"/>
      <c r="H40" s="316"/>
      <c r="I40" s="316"/>
      <c r="J40" s="316"/>
      <c r="K40" s="316"/>
      <c r="L40" s="316"/>
      <c r="M40" s="316"/>
      <c r="N40" s="316"/>
      <c r="O40" s="316"/>
      <c r="P40" s="316"/>
      <c r="Q40" s="316"/>
    </row>
    <row r="41" spans="2:17">
      <c r="B41" s="1678" t="s">
        <v>64</v>
      </c>
      <c r="C41" s="1679">
        <v>0.41499999999999998</v>
      </c>
      <c r="D41" s="1764">
        <v>6.3</v>
      </c>
      <c r="E41" s="1764">
        <v>0.5</v>
      </c>
      <c r="F41" s="1813">
        <v>6.8</v>
      </c>
      <c r="G41" s="491"/>
      <c r="H41" s="316"/>
      <c r="I41" s="316"/>
      <c r="J41" s="491"/>
      <c r="K41" s="316"/>
      <c r="L41" s="316"/>
      <c r="M41" s="316"/>
      <c r="N41" s="316"/>
      <c r="O41" s="316"/>
      <c r="P41" s="316"/>
      <c r="Q41" s="316"/>
    </row>
    <row r="42" spans="2:17">
      <c r="B42" s="1678" t="s">
        <v>65</v>
      </c>
      <c r="C42" s="1679">
        <v>0.59099999999999997</v>
      </c>
      <c r="D42" s="1764">
        <v>0.3</v>
      </c>
      <c r="E42" s="1764">
        <v>0</v>
      </c>
      <c r="F42" s="1813">
        <v>0.3</v>
      </c>
      <c r="G42" s="316"/>
      <c r="H42" s="316"/>
      <c r="I42" s="316"/>
      <c r="J42" s="316"/>
      <c r="K42" s="316"/>
      <c r="L42" s="316"/>
      <c r="M42" s="316"/>
      <c r="N42" s="316"/>
      <c r="O42" s="316"/>
      <c r="P42" s="316"/>
      <c r="Q42" s="316"/>
    </row>
    <row r="43" spans="2:17">
      <c r="B43" s="1678" t="s">
        <v>66</v>
      </c>
      <c r="C43" s="1679">
        <v>0.30549999999999999</v>
      </c>
      <c r="D43" s="1764">
        <v>7.2</v>
      </c>
      <c r="E43" s="1764">
        <v>229.2</v>
      </c>
      <c r="F43" s="1813">
        <v>236.4</v>
      </c>
      <c r="G43" s="316"/>
      <c r="H43" s="316"/>
      <c r="I43" s="316"/>
      <c r="J43" s="316"/>
      <c r="K43" s="316"/>
      <c r="L43" s="316"/>
      <c r="M43" s="316"/>
      <c r="N43" s="316"/>
      <c r="O43" s="316"/>
      <c r="P43" s="316"/>
      <c r="Q43" s="316"/>
    </row>
    <row r="44" spans="2:17">
      <c r="B44" s="1678" t="s">
        <v>67</v>
      </c>
      <c r="C44" s="1679">
        <v>0.30549999999999999</v>
      </c>
      <c r="D44" s="1764">
        <v>8.3000000000000007</v>
      </c>
      <c r="E44" s="1764">
        <v>0</v>
      </c>
      <c r="F44" s="1813">
        <v>8.3000000000000007</v>
      </c>
      <c r="G44" s="491"/>
      <c r="H44" s="316"/>
      <c r="I44" s="316"/>
      <c r="J44" s="491"/>
      <c r="K44" s="316"/>
      <c r="L44" s="316"/>
      <c r="M44" s="316"/>
      <c r="N44" s="316"/>
      <c r="O44" s="316"/>
      <c r="P44" s="316"/>
      <c r="Q44" s="316"/>
    </row>
    <row r="45" spans="2:17">
      <c r="B45" s="1678" t="s">
        <v>68</v>
      </c>
      <c r="C45" s="1679">
        <v>0.5</v>
      </c>
      <c r="D45" s="1764">
        <v>0.1</v>
      </c>
      <c r="E45" s="1764">
        <v>0</v>
      </c>
      <c r="F45" s="1813">
        <v>0.2</v>
      </c>
      <c r="G45" s="316"/>
      <c r="H45" s="316"/>
      <c r="I45" s="316"/>
      <c r="J45" s="316"/>
      <c r="K45" s="316"/>
      <c r="L45" s="316"/>
      <c r="M45" s="316"/>
      <c r="N45" s="316"/>
      <c r="O45" s="316"/>
      <c r="P45" s="316"/>
    </row>
    <row r="46" spans="2:17">
      <c r="B46" s="1678" t="s">
        <v>69</v>
      </c>
      <c r="C46" s="1816" t="s">
        <v>70</v>
      </c>
      <c r="D46" s="1764">
        <v>6.5</v>
      </c>
      <c r="E46" s="1764">
        <v>19.100000000000001</v>
      </c>
      <c r="F46" s="1813">
        <v>25.5</v>
      </c>
      <c r="G46" s="316"/>
      <c r="H46" s="316"/>
      <c r="I46" s="316"/>
      <c r="J46" s="316"/>
      <c r="K46" s="316"/>
      <c r="L46" s="316"/>
      <c r="M46" s="316"/>
      <c r="N46" s="316"/>
      <c r="O46" s="316"/>
      <c r="P46" s="316"/>
    </row>
    <row r="47" spans="2:17">
      <c r="B47" s="1678" t="s">
        <v>71</v>
      </c>
      <c r="C47" s="1679">
        <v>0.63949999999999996</v>
      </c>
      <c r="D47" s="1764">
        <v>2.1</v>
      </c>
      <c r="E47" s="1764">
        <v>0</v>
      </c>
      <c r="F47" s="1813">
        <v>2.1</v>
      </c>
      <c r="G47" s="316"/>
      <c r="H47" s="316"/>
      <c r="I47" s="316"/>
      <c r="J47" s="316"/>
      <c r="K47" s="316"/>
      <c r="L47" s="316"/>
      <c r="M47" s="316"/>
      <c r="N47" s="316"/>
      <c r="O47" s="316"/>
      <c r="P47" s="316"/>
    </row>
    <row r="48" spans="2:17">
      <c r="B48" s="1678" t="s">
        <v>72</v>
      </c>
      <c r="C48" s="1679">
        <v>0.38440000000000002</v>
      </c>
      <c r="D48" s="1764">
        <v>0.3</v>
      </c>
      <c r="E48" s="1764">
        <v>0.4</v>
      </c>
      <c r="F48" s="1813">
        <v>0.7</v>
      </c>
      <c r="G48" s="316"/>
      <c r="H48" s="316"/>
      <c r="I48" s="316"/>
      <c r="J48" s="316"/>
      <c r="K48" s="316"/>
      <c r="L48" s="316"/>
      <c r="M48" s="316"/>
      <c r="N48" s="316"/>
      <c r="O48" s="316"/>
      <c r="P48" s="316"/>
    </row>
    <row r="49" spans="2:17">
      <c r="B49" s="1678" t="s">
        <v>73</v>
      </c>
      <c r="C49" s="1679">
        <v>0.66779999999999995</v>
      </c>
      <c r="D49" s="1764">
        <v>0.8</v>
      </c>
      <c r="E49" s="1764">
        <v>5.8</v>
      </c>
      <c r="F49" s="1813">
        <v>6.6</v>
      </c>
      <c r="G49" s="1482"/>
      <c r="H49" s="1341"/>
      <c r="I49" s="316"/>
      <c r="J49" s="1341"/>
      <c r="K49" s="316"/>
      <c r="L49" s="1341"/>
      <c r="M49" s="316"/>
      <c r="N49" s="316"/>
      <c r="O49" s="316"/>
      <c r="P49" s="316"/>
      <c r="Q49" s="316"/>
    </row>
    <row r="50" spans="2:17">
      <c r="B50" s="1678" t="s">
        <v>74</v>
      </c>
      <c r="C50" s="1679">
        <v>0.41499999999999998</v>
      </c>
      <c r="D50" s="1764">
        <v>6</v>
      </c>
      <c r="E50" s="1764">
        <v>0</v>
      </c>
      <c r="F50" s="1813">
        <v>6</v>
      </c>
      <c r="G50" s="1482"/>
      <c r="H50" s="1341"/>
      <c r="I50" s="316"/>
      <c r="J50" s="1341"/>
      <c r="K50" s="316"/>
      <c r="L50" s="1341"/>
      <c r="M50" s="316"/>
      <c r="N50" s="316"/>
      <c r="O50" s="316"/>
      <c r="P50" s="316"/>
      <c r="Q50" s="1490"/>
    </row>
    <row r="51" spans="2:17">
      <c r="B51" s="666" t="s">
        <v>75</v>
      </c>
      <c r="C51" s="1679">
        <v>0.53200000000000003</v>
      </c>
      <c r="D51">
        <v>13</v>
      </c>
      <c r="E51">
        <v>42.1</v>
      </c>
      <c r="F51" s="659">
        <v>55</v>
      </c>
      <c r="G51" s="1482"/>
      <c r="H51" s="1341"/>
      <c r="I51" s="316"/>
      <c r="J51" s="1341"/>
      <c r="K51" s="316"/>
      <c r="L51" s="1341"/>
      <c r="M51" s="316"/>
      <c r="N51" s="316"/>
      <c r="O51" s="316"/>
      <c r="P51" s="316"/>
      <c r="Q51" s="1490"/>
    </row>
    <row r="52" spans="2:17">
      <c r="B52" s="1678" t="s">
        <v>76</v>
      </c>
      <c r="C52" s="1679">
        <v>0.35010000000000002</v>
      </c>
      <c r="D52" s="1764">
        <v>17.3</v>
      </c>
      <c r="E52" s="1764">
        <v>28.3</v>
      </c>
      <c r="F52" s="1813">
        <v>45.7</v>
      </c>
      <c r="G52" s="1482"/>
      <c r="H52" s="1341"/>
      <c r="I52" s="316"/>
      <c r="J52" s="1341"/>
      <c r="K52" s="316"/>
      <c r="L52" s="1341"/>
      <c r="M52" s="316"/>
      <c r="N52" s="316"/>
      <c r="O52" s="316"/>
      <c r="P52" s="316"/>
      <c r="Q52" s="1490"/>
    </row>
    <row r="53" spans="2:17" ht="13.5" thickBot="1">
      <c r="B53" s="1682" t="s">
        <v>77</v>
      </c>
      <c r="C53" s="1683"/>
      <c r="D53" s="1817">
        <v>595</v>
      </c>
      <c r="E53" s="1817">
        <v>686</v>
      </c>
      <c r="F53" s="1818">
        <v>1281</v>
      </c>
      <c r="G53" s="1482"/>
      <c r="I53" s="316"/>
      <c r="J53" s="1341"/>
      <c r="K53" s="316"/>
      <c r="L53" s="1341"/>
      <c r="M53" s="316"/>
      <c r="N53" s="316"/>
      <c r="O53" s="316"/>
      <c r="P53" s="316"/>
      <c r="Q53" s="1341"/>
    </row>
    <row r="54" spans="2:17">
      <c r="B54" s="1770"/>
      <c r="C54" s="316"/>
      <c r="D54" s="316"/>
      <c r="E54" s="316"/>
      <c r="F54" s="316"/>
      <c r="G54" s="1484"/>
      <c r="H54" s="1482"/>
      <c r="I54" s="1488"/>
      <c r="J54" s="316"/>
      <c r="K54" s="316"/>
      <c r="L54" s="316"/>
      <c r="M54" s="316"/>
      <c r="N54" s="316"/>
      <c r="O54" s="316"/>
      <c r="P54" s="316"/>
      <c r="Q54" s="1341"/>
    </row>
    <row r="55" spans="2:17">
      <c r="B55" s="1829" t="s">
        <v>78</v>
      </c>
      <c r="C55" s="1483"/>
      <c r="D55" s="1484"/>
      <c r="E55" s="1484"/>
      <c r="F55" s="1484"/>
      <c r="G55" s="1484"/>
      <c r="H55" s="1485"/>
      <c r="I55" s="1488"/>
      <c r="J55" s="316"/>
      <c r="K55" s="316"/>
      <c r="L55" s="316"/>
      <c r="M55" s="316"/>
      <c r="N55" s="316"/>
      <c r="O55" s="1833"/>
      <c r="P55" s="1833"/>
      <c r="Q55" s="1341"/>
    </row>
    <row r="56" spans="2:17">
      <c r="B56" s="1481"/>
      <c r="C56" s="1483"/>
      <c r="D56" s="1484"/>
      <c r="E56" s="1484"/>
      <c r="F56" s="1484"/>
      <c r="G56" s="1484"/>
      <c r="H56" s="1341"/>
      <c r="I56" s="1486"/>
      <c r="J56" s="316"/>
      <c r="K56" s="316"/>
      <c r="L56" s="316"/>
      <c r="M56" s="316"/>
      <c r="N56" s="316"/>
      <c r="O56" s="1834"/>
      <c r="P56" s="1833"/>
      <c r="Q56" s="1341"/>
    </row>
    <row r="57" spans="2:17" ht="13.5" thickBot="1">
      <c r="B57" s="1947"/>
      <c r="C57" s="1947"/>
      <c r="D57" s="1947"/>
      <c r="E57" s="1947"/>
      <c r="F57" s="1947"/>
      <c r="G57" s="316"/>
      <c r="H57" s="1486"/>
      <c r="I57" s="1485"/>
      <c r="J57" s="316"/>
      <c r="K57" s="316"/>
      <c r="L57" s="316"/>
      <c r="M57" s="316"/>
      <c r="N57" s="316"/>
      <c r="O57" s="1834"/>
      <c r="P57" s="1833"/>
      <c r="Q57" s="1341"/>
    </row>
    <row r="58" spans="2:17" ht="13.5" thickBot="1">
      <c r="B58" s="1937" t="s">
        <v>79</v>
      </c>
      <c r="C58" s="1938"/>
      <c r="D58" s="1938"/>
      <c r="E58" s="1938"/>
      <c r="F58" s="1938"/>
      <c r="G58" s="1939"/>
      <c r="H58" s="316"/>
      <c r="I58" s="1751" t="s">
        <v>80</v>
      </c>
      <c r="J58" s="1752"/>
      <c r="K58" s="1752"/>
      <c r="L58" s="1752"/>
      <c r="M58" s="1752"/>
      <c r="N58" s="1753"/>
      <c r="O58" s="1834"/>
      <c r="P58" s="1833"/>
      <c r="Q58" s="1341"/>
    </row>
    <row r="59" spans="2:17" ht="30" customHeight="1">
      <c r="B59" s="1778" t="s">
        <v>81</v>
      </c>
      <c r="C59" s="1553"/>
      <c r="D59" s="1553"/>
      <c r="E59" s="1553" t="s">
        <v>82</v>
      </c>
      <c r="F59" s="1553"/>
      <c r="G59" s="1754"/>
      <c r="H59" s="316"/>
      <c r="I59" s="1783" t="s">
        <v>83</v>
      </c>
      <c r="J59" s="1650" t="s">
        <v>84</v>
      </c>
      <c r="K59" s="1782" t="s">
        <v>85</v>
      </c>
      <c r="L59" s="1782" t="s">
        <v>86</v>
      </c>
      <c r="M59" s="1782" t="s">
        <v>11</v>
      </c>
      <c r="N59" s="1784" t="s">
        <v>12</v>
      </c>
      <c r="O59" s="1834"/>
      <c r="P59" s="1833"/>
      <c r="Q59" s="1303"/>
    </row>
    <row r="60" spans="2:17" ht="22.5" customHeight="1" thickBot="1">
      <c r="B60" s="1779" t="s">
        <v>83</v>
      </c>
      <c r="C60" s="1780" t="s">
        <v>87</v>
      </c>
      <c r="D60" s="1780" t="s">
        <v>85</v>
      </c>
      <c r="E60" s="1780" t="s">
        <v>86</v>
      </c>
      <c r="F60" s="1780" t="s">
        <v>11</v>
      </c>
      <c r="G60" s="1781" t="s">
        <v>12</v>
      </c>
      <c r="H60" s="316"/>
      <c r="I60" s="1835" t="s">
        <v>98</v>
      </c>
      <c r="J60" s="1831"/>
      <c r="K60" s="1830">
        <v>0.27500000000000002</v>
      </c>
      <c r="L60" s="1530">
        <v>9.6</v>
      </c>
      <c r="M60" s="1530">
        <v>0.1</v>
      </c>
      <c r="N60" s="1836">
        <v>9.8000000000000007</v>
      </c>
      <c r="O60" s="316"/>
      <c r="P60" s="316"/>
      <c r="Q60" s="1303"/>
    </row>
    <row r="61" spans="2:17" ht="17.25">
      <c r="B61" s="1824" t="s">
        <v>154</v>
      </c>
      <c r="C61" s="1702" t="s">
        <v>91</v>
      </c>
      <c r="D61" s="1703">
        <v>7.2700000000000001E-2</v>
      </c>
      <c r="E61" s="1293">
        <v>0</v>
      </c>
      <c r="F61" s="1294">
        <v>0</v>
      </c>
      <c r="G61" s="1295">
        <v>0</v>
      </c>
      <c r="H61" s="1482"/>
      <c r="I61" s="1835" t="s">
        <v>100</v>
      </c>
      <c r="J61" s="1831"/>
      <c r="K61" s="1830">
        <v>0.46</v>
      </c>
      <c r="L61" s="1530">
        <v>21.9</v>
      </c>
      <c r="M61" s="1530">
        <v>2.8</v>
      </c>
      <c r="N61" s="1836">
        <v>24.7</v>
      </c>
      <c r="O61" s="1485"/>
      <c r="P61" s="705"/>
      <c r="Q61" s="316"/>
    </row>
    <row r="62" spans="2:17" ht="17.25">
      <c r="B62" s="1824" t="s">
        <v>155</v>
      </c>
      <c r="C62" s="1702" t="s">
        <v>94</v>
      </c>
      <c r="D62" s="1703">
        <v>0.2021</v>
      </c>
      <c r="E62" s="1293">
        <v>0</v>
      </c>
      <c r="F62" s="1294">
        <v>0</v>
      </c>
      <c r="G62" s="1295">
        <v>0</v>
      </c>
      <c r="H62" s="1485"/>
      <c r="I62" s="1835" t="s">
        <v>102</v>
      </c>
      <c r="J62" s="1831"/>
      <c r="K62" s="1830">
        <v>0.12</v>
      </c>
      <c r="L62" s="1530">
        <v>0.3</v>
      </c>
      <c r="M62" s="1530">
        <v>0</v>
      </c>
      <c r="N62" s="1836">
        <v>0.3</v>
      </c>
      <c r="O62" s="1482"/>
      <c r="P62" s="705"/>
      <c r="Q62" s="316"/>
    </row>
    <row r="63" spans="2:17" ht="15">
      <c r="B63" s="1825" t="s">
        <v>96</v>
      </c>
      <c r="C63" s="2034" t="s">
        <v>97</v>
      </c>
      <c r="D63" s="2035">
        <v>0.12</v>
      </c>
      <c r="E63" s="2036">
        <v>23.9</v>
      </c>
      <c r="F63" s="2036">
        <v>0</v>
      </c>
      <c r="G63" s="2037">
        <v>23.9</v>
      </c>
      <c r="H63" s="1482"/>
      <c r="I63" s="1835" t="s">
        <v>104</v>
      </c>
      <c r="J63" s="1831"/>
      <c r="K63" s="1830">
        <v>0.25</v>
      </c>
      <c r="L63" s="1530">
        <v>9.8000000000000007</v>
      </c>
      <c r="M63" s="1530">
        <v>0.2</v>
      </c>
      <c r="N63" s="1836">
        <v>10</v>
      </c>
      <c r="O63" s="316"/>
      <c r="P63" s="316"/>
      <c r="Q63" s="1303"/>
    </row>
    <row r="64" spans="2:17" ht="15">
      <c r="B64" s="1826" t="s">
        <v>99</v>
      </c>
      <c r="C64" s="1702" t="s">
        <v>97</v>
      </c>
      <c r="D64" s="1703">
        <v>0.12</v>
      </c>
      <c r="E64" s="1300">
        <v>10.3</v>
      </c>
      <c r="F64" s="1300">
        <v>0</v>
      </c>
      <c r="G64" s="1301">
        <v>10.3</v>
      </c>
      <c r="H64" s="1485"/>
      <c r="I64" s="1835" t="s">
        <v>106</v>
      </c>
      <c r="J64" s="1831"/>
      <c r="K64" s="1830">
        <v>0.5</v>
      </c>
      <c r="L64" s="1530">
        <v>12.4</v>
      </c>
      <c r="M64" s="1530">
        <v>0.1</v>
      </c>
      <c r="N64" s="1836">
        <v>12.5</v>
      </c>
      <c r="O64" s="316"/>
      <c r="P64" s="316"/>
      <c r="Q64" s="1303"/>
    </row>
    <row r="65" spans="2:17" ht="15">
      <c r="B65" s="1826" t="s">
        <v>101</v>
      </c>
      <c r="C65" s="1702" t="s">
        <v>97</v>
      </c>
      <c r="D65" s="1703">
        <v>0.12</v>
      </c>
      <c r="E65" s="1300">
        <v>7.4</v>
      </c>
      <c r="F65" s="1300">
        <v>0</v>
      </c>
      <c r="G65" s="1301">
        <v>7.4</v>
      </c>
      <c r="H65" s="1482"/>
      <c r="I65" s="1835" t="s">
        <v>156</v>
      </c>
      <c r="J65" s="1831"/>
      <c r="K65" s="1530" t="s">
        <v>89</v>
      </c>
      <c r="L65" s="1530">
        <v>30.9</v>
      </c>
      <c r="M65" s="1530">
        <v>270.7</v>
      </c>
      <c r="N65" s="1836">
        <v>301.60000000000002</v>
      </c>
      <c r="O65" s="1485"/>
      <c r="P65" s="705"/>
      <c r="Q65" s="316"/>
    </row>
    <row r="66" spans="2:17" ht="15">
      <c r="B66" s="1826" t="s">
        <v>157</v>
      </c>
      <c r="C66" s="1702" t="s">
        <v>97</v>
      </c>
      <c r="D66" s="1703">
        <v>0.12</v>
      </c>
      <c r="E66" s="1300">
        <v>0</v>
      </c>
      <c r="F66" s="1300">
        <v>0</v>
      </c>
      <c r="G66" s="1301">
        <v>0</v>
      </c>
      <c r="H66" s="1485"/>
      <c r="I66" s="1835" t="s">
        <v>110</v>
      </c>
      <c r="J66" s="1831"/>
      <c r="K66" s="1530" t="s">
        <v>89</v>
      </c>
      <c r="L66" s="1530">
        <v>0.3</v>
      </c>
      <c r="M66" s="1530">
        <v>236.4</v>
      </c>
      <c r="N66" s="1836">
        <v>236.6</v>
      </c>
      <c r="O66" s="1482"/>
      <c r="P66" s="705"/>
      <c r="Q66" s="316"/>
    </row>
    <row r="67" spans="2:17" ht="15">
      <c r="B67" s="1826" t="s">
        <v>103</v>
      </c>
      <c r="C67" s="1702" t="s">
        <v>97</v>
      </c>
      <c r="D67" s="1703">
        <v>0.12</v>
      </c>
      <c r="E67" s="1300">
        <v>3.4</v>
      </c>
      <c r="F67" s="1300">
        <v>0</v>
      </c>
      <c r="G67" s="1301">
        <v>3.4</v>
      </c>
      <c r="H67" s="1482"/>
      <c r="I67" s="1835" t="s">
        <v>112</v>
      </c>
      <c r="J67" s="1831"/>
      <c r="K67" s="1530" t="s">
        <v>89</v>
      </c>
      <c r="L67" s="1530">
        <v>30.6</v>
      </c>
      <c r="M67" s="1530">
        <v>34.299999999999997</v>
      </c>
      <c r="N67" s="1836">
        <v>64.900000000000006</v>
      </c>
      <c r="O67" s="316"/>
      <c r="P67" s="316"/>
      <c r="Q67" s="1303"/>
    </row>
    <row r="68" spans="2:17" ht="15">
      <c r="B68" s="1826" t="s">
        <v>105</v>
      </c>
      <c r="C68" s="1702" t="s">
        <v>97</v>
      </c>
      <c r="D68" s="1703">
        <v>0.12</v>
      </c>
      <c r="E68" s="1300">
        <v>2.9</v>
      </c>
      <c r="F68" s="1300">
        <v>0</v>
      </c>
      <c r="G68" s="1301">
        <v>2.9</v>
      </c>
      <c r="H68" s="1485"/>
      <c r="I68" s="1835" t="s">
        <v>117</v>
      </c>
      <c r="J68" s="1831"/>
      <c r="K68" s="1830">
        <v>0.215</v>
      </c>
      <c r="L68" s="1530">
        <v>13.1</v>
      </c>
      <c r="M68" s="1530">
        <v>0.3</v>
      </c>
      <c r="N68" s="1836">
        <v>13.4</v>
      </c>
      <c r="O68" s="316"/>
      <c r="P68" s="316"/>
      <c r="Q68" s="1303"/>
    </row>
    <row r="69" spans="2:17" ht="15">
      <c r="B69" s="1825" t="s">
        <v>107</v>
      </c>
      <c r="C69" s="2034" t="s">
        <v>97</v>
      </c>
      <c r="D69" s="2035">
        <v>0.22159999999999999</v>
      </c>
      <c r="E69" s="2036">
        <v>69.099999999999994</v>
      </c>
      <c r="F69" s="2036">
        <v>0</v>
      </c>
      <c r="G69" s="2037">
        <v>69.099999999999994</v>
      </c>
      <c r="H69" s="1482"/>
      <c r="I69" s="1835" t="s">
        <v>119</v>
      </c>
      <c r="J69" s="1831"/>
      <c r="K69" s="1830">
        <v>0.25</v>
      </c>
      <c r="L69" s="1530">
        <v>7</v>
      </c>
      <c r="M69" s="1530">
        <v>0.3</v>
      </c>
      <c r="N69" s="1836">
        <v>7.2</v>
      </c>
      <c r="O69" s="1485"/>
      <c r="P69" s="705"/>
      <c r="Q69" s="316"/>
    </row>
    <row r="70" spans="2:17" ht="15">
      <c r="B70" s="1826" t="s">
        <v>109</v>
      </c>
      <c r="C70" s="1702" t="s">
        <v>97</v>
      </c>
      <c r="D70" s="1703">
        <v>0.22159999999999999</v>
      </c>
      <c r="E70" s="1300">
        <v>15.5</v>
      </c>
      <c r="F70" s="1300">
        <v>0</v>
      </c>
      <c r="G70" s="1301">
        <v>15.5</v>
      </c>
      <c r="H70" s="1485"/>
      <c r="I70" s="1835" t="s">
        <v>121</v>
      </c>
      <c r="J70" s="1831"/>
      <c r="K70" s="1830">
        <v>0.25</v>
      </c>
      <c r="L70" s="1530">
        <v>19.2</v>
      </c>
      <c r="M70" s="1530">
        <v>2.6</v>
      </c>
      <c r="N70" s="1836">
        <v>21.8</v>
      </c>
      <c r="O70" s="1482"/>
      <c r="P70" s="705"/>
      <c r="Q70" s="316"/>
    </row>
    <row r="71" spans="2:17" ht="15">
      <c r="B71" s="1826" t="s">
        <v>111</v>
      </c>
      <c r="C71" s="1702" t="s">
        <v>97</v>
      </c>
      <c r="D71" s="1703">
        <v>0.22159999999999999</v>
      </c>
      <c r="E71" s="1300">
        <v>30.5</v>
      </c>
      <c r="F71" s="1300">
        <v>0</v>
      </c>
      <c r="G71" s="1301">
        <v>30.5</v>
      </c>
      <c r="H71" s="1482"/>
      <c r="I71" s="1835" t="s">
        <v>123</v>
      </c>
      <c r="J71" s="1832" t="s">
        <v>115</v>
      </c>
      <c r="K71" s="1830">
        <v>1</v>
      </c>
      <c r="L71" s="1530">
        <v>0.3</v>
      </c>
      <c r="M71" s="1530">
        <v>0</v>
      </c>
      <c r="N71" s="1836">
        <v>0.3</v>
      </c>
      <c r="O71" s="316"/>
      <c r="P71" s="316"/>
      <c r="Q71" s="1303"/>
    </row>
    <row r="72" spans="2:17" ht="15">
      <c r="B72" s="1826" t="s">
        <v>113</v>
      </c>
      <c r="C72" s="1702" t="s">
        <v>97</v>
      </c>
      <c r="D72" s="1703">
        <v>0.22159999999999999</v>
      </c>
      <c r="E72" s="1300">
        <v>6.2</v>
      </c>
      <c r="F72" s="1300">
        <v>0</v>
      </c>
      <c r="G72" s="1301">
        <v>6.2</v>
      </c>
      <c r="H72" s="1485"/>
      <c r="I72" s="1840" t="s">
        <v>126</v>
      </c>
      <c r="J72" s="1841"/>
      <c r="K72" s="1842">
        <v>0.36890000000000001</v>
      </c>
      <c r="L72" s="1843">
        <v>22</v>
      </c>
      <c r="M72" s="1843">
        <v>0.6</v>
      </c>
      <c r="N72" s="1844">
        <v>22.6</v>
      </c>
      <c r="O72" s="316"/>
      <c r="P72" s="316"/>
      <c r="Q72" s="1303"/>
    </row>
    <row r="73" spans="2:17" ht="15.75" thickBot="1">
      <c r="B73" s="1826" t="s">
        <v>116</v>
      </c>
      <c r="C73" s="1702" t="s">
        <v>97</v>
      </c>
      <c r="D73" s="1703">
        <v>0.22159999999999999</v>
      </c>
      <c r="E73" s="1300">
        <v>16.5</v>
      </c>
      <c r="F73" s="1300">
        <v>0</v>
      </c>
      <c r="G73" s="1301">
        <v>16.5</v>
      </c>
      <c r="H73" s="1482"/>
      <c r="I73" s="1839" t="s">
        <v>158</v>
      </c>
      <c r="J73" s="1838"/>
      <c r="K73" s="1837"/>
      <c r="L73" s="1850">
        <v>146.6</v>
      </c>
      <c r="M73" s="1850">
        <v>277.7</v>
      </c>
      <c r="N73" s="1851">
        <v>425</v>
      </c>
      <c r="O73" s="316"/>
      <c r="P73" s="705"/>
      <c r="Q73" s="316"/>
    </row>
    <row r="74" spans="2:17" ht="15">
      <c r="B74" s="1826" t="s">
        <v>118</v>
      </c>
      <c r="C74" s="1702" t="s">
        <v>97</v>
      </c>
      <c r="D74" s="1703">
        <v>0.22159999999999999</v>
      </c>
      <c r="E74" s="1300">
        <v>0.2</v>
      </c>
      <c r="F74" s="1300">
        <v>0</v>
      </c>
      <c r="G74" s="1301">
        <v>0.2</v>
      </c>
      <c r="H74" s="1485"/>
      <c r="I74" s="316"/>
      <c r="J74" s="316"/>
      <c r="K74" s="316"/>
      <c r="L74" s="316"/>
      <c r="M74" s="316"/>
      <c r="N74" s="316"/>
      <c r="O74" s="316"/>
      <c r="P74" s="705"/>
      <c r="Q74" s="316"/>
    </row>
    <row r="75" spans="2:17" ht="15">
      <c r="B75" s="1824" t="s">
        <v>120</v>
      </c>
      <c r="C75" s="1708" t="s">
        <v>97</v>
      </c>
      <c r="D75" s="1709">
        <v>0.1333</v>
      </c>
      <c r="E75" s="1303">
        <v>7.2</v>
      </c>
      <c r="F75" s="1303">
        <v>0</v>
      </c>
      <c r="G75" s="1295">
        <v>7.2</v>
      </c>
      <c r="H75" s="1482"/>
      <c r="I75" s="316"/>
      <c r="J75" s="316"/>
      <c r="K75" s="316"/>
      <c r="L75" s="316"/>
      <c r="M75" s="316"/>
      <c r="N75" s="316"/>
      <c r="O75" s="316"/>
      <c r="P75" s="316"/>
      <c r="Q75" s="1303"/>
    </row>
    <row r="76" spans="2:17" ht="13.5" customHeight="1">
      <c r="B76" s="1824" t="s">
        <v>122</v>
      </c>
      <c r="C76" s="1708" t="s">
        <v>125</v>
      </c>
      <c r="D76" s="1709">
        <v>0.5</v>
      </c>
      <c r="E76" s="1303">
        <v>1.9</v>
      </c>
      <c r="F76" s="1303">
        <v>0.4</v>
      </c>
      <c r="G76" s="1295">
        <v>2.2999999999999998</v>
      </c>
      <c r="H76" s="1485"/>
      <c r="I76" s="316"/>
      <c r="J76" s="1527"/>
      <c r="K76" s="316"/>
      <c r="L76" s="316"/>
      <c r="M76" s="1527"/>
      <c r="N76" s="316"/>
      <c r="O76" s="316"/>
      <c r="P76" s="316"/>
      <c r="Q76" s="1303"/>
    </row>
    <row r="77" spans="2:17" ht="15">
      <c r="B77" s="1824" t="s">
        <v>124</v>
      </c>
      <c r="C77" s="1708" t="s">
        <v>125</v>
      </c>
      <c r="D77" s="1709">
        <v>0.3</v>
      </c>
      <c r="E77" s="1303">
        <v>17.600000000000001</v>
      </c>
      <c r="F77" s="1303">
        <v>3.6</v>
      </c>
      <c r="G77" s="1295">
        <v>21.2</v>
      </c>
      <c r="H77" s="1482"/>
      <c r="I77" s="316"/>
      <c r="J77" s="1303"/>
      <c r="K77" s="316"/>
      <c r="L77" s="316"/>
      <c r="M77" s="1303"/>
      <c r="N77" s="316"/>
      <c r="O77" s="1485"/>
      <c r="P77" s="705"/>
      <c r="Q77" s="316"/>
    </row>
    <row r="78" spans="2:17" ht="13.5" customHeight="1">
      <c r="B78" s="1824" t="s">
        <v>127</v>
      </c>
      <c r="C78" s="1708" t="s">
        <v>130</v>
      </c>
      <c r="D78" s="1709">
        <v>1</v>
      </c>
      <c r="E78" s="1303">
        <v>0.2</v>
      </c>
      <c r="F78" s="1303">
        <v>0</v>
      </c>
      <c r="G78" s="1295">
        <v>0.2</v>
      </c>
      <c r="H78" s="1485"/>
      <c r="I78" s="316"/>
      <c r="J78" s="1527"/>
      <c r="K78" s="316"/>
      <c r="L78" s="316"/>
      <c r="M78" s="1527"/>
      <c r="N78" s="316"/>
      <c r="O78" s="1482"/>
      <c r="P78" s="705"/>
      <c r="Q78" s="316"/>
    </row>
    <row r="79" spans="2:17" ht="13.5" customHeight="1">
      <c r="B79" s="1824" t="s">
        <v>129</v>
      </c>
      <c r="C79" s="1708" t="s">
        <v>130</v>
      </c>
      <c r="D79" s="1710">
        <v>0.2989</v>
      </c>
      <c r="E79" s="1303">
        <v>10.1</v>
      </c>
      <c r="F79" s="1303">
        <v>0</v>
      </c>
      <c r="G79" s="1295">
        <v>10.1</v>
      </c>
      <c r="H79" s="1482"/>
      <c r="I79" s="705"/>
      <c r="J79" s="316"/>
      <c r="K79" s="1633"/>
      <c r="L79" s="316"/>
      <c r="M79" s="316"/>
      <c r="N79" s="316"/>
      <c r="O79" s="316"/>
      <c r="P79" s="316"/>
      <c r="Q79" s="1303"/>
    </row>
    <row r="80" spans="2:17" ht="15">
      <c r="B80" s="1824" t="s">
        <v>132</v>
      </c>
      <c r="C80" s="1708" t="s">
        <v>135</v>
      </c>
      <c r="D80" s="1709">
        <v>0.09</v>
      </c>
      <c r="E80" s="1303">
        <v>11.6</v>
      </c>
      <c r="F80" s="1303">
        <v>0</v>
      </c>
      <c r="G80" s="1295">
        <v>11.6</v>
      </c>
      <c r="H80" s="1485"/>
      <c r="I80" s="705"/>
      <c r="J80" s="316"/>
      <c r="K80" s="1633"/>
      <c r="L80" s="316"/>
      <c r="M80" s="316"/>
      <c r="N80" s="316"/>
      <c r="O80" s="316"/>
      <c r="P80" s="316"/>
      <c r="Q80" s="1303"/>
    </row>
    <row r="81" spans="1:17" ht="15">
      <c r="B81" s="1824" t="s">
        <v>134</v>
      </c>
      <c r="C81" s="1708" t="s">
        <v>135</v>
      </c>
      <c r="D81" s="1709">
        <v>0.05</v>
      </c>
      <c r="E81" s="1303">
        <v>2.2999999999999998</v>
      </c>
      <c r="F81" s="1303">
        <v>0</v>
      </c>
      <c r="G81" s="1295">
        <v>2.2999999999999998</v>
      </c>
      <c r="H81" s="1482"/>
      <c r="I81" s="705"/>
      <c r="J81" s="316"/>
      <c r="K81" s="1527"/>
      <c r="L81" s="316"/>
      <c r="M81" s="316"/>
      <c r="N81" s="316"/>
      <c r="O81" s="1485"/>
      <c r="P81" s="705"/>
      <c r="Q81" s="316"/>
    </row>
    <row r="82" spans="1:17" ht="15">
      <c r="B82" s="1824" t="s">
        <v>137</v>
      </c>
      <c r="C82" s="1708" t="s">
        <v>135</v>
      </c>
      <c r="D82" s="1709">
        <v>9.4899999999999998E-2</v>
      </c>
      <c r="E82" s="1303">
        <v>1.7</v>
      </c>
      <c r="F82" s="1303">
        <v>0</v>
      </c>
      <c r="G82" s="1295">
        <v>1.7</v>
      </c>
      <c r="H82" s="1485"/>
      <c r="I82" s="316"/>
      <c r="J82" s="316"/>
      <c r="K82" s="1303"/>
      <c r="L82" s="316"/>
      <c r="M82" s="316"/>
      <c r="N82" s="316"/>
      <c r="O82" s="1482"/>
      <c r="P82" s="705"/>
      <c r="Q82" s="316"/>
    </row>
    <row r="83" spans="1:17" ht="15">
      <c r="B83" s="1824" t="s">
        <v>138</v>
      </c>
      <c r="C83" s="1708" t="s">
        <v>140</v>
      </c>
      <c r="D83" s="1709">
        <v>0.45900000000000002</v>
      </c>
      <c r="E83" s="1303">
        <v>13.8</v>
      </c>
      <c r="F83" s="1303">
        <v>0</v>
      </c>
      <c r="G83" s="1295">
        <v>13.8</v>
      </c>
      <c r="H83" s="1482"/>
      <c r="I83" s="316"/>
      <c r="J83" s="316"/>
      <c r="K83" s="1303"/>
      <c r="L83" s="316"/>
      <c r="M83" s="316"/>
      <c r="N83" s="316"/>
      <c r="O83" s="316"/>
      <c r="P83" s="316"/>
      <c r="Q83" s="1303"/>
    </row>
    <row r="84" spans="1:17" ht="15">
      <c r="B84" s="1824" t="s">
        <v>139</v>
      </c>
      <c r="C84" s="1708" t="s">
        <v>140</v>
      </c>
      <c r="D84" s="1709">
        <v>0.31850000000000001</v>
      </c>
      <c r="E84" s="1303">
        <v>0</v>
      </c>
      <c r="F84" s="1303">
        <v>27.6</v>
      </c>
      <c r="G84" s="1295">
        <v>27.6</v>
      </c>
      <c r="H84" s="1485"/>
      <c r="I84" s="1485"/>
      <c r="J84" s="705"/>
      <c r="K84" s="316"/>
      <c r="L84" s="1485"/>
      <c r="M84" s="705"/>
      <c r="N84" s="316"/>
      <c r="O84" s="316"/>
      <c r="P84" s="316"/>
      <c r="Q84" s="1303"/>
    </row>
    <row r="85" spans="1:17" ht="15">
      <c r="B85" s="1824" t="s">
        <v>141</v>
      </c>
      <c r="C85" s="1708" t="s">
        <v>130</v>
      </c>
      <c r="D85" s="1709">
        <v>0.65110000000000001</v>
      </c>
      <c r="E85" s="1303">
        <v>20.9</v>
      </c>
      <c r="F85" s="1303">
        <v>0</v>
      </c>
      <c r="G85" s="1295">
        <v>20.9</v>
      </c>
      <c r="H85" s="1482"/>
      <c r="I85" s="1482"/>
      <c r="J85" s="705"/>
      <c r="K85" s="316"/>
      <c r="L85" s="1482"/>
      <c r="M85" s="705"/>
      <c r="N85" s="316"/>
      <c r="O85" s="1485"/>
      <c r="P85" s="705"/>
      <c r="Q85" s="316"/>
    </row>
    <row r="86" spans="1:17" ht="15">
      <c r="B86" s="1824" t="s">
        <v>142</v>
      </c>
      <c r="C86" s="1708" t="s">
        <v>144</v>
      </c>
      <c r="D86" s="1709">
        <v>0.1</v>
      </c>
      <c r="E86" s="1303">
        <v>9.5</v>
      </c>
      <c r="F86" s="1303">
        <v>0</v>
      </c>
      <c r="G86" s="1295">
        <v>9.5</v>
      </c>
      <c r="H86" s="1485"/>
      <c r="I86" s="1485"/>
      <c r="J86" s="705"/>
      <c r="K86" s="316"/>
      <c r="L86" s="1485"/>
      <c r="M86" s="705"/>
      <c r="N86" s="316"/>
      <c r="O86" s="1482"/>
      <c r="P86" s="705"/>
      <c r="Q86" s="316"/>
    </row>
    <row r="87" spans="1:17" ht="13.5" customHeight="1">
      <c r="B87" s="1824" t="s">
        <v>159</v>
      </c>
      <c r="C87" s="1708" t="s">
        <v>144</v>
      </c>
      <c r="D87" s="1709">
        <v>0.125</v>
      </c>
      <c r="E87" s="1303">
        <v>0.04</v>
      </c>
      <c r="F87" s="1303">
        <v>0</v>
      </c>
      <c r="G87" s="1295">
        <v>0.04</v>
      </c>
      <c r="H87" s="1482"/>
      <c r="I87" s="1485"/>
      <c r="J87" s="705"/>
      <c r="K87" s="316"/>
      <c r="L87" s="1485"/>
      <c r="M87" s="705"/>
      <c r="N87" s="316"/>
      <c r="O87" s="1485"/>
    </row>
    <row r="88" spans="1:17" ht="15">
      <c r="B88" s="1824" t="s">
        <v>145</v>
      </c>
      <c r="C88" s="1708" t="s">
        <v>147</v>
      </c>
      <c r="D88" s="1709">
        <v>0.6</v>
      </c>
      <c r="E88" s="1303">
        <v>57.3</v>
      </c>
      <c r="F88" s="1303">
        <v>0</v>
      </c>
      <c r="G88" s="1295">
        <v>57.3</v>
      </c>
      <c r="H88" s="1485"/>
      <c r="I88" s="1482"/>
      <c r="J88" s="705"/>
      <c r="K88" s="316"/>
      <c r="L88" s="1482"/>
      <c r="M88" s="705"/>
      <c r="N88" s="316"/>
      <c r="O88" s="1482"/>
    </row>
    <row r="89" spans="1:17" ht="15">
      <c r="B89" s="1824" t="s">
        <v>146</v>
      </c>
      <c r="C89" s="1708" t="s">
        <v>147</v>
      </c>
      <c r="D89" s="1709">
        <v>0.25</v>
      </c>
      <c r="E89" s="1303">
        <v>23.7</v>
      </c>
      <c r="F89" s="1303">
        <v>2.2999999999999998</v>
      </c>
      <c r="G89" s="1295">
        <v>26</v>
      </c>
      <c r="H89" s="1482"/>
      <c r="I89" s="1485"/>
      <c r="J89" s="705"/>
      <c r="K89" s="316"/>
      <c r="L89" s="1485"/>
      <c r="M89" s="705"/>
      <c r="N89" s="316"/>
      <c r="O89" s="1485"/>
    </row>
    <row r="90" spans="1:17" ht="15">
      <c r="B90" s="1824" t="s">
        <v>160</v>
      </c>
      <c r="C90" s="1708" t="s">
        <v>130</v>
      </c>
      <c r="D90" s="1709">
        <v>0.14530000000000001</v>
      </c>
      <c r="E90" s="1303">
        <v>2.6</v>
      </c>
      <c r="F90" s="1303">
        <v>1.5</v>
      </c>
      <c r="G90" s="1295">
        <v>4.0999999999999996</v>
      </c>
      <c r="H90" s="1485"/>
      <c r="I90" s="1485"/>
      <c r="J90" s="705"/>
      <c r="K90" s="316"/>
      <c r="L90" s="1485"/>
      <c r="M90" s="705"/>
      <c r="N90" s="316"/>
      <c r="O90" s="1485"/>
    </row>
    <row r="91" spans="1:17" ht="15.75" thickBot="1">
      <c r="B91" s="1824" t="s">
        <v>149</v>
      </c>
      <c r="C91" s="1708" t="s">
        <v>130</v>
      </c>
      <c r="D91" s="1709">
        <v>0.38</v>
      </c>
      <c r="E91" s="1303">
        <v>0.3</v>
      </c>
      <c r="F91" s="1303">
        <v>0.4</v>
      </c>
      <c r="G91" s="1295">
        <v>0.7</v>
      </c>
      <c r="H91" s="1482"/>
      <c r="I91" s="1482"/>
      <c r="J91" s="705"/>
      <c r="K91" s="316"/>
      <c r="L91" s="1482"/>
      <c r="M91" s="705"/>
      <c r="N91" s="316"/>
      <c r="O91" s="1482"/>
    </row>
    <row r="92" spans="1:17" ht="15.75" thickBot="1">
      <c r="B92" s="1827" t="s">
        <v>150</v>
      </c>
      <c r="C92" s="1828" t="s">
        <v>153</v>
      </c>
      <c r="D92" s="1828"/>
      <c r="E92" s="1848">
        <v>273.60000000000002</v>
      </c>
      <c r="F92" s="1848">
        <v>35.700000000000003</v>
      </c>
      <c r="G92" s="1849">
        <v>310</v>
      </c>
      <c r="I92" s="1485"/>
      <c r="J92" s="705"/>
      <c r="K92" s="316"/>
      <c r="L92" s="1485"/>
      <c r="M92" s="705"/>
      <c r="N92" s="316"/>
      <c r="O92" s="1485"/>
    </row>
    <row r="93" spans="1:17">
      <c r="A93" s="316"/>
      <c r="B93" s="316"/>
      <c r="C93" s="316"/>
      <c r="D93" s="316"/>
      <c r="E93" s="316"/>
      <c r="F93" s="316"/>
      <c r="G93" s="316"/>
      <c r="H93" s="316"/>
      <c r="I93" s="1485"/>
      <c r="J93" s="705"/>
      <c r="K93" s="316"/>
      <c r="L93" s="1485"/>
      <c r="M93" s="705"/>
      <c r="N93" s="316"/>
      <c r="O93" s="1485"/>
      <c r="P93" s="316"/>
      <c r="Q93" s="316"/>
    </row>
    <row r="94" spans="1:17" ht="15">
      <c r="A94" s="316"/>
      <c r="B94" s="1845" t="s">
        <v>151</v>
      </c>
      <c r="C94" s="1846"/>
      <c r="D94" s="1846"/>
      <c r="E94" s="1846"/>
      <c r="F94" s="1846"/>
      <c r="G94" s="1846"/>
      <c r="H94" s="316"/>
      <c r="I94" s="1482"/>
      <c r="J94" s="705"/>
      <c r="K94" s="316"/>
      <c r="L94" s="1482"/>
      <c r="M94" s="705"/>
      <c r="N94" s="316"/>
      <c r="O94" s="1482"/>
      <c r="P94" s="316"/>
      <c r="Q94" s="316"/>
    </row>
    <row r="95" spans="1:17" ht="15">
      <c r="A95" s="316"/>
      <c r="B95" s="1845" t="s">
        <v>152</v>
      </c>
      <c r="C95" s="1846"/>
      <c r="D95" s="1846"/>
      <c r="E95" s="1846"/>
      <c r="F95" s="1846"/>
      <c r="G95" s="1846"/>
      <c r="H95" s="316"/>
      <c r="I95" s="1485"/>
      <c r="J95" s="705"/>
      <c r="K95" s="316"/>
      <c r="L95" s="1485"/>
      <c r="M95" s="705"/>
      <c r="N95" s="316"/>
      <c r="O95" s="1485"/>
      <c r="P95" s="316"/>
      <c r="Q95" s="316"/>
    </row>
    <row r="96" spans="1:17" ht="15">
      <c r="A96" s="316"/>
      <c r="B96" s="1847"/>
      <c r="C96" s="1846"/>
      <c r="D96" s="1846"/>
      <c r="E96" s="1846"/>
      <c r="F96" s="1846"/>
      <c r="G96" s="1846"/>
      <c r="H96" s="316"/>
      <c r="I96" s="1485"/>
      <c r="J96" s="705"/>
      <c r="K96" s="316"/>
      <c r="L96" s="1485"/>
      <c r="M96" s="705"/>
      <c r="N96" s="316"/>
      <c r="O96" s="316"/>
      <c r="P96" s="316"/>
      <c r="Q96" s="316"/>
    </row>
    <row r="97" spans="1:17">
      <c r="A97" s="316"/>
      <c r="B97" s="316"/>
      <c r="C97" s="316"/>
      <c r="D97" s="316"/>
      <c r="E97" s="316"/>
      <c r="F97" s="316"/>
      <c r="G97" s="316"/>
      <c r="H97" s="316"/>
      <c r="I97" s="1482"/>
      <c r="J97" s="705"/>
      <c r="K97" s="316"/>
      <c r="L97" s="1482"/>
      <c r="M97" s="705"/>
      <c r="N97" s="316"/>
      <c r="O97" s="316"/>
      <c r="P97" s="316"/>
      <c r="Q97" s="316"/>
    </row>
    <row r="98" spans="1:17">
      <c r="A98" s="316"/>
      <c r="B98" s="316"/>
      <c r="C98" s="316"/>
      <c r="D98" s="316"/>
      <c r="E98" s="316"/>
      <c r="F98" s="316"/>
      <c r="G98" s="316"/>
      <c r="H98" s="316"/>
      <c r="I98" s="1485"/>
      <c r="J98" s="705"/>
      <c r="K98" s="316"/>
      <c r="L98" s="1485"/>
      <c r="M98" s="705"/>
      <c r="N98" s="316"/>
      <c r="O98" s="316"/>
      <c r="P98" s="316"/>
      <c r="Q98" s="316"/>
    </row>
    <row r="99" spans="1:17">
      <c r="A99" s="316"/>
      <c r="B99" s="316"/>
      <c r="C99" s="316"/>
      <c r="D99" s="316"/>
      <c r="E99" s="316"/>
      <c r="F99" s="316"/>
      <c r="G99" s="316"/>
      <c r="H99" s="316"/>
      <c r="I99" s="316"/>
      <c r="J99" s="316"/>
      <c r="K99" s="316"/>
      <c r="L99" s="316"/>
      <c r="M99" s="316"/>
      <c r="N99" s="316"/>
      <c r="O99" s="316"/>
      <c r="P99" s="316"/>
      <c r="Q99" s="316"/>
    </row>
    <row r="100" spans="1:17">
      <c r="A100" s="316"/>
      <c r="B100" s="316"/>
      <c r="C100" s="316"/>
      <c r="D100" s="316"/>
      <c r="E100" s="316"/>
      <c r="F100" s="316"/>
      <c r="G100" s="316"/>
      <c r="H100" s="316"/>
      <c r="I100" s="316"/>
      <c r="J100" s="316"/>
      <c r="K100" s="316"/>
      <c r="L100" s="316"/>
      <c r="M100" s="316"/>
      <c r="N100" s="316"/>
      <c r="O100" s="316"/>
      <c r="P100" s="316"/>
      <c r="Q100" s="316"/>
    </row>
    <row r="101" spans="1:17">
      <c r="A101" s="316"/>
      <c r="B101" s="316"/>
      <c r="C101" s="316"/>
      <c r="D101" s="316"/>
      <c r="E101" s="316"/>
      <c r="F101" s="316"/>
      <c r="G101" s="316"/>
      <c r="H101" s="316"/>
      <c r="I101" s="316"/>
      <c r="J101" s="316"/>
      <c r="K101" s="316"/>
      <c r="L101" s="316"/>
      <c r="M101" s="316"/>
      <c r="N101" s="316"/>
      <c r="O101" s="316"/>
      <c r="P101" s="316"/>
      <c r="Q101" s="316"/>
    </row>
    <row r="102" spans="1:17">
      <c r="A102" s="316"/>
      <c r="B102" s="316"/>
      <c r="C102" s="316"/>
      <c r="D102" s="316"/>
      <c r="E102" s="316"/>
      <c r="F102" s="316"/>
      <c r="G102" s="316"/>
      <c r="H102" s="316"/>
      <c r="I102" s="316"/>
      <c r="J102" s="316"/>
      <c r="K102" s="316"/>
      <c r="L102" s="316"/>
      <c r="M102" s="316"/>
      <c r="N102" s="316"/>
      <c r="O102" s="316"/>
      <c r="P102" s="316"/>
      <c r="Q102" s="316"/>
    </row>
    <row r="103" spans="1:17">
      <c r="A103" s="316"/>
      <c r="B103" s="316"/>
      <c r="C103" s="316"/>
      <c r="D103" s="316"/>
      <c r="E103" s="316"/>
      <c r="F103" s="316"/>
      <c r="G103" s="316"/>
      <c r="H103" s="316"/>
      <c r="I103" s="316"/>
      <c r="J103" s="316"/>
      <c r="K103" s="316"/>
      <c r="L103" s="316"/>
      <c r="M103" s="316"/>
      <c r="N103" s="316"/>
      <c r="O103" s="316"/>
      <c r="P103" s="316"/>
      <c r="Q103" s="316"/>
    </row>
    <row r="104" spans="1:17">
      <c r="A104" s="316"/>
      <c r="B104" s="316"/>
      <c r="C104" s="316"/>
      <c r="D104" s="316"/>
      <c r="E104" s="316"/>
      <c r="F104" s="316"/>
      <c r="G104" s="316"/>
      <c r="H104" s="316"/>
      <c r="I104" s="316"/>
      <c r="J104" s="316"/>
      <c r="K104" s="316"/>
      <c r="L104" s="316"/>
      <c r="M104" s="316"/>
      <c r="N104" s="316"/>
      <c r="O104" s="316"/>
      <c r="P104" s="316"/>
      <c r="Q104" s="316"/>
    </row>
    <row r="105" spans="1:17">
      <c r="A105" s="316"/>
      <c r="B105" s="316"/>
      <c r="C105" s="316"/>
      <c r="D105" s="316"/>
      <c r="E105" s="316"/>
      <c r="F105" s="316"/>
      <c r="G105" s="316"/>
      <c r="H105" s="316"/>
      <c r="I105" s="316"/>
      <c r="J105" s="316"/>
      <c r="K105" s="316"/>
      <c r="L105" s="316"/>
      <c r="M105" s="316"/>
      <c r="N105" s="316"/>
      <c r="O105" s="316"/>
      <c r="P105" s="316"/>
      <c r="Q105" s="316"/>
    </row>
    <row r="106" spans="1:17">
      <c r="A106" s="316"/>
      <c r="B106" s="316"/>
      <c r="C106" s="316"/>
      <c r="D106" s="316"/>
      <c r="E106" s="316"/>
      <c r="F106" s="316"/>
      <c r="G106" s="316"/>
      <c r="H106" s="316"/>
      <c r="I106" s="316"/>
      <c r="J106" s="316"/>
      <c r="K106" s="316"/>
      <c r="L106" s="316"/>
      <c r="M106" s="316"/>
      <c r="N106" s="316"/>
      <c r="O106" s="316"/>
      <c r="P106" s="316"/>
      <c r="Q106" s="316"/>
    </row>
    <row r="107" spans="1:17">
      <c r="A107" s="316"/>
      <c r="B107" s="316"/>
      <c r="C107" s="316"/>
      <c r="D107" s="316"/>
      <c r="E107" s="316"/>
      <c r="F107" s="316"/>
      <c r="G107" s="316"/>
      <c r="H107" s="316"/>
      <c r="I107" s="316"/>
      <c r="J107" s="316"/>
      <c r="K107" s="316"/>
      <c r="L107" s="316"/>
      <c r="M107" s="316"/>
      <c r="N107" s="316"/>
      <c r="O107" s="316"/>
      <c r="P107" s="316"/>
      <c r="Q107" s="316"/>
    </row>
    <row r="108" spans="1:17">
      <c r="A108" s="316"/>
      <c r="B108" s="316"/>
      <c r="C108" s="316"/>
      <c r="D108" s="316"/>
      <c r="E108" s="316"/>
      <c r="F108" s="316"/>
      <c r="G108" s="316"/>
      <c r="H108" s="316"/>
      <c r="I108" s="316"/>
      <c r="J108" s="316"/>
      <c r="K108" s="316"/>
      <c r="L108" s="316"/>
      <c r="M108" s="316"/>
      <c r="N108" s="316"/>
      <c r="O108" s="316"/>
      <c r="P108" s="316"/>
      <c r="Q108" s="316"/>
    </row>
    <row r="109" spans="1:17">
      <c r="A109" s="316"/>
      <c r="B109" s="316"/>
      <c r="C109" s="316"/>
      <c r="D109" s="316"/>
      <c r="E109" s="316"/>
      <c r="F109" s="316"/>
      <c r="G109" s="316"/>
      <c r="H109" s="316"/>
      <c r="I109" s="316"/>
      <c r="J109" s="316"/>
      <c r="K109" s="316"/>
      <c r="L109" s="316"/>
      <c r="M109" s="316"/>
      <c r="N109" s="316"/>
      <c r="O109" s="316"/>
      <c r="P109" s="316"/>
      <c r="Q109" s="316"/>
    </row>
    <row r="110" spans="1:17">
      <c r="A110" s="316"/>
      <c r="B110" s="316"/>
      <c r="C110" s="316"/>
      <c r="D110" s="316"/>
      <c r="E110" s="316"/>
      <c r="F110" s="316"/>
      <c r="G110" s="316"/>
      <c r="H110" s="316"/>
      <c r="I110" s="316"/>
      <c r="J110" s="316"/>
      <c r="K110" s="316"/>
      <c r="L110" s="316"/>
      <c r="M110" s="316"/>
      <c r="N110" s="316"/>
      <c r="O110" s="316"/>
      <c r="P110" s="316"/>
      <c r="Q110" s="316"/>
    </row>
    <row r="111" spans="1:17">
      <c r="A111" s="316"/>
      <c r="B111" s="316"/>
      <c r="C111" s="316"/>
      <c r="D111" s="316"/>
      <c r="E111" s="316"/>
      <c r="F111" s="316"/>
      <c r="G111" s="316"/>
      <c r="H111" s="316"/>
      <c r="I111" s="316"/>
      <c r="J111" s="316"/>
      <c r="K111" s="316"/>
      <c r="L111" s="316"/>
      <c r="M111" s="316"/>
      <c r="N111" s="316"/>
      <c r="O111" s="316"/>
      <c r="P111" s="316"/>
      <c r="Q111" s="316"/>
    </row>
    <row r="112" spans="1:17">
      <c r="A112" s="316"/>
      <c r="B112" s="316"/>
      <c r="C112" s="316"/>
      <c r="D112" s="316"/>
      <c r="E112" s="316"/>
      <c r="F112" s="316"/>
      <c r="G112" s="316"/>
      <c r="H112" s="316"/>
      <c r="I112" s="316"/>
      <c r="J112" s="316"/>
      <c r="K112" s="316"/>
      <c r="L112" s="316"/>
      <c r="M112" s="316"/>
      <c r="N112" s="316"/>
      <c r="O112" s="316"/>
      <c r="P112" s="316"/>
      <c r="Q112" s="316"/>
    </row>
    <row r="113" spans="1:17">
      <c r="A113" s="316"/>
      <c r="B113" s="316"/>
      <c r="C113" s="316"/>
      <c r="D113" s="316"/>
      <c r="E113" s="316"/>
      <c r="F113" s="316"/>
      <c r="G113" s="316"/>
      <c r="H113" s="316"/>
      <c r="I113" s="316"/>
      <c r="J113" s="316"/>
      <c r="K113" s="316"/>
      <c r="L113" s="316"/>
      <c r="M113" s="316"/>
      <c r="N113" s="316"/>
      <c r="O113" s="316"/>
      <c r="P113" s="316"/>
      <c r="Q113" s="316"/>
    </row>
    <row r="114" spans="1:17">
      <c r="A114" s="316"/>
      <c r="B114" s="316"/>
      <c r="C114" s="316"/>
      <c r="D114" s="316"/>
      <c r="E114" s="316"/>
      <c r="F114" s="316"/>
      <c r="G114" s="316"/>
      <c r="H114" s="316"/>
      <c r="I114" s="316"/>
      <c r="J114" s="316"/>
      <c r="K114" s="316"/>
      <c r="L114" s="316"/>
      <c r="M114" s="316"/>
      <c r="N114" s="316"/>
      <c r="O114" s="316"/>
      <c r="P114" s="316"/>
      <c r="Q114" s="316"/>
    </row>
    <row r="115" spans="1:17">
      <c r="A115" s="316"/>
      <c r="B115" s="316"/>
      <c r="C115" s="316"/>
      <c r="D115" s="316"/>
      <c r="E115" s="316"/>
      <c r="F115" s="316"/>
      <c r="G115" s="316"/>
      <c r="H115" s="316"/>
      <c r="I115" s="316"/>
      <c r="J115" s="316"/>
      <c r="K115" s="316"/>
      <c r="L115" s="316"/>
      <c r="M115" s="316"/>
      <c r="N115" s="316"/>
      <c r="O115" s="316"/>
      <c r="P115" s="316"/>
      <c r="Q115" s="316"/>
    </row>
    <row r="116" spans="1:17">
      <c r="A116" s="316"/>
      <c r="B116" s="316"/>
      <c r="C116" s="316"/>
      <c r="D116" s="316"/>
      <c r="E116" s="316"/>
      <c r="F116" s="316"/>
      <c r="G116" s="316"/>
      <c r="H116" s="316"/>
      <c r="I116" s="316"/>
      <c r="J116" s="316"/>
      <c r="K116" s="316"/>
      <c r="L116" s="316"/>
      <c r="M116" s="316"/>
      <c r="N116" s="316"/>
      <c r="O116" s="316"/>
      <c r="P116" s="316"/>
      <c r="Q116" s="316"/>
    </row>
    <row r="117" spans="1:17">
      <c r="A117" s="316"/>
      <c r="B117" s="316"/>
      <c r="C117" s="316"/>
      <c r="D117" s="316"/>
      <c r="E117" s="316"/>
      <c r="F117" s="316"/>
      <c r="G117" s="316"/>
      <c r="H117" s="316"/>
      <c r="I117" s="316"/>
      <c r="J117" s="316"/>
      <c r="K117" s="316"/>
      <c r="L117" s="316"/>
      <c r="M117" s="316"/>
      <c r="N117" s="316"/>
      <c r="O117" s="316"/>
      <c r="P117" s="316"/>
      <c r="Q117" s="316"/>
    </row>
    <row r="118" spans="1:17">
      <c r="A118" s="316"/>
      <c r="B118" s="316"/>
      <c r="C118" s="316"/>
      <c r="D118" s="316"/>
      <c r="E118" s="316"/>
      <c r="F118" s="316"/>
      <c r="G118" s="316"/>
      <c r="H118" s="316"/>
      <c r="I118" s="316"/>
      <c r="J118" s="316"/>
      <c r="K118" s="316"/>
      <c r="L118" s="316"/>
      <c r="M118" s="316"/>
      <c r="N118" s="316"/>
      <c r="O118" s="316"/>
      <c r="P118" s="316"/>
      <c r="Q118" s="316"/>
    </row>
    <row r="119" spans="1:17">
      <c r="A119" s="316"/>
      <c r="B119" s="316"/>
      <c r="C119" s="316"/>
      <c r="D119" s="316"/>
      <c r="E119" s="316"/>
      <c r="F119" s="316"/>
      <c r="G119" s="316"/>
      <c r="H119" s="316"/>
      <c r="I119" s="316"/>
      <c r="J119" s="316"/>
      <c r="K119" s="316"/>
      <c r="L119" s="316"/>
      <c r="M119" s="316"/>
      <c r="N119" s="316"/>
      <c r="O119" s="316"/>
      <c r="P119" s="316"/>
      <c r="Q119" s="316"/>
    </row>
    <row r="120" spans="1:17">
      <c r="A120" s="316"/>
      <c r="B120" s="316"/>
      <c r="C120" s="316"/>
      <c r="D120" s="316"/>
      <c r="E120" s="316"/>
      <c r="F120" s="316"/>
      <c r="G120" s="316"/>
      <c r="H120" s="316"/>
      <c r="I120" s="316"/>
      <c r="J120" s="316"/>
      <c r="K120" s="316"/>
      <c r="L120" s="316"/>
      <c r="M120" s="316"/>
      <c r="N120" s="316"/>
      <c r="O120" s="316"/>
      <c r="P120" s="316"/>
      <c r="Q120" s="316"/>
    </row>
    <row r="121" spans="1:17">
      <c r="A121" s="316"/>
      <c r="B121" s="316"/>
      <c r="C121" s="316"/>
      <c r="D121" s="316"/>
      <c r="E121" s="316"/>
      <c r="F121" s="316"/>
      <c r="G121" s="316"/>
      <c r="H121" s="316"/>
      <c r="I121" s="316"/>
      <c r="J121" s="316"/>
      <c r="K121" s="316"/>
      <c r="L121" s="316"/>
      <c r="M121" s="316"/>
      <c r="N121" s="316"/>
      <c r="O121" s="316"/>
      <c r="P121" s="316"/>
      <c r="Q121" s="316"/>
    </row>
    <row r="122" spans="1:17">
      <c r="A122" s="316"/>
      <c r="B122" s="316"/>
      <c r="C122" s="316"/>
      <c r="D122" s="316"/>
      <c r="E122" s="316"/>
      <c r="F122" s="316"/>
      <c r="G122" s="316"/>
      <c r="H122" s="316"/>
      <c r="I122" s="316"/>
      <c r="J122" s="316"/>
      <c r="K122" s="316"/>
      <c r="L122" s="316"/>
      <c r="M122" s="316"/>
      <c r="N122" s="316"/>
      <c r="O122" s="316"/>
      <c r="P122" s="316"/>
      <c r="Q122" s="316"/>
    </row>
    <row r="123" spans="1:17">
      <c r="A123" s="316"/>
      <c r="B123" s="316"/>
      <c r="C123" s="316"/>
      <c r="D123" s="316"/>
      <c r="E123" s="316"/>
      <c r="F123" s="316"/>
      <c r="G123" s="316"/>
      <c r="H123" s="316"/>
      <c r="I123" s="316"/>
      <c r="J123" s="316"/>
      <c r="K123" s="316"/>
      <c r="L123" s="316"/>
      <c r="M123" s="316"/>
      <c r="N123" s="316"/>
      <c r="O123" s="316"/>
      <c r="P123" s="316"/>
      <c r="Q123" s="316"/>
    </row>
    <row r="124" spans="1:17">
      <c r="A124" s="316"/>
      <c r="B124" s="316"/>
      <c r="C124" s="316"/>
      <c r="D124" s="316"/>
      <c r="E124" s="316"/>
      <c r="F124" s="316"/>
      <c r="G124" s="316"/>
      <c r="H124" s="316"/>
      <c r="I124" s="316"/>
      <c r="J124" s="316"/>
      <c r="K124" s="316"/>
      <c r="L124" s="316"/>
      <c r="M124" s="316"/>
      <c r="N124" s="316"/>
      <c r="O124" s="316"/>
      <c r="P124" s="316"/>
      <c r="Q124" s="316"/>
    </row>
    <row r="125" spans="1:17">
      <c r="A125" s="316"/>
      <c r="B125" s="316"/>
      <c r="C125" s="316"/>
      <c r="D125" s="316"/>
      <c r="E125" s="316"/>
      <c r="F125" s="316"/>
      <c r="G125" s="316"/>
      <c r="H125" s="316"/>
      <c r="I125" s="316"/>
      <c r="J125" s="316"/>
      <c r="K125" s="316"/>
      <c r="L125" s="316"/>
      <c r="M125" s="316"/>
      <c r="N125" s="316"/>
      <c r="O125" s="316"/>
      <c r="P125" s="316"/>
      <c r="Q125" s="316"/>
    </row>
    <row r="126" spans="1:17">
      <c r="A126" s="316"/>
      <c r="B126" s="316"/>
      <c r="C126" s="316"/>
      <c r="D126" s="316"/>
      <c r="E126" s="316"/>
      <c r="F126" s="316"/>
      <c r="G126" s="316"/>
      <c r="H126" s="316"/>
      <c r="I126" s="316"/>
      <c r="J126" s="316"/>
      <c r="K126" s="316"/>
      <c r="L126" s="316"/>
      <c r="M126" s="316"/>
      <c r="N126" s="316"/>
      <c r="O126" s="316"/>
      <c r="P126" s="316"/>
      <c r="Q126" s="316"/>
    </row>
  </sheetData>
  <mergeCells count="6">
    <mergeCell ref="B58:G58"/>
    <mergeCell ref="B2:K2"/>
    <mergeCell ref="D3:F3"/>
    <mergeCell ref="J3:K3"/>
    <mergeCell ref="H20:J20"/>
    <mergeCell ref="B57:F57"/>
  </mergeCells>
  <hyperlinks>
    <hyperlink ref="H22" r:id="rId1" display="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xr:uid="{91AC5CBD-9EB5-4F22-ACC6-BD35723CBFE7}"/>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25"/>
  <sheetViews>
    <sheetView topLeftCell="A69" workbookViewId="0">
      <selection activeCell="B110" sqref="B110"/>
    </sheetView>
  </sheetViews>
  <sheetFormatPr defaultRowHeight="12.75"/>
  <cols>
    <col min="2" max="2" width="15.5703125" customWidth="1"/>
    <col min="4" max="4" width="14.28515625" customWidth="1"/>
    <col min="5" max="5" width="18.5703125" customWidth="1"/>
  </cols>
  <sheetData>
    <row r="2" spans="2:6">
      <c r="B2" t="s">
        <v>1</v>
      </c>
    </row>
    <row r="4" spans="2:6" ht="22.5">
      <c r="B4" s="1270" t="s">
        <v>2</v>
      </c>
      <c r="C4" s="1388" t="s">
        <v>3</v>
      </c>
      <c r="D4" s="1388" t="s">
        <v>191</v>
      </c>
      <c r="E4" s="1388"/>
      <c r="F4" s="1388"/>
    </row>
    <row r="5" spans="2:6">
      <c r="B5" s="1270" t="s">
        <v>7</v>
      </c>
      <c r="C5" s="1388"/>
      <c r="D5" s="1271" t="s">
        <v>8</v>
      </c>
      <c r="E5" s="1271" t="s">
        <v>9</v>
      </c>
      <c r="F5" s="1271" t="s">
        <v>10</v>
      </c>
    </row>
    <row r="6" spans="2:6">
      <c r="B6" s="1236" t="s">
        <v>13</v>
      </c>
      <c r="C6" s="577">
        <v>0.51</v>
      </c>
      <c r="D6" s="1237">
        <v>1.1000000000000001</v>
      </c>
      <c r="E6" s="1237">
        <v>64.099999999999994</v>
      </c>
      <c r="F6" s="1237">
        <v>65.2</v>
      </c>
    </row>
    <row r="7" spans="2:6">
      <c r="B7" s="1238" t="s">
        <v>15</v>
      </c>
      <c r="C7" s="581" t="s">
        <v>217</v>
      </c>
      <c r="D7" s="1237">
        <v>2.5</v>
      </c>
      <c r="E7" s="1237">
        <v>4.0999999999999996</v>
      </c>
      <c r="F7" s="1237">
        <v>6.7</v>
      </c>
    </row>
    <row r="8" spans="2:6">
      <c r="B8" s="1236" t="s">
        <v>23</v>
      </c>
      <c r="C8" s="581" t="s">
        <v>219</v>
      </c>
      <c r="D8" s="1237">
        <v>12.9</v>
      </c>
      <c r="E8" s="1237">
        <v>8.1</v>
      </c>
      <c r="F8" s="1237">
        <v>20.9</v>
      </c>
    </row>
    <row r="9" spans="2:6">
      <c r="B9" s="1236" t="s">
        <v>218</v>
      </c>
      <c r="C9" s="581" t="s">
        <v>221</v>
      </c>
      <c r="D9" s="1237">
        <v>0</v>
      </c>
      <c r="E9" s="1237">
        <v>0</v>
      </c>
      <c r="F9" s="1237">
        <v>0</v>
      </c>
    </row>
    <row r="10" spans="2:6">
      <c r="B10" s="1236" t="s">
        <v>27</v>
      </c>
      <c r="C10" s="577">
        <v>0.58699999999999997</v>
      </c>
      <c r="D10" s="1237">
        <v>13.9</v>
      </c>
      <c r="E10" s="1237">
        <v>3.5</v>
      </c>
      <c r="F10" s="1237">
        <v>17.5</v>
      </c>
    </row>
    <row r="11" spans="2:6">
      <c r="B11" s="1239" t="s">
        <v>29</v>
      </c>
      <c r="C11" s="583" t="s">
        <v>227</v>
      </c>
      <c r="D11" s="1237">
        <v>28.6</v>
      </c>
      <c r="E11" s="1237">
        <v>0</v>
      </c>
      <c r="F11" s="1237">
        <v>28.6</v>
      </c>
    </row>
    <row r="12" spans="2:6">
      <c r="B12" s="1236" t="s">
        <v>31</v>
      </c>
      <c r="C12" s="581">
        <v>0.36</v>
      </c>
      <c r="D12" s="1237">
        <v>9.4</v>
      </c>
      <c r="E12" s="1237">
        <v>7.8</v>
      </c>
      <c r="F12" s="1237">
        <v>17.2</v>
      </c>
    </row>
    <row r="13" spans="2:6">
      <c r="B13" s="1236" t="s">
        <v>33</v>
      </c>
      <c r="C13" s="581">
        <v>0.51</v>
      </c>
      <c r="D13" s="1237">
        <v>42.8</v>
      </c>
      <c r="E13" s="1237">
        <v>42.8</v>
      </c>
      <c r="F13" s="1237">
        <v>85.6</v>
      </c>
    </row>
    <row r="14" spans="2:6">
      <c r="B14" s="1239" t="s">
        <v>37</v>
      </c>
      <c r="C14" s="583">
        <v>0.13039999999999999</v>
      </c>
      <c r="D14" s="1237">
        <v>6.7</v>
      </c>
      <c r="E14" s="1237">
        <v>3.5</v>
      </c>
      <c r="F14" s="1237">
        <v>10.199999999999999</v>
      </c>
    </row>
    <row r="15" spans="2:6">
      <c r="B15" s="1236" t="s">
        <v>226</v>
      </c>
      <c r="C15" s="581" t="s">
        <v>228</v>
      </c>
      <c r="D15" s="1237">
        <v>0</v>
      </c>
      <c r="E15" s="1237">
        <v>0</v>
      </c>
      <c r="F15" s="1237">
        <v>0</v>
      </c>
    </row>
    <row r="16" spans="2:6">
      <c r="B16" s="1236" t="s">
        <v>44</v>
      </c>
      <c r="C16" s="581">
        <v>0.42630000000000001</v>
      </c>
      <c r="D16" s="1237">
        <v>189.1</v>
      </c>
      <c r="E16" s="1237">
        <v>6.7</v>
      </c>
      <c r="F16" s="1237">
        <v>195.9</v>
      </c>
    </row>
    <row r="17" spans="2:6">
      <c r="B17" s="1236" t="s">
        <v>46</v>
      </c>
      <c r="C17" s="577">
        <v>0.55300000000000005</v>
      </c>
      <c r="D17" s="1237">
        <v>6.7</v>
      </c>
      <c r="E17" s="1237">
        <v>6.2</v>
      </c>
      <c r="F17" s="1237">
        <v>12.9</v>
      </c>
    </row>
    <row r="18" spans="2:6">
      <c r="B18" s="1236" t="s">
        <v>47</v>
      </c>
      <c r="C18" s="581">
        <v>0.39550000000000002</v>
      </c>
      <c r="D18" s="1237">
        <v>6.1</v>
      </c>
      <c r="E18" s="1237">
        <v>29.2</v>
      </c>
      <c r="F18" s="1237">
        <v>35.299999999999997</v>
      </c>
    </row>
    <row r="19" spans="2:6">
      <c r="B19" s="1236" t="s">
        <v>49</v>
      </c>
      <c r="C19" s="577">
        <v>0.43969999999999998</v>
      </c>
      <c r="D19" s="1237">
        <v>5.6</v>
      </c>
      <c r="E19" s="1237">
        <v>4.7</v>
      </c>
      <c r="F19" s="1237">
        <v>10.3</v>
      </c>
    </row>
    <row r="20" spans="2:6">
      <c r="B20" s="1236" t="s">
        <v>50</v>
      </c>
      <c r="C20" s="577">
        <v>0.64</v>
      </c>
      <c r="D20" s="1237">
        <v>3.7</v>
      </c>
      <c r="E20" s="1237">
        <v>3.2</v>
      </c>
      <c r="F20" s="1237">
        <v>6.9</v>
      </c>
    </row>
    <row r="21" spans="2:6">
      <c r="B21" s="1236" t="s">
        <v>52</v>
      </c>
      <c r="C21" s="577" t="s">
        <v>229</v>
      </c>
      <c r="D21" s="1237">
        <v>7.9</v>
      </c>
      <c r="E21" s="1237">
        <v>4.8</v>
      </c>
      <c r="F21" s="1237">
        <v>12.7</v>
      </c>
    </row>
    <row r="22" spans="2:6">
      <c r="B22" s="1236" t="s">
        <v>53</v>
      </c>
      <c r="C22" s="581" t="s">
        <v>230</v>
      </c>
      <c r="D22" s="1237">
        <v>52.4</v>
      </c>
      <c r="E22" s="1237">
        <v>20</v>
      </c>
      <c r="F22" s="1237">
        <v>72.400000000000006</v>
      </c>
    </row>
    <row r="23" spans="2:6">
      <c r="B23" s="1236" t="s">
        <v>231</v>
      </c>
      <c r="C23" s="581" t="s">
        <v>232</v>
      </c>
      <c r="D23" s="1237">
        <v>12.6</v>
      </c>
      <c r="E23" s="1237">
        <v>27.4</v>
      </c>
      <c r="F23" s="1237">
        <v>40</v>
      </c>
    </row>
    <row r="24" spans="2:6">
      <c r="B24" s="1236" t="s">
        <v>57</v>
      </c>
      <c r="C24" s="583">
        <v>0.33279999999999998</v>
      </c>
      <c r="D24" s="1237">
        <v>25.4</v>
      </c>
      <c r="E24" s="1237">
        <v>0</v>
      </c>
      <c r="F24" s="1237">
        <v>25.4</v>
      </c>
    </row>
    <row r="25" spans="2:6">
      <c r="B25" s="1236" t="s">
        <v>58</v>
      </c>
      <c r="C25" s="581">
        <v>0.3679</v>
      </c>
      <c r="D25" s="1237">
        <v>7.1</v>
      </c>
      <c r="E25" s="1237">
        <v>32.5</v>
      </c>
      <c r="F25" s="1237">
        <v>39.6</v>
      </c>
    </row>
    <row r="26" spans="2:6">
      <c r="B26" s="1236" t="s">
        <v>59</v>
      </c>
      <c r="C26" s="581" t="s">
        <v>233</v>
      </c>
      <c r="D26" s="1237">
        <v>18.8</v>
      </c>
      <c r="E26" s="1237">
        <v>9.5</v>
      </c>
      <c r="F26" s="1237">
        <v>28.3</v>
      </c>
    </row>
    <row r="27" spans="2:6">
      <c r="B27" s="1236" t="s">
        <v>64</v>
      </c>
      <c r="C27" s="581">
        <v>0.41499999999999998</v>
      </c>
      <c r="D27" s="1237">
        <v>4.4000000000000004</v>
      </c>
      <c r="E27" s="1237">
        <v>0.3</v>
      </c>
      <c r="F27" s="1237">
        <v>4.8</v>
      </c>
    </row>
    <row r="28" spans="2:6">
      <c r="B28" s="1236" t="s">
        <v>65</v>
      </c>
      <c r="C28" s="581">
        <v>0.59099999999999997</v>
      </c>
      <c r="D28" s="1237">
        <v>11.6</v>
      </c>
      <c r="E28" s="1237">
        <v>0</v>
      </c>
      <c r="F28" s="1237">
        <v>11.6</v>
      </c>
    </row>
    <row r="29" spans="2:6">
      <c r="B29" s="1236" t="s">
        <v>66</v>
      </c>
      <c r="C29" s="577">
        <v>0.30580000000000002</v>
      </c>
      <c r="D29" s="1237">
        <v>8</v>
      </c>
      <c r="E29" s="1237">
        <v>177.2</v>
      </c>
      <c r="F29" s="1237">
        <v>185.2</v>
      </c>
    </row>
    <row r="30" spans="2:6">
      <c r="B30" s="1236" t="s">
        <v>67</v>
      </c>
      <c r="C30" s="577">
        <v>0.30580000000000002</v>
      </c>
      <c r="D30" s="1237">
        <v>20.7</v>
      </c>
      <c r="E30" s="1237">
        <v>0</v>
      </c>
      <c r="F30" s="1237">
        <v>20.7</v>
      </c>
    </row>
    <row r="31" spans="2:6">
      <c r="B31" s="1236" t="s">
        <v>69</v>
      </c>
      <c r="C31" s="577">
        <v>0.58840000000000003</v>
      </c>
      <c r="D31" s="1237">
        <v>15.8</v>
      </c>
      <c r="E31" s="1237">
        <v>28</v>
      </c>
      <c r="F31" s="1237">
        <v>43.8</v>
      </c>
    </row>
    <row r="32" spans="2:6">
      <c r="B32" s="1236" t="s">
        <v>73</v>
      </c>
      <c r="C32" s="577" t="s">
        <v>234</v>
      </c>
      <c r="D32" s="1237">
        <v>1.2</v>
      </c>
      <c r="E32" s="1237">
        <v>11.4</v>
      </c>
      <c r="F32" s="1237">
        <v>12.6</v>
      </c>
    </row>
    <row r="33" spans="2:9">
      <c r="B33" s="1236" t="s">
        <v>274</v>
      </c>
      <c r="C33" s="577">
        <v>0.18</v>
      </c>
      <c r="D33" s="1237">
        <v>0.9</v>
      </c>
      <c r="E33" s="1237">
        <v>0.4</v>
      </c>
      <c r="F33" s="1237">
        <v>1.3</v>
      </c>
      <c r="G33" s="1312"/>
      <c r="H33" s="1312"/>
      <c r="I33" s="1312"/>
    </row>
    <row r="34" spans="2:9">
      <c r="B34" s="1236" t="s">
        <v>74</v>
      </c>
      <c r="C34" s="581">
        <v>0.41499999999999998</v>
      </c>
      <c r="D34" s="1237">
        <v>5.7</v>
      </c>
      <c r="E34" s="1237">
        <v>0</v>
      </c>
      <c r="F34" s="1237">
        <v>5.7</v>
      </c>
      <c r="G34" s="1312"/>
      <c r="H34" s="1312"/>
      <c r="I34" s="1312"/>
    </row>
    <row r="35" spans="2:9">
      <c r="B35" s="1236" t="s">
        <v>75</v>
      </c>
      <c r="C35" s="577">
        <v>0.53200000000000003</v>
      </c>
      <c r="D35" s="1237">
        <v>22.4</v>
      </c>
      <c r="E35" s="1237">
        <v>45.4</v>
      </c>
      <c r="F35" s="1237">
        <v>67.7</v>
      </c>
      <c r="G35" s="1312"/>
      <c r="H35" s="1312"/>
      <c r="I35" s="1312"/>
    </row>
    <row r="36" spans="2:9">
      <c r="B36" s="1236" t="s">
        <v>76</v>
      </c>
      <c r="C36" s="581">
        <v>0.34570000000000001</v>
      </c>
      <c r="D36" s="1237">
        <v>19.600000000000001</v>
      </c>
      <c r="E36" s="1237">
        <v>36.299999999999997</v>
      </c>
      <c r="F36" s="1237">
        <v>55.9</v>
      </c>
      <c r="G36" s="1312"/>
      <c r="H36" s="1312"/>
      <c r="I36" s="1312"/>
    </row>
    <row r="37" spans="2:9">
      <c r="B37" s="2143" t="s">
        <v>371</v>
      </c>
      <c r="C37" s="2144"/>
      <c r="D37" s="2145">
        <f>SUM(D6:D36)</f>
        <v>563.6</v>
      </c>
      <c r="E37" s="2145">
        <f>SUM(E6:E36)</f>
        <v>577.0999999999998</v>
      </c>
      <c r="F37" s="2145">
        <f>SUM(F6:F36)</f>
        <v>1140.8999999999999</v>
      </c>
      <c r="G37" s="1312"/>
      <c r="H37" s="1312"/>
      <c r="I37" s="1312"/>
    </row>
    <row r="38" spans="2:9">
      <c r="G38" s="1312"/>
      <c r="H38" s="1312"/>
      <c r="I38" s="640"/>
    </row>
    <row r="39" spans="2:9">
      <c r="B39" s="1312"/>
      <c r="C39" s="1312"/>
      <c r="D39" s="1312"/>
      <c r="E39" s="1312"/>
      <c r="F39" s="1312"/>
      <c r="G39" s="1312"/>
      <c r="H39" s="1312"/>
      <c r="I39" s="1273"/>
    </row>
    <row r="40" spans="2:9">
      <c r="B40" s="1221" t="s">
        <v>343</v>
      </c>
      <c r="C40" s="1272"/>
      <c r="D40" s="1274"/>
      <c r="E40" s="1274"/>
      <c r="F40" s="1274"/>
      <c r="G40" s="1274"/>
      <c r="H40" s="1275"/>
      <c r="I40" s="1275"/>
    </row>
    <row r="41" spans="2:9">
      <c r="B41" s="1221" t="s">
        <v>344</v>
      </c>
      <c r="C41" s="1272"/>
      <c r="D41" s="1274"/>
      <c r="E41" s="1274"/>
      <c r="F41" s="1274"/>
      <c r="G41" s="1274"/>
      <c r="H41" s="1275"/>
      <c r="I41" s="1275"/>
    </row>
    <row r="42" spans="2:9">
      <c r="B42" s="1221" t="s">
        <v>345</v>
      </c>
      <c r="C42" s="1272"/>
      <c r="D42" s="1274"/>
      <c r="E42" s="1274"/>
      <c r="F42" s="1274"/>
      <c r="G42" s="1274"/>
      <c r="H42" s="1275"/>
      <c r="I42" s="1275"/>
    </row>
    <row r="43" spans="2:9">
      <c r="B43" s="1962" t="s">
        <v>346</v>
      </c>
      <c r="C43" s="2161"/>
      <c r="D43" s="2161"/>
      <c r="E43" s="2161"/>
      <c r="F43" s="2161"/>
      <c r="G43" s="2161"/>
      <c r="H43" s="2161"/>
      <c r="I43" s="2161"/>
    </row>
    <row r="44" spans="2:9">
      <c r="B44" s="1221" t="s">
        <v>347</v>
      </c>
      <c r="C44" s="1221"/>
      <c r="D44" s="1221"/>
      <c r="E44" s="1225"/>
      <c r="F44" s="1274"/>
      <c r="G44" s="1274"/>
      <c r="H44" s="1275"/>
      <c r="I44" s="1275"/>
    </row>
    <row r="45" spans="2:9">
      <c r="B45" s="1221" t="s">
        <v>348</v>
      </c>
      <c r="C45" s="1221"/>
      <c r="D45" s="1221"/>
      <c r="E45" s="1225"/>
      <c r="F45" s="1274"/>
      <c r="G45" s="1274"/>
      <c r="H45" s="1275"/>
      <c r="I45" s="1275"/>
    </row>
    <row r="46" spans="2:9">
      <c r="B46" s="1221" t="s">
        <v>349</v>
      </c>
      <c r="C46" s="1221"/>
      <c r="D46" s="1221"/>
      <c r="E46" s="1225"/>
      <c r="F46" s="1274"/>
      <c r="G46" s="1274"/>
      <c r="H46" s="1275"/>
      <c r="I46" s="1275"/>
    </row>
    <row r="47" spans="2:9">
      <c r="B47" s="1221" t="s">
        <v>350</v>
      </c>
      <c r="C47" s="1272"/>
      <c r="D47" s="1274"/>
      <c r="E47" s="1274"/>
      <c r="F47" s="1274"/>
      <c r="G47" s="1274"/>
      <c r="H47" s="1275"/>
      <c r="I47" s="1275"/>
    </row>
    <row r="48" spans="2:9">
      <c r="B48" s="1221" t="s">
        <v>351</v>
      </c>
      <c r="C48" s="1272"/>
      <c r="D48" s="1274"/>
      <c r="E48" s="1274"/>
      <c r="F48" s="1274"/>
      <c r="G48" s="1274"/>
      <c r="H48" s="1275"/>
      <c r="I48" s="1275"/>
    </row>
    <row r="49" spans="2:9">
      <c r="B49" s="1226" t="s">
        <v>352</v>
      </c>
      <c r="C49" s="1312"/>
      <c r="D49" s="1312"/>
      <c r="E49" s="1312"/>
      <c r="F49" s="1312"/>
      <c r="G49" s="1312"/>
      <c r="H49" s="1312"/>
      <c r="I49" s="1312"/>
    </row>
    <row r="53" spans="2:9" ht="22.5">
      <c r="B53" s="1276" t="s">
        <v>5</v>
      </c>
      <c r="C53" s="1277" t="s">
        <v>3</v>
      </c>
      <c r="D53" s="1278" t="s">
        <v>191</v>
      </c>
      <c r="E53" s="1278"/>
      <c r="F53" s="1278"/>
    </row>
    <row r="54" spans="2:9">
      <c r="B54" s="1276" t="s">
        <v>7</v>
      </c>
      <c r="C54" s="1277"/>
      <c r="D54" s="1279" t="s">
        <v>8</v>
      </c>
      <c r="E54" s="1280" t="s">
        <v>11</v>
      </c>
      <c r="F54" s="1279" t="s">
        <v>10</v>
      </c>
    </row>
    <row r="55" spans="2:9">
      <c r="B55" s="1281" t="s">
        <v>333</v>
      </c>
      <c r="C55" s="1282">
        <v>0.15</v>
      </c>
      <c r="D55" s="1283">
        <v>0</v>
      </c>
      <c r="E55" s="1283">
        <v>0</v>
      </c>
      <c r="F55" s="1283">
        <v>0</v>
      </c>
    </row>
    <row r="56" spans="2:9">
      <c r="B56" s="1281" t="s">
        <v>334</v>
      </c>
      <c r="C56" s="1282" t="s">
        <v>335</v>
      </c>
      <c r="D56" s="1283">
        <v>0</v>
      </c>
      <c r="E56" s="1283">
        <v>0</v>
      </c>
      <c r="F56" s="1283">
        <v>0</v>
      </c>
    </row>
    <row r="57" spans="2:9">
      <c r="B57" s="1281" t="s">
        <v>272</v>
      </c>
      <c r="C57" s="1284">
        <v>7.5999999999999998E-2</v>
      </c>
      <c r="D57" s="1283">
        <v>10.5</v>
      </c>
      <c r="E57" s="1283">
        <v>1.4</v>
      </c>
      <c r="F57" s="1283">
        <v>11.9</v>
      </c>
    </row>
    <row r="58" spans="2:9">
      <c r="B58" s="1281" t="s">
        <v>14</v>
      </c>
      <c r="C58" s="1284">
        <v>0.1178</v>
      </c>
      <c r="D58" s="1283">
        <v>0</v>
      </c>
      <c r="E58" s="1283">
        <v>0</v>
      </c>
      <c r="F58" s="1283">
        <v>0</v>
      </c>
    </row>
    <row r="59" spans="2:9">
      <c r="B59" s="1281" t="s">
        <v>336</v>
      </c>
      <c r="C59" s="1284">
        <v>0.47099999999999997</v>
      </c>
      <c r="D59" s="1283">
        <v>0</v>
      </c>
      <c r="E59" s="1283">
        <v>0</v>
      </c>
      <c r="F59" s="1283">
        <v>0</v>
      </c>
    </row>
    <row r="60" spans="2:9">
      <c r="B60" s="1281" t="s">
        <v>24</v>
      </c>
      <c r="C60" s="1282">
        <v>0.25340000000000001</v>
      </c>
      <c r="D60" s="1283">
        <v>2.8</v>
      </c>
      <c r="E60" s="1283">
        <v>52.6</v>
      </c>
      <c r="F60" s="1283">
        <v>55.3</v>
      </c>
    </row>
    <row r="61" spans="2:9">
      <c r="B61" s="1281" t="s">
        <v>337</v>
      </c>
      <c r="C61" s="1282" t="s">
        <v>338</v>
      </c>
      <c r="D61" s="1283">
        <v>0</v>
      </c>
      <c r="E61" s="1283">
        <v>0</v>
      </c>
      <c r="F61" s="1283">
        <v>0</v>
      </c>
    </row>
    <row r="62" spans="2:9">
      <c r="B62" s="1281" t="s">
        <v>26</v>
      </c>
      <c r="C62" s="1284">
        <v>0.36170000000000002</v>
      </c>
      <c r="D62" s="1283">
        <v>9.9</v>
      </c>
      <c r="E62" s="1283">
        <v>15.8</v>
      </c>
      <c r="F62" s="1283">
        <v>25.6</v>
      </c>
    </row>
    <row r="63" spans="2:9">
      <c r="B63" s="1281" t="s">
        <v>22</v>
      </c>
      <c r="C63" s="1282" t="s">
        <v>339</v>
      </c>
      <c r="D63" s="1283">
        <v>1.3</v>
      </c>
      <c r="E63" s="1283">
        <v>3.4</v>
      </c>
      <c r="F63" s="1283">
        <v>4.7</v>
      </c>
    </row>
    <row r="64" spans="2:9">
      <c r="B64" s="1281" t="s">
        <v>16</v>
      </c>
      <c r="C64" s="1284">
        <v>0.35</v>
      </c>
      <c r="D64" s="1283">
        <v>14</v>
      </c>
      <c r="E64" s="1283">
        <v>0</v>
      </c>
      <c r="F64" s="1283">
        <v>14</v>
      </c>
    </row>
    <row r="65" spans="2:7">
      <c r="B65" s="1281" t="s">
        <v>20</v>
      </c>
      <c r="C65" s="1284">
        <v>0.41470000000000001</v>
      </c>
      <c r="D65" s="1283">
        <v>17.399999999999999</v>
      </c>
      <c r="E65" s="1283">
        <v>2.9</v>
      </c>
      <c r="F65" s="1283">
        <v>20.3</v>
      </c>
    </row>
    <row r="66" spans="2:7">
      <c r="B66" s="2167" t="s">
        <v>162</v>
      </c>
      <c r="C66" s="2168"/>
      <c r="D66" s="2169">
        <v>55.9</v>
      </c>
      <c r="E66" s="2169">
        <v>76.100000000000009</v>
      </c>
      <c r="F66" s="2169">
        <v>131.80000000000001</v>
      </c>
    </row>
    <row r="67" spans="2:7">
      <c r="B67" s="2170" t="s">
        <v>32</v>
      </c>
      <c r="C67" s="2171"/>
      <c r="D67" s="2172">
        <v>619.5</v>
      </c>
      <c r="E67" s="2172">
        <v>653.19999999999982</v>
      </c>
      <c r="F67" s="2172">
        <v>1272.6999999999998</v>
      </c>
    </row>
    <row r="68" spans="2:7">
      <c r="B68" s="1281"/>
      <c r="C68" s="1285"/>
      <c r="D68" s="1286"/>
      <c r="E68" s="1286"/>
      <c r="F68" s="1287"/>
    </row>
    <row r="69" spans="2:7">
      <c r="B69" s="1288" t="s">
        <v>340</v>
      </c>
      <c r="C69" s="1285"/>
      <c r="D69" s="1286"/>
      <c r="E69" s="1286"/>
      <c r="F69" s="1289"/>
    </row>
    <row r="70" spans="2:7">
      <c r="B70" s="1288" t="s">
        <v>341</v>
      </c>
      <c r="C70" s="1290"/>
      <c r="D70" s="1291"/>
      <c r="E70" s="1291"/>
      <c r="F70" s="1291"/>
    </row>
    <row r="71" spans="2:7">
      <c r="B71" s="1288" t="s">
        <v>342</v>
      </c>
      <c r="C71" s="1290"/>
      <c r="D71" s="1291"/>
      <c r="E71" s="1291"/>
      <c r="F71" s="1291"/>
    </row>
    <row r="74" spans="2:7" ht="15">
      <c r="B74" s="2173" t="s">
        <v>261</v>
      </c>
      <c r="C74" s="2174"/>
      <c r="D74" s="2174"/>
      <c r="E74" s="2175" t="s">
        <v>354</v>
      </c>
      <c r="F74" s="2176"/>
      <c r="G74" s="2177"/>
    </row>
    <row r="75" spans="2:7" ht="14.25">
      <c r="B75" s="1240" t="s">
        <v>83</v>
      </c>
      <c r="C75" s="1241" t="s">
        <v>87</v>
      </c>
      <c r="D75" s="1242" t="s">
        <v>85</v>
      </c>
      <c r="E75" s="1243" t="s">
        <v>86</v>
      </c>
      <c r="F75" s="1243" t="s">
        <v>11</v>
      </c>
      <c r="G75" s="1244" t="s">
        <v>12</v>
      </c>
    </row>
    <row r="76" spans="2:7">
      <c r="B76" s="1245" t="s">
        <v>166</v>
      </c>
      <c r="C76" s="1246" t="s">
        <v>91</v>
      </c>
      <c r="D76" s="1292">
        <v>7.2700000000000001E-2</v>
      </c>
      <c r="E76" s="1293">
        <v>32.9</v>
      </c>
      <c r="F76" s="1294">
        <v>0</v>
      </c>
      <c r="G76" s="1295">
        <v>32.9</v>
      </c>
    </row>
    <row r="77" spans="2:7">
      <c r="B77" s="1245" t="s">
        <v>167</v>
      </c>
      <c r="C77" s="1246" t="s">
        <v>94</v>
      </c>
      <c r="D77" s="1292">
        <v>0.2021</v>
      </c>
      <c r="E77" s="1293">
        <v>28.7</v>
      </c>
      <c r="F77" s="1294">
        <v>0</v>
      </c>
      <c r="G77" s="1295">
        <v>28.7</v>
      </c>
    </row>
    <row r="78" spans="2:7">
      <c r="B78" s="1251" t="s">
        <v>372</v>
      </c>
      <c r="C78" s="1252" t="s">
        <v>97</v>
      </c>
      <c r="D78" s="1296">
        <v>0.12</v>
      </c>
      <c r="E78" s="1297">
        <v>20.8</v>
      </c>
      <c r="F78" s="1297">
        <v>0</v>
      </c>
      <c r="G78" s="1298">
        <v>20.8</v>
      </c>
    </row>
    <row r="79" spans="2:7">
      <c r="B79" s="1256" t="s">
        <v>99</v>
      </c>
      <c r="C79" s="1257" t="s">
        <v>97</v>
      </c>
      <c r="D79" s="1299">
        <v>0.12</v>
      </c>
      <c r="E79" s="1300">
        <v>5.3</v>
      </c>
      <c r="F79" s="1300">
        <v>0</v>
      </c>
      <c r="G79" s="1301">
        <v>5.3</v>
      </c>
    </row>
    <row r="80" spans="2:7">
      <c r="B80" s="1256" t="s">
        <v>101</v>
      </c>
      <c r="C80" s="1257" t="s">
        <v>97</v>
      </c>
      <c r="D80" s="1299">
        <v>0.12</v>
      </c>
      <c r="E80" s="1300">
        <v>8</v>
      </c>
      <c r="F80" s="1300">
        <v>0</v>
      </c>
      <c r="G80" s="1301">
        <v>8</v>
      </c>
    </row>
    <row r="81" spans="2:7">
      <c r="B81" s="1256" t="s">
        <v>103</v>
      </c>
      <c r="C81" s="1257" t="s">
        <v>97</v>
      </c>
      <c r="D81" s="1299">
        <v>0.12</v>
      </c>
      <c r="E81" s="1300">
        <v>3.2</v>
      </c>
      <c r="F81" s="1300">
        <v>0</v>
      </c>
      <c r="G81" s="1301">
        <v>3.2</v>
      </c>
    </row>
    <row r="82" spans="2:7">
      <c r="B82" s="1256" t="s">
        <v>105</v>
      </c>
      <c r="C82" s="1257" t="s">
        <v>97</v>
      </c>
      <c r="D82" s="1299">
        <v>0.12</v>
      </c>
      <c r="E82" s="1300">
        <v>4.3</v>
      </c>
      <c r="F82" s="1300">
        <v>0</v>
      </c>
      <c r="G82" s="1301">
        <v>4.3</v>
      </c>
    </row>
    <row r="83" spans="2:7">
      <c r="B83" s="1727" t="s">
        <v>373</v>
      </c>
      <c r="C83" s="2178" t="s">
        <v>97</v>
      </c>
      <c r="D83" s="2179">
        <v>0.2215</v>
      </c>
      <c r="E83" s="2036">
        <v>86.7</v>
      </c>
      <c r="F83" s="2036">
        <v>0</v>
      </c>
      <c r="G83" s="2037">
        <v>86.7</v>
      </c>
    </row>
    <row r="84" spans="2:7">
      <c r="B84" s="1256" t="s">
        <v>109</v>
      </c>
      <c r="C84" s="1257" t="s">
        <v>97</v>
      </c>
      <c r="D84" s="1302">
        <v>0.2215</v>
      </c>
      <c r="E84" s="1300">
        <v>20.7</v>
      </c>
      <c r="F84" s="1300">
        <v>0</v>
      </c>
      <c r="G84" s="1301">
        <v>20.7</v>
      </c>
    </row>
    <row r="85" spans="2:7">
      <c r="B85" s="1256" t="s">
        <v>111</v>
      </c>
      <c r="C85" s="1257" t="s">
        <v>97</v>
      </c>
      <c r="D85" s="1302">
        <v>0.2215</v>
      </c>
      <c r="E85" s="1300">
        <v>30.4</v>
      </c>
      <c r="F85" s="1300">
        <v>0</v>
      </c>
      <c r="G85" s="1301">
        <v>30.4</v>
      </c>
    </row>
    <row r="86" spans="2:7">
      <c r="B86" s="1256" t="s">
        <v>113</v>
      </c>
      <c r="C86" s="1257" t="s">
        <v>97</v>
      </c>
      <c r="D86" s="1302">
        <v>0.2215</v>
      </c>
      <c r="E86" s="1300">
        <v>12.6</v>
      </c>
      <c r="F86" s="1300">
        <v>0</v>
      </c>
      <c r="G86" s="1301">
        <v>12.6</v>
      </c>
    </row>
    <row r="87" spans="2:7">
      <c r="B87" s="1256" t="s">
        <v>116</v>
      </c>
      <c r="C87" s="1257" t="s">
        <v>97</v>
      </c>
      <c r="D87" s="1302">
        <v>0.2215</v>
      </c>
      <c r="E87" s="1300">
        <v>14.6</v>
      </c>
      <c r="F87" s="1300">
        <v>0</v>
      </c>
      <c r="G87" s="1301">
        <v>14.6</v>
      </c>
    </row>
    <row r="88" spans="2:7">
      <c r="B88" s="1256" t="s">
        <v>118</v>
      </c>
      <c r="C88" s="1257" t="s">
        <v>97</v>
      </c>
      <c r="D88" s="1302">
        <v>0.2215</v>
      </c>
      <c r="E88" s="1300">
        <v>8.5</v>
      </c>
      <c r="F88" s="1300">
        <v>0</v>
      </c>
      <c r="G88" s="1301">
        <v>8.5</v>
      </c>
    </row>
    <row r="89" spans="2:7">
      <c r="B89" s="1245" t="s">
        <v>120</v>
      </c>
      <c r="C89" s="1246" t="s">
        <v>97</v>
      </c>
      <c r="D89" s="1292">
        <v>0.1333</v>
      </c>
      <c r="E89" s="1303">
        <v>8.6999999999999993</v>
      </c>
      <c r="F89" s="1294">
        <v>0</v>
      </c>
      <c r="G89" s="1295">
        <v>8.6999999999999993</v>
      </c>
    </row>
    <row r="90" spans="2:7">
      <c r="B90" s="1263" t="s">
        <v>374</v>
      </c>
      <c r="C90" s="1246" t="s">
        <v>320</v>
      </c>
      <c r="D90" s="1303" t="s">
        <v>89</v>
      </c>
      <c r="E90" s="1303">
        <v>53.5</v>
      </c>
      <c r="F90" s="1303">
        <v>14.7</v>
      </c>
      <c r="G90" s="1295">
        <v>68.2</v>
      </c>
    </row>
    <row r="91" spans="2:7">
      <c r="B91" s="1263" t="s">
        <v>375</v>
      </c>
      <c r="C91" s="1246" t="s">
        <v>125</v>
      </c>
      <c r="D91" s="1304">
        <v>0.3</v>
      </c>
      <c r="E91" s="1303">
        <v>2.2999999999999998</v>
      </c>
      <c r="F91" s="1303">
        <v>0.4</v>
      </c>
      <c r="G91" s="1295">
        <v>2.8</v>
      </c>
    </row>
    <row r="92" spans="2:7">
      <c r="B92" s="1245" t="s">
        <v>127</v>
      </c>
      <c r="C92" s="1246" t="s">
        <v>130</v>
      </c>
      <c r="D92" s="1304">
        <v>0.44340000000000002</v>
      </c>
      <c r="E92" s="1303">
        <v>1.8</v>
      </c>
      <c r="F92" s="1303">
        <v>0</v>
      </c>
      <c r="G92" s="1295">
        <v>1.8</v>
      </c>
    </row>
    <row r="93" spans="2:7">
      <c r="B93" s="1245" t="s">
        <v>98</v>
      </c>
      <c r="C93" s="1246" t="s">
        <v>320</v>
      </c>
      <c r="D93" s="1304">
        <v>0.27500000000000002</v>
      </c>
      <c r="E93" s="1303">
        <v>4.8</v>
      </c>
      <c r="F93" s="1303">
        <v>0.1</v>
      </c>
      <c r="G93" s="1295">
        <v>4.9000000000000004</v>
      </c>
    </row>
    <row r="94" spans="2:7">
      <c r="B94" s="1245" t="s">
        <v>100</v>
      </c>
      <c r="C94" s="1246" t="s">
        <v>320</v>
      </c>
      <c r="D94" s="1292">
        <v>0.46</v>
      </c>
      <c r="E94" s="1303">
        <v>20.3</v>
      </c>
      <c r="F94" s="1303">
        <v>2.7</v>
      </c>
      <c r="G94" s="1295">
        <v>23</v>
      </c>
    </row>
    <row r="95" spans="2:7">
      <c r="B95" s="1245" t="s">
        <v>266</v>
      </c>
      <c r="C95" s="1246" t="s">
        <v>247</v>
      </c>
      <c r="D95" s="1304">
        <v>0.36499999999999999</v>
      </c>
      <c r="E95" s="1294">
        <v>0</v>
      </c>
      <c r="F95" s="1303">
        <v>11.7</v>
      </c>
      <c r="G95" s="1295">
        <v>11.7</v>
      </c>
    </row>
    <row r="96" spans="2:7">
      <c r="B96" s="1263" t="s">
        <v>376</v>
      </c>
      <c r="C96" s="1246" t="s">
        <v>320</v>
      </c>
      <c r="D96" s="1303" t="s">
        <v>89</v>
      </c>
      <c r="E96" s="1303">
        <v>0.5</v>
      </c>
      <c r="F96" s="1303">
        <v>0</v>
      </c>
      <c r="G96" s="1295">
        <v>0.5</v>
      </c>
    </row>
    <row r="97" spans="2:7">
      <c r="B97" s="1245" t="s">
        <v>132</v>
      </c>
      <c r="C97" s="1246" t="s">
        <v>135</v>
      </c>
      <c r="D97" s="1304">
        <v>0.09</v>
      </c>
      <c r="E97" s="1303">
        <v>12.9</v>
      </c>
      <c r="F97" s="1294">
        <v>0</v>
      </c>
      <c r="G97" s="1295">
        <v>12.9</v>
      </c>
    </row>
    <row r="98" spans="2:7">
      <c r="B98" s="1245" t="s">
        <v>102</v>
      </c>
      <c r="C98" s="1246" t="s">
        <v>320</v>
      </c>
      <c r="D98" s="1304">
        <v>0.12</v>
      </c>
      <c r="E98" s="1303">
        <v>0.7</v>
      </c>
      <c r="F98" s="1303">
        <v>0</v>
      </c>
      <c r="G98" s="1295">
        <v>0.7</v>
      </c>
    </row>
    <row r="99" spans="2:7">
      <c r="B99" s="1245" t="s">
        <v>134</v>
      </c>
      <c r="C99" s="1246" t="s">
        <v>135</v>
      </c>
      <c r="D99" s="1292">
        <v>0.05</v>
      </c>
      <c r="E99" s="1303">
        <v>3.4</v>
      </c>
      <c r="F99" s="1294">
        <v>0</v>
      </c>
      <c r="G99" s="1295">
        <v>3.4</v>
      </c>
    </row>
    <row r="100" spans="2:7">
      <c r="B100" s="1245" t="s">
        <v>137</v>
      </c>
      <c r="C100" s="1246" t="s">
        <v>135</v>
      </c>
      <c r="D100" s="1292">
        <v>9.2600000000000002E-2</v>
      </c>
      <c r="E100" s="1303">
        <v>3.8</v>
      </c>
      <c r="F100" s="1294">
        <v>0</v>
      </c>
      <c r="G100" s="1295">
        <v>3.8</v>
      </c>
    </row>
    <row r="101" spans="2:7">
      <c r="B101" s="1245" t="s">
        <v>138</v>
      </c>
      <c r="C101" s="1246" t="s">
        <v>140</v>
      </c>
      <c r="D101" s="1304">
        <v>0.45900000000000002</v>
      </c>
      <c r="E101" s="1303">
        <v>12.8</v>
      </c>
      <c r="F101" s="1294">
        <v>0</v>
      </c>
      <c r="G101" s="1295">
        <v>12.8</v>
      </c>
    </row>
    <row r="102" spans="2:7">
      <c r="B102" s="1245" t="s">
        <v>139</v>
      </c>
      <c r="C102" s="1246" t="s">
        <v>140</v>
      </c>
      <c r="D102" s="1292">
        <v>0.31850000000000001</v>
      </c>
      <c r="E102" s="1294">
        <v>0</v>
      </c>
      <c r="F102" s="1303">
        <v>20.399999999999999</v>
      </c>
      <c r="G102" s="1295">
        <v>20.399999999999999</v>
      </c>
    </row>
    <row r="103" spans="2:7">
      <c r="B103" s="1245" t="s">
        <v>104</v>
      </c>
      <c r="C103" s="1246" t="s">
        <v>320</v>
      </c>
      <c r="D103" s="1292">
        <v>0.25</v>
      </c>
      <c r="E103" s="1303">
        <v>11.3</v>
      </c>
      <c r="F103" s="1303">
        <v>0.2</v>
      </c>
      <c r="G103" s="1295">
        <v>11.6</v>
      </c>
    </row>
    <row r="104" spans="2:7">
      <c r="B104" s="1245" t="s">
        <v>106</v>
      </c>
      <c r="C104" s="1246" t="s">
        <v>320</v>
      </c>
      <c r="D104" s="1304">
        <v>0.5</v>
      </c>
      <c r="E104" s="1303">
        <v>15.6</v>
      </c>
      <c r="F104" s="1303">
        <v>0.1</v>
      </c>
      <c r="G104" s="1295">
        <v>15.7</v>
      </c>
    </row>
    <row r="105" spans="2:7">
      <c r="B105" s="1245" t="s">
        <v>284</v>
      </c>
      <c r="C105" s="1246" t="s">
        <v>285</v>
      </c>
      <c r="D105" s="1292">
        <v>0.3</v>
      </c>
      <c r="E105" s="1303">
        <v>9.3000000000000007</v>
      </c>
      <c r="F105" s="1294">
        <v>0</v>
      </c>
      <c r="G105" s="1295">
        <v>9.3000000000000007</v>
      </c>
    </row>
    <row r="106" spans="2:7">
      <c r="B106" s="1263" t="s">
        <v>377</v>
      </c>
      <c r="C106" s="1246" t="s">
        <v>320</v>
      </c>
      <c r="D106" s="1303" t="s">
        <v>89</v>
      </c>
      <c r="E106" s="1303">
        <v>27.4</v>
      </c>
      <c r="F106" s="1303">
        <v>205</v>
      </c>
      <c r="G106" s="1295">
        <v>232.4</v>
      </c>
    </row>
    <row r="107" spans="2:7">
      <c r="B107" s="1245" t="s">
        <v>141</v>
      </c>
      <c r="C107" s="1246" t="s">
        <v>130</v>
      </c>
      <c r="D107" s="1304">
        <v>0.65110000000000001</v>
      </c>
      <c r="E107" s="1303">
        <v>14.3</v>
      </c>
      <c r="F107" s="1303">
        <v>0</v>
      </c>
      <c r="G107" s="1295">
        <v>14.3</v>
      </c>
    </row>
    <row r="108" spans="2:7">
      <c r="B108" s="1245" t="s">
        <v>142</v>
      </c>
      <c r="C108" s="1246" t="s">
        <v>144</v>
      </c>
      <c r="D108" s="1304">
        <v>0.1</v>
      </c>
      <c r="E108" s="1303">
        <v>0</v>
      </c>
      <c r="F108" s="1294">
        <v>0</v>
      </c>
      <c r="G108" s="1295">
        <v>0</v>
      </c>
    </row>
    <row r="109" spans="2:7">
      <c r="B109" s="1245" t="s">
        <v>290</v>
      </c>
      <c r="C109" s="1246" t="s">
        <v>320</v>
      </c>
      <c r="D109" s="1303" t="s">
        <v>291</v>
      </c>
      <c r="E109" s="1303">
        <v>0</v>
      </c>
      <c r="F109" s="1294">
        <v>0</v>
      </c>
      <c r="G109" s="1295">
        <v>0</v>
      </c>
    </row>
    <row r="110" spans="2:7">
      <c r="B110" s="824" t="s">
        <v>145</v>
      </c>
      <c r="C110" s="968" t="s">
        <v>147</v>
      </c>
      <c r="D110" s="1305">
        <v>0.6</v>
      </c>
      <c r="E110" s="739">
        <v>0</v>
      </c>
      <c r="F110" s="739">
        <v>0</v>
      </c>
      <c r="G110" s="826">
        <f>SUM(E110:F110)</f>
        <v>0</v>
      </c>
    </row>
    <row r="111" spans="2:7">
      <c r="B111" s="824" t="s">
        <v>146</v>
      </c>
      <c r="C111" s="968" t="s">
        <v>147</v>
      </c>
      <c r="D111" s="623">
        <v>0.25</v>
      </c>
      <c r="E111" s="739">
        <v>37.768000000000001</v>
      </c>
      <c r="F111" s="739">
        <v>4.2720000000000002</v>
      </c>
      <c r="G111" s="826">
        <f>SUM(E111:F111)</f>
        <v>42.04</v>
      </c>
    </row>
    <row r="112" spans="2:7">
      <c r="B112" s="1245" t="s">
        <v>117</v>
      </c>
      <c r="C112" s="1246" t="s">
        <v>320</v>
      </c>
      <c r="D112" s="1304">
        <v>0.215</v>
      </c>
      <c r="E112" s="1303">
        <v>14.5</v>
      </c>
      <c r="F112" s="1303">
        <v>0.3</v>
      </c>
      <c r="G112" s="1295">
        <v>14.8</v>
      </c>
    </row>
    <row r="113" spans="2:7">
      <c r="B113" s="1245" t="s">
        <v>363</v>
      </c>
      <c r="C113" s="1246" t="s">
        <v>285</v>
      </c>
      <c r="D113" s="1304">
        <v>0.33329999999999999</v>
      </c>
      <c r="E113" s="1303">
        <v>3.1</v>
      </c>
      <c r="F113" s="1303">
        <v>1.2</v>
      </c>
      <c r="G113" s="1295">
        <v>4.3</v>
      </c>
    </row>
    <row r="114" spans="2:7">
      <c r="B114" s="1245" t="s">
        <v>119</v>
      </c>
      <c r="C114" s="1246" t="s">
        <v>320</v>
      </c>
      <c r="D114" s="1304">
        <v>0.25</v>
      </c>
      <c r="E114" s="1303">
        <v>8.3000000000000007</v>
      </c>
      <c r="F114" s="1294">
        <v>0.4</v>
      </c>
      <c r="G114" s="1295">
        <v>8.6999999999999993</v>
      </c>
    </row>
    <row r="115" spans="2:7">
      <c r="B115" s="1245" t="s">
        <v>121</v>
      </c>
      <c r="C115" s="1246" t="s">
        <v>320</v>
      </c>
      <c r="D115" s="1304">
        <v>0.25</v>
      </c>
      <c r="E115" s="1303">
        <v>15.4</v>
      </c>
      <c r="F115" s="1303">
        <v>0.9</v>
      </c>
      <c r="G115" s="1295">
        <v>16.3</v>
      </c>
    </row>
    <row r="116" spans="2:7">
      <c r="B116" s="1245" t="s">
        <v>269</v>
      </c>
      <c r="C116" s="1246" t="s">
        <v>135</v>
      </c>
      <c r="D116" s="1292">
        <v>0.15</v>
      </c>
      <c r="E116" s="1303">
        <v>0</v>
      </c>
      <c r="F116" s="1294">
        <v>0</v>
      </c>
      <c r="G116" s="1295">
        <v>0</v>
      </c>
    </row>
    <row r="117" spans="2:7">
      <c r="B117" s="1245" t="s">
        <v>123</v>
      </c>
      <c r="C117" s="1246" t="s">
        <v>320</v>
      </c>
      <c r="D117" s="1292">
        <v>1</v>
      </c>
      <c r="E117" s="1303">
        <v>0.9</v>
      </c>
      <c r="F117" s="1303">
        <v>0.1</v>
      </c>
      <c r="G117" s="1295">
        <v>1</v>
      </c>
    </row>
    <row r="118" spans="2:7">
      <c r="B118" s="1245" t="s">
        <v>149</v>
      </c>
      <c r="C118" s="1246" t="s">
        <v>130</v>
      </c>
      <c r="D118" s="1292">
        <v>0.38</v>
      </c>
      <c r="E118" s="1303">
        <v>3.5</v>
      </c>
      <c r="F118" s="1303">
        <v>2</v>
      </c>
      <c r="G118" s="1295">
        <v>5.5</v>
      </c>
    </row>
    <row r="119" spans="2:7">
      <c r="B119" s="1728" t="s">
        <v>364</v>
      </c>
      <c r="C119" s="2180" t="s">
        <v>378</v>
      </c>
      <c r="D119" s="2180"/>
      <c r="E119" s="2037">
        <v>456.3</v>
      </c>
      <c r="F119" s="2037">
        <v>264.39999999999998</v>
      </c>
      <c r="G119" s="2037">
        <v>720.6</v>
      </c>
    </row>
    <row r="120" spans="2:7">
      <c r="B120" s="1246"/>
      <c r="C120" s="1246"/>
      <c r="D120" s="1246"/>
      <c r="E120" s="1246"/>
      <c r="F120" s="1246"/>
      <c r="G120" s="1246"/>
    </row>
    <row r="121" spans="2:7" ht="37.5" customHeight="1">
      <c r="B121" s="1268"/>
      <c r="C121" s="1268"/>
      <c r="D121" s="1268"/>
      <c r="E121" s="1268"/>
      <c r="F121" s="1268"/>
      <c r="G121" s="1268"/>
    </row>
    <row r="122" spans="2:7">
      <c r="B122" s="1269" t="s">
        <v>366</v>
      </c>
      <c r="C122" s="1268"/>
      <c r="D122" s="1268"/>
      <c r="E122" s="1268"/>
      <c r="F122" s="1268"/>
      <c r="G122" s="1268"/>
    </row>
    <row r="123" spans="2:7">
      <c r="B123" s="1963" t="s">
        <v>367</v>
      </c>
      <c r="C123" s="1963"/>
      <c r="D123" s="1963"/>
      <c r="E123" s="1963"/>
      <c r="F123" s="1963"/>
      <c r="G123" s="1963"/>
    </row>
    <row r="124" spans="2:7">
      <c r="B124" s="1269" t="s">
        <v>368</v>
      </c>
      <c r="C124" s="1268"/>
      <c r="D124" s="1268"/>
      <c r="E124" s="1268"/>
      <c r="F124" s="1268"/>
      <c r="G124" s="1268"/>
    </row>
    <row r="125" spans="2:7">
      <c r="B125" s="1269" t="s">
        <v>369</v>
      </c>
      <c r="C125" s="1268"/>
      <c r="D125" s="1268"/>
      <c r="E125" s="1268"/>
      <c r="F125" s="1268"/>
      <c r="G125" s="1268"/>
    </row>
  </sheetData>
  <mergeCells count="2">
    <mergeCell ref="B43:I43"/>
    <mergeCell ref="B123:G123"/>
  </mergeCells>
  <pageMargins left="0.7" right="0.7" top="0.75" bottom="0.75" header="0.3" footer="0.3"/>
  <ignoredErrors>
    <ignoredError sqref="G110:G111"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I125"/>
  <sheetViews>
    <sheetView topLeftCell="A64" workbookViewId="0">
      <selection activeCell="B90" sqref="B90"/>
    </sheetView>
  </sheetViews>
  <sheetFormatPr defaultRowHeight="12.75"/>
  <cols>
    <col min="2" max="2" width="24.7109375" customWidth="1"/>
    <col min="3" max="3" width="11.7109375" customWidth="1"/>
    <col min="4" max="4" width="18.28515625" customWidth="1"/>
    <col min="5" max="5" width="18.42578125" customWidth="1"/>
    <col min="7" max="7" width="20.7109375" customWidth="1"/>
    <col min="8" max="8" width="14.7109375" customWidth="1"/>
  </cols>
  <sheetData>
    <row r="3" spans="2:6">
      <c r="B3" t="s">
        <v>1</v>
      </c>
    </row>
    <row r="5" spans="2:6">
      <c r="B5" s="1218" t="s">
        <v>379</v>
      </c>
      <c r="C5" s="1964" t="s">
        <v>85</v>
      </c>
      <c r="D5" s="1964" t="s">
        <v>380</v>
      </c>
      <c r="E5" s="1965"/>
      <c r="F5" s="1965"/>
    </row>
    <row r="6" spans="2:6">
      <c r="B6" s="1218" t="s">
        <v>83</v>
      </c>
      <c r="C6" s="1964"/>
      <c r="D6" s="1219" t="s">
        <v>381</v>
      </c>
      <c r="E6" s="1219" t="s">
        <v>11</v>
      </c>
      <c r="F6" s="1219" t="s">
        <v>12</v>
      </c>
    </row>
    <row r="7" spans="2:6">
      <c r="B7" s="1236" t="s">
        <v>13</v>
      </c>
      <c r="C7" s="577">
        <v>0.51</v>
      </c>
      <c r="D7" s="1237">
        <v>1.2120516703296702</v>
      </c>
      <c r="E7" s="1237">
        <v>78.61791130769231</v>
      </c>
      <c r="F7" s="1237">
        <v>79.829962978021982</v>
      </c>
    </row>
    <row r="8" spans="2:6">
      <c r="B8" s="1238" t="s">
        <v>15</v>
      </c>
      <c r="C8" s="581" t="s">
        <v>217</v>
      </c>
      <c r="D8" s="1237">
        <v>2.2791294835164835</v>
      </c>
      <c r="E8" s="1237">
        <v>3.2783325824175824</v>
      </c>
      <c r="F8" s="1237">
        <v>5.5574620659340663</v>
      </c>
    </row>
    <row r="9" spans="2:6">
      <c r="B9" s="1236" t="s">
        <v>23</v>
      </c>
      <c r="C9" s="581" t="s">
        <v>219</v>
      </c>
      <c r="D9" s="1237">
        <v>16.191225714285714</v>
      </c>
      <c r="E9" s="1237">
        <v>10.071996252747253</v>
      </c>
      <c r="F9" s="1237">
        <v>26.263221967032969</v>
      </c>
    </row>
    <row r="10" spans="2:6">
      <c r="B10" s="1236" t="s">
        <v>218</v>
      </c>
      <c r="C10" s="581" t="s">
        <v>221</v>
      </c>
      <c r="D10" s="1237">
        <v>1.1647252747252748E-3</v>
      </c>
      <c r="E10" s="1237">
        <v>3.0534175824175826E-3</v>
      </c>
      <c r="F10" s="1237">
        <v>4.2181428571428578E-3</v>
      </c>
    </row>
    <row r="11" spans="2:6">
      <c r="B11" s="1236" t="s">
        <v>27</v>
      </c>
      <c r="C11" s="577">
        <v>0.58699999999999997</v>
      </c>
      <c r="D11" s="1237">
        <v>16.403814450549451</v>
      </c>
      <c r="E11" s="1237">
        <v>2.1412046153846154</v>
      </c>
      <c r="F11" s="1237">
        <v>18.545019065934067</v>
      </c>
    </row>
    <row r="12" spans="2:6">
      <c r="B12" s="1239" t="s">
        <v>29</v>
      </c>
      <c r="C12" s="583" t="s">
        <v>227</v>
      </c>
      <c r="D12" s="1237">
        <v>30.43184179120879</v>
      </c>
      <c r="E12" s="1237">
        <v>0</v>
      </c>
      <c r="F12" s="1237">
        <v>30.43184179120879</v>
      </c>
    </row>
    <row r="13" spans="2:6">
      <c r="B13" s="1236" t="s">
        <v>31</v>
      </c>
      <c r="C13" s="581">
        <v>0.36</v>
      </c>
      <c r="D13" s="1237">
        <v>11.146767835164836</v>
      </c>
      <c r="E13" s="1237">
        <v>8.2056620109890108</v>
      </c>
      <c r="F13" s="1237">
        <v>19.352429846153846</v>
      </c>
    </row>
    <row r="14" spans="2:6">
      <c r="B14" s="1236" t="s">
        <v>33</v>
      </c>
      <c r="C14" s="581">
        <v>0.51</v>
      </c>
      <c r="D14" s="1237">
        <v>44.579749109890109</v>
      </c>
      <c r="E14" s="1237">
        <v>45.135356142857148</v>
      </c>
      <c r="F14" s="1237">
        <v>89.715105252747264</v>
      </c>
    </row>
    <row r="15" spans="2:6">
      <c r="B15" s="1239" t="s">
        <v>37</v>
      </c>
      <c r="C15" s="583">
        <v>0.13039999999999999</v>
      </c>
      <c r="D15" s="1237">
        <v>6.2519020769230771</v>
      </c>
      <c r="E15" s="1237">
        <v>3.1159971538461542</v>
      </c>
      <c r="F15" s="1237">
        <v>9.3678992307692308</v>
      </c>
    </row>
    <row r="16" spans="2:6">
      <c r="B16" s="1236" t="s">
        <v>226</v>
      </c>
      <c r="C16" s="581" t="s">
        <v>228</v>
      </c>
      <c r="D16" s="1237">
        <v>2.9814197802197802E-2</v>
      </c>
      <c r="E16" s="1237">
        <v>0.1245614945054945</v>
      </c>
      <c r="F16" s="1237">
        <v>0.1543756923076923</v>
      </c>
    </row>
    <row r="17" spans="2:6">
      <c r="B17" s="1236" t="s">
        <v>44</v>
      </c>
      <c r="C17" s="581">
        <v>0.42630000000000001</v>
      </c>
      <c r="D17" s="1237">
        <v>181.33819161538463</v>
      </c>
      <c r="E17" s="1237">
        <v>6.3875700000000002</v>
      </c>
      <c r="F17" s="1237">
        <v>187.72576161538464</v>
      </c>
    </row>
    <row r="18" spans="2:6">
      <c r="B18" s="1236" t="s">
        <v>46</v>
      </c>
      <c r="C18" s="577">
        <v>0.55300000000000005</v>
      </c>
      <c r="D18" s="1237">
        <v>6.1112562967032966</v>
      </c>
      <c r="E18" s="1237">
        <v>6.6457020549450547</v>
      </c>
      <c r="F18" s="1237">
        <v>12.75695835164835</v>
      </c>
    </row>
    <row r="19" spans="2:6">
      <c r="B19" s="1236" t="s">
        <v>47</v>
      </c>
      <c r="C19" s="581">
        <v>0.39550000000000002</v>
      </c>
      <c r="D19" s="1237">
        <v>6.6178795494505493</v>
      </c>
      <c r="E19" s="1237">
        <v>30.568532120879119</v>
      </c>
      <c r="F19" s="1237">
        <v>37.186411670329669</v>
      </c>
    </row>
    <row r="20" spans="2:6">
      <c r="B20" s="1236" t="s">
        <v>49</v>
      </c>
      <c r="C20" s="577">
        <v>0.43969999999999998</v>
      </c>
      <c r="D20" s="1237">
        <v>6.8642394505494506</v>
      </c>
      <c r="E20" s="1237">
        <v>8.6996864945054941</v>
      </c>
      <c r="F20" s="1237">
        <v>15.563925945054944</v>
      </c>
    </row>
    <row r="21" spans="2:6">
      <c r="B21" s="1236" t="s">
        <v>50</v>
      </c>
      <c r="C21" s="577">
        <v>0.64</v>
      </c>
      <c r="D21" s="1237">
        <v>4.617016010989011</v>
      </c>
      <c r="E21" s="1237">
        <v>3.6857569010989013</v>
      </c>
      <c r="F21" s="1237">
        <v>8.3027729120879119</v>
      </c>
    </row>
    <row r="22" spans="2:6">
      <c r="B22" s="1236" t="s">
        <v>51</v>
      </c>
      <c r="C22" s="577">
        <v>0.2</v>
      </c>
      <c r="D22" s="1237">
        <v>0</v>
      </c>
      <c r="E22" s="1237">
        <v>0</v>
      </c>
      <c r="F22" s="1237">
        <v>0</v>
      </c>
    </row>
    <row r="23" spans="2:6">
      <c r="B23" s="1236" t="s">
        <v>52</v>
      </c>
      <c r="C23" s="581" t="s">
        <v>229</v>
      </c>
      <c r="D23" s="1237">
        <v>7.7483843406593405</v>
      </c>
      <c r="E23" s="1237">
        <v>6.5242611648351652</v>
      </c>
      <c r="F23" s="1237">
        <v>14.272645505494506</v>
      </c>
    </row>
    <row r="24" spans="2:6">
      <c r="B24" s="1236" t="s">
        <v>39</v>
      </c>
      <c r="C24" s="581">
        <v>0.35</v>
      </c>
      <c r="D24" s="1237">
        <v>0</v>
      </c>
      <c r="E24" s="1237">
        <v>0</v>
      </c>
      <c r="F24" s="1237">
        <v>0</v>
      </c>
    </row>
    <row r="25" spans="2:6">
      <c r="B25" s="1236" t="s">
        <v>53</v>
      </c>
      <c r="C25" s="583" t="s">
        <v>230</v>
      </c>
      <c r="D25" s="1237">
        <v>55.090667626373637</v>
      </c>
      <c r="E25" s="1237">
        <v>22.949051252747253</v>
      </c>
      <c r="F25" s="1237">
        <v>78.039718879120898</v>
      </c>
    </row>
    <row r="26" spans="2:6">
      <c r="B26" s="1236" t="s">
        <v>231</v>
      </c>
      <c r="C26" s="581" t="s">
        <v>232</v>
      </c>
      <c r="D26" s="1237">
        <v>15.090889010989009</v>
      </c>
      <c r="E26" s="1237">
        <v>33.009048395604395</v>
      </c>
      <c r="F26" s="1237">
        <v>48.099937406593405</v>
      </c>
    </row>
    <row r="27" spans="2:6">
      <c r="B27" s="1236" t="s">
        <v>57</v>
      </c>
      <c r="C27" s="581">
        <v>0.33279999999999998</v>
      </c>
      <c r="D27" s="1237">
        <v>25.647518483516485</v>
      </c>
      <c r="E27" s="1237">
        <v>0</v>
      </c>
      <c r="F27" s="1237">
        <v>25.647518483516485</v>
      </c>
    </row>
    <row r="28" spans="2:6">
      <c r="B28" s="1236" t="s">
        <v>58</v>
      </c>
      <c r="C28" s="581">
        <v>0.3679</v>
      </c>
      <c r="D28" s="1237">
        <v>5.078539241758242</v>
      </c>
      <c r="E28" s="1237">
        <v>24.370724934065933</v>
      </c>
      <c r="F28" s="1237">
        <v>29.449264175824176</v>
      </c>
    </row>
    <row r="29" spans="2:6">
      <c r="B29" s="1236" t="s">
        <v>59</v>
      </c>
      <c r="C29" s="581" t="s">
        <v>233</v>
      </c>
      <c r="D29" s="1237">
        <v>15.656229307692309</v>
      </c>
      <c r="E29" s="1237">
        <v>9.6229873736263727</v>
      </c>
      <c r="F29" s="1237">
        <v>25.27921668131868</v>
      </c>
    </row>
    <row r="30" spans="2:6">
      <c r="B30" s="1236" t="s">
        <v>64</v>
      </c>
      <c r="C30" s="577">
        <v>0.41499999999999998</v>
      </c>
      <c r="D30" s="1237">
        <v>4.6347425274725271</v>
      </c>
      <c r="E30" s="1237">
        <v>0.3968250439560439</v>
      </c>
      <c r="F30" s="1237">
        <v>5.031567571428571</v>
      </c>
    </row>
    <row r="31" spans="2:6">
      <c r="B31" s="1236" t="s">
        <v>65</v>
      </c>
      <c r="C31" s="577">
        <v>0.59099999999999997</v>
      </c>
      <c r="D31" s="1237">
        <v>9.2044090439560442</v>
      </c>
      <c r="E31" s="1237">
        <v>0</v>
      </c>
      <c r="F31" s="1237">
        <v>9.2044090439560442</v>
      </c>
    </row>
    <row r="32" spans="2:6">
      <c r="B32" s="1236" t="s">
        <v>66</v>
      </c>
      <c r="C32" s="577">
        <v>0.30580000000000002</v>
      </c>
      <c r="D32" s="1237">
        <v>5.3659764065934068</v>
      </c>
      <c r="E32" s="1237">
        <v>119.17529499999999</v>
      </c>
      <c r="F32" s="1237">
        <v>124.5412714065934</v>
      </c>
    </row>
    <row r="33" spans="2:9">
      <c r="B33" s="1236" t="s">
        <v>67</v>
      </c>
      <c r="C33" s="577">
        <v>0.30580000000000002</v>
      </c>
      <c r="D33" s="1237">
        <v>25.372775890109892</v>
      </c>
      <c r="E33" s="1237">
        <v>0</v>
      </c>
      <c r="F33" s="1237">
        <v>25.372775890109892</v>
      </c>
    </row>
    <row r="34" spans="2:9">
      <c r="B34" s="1236" t="s">
        <v>69</v>
      </c>
      <c r="C34" s="577">
        <v>0.58840000000000003</v>
      </c>
      <c r="D34" s="1237">
        <v>16.868833582417583</v>
      </c>
      <c r="E34" s="1237">
        <v>28.833938813186816</v>
      </c>
      <c r="F34" s="1237">
        <v>45.702772395604399</v>
      </c>
    </row>
    <row r="35" spans="2:9">
      <c r="B35" s="1236" t="s">
        <v>73</v>
      </c>
      <c r="C35" s="581" t="s">
        <v>234</v>
      </c>
      <c r="D35" s="1237">
        <v>1.2272347472527474</v>
      </c>
      <c r="E35" s="1237">
        <v>13.010585615384615</v>
      </c>
      <c r="F35" s="1237">
        <v>14.237820362637363</v>
      </c>
    </row>
    <row r="36" spans="2:9">
      <c r="B36" s="1236" t="s">
        <v>274</v>
      </c>
      <c r="C36" s="577">
        <v>0.18</v>
      </c>
      <c r="D36" s="1237">
        <v>0.89818318681318687</v>
      </c>
      <c r="E36" s="1237">
        <v>0.34831836263736266</v>
      </c>
      <c r="F36" s="1237">
        <v>1.2465015494505496</v>
      </c>
    </row>
    <row r="37" spans="2:9">
      <c r="B37" s="1236" t="s">
        <v>74</v>
      </c>
      <c r="C37" s="581">
        <v>0.41499999999999998</v>
      </c>
      <c r="D37" s="1237">
        <v>6.419175934065934</v>
      </c>
      <c r="E37" s="1237">
        <v>0</v>
      </c>
      <c r="F37" s="1237">
        <v>6.419175934065934</v>
      </c>
    </row>
    <row r="38" spans="2:9">
      <c r="B38" s="1236" t="s">
        <v>75</v>
      </c>
      <c r="C38" s="581">
        <v>0.53200000000000003</v>
      </c>
      <c r="D38" s="1237">
        <v>25.036809274725275</v>
      </c>
      <c r="E38" s="1237">
        <v>49.862307593406591</v>
      </c>
      <c r="F38" s="1237">
        <v>74.89911686813187</v>
      </c>
    </row>
    <row r="39" spans="2:9">
      <c r="B39" s="1236" t="s">
        <v>76</v>
      </c>
      <c r="C39" s="581">
        <v>0.34570000000000001</v>
      </c>
      <c r="D39" s="1237">
        <v>22.327476208791207</v>
      </c>
      <c r="E39" s="1237">
        <v>43.337916626373627</v>
      </c>
      <c r="F39" s="1237">
        <v>65.665392835164837</v>
      </c>
    </row>
    <row r="40" spans="2:9">
      <c r="B40" s="2143" t="s">
        <v>371</v>
      </c>
      <c r="C40" s="2144"/>
      <c r="D40" s="2145">
        <v>575.74388879120886</v>
      </c>
      <c r="E40" s="2145">
        <v>558.1225827252747</v>
      </c>
      <c r="F40" s="2181">
        <v>1133.8664715164837</v>
      </c>
    </row>
    <row r="42" spans="2:9">
      <c r="B42" s="1221" t="s">
        <v>343</v>
      </c>
      <c r="C42" s="1222"/>
      <c r="D42" s="1223"/>
      <c r="E42" s="1223"/>
      <c r="F42" s="1223"/>
      <c r="G42" s="1223"/>
      <c r="H42" s="1224"/>
      <c r="I42" s="1224"/>
    </row>
    <row r="43" spans="2:9">
      <c r="B43" s="1221" t="s">
        <v>344</v>
      </c>
      <c r="C43" s="1222"/>
      <c r="D43" s="1223"/>
      <c r="E43" s="1223"/>
      <c r="F43" s="1223"/>
      <c r="G43" s="1223"/>
      <c r="H43" s="1224"/>
      <c r="I43" s="1224"/>
    </row>
    <row r="44" spans="2:9">
      <c r="B44" s="1221" t="s">
        <v>382</v>
      </c>
      <c r="C44" s="1222"/>
      <c r="D44" s="1223"/>
      <c r="E44" s="1223"/>
      <c r="F44" s="1223"/>
      <c r="G44" s="1223"/>
      <c r="H44" s="1224"/>
      <c r="I44" s="1224"/>
    </row>
    <row r="45" spans="2:9">
      <c r="B45" s="1962" t="s">
        <v>346</v>
      </c>
      <c r="C45" s="2161"/>
      <c r="D45" s="2161"/>
      <c r="E45" s="2161"/>
      <c r="F45" s="2161"/>
      <c r="G45" s="2161"/>
      <c r="H45" s="2161"/>
      <c r="I45" s="2161"/>
    </row>
    <row r="46" spans="2:9">
      <c r="B46" s="1221" t="s">
        <v>347</v>
      </c>
      <c r="C46" s="1221"/>
      <c r="D46" s="1221"/>
      <c r="E46" s="1225"/>
      <c r="F46" s="1223"/>
      <c r="G46" s="1223"/>
      <c r="H46" s="1224"/>
      <c r="I46" s="1224"/>
    </row>
    <row r="47" spans="2:9">
      <c r="B47" s="1221" t="s">
        <v>348</v>
      </c>
      <c r="C47" s="1221"/>
      <c r="D47" s="1221"/>
      <c r="E47" s="1225"/>
      <c r="F47" s="1223"/>
      <c r="G47" s="1223"/>
      <c r="H47" s="1224"/>
      <c r="I47" s="1224"/>
    </row>
    <row r="48" spans="2:9">
      <c r="B48" s="1221" t="s">
        <v>349</v>
      </c>
      <c r="C48" s="1221"/>
      <c r="D48" s="1221"/>
      <c r="E48" s="1225"/>
      <c r="F48" s="1223"/>
      <c r="G48" s="1223"/>
      <c r="H48" s="1224"/>
      <c r="I48" s="1224"/>
    </row>
    <row r="49" spans="2:9">
      <c r="B49" s="1221" t="s">
        <v>350</v>
      </c>
      <c r="C49" s="1222"/>
      <c r="D49" s="1223"/>
      <c r="E49" s="1223"/>
      <c r="F49" s="1223"/>
      <c r="G49" s="1223"/>
      <c r="H49" s="1224"/>
      <c r="I49" s="1224"/>
    </row>
    <row r="50" spans="2:9">
      <c r="B50" s="1221" t="s">
        <v>351</v>
      </c>
      <c r="C50" s="1222"/>
      <c r="D50" s="1223"/>
      <c r="E50" s="1223"/>
      <c r="F50" s="1223"/>
      <c r="G50" s="1223"/>
      <c r="H50" s="1224"/>
      <c r="I50" s="1224"/>
    </row>
    <row r="51" spans="2:9">
      <c r="B51" s="1226" t="s">
        <v>352</v>
      </c>
      <c r="C51" s="1312"/>
      <c r="D51" s="1312"/>
      <c r="E51" s="1312"/>
      <c r="F51" s="1312"/>
      <c r="G51" s="1312"/>
      <c r="H51" s="1312"/>
      <c r="I51" s="1312"/>
    </row>
    <row r="53" spans="2:9">
      <c r="B53" s="1218" t="s">
        <v>383</v>
      </c>
      <c r="C53" s="1964" t="s">
        <v>85</v>
      </c>
      <c r="D53" s="1966" t="s">
        <v>380</v>
      </c>
      <c r="E53" s="1966"/>
      <c r="F53" s="1966"/>
    </row>
    <row r="54" spans="2:9">
      <c r="B54" s="1218" t="s">
        <v>83</v>
      </c>
      <c r="C54" s="1964"/>
      <c r="D54" s="1219" t="s">
        <v>381</v>
      </c>
      <c r="E54" s="1227" t="s">
        <v>11</v>
      </c>
      <c r="F54" s="1219" t="s">
        <v>12</v>
      </c>
    </row>
    <row r="55" spans="2:9">
      <c r="B55" s="639" t="s">
        <v>333</v>
      </c>
      <c r="C55" s="581">
        <v>0.15</v>
      </c>
      <c r="D55" s="636">
        <v>0</v>
      </c>
      <c r="E55" s="636">
        <v>0</v>
      </c>
      <c r="F55" s="636">
        <v>0</v>
      </c>
    </row>
    <row r="56" spans="2:9">
      <c r="B56" s="639" t="s">
        <v>334</v>
      </c>
      <c r="C56" s="581" t="s">
        <v>335</v>
      </c>
      <c r="D56" s="636">
        <v>0</v>
      </c>
      <c r="E56" s="636">
        <v>0</v>
      </c>
      <c r="F56" s="636">
        <v>0</v>
      </c>
    </row>
    <row r="57" spans="2:9">
      <c r="B57" s="639" t="s">
        <v>272</v>
      </c>
      <c r="C57" s="577">
        <v>7.5999999999999998E-2</v>
      </c>
      <c r="D57" s="636">
        <v>10</v>
      </c>
      <c r="E57" s="636">
        <v>1.4</v>
      </c>
      <c r="F57" s="636">
        <v>11.4</v>
      </c>
    </row>
    <row r="58" spans="2:9">
      <c r="B58" s="639" t="s">
        <v>14</v>
      </c>
      <c r="C58" s="577">
        <v>0.1178</v>
      </c>
      <c r="D58" s="636">
        <v>0.1</v>
      </c>
      <c r="E58" s="636">
        <v>0</v>
      </c>
      <c r="F58" s="636">
        <v>0.1</v>
      </c>
    </row>
    <row r="59" spans="2:9">
      <c r="B59" s="639" t="s">
        <v>336</v>
      </c>
      <c r="C59" s="577">
        <v>0.47099999999999997</v>
      </c>
      <c r="D59" s="636">
        <v>0</v>
      </c>
      <c r="E59" s="636">
        <v>0</v>
      </c>
      <c r="F59" s="636">
        <v>0</v>
      </c>
    </row>
    <row r="60" spans="2:9">
      <c r="B60" s="639" t="s">
        <v>24</v>
      </c>
      <c r="C60" s="581">
        <v>0.25340000000000001</v>
      </c>
      <c r="D60" s="636">
        <v>2.8</v>
      </c>
      <c r="E60" s="636">
        <v>56.4</v>
      </c>
      <c r="F60" s="636">
        <v>59.2</v>
      </c>
    </row>
    <row r="61" spans="2:9">
      <c r="B61" s="639" t="s">
        <v>337</v>
      </c>
      <c r="C61" s="581" t="s">
        <v>338</v>
      </c>
      <c r="D61" s="636">
        <v>0</v>
      </c>
      <c r="E61" s="636">
        <v>0</v>
      </c>
      <c r="F61" s="636">
        <v>0</v>
      </c>
    </row>
    <row r="62" spans="2:9">
      <c r="B62" s="639" t="s">
        <v>26</v>
      </c>
      <c r="C62" s="577">
        <v>0.36170000000000002</v>
      </c>
      <c r="D62" s="636">
        <v>11.5</v>
      </c>
      <c r="E62" s="636">
        <v>19.5</v>
      </c>
      <c r="F62" s="636">
        <v>31</v>
      </c>
    </row>
    <row r="63" spans="2:9">
      <c r="B63" s="639" t="s">
        <v>22</v>
      </c>
      <c r="C63" s="581" t="s">
        <v>339</v>
      </c>
      <c r="D63" s="636">
        <v>1.2</v>
      </c>
      <c r="E63" s="636">
        <v>3.2</v>
      </c>
      <c r="F63" s="636">
        <v>4.4000000000000004</v>
      </c>
    </row>
    <row r="64" spans="2:9">
      <c r="B64" s="639" t="s">
        <v>16</v>
      </c>
      <c r="C64" s="577">
        <v>0.35</v>
      </c>
      <c r="D64" s="636">
        <v>13.7</v>
      </c>
      <c r="E64" s="636">
        <v>0</v>
      </c>
      <c r="F64" s="636">
        <v>13.7</v>
      </c>
    </row>
    <row r="65" spans="2:7">
      <c r="B65" s="639" t="s">
        <v>20</v>
      </c>
      <c r="C65" s="577">
        <v>0.41470000000000001</v>
      </c>
      <c r="D65" s="636">
        <v>21.9</v>
      </c>
      <c r="E65" s="636">
        <v>4</v>
      </c>
      <c r="F65" s="636">
        <v>25.9</v>
      </c>
    </row>
    <row r="66" spans="2:7">
      <c r="B66" s="2143" t="s">
        <v>162</v>
      </c>
      <c r="C66" s="2182"/>
      <c r="D66" s="2183">
        <v>61.3</v>
      </c>
      <c r="E66" s="2183">
        <v>84.6</v>
      </c>
      <c r="F66" s="2183">
        <v>145.80000000000001</v>
      </c>
    </row>
    <row r="67" spans="2:7">
      <c r="B67" s="2184" t="s">
        <v>32</v>
      </c>
      <c r="C67" s="2185"/>
      <c r="D67" s="2186">
        <v>637</v>
      </c>
      <c r="E67" s="2187">
        <v>644</v>
      </c>
      <c r="F67" s="2187">
        <v>1280</v>
      </c>
    </row>
    <row r="68" spans="2:7">
      <c r="B68" s="639"/>
      <c r="C68" s="1220"/>
      <c r="D68" s="1228"/>
      <c r="E68" s="1228"/>
      <c r="F68" s="1229"/>
    </row>
    <row r="69" spans="2:7">
      <c r="B69" s="1221" t="s">
        <v>340</v>
      </c>
      <c r="C69" s="1220"/>
      <c r="D69" s="1228"/>
      <c r="E69" s="1228"/>
      <c r="F69" s="1230"/>
    </row>
    <row r="70" spans="2:7">
      <c r="B70" s="1221" t="s">
        <v>341</v>
      </c>
      <c r="C70" s="1222"/>
      <c r="D70" s="1223"/>
      <c r="E70" s="1223"/>
      <c r="F70" s="1223"/>
    </row>
    <row r="71" spans="2:7">
      <c r="B71" s="1221" t="s">
        <v>342</v>
      </c>
      <c r="C71" s="1222"/>
      <c r="D71" s="1223"/>
      <c r="E71" s="1223"/>
      <c r="F71" s="1223"/>
    </row>
    <row r="74" spans="2:7" ht="15">
      <c r="B74" s="2173" t="s">
        <v>384</v>
      </c>
      <c r="C74" s="2174"/>
      <c r="D74" s="2174"/>
      <c r="E74" s="2175" t="s">
        <v>354</v>
      </c>
      <c r="F74" s="2176"/>
      <c r="G74" s="2177"/>
    </row>
    <row r="75" spans="2:7" ht="14.25">
      <c r="B75" s="1240" t="s">
        <v>83</v>
      </c>
      <c r="C75" s="1241" t="s">
        <v>87</v>
      </c>
      <c r="D75" s="1242" t="s">
        <v>85</v>
      </c>
      <c r="E75" s="1243" t="s">
        <v>86</v>
      </c>
      <c r="F75" s="1243" t="s">
        <v>11</v>
      </c>
      <c r="G75" s="1244" t="s">
        <v>12</v>
      </c>
    </row>
    <row r="76" spans="2:7">
      <c r="B76" s="1245" t="s">
        <v>166</v>
      </c>
      <c r="C76" s="1246" t="s">
        <v>91</v>
      </c>
      <c r="D76" s="1247">
        <v>7.2700000000000001E-2</v>
      </c>
      <c r="E76" s="1248">
        <v>34.227491945054943</v>
      </c>
      <c r="F76" s="1249">
        <v>0</v>
      </c>
      <c r="G76" s="1250">
        <v>34.227491945054943</v>
      </c>
    </row>
    <row r="77" spans="2:7">
      <c r="B77" s="1245" t="s">
        <v>167</v>
      </c>
      <c r="C77" s="1246" t="s">
        <v>94</v>
      </c>
      <c r="D77" s="1247">
        <v>0.2021</v>
      </c>
      <c r="E77" s="1248">
        <v>28.705811032967031</v>
      </c>
      <c r="F77" s="1249">
        <v>0</v>
      </c>
      <c r="G77" s="1250">
        <v>28.705811032967031</v>
      </c>
    </row>
    <row r="78" spans="2:7" ht="14.25">
      <c r="B78" s="1251" t="s">
        <v>355</v>
      </c>
      <c r="C78" s="1252" t="s">
        <v>97</v>
      </c>
      <c r="D78" s="1253">
        <v>0.12</v>
      </c>
      <c r="E78" s="1254">
        <v>21.870701648351648</v>
      </c>
      <c r="F78" s="1254">
        <v>0</v>
      </c>
      <c r="G78" s="1255">
        <v>21.870701648351648</v>
      </c>
    </row>
    <row r="79" spans="2:7">
      <c r="B79" s="1256" t="s">
        <v>99</v>
      </c>
      <c r="C79" s="1257" t="s">
        <v>97</v>
      </c>
      <c r="D79" s="1258">
        <v>0.12</v>
      </c>
      <c r="E79" s="1259">
        <v>5.1484721428571429</v>
      </c>
      <c r="F79" s="1259">
        <v>0</v>
      </c>
      <c r="G79" s="1260">
        <v>5.1484721428571429</v>
      </c>
    </row>
    <row r="80" spans="2:7">
      <c r="B80" s="1256" t="s">
        <v>101</v>
      </c>
      <c r="C80" s="1257" t="s">
        <v>97</v>
      </c>
      <c r="D80" s="1258">
        <v>0.12</v>
      </c>
      <c r="E80" s="1259">
        <v>8.8632850439560436</v>
      </c>
      <c r="F80" s="1259">
        <v>0</v>
      </c>
      <c r="G80" s="1260">
        <v>8.8632850439560436</v>
      </c>
    </row>
    <row r="81" spans="2:7">
      <c r="B81" s="1256" t="s">
        <v>103</v>
      </c>
      <c r="C81" s="1257" t="s">
        <v>97</v>
      </c>
      <c r="D81" s="1258">
        <v>0.12</v>
      </c>
      <c r="E81" s="1259">
        <v>3.304757989010989</v>
      </c>
      <c r="F81" s="1259">
        <v>0</v>
      </c>
      <c r="G81" s="1260">
        <v>3.304757989010989</v>
      </c>
    </row>
    <row r="82" spans="2:7">
      <c r="B82" s="1256" t="s">
        <v>105</v>
      </c>
      <c r="C82" s="1257" t="s">
        <v>97</v>
      </c>
      <c r="D82" s="1258">
        <v>0.12</v>
      </c>
      <c r="E82" s="1259">
        <v>4.5541864725274728</v>
      </c>
      <c r="F82" s="1259">
        <v>0</v>
      </c>
      <c r="G82" s="1260">
        <v>4.5541864725274728</v>
      </c>
    </row>
    <row r="83" spans="2:7" ht="14.25">
      <c r="B83" s="1727" t="s">
        <v>356</v>
      </c>
      <c r="C83" s="2178" t="s">
        <v>97</v>
      </c>
      <c r="D83" s="2188">
        <v>0.2215</v>
      </c>
      <c r="E83" s="2189">
        <v>87.571191241758243</v>
      </c>
      <c r="F83" s="2189">
        <v>0</v>
      </c>
      <c r="G83" s="2190">
        <v>87.571191241758243</v>
      </c>
    </row>
    <row r="84" spans="2:7">
      <c r="B84" s="1256" t="s">
        <v>109</v>
      </c>
      <c r="C84" s="1257" t="s">
        <v>97</v>
      </c>
      <c r="D84" s="1261">
        <v>0.2215</v>
      </c>
      <c r="E84" s="1259">
        <v>22.133954384615386</v>
      </c>
      <c r="F84" s="1259">
        <v>0</v>
      </c>
      <c r="G84" s="1260">
        <v>22.133954384615386</v>
      </c>
    </row>
    <row r="85" spans="2:7">
      <c r="B85" s="1256" t="s">
        <v>111</v>
      </c>
      <c r="C85" s="1257" t="s">
        <v>97</v>
      </c>
      <c r="D85" s="1261">
        <v>0.2215</v>
      </c>
      <c r="E85" s="1259">
        <v>30.014887868131868</v>
      </c>
      <c r="F85" s="1259">
        <v>0</v>
      </c>
      <c r="G85" s="1260">
        <v>30.014887868131868</v>
      </c>
    </row>
    <row r="86" spans="2:7">
      <c r="B86" s="1256" t="s">
        <v>113</v>
      </c>
      <c r="C86" s="1257" t="s">
        <v>97</v>
      </c>
      <c r="D86" s="1261">
        <v>0.2215</v>
      </c>
      <c r="E86" s="1259">
        <v>11.939702395604394</v>
      </c>
      <c r="F86" s="1259">
        <v>0</v>
      </c>
      <c r="G86" s="1260">
        <v>11.939702395604394</v>
      </c>
    </row>
    <row r="87" spans="2:7">
      <c r="B87" s="1256" t="s">
        <v>116</v>
      </c>
      <c r="C87" s="1257" t="s">
        <v>97</v>
      </c>
      <c r="D87" s="1261">
        <v>0.2215</v>
      </c>
      <c r="E87" s="1259">
        <v>15.442943890109891</v>
      </c>
      <c r="F87" s="1259">
        <v>0</v>
      </c>
      <c r="G87" s="1260">
        <v>15.442943890109891</v>
      </c>
    </row>
    <row r="88" spans="2:7">
      <c r="B88" s="1256" t="s">
        <v>118</v>
      </c>
      <c r="C88" s="1257" t="s">
        <v>97</v>
      </c>
      <c r="D88" s="1261">
        <v>0.2215</v>
      </c>
      <c r="E88" s="1259">
        <v>8.0397027032967028</v>
      </c>
      <c r="F88" s="1259">
        <v>0</v>
      </c>
      <c r="G88" s="1260">
        <v>8.0397027032967028</v>
      </c>
    </row>
    <row r="89" spans="2:7">
      <c r="B89" s="1245" t="s">
        <v>120</v>
      </c>
      <c r="C89" s="1246" t="s">
        <v>97</v>
      </c>
      <c r="D89" s="1247">
        <v>0.1333</v>
      </c>
      <c r="E89" s="1262">
        <v>9.1347905164835161</v>
      </c>
      <c r="F89" s="1249">
        <v>0</v>
      </c>
      <c r="G89" s="1250">
        <v>9.1347905164835161</v>
      </c>
    </row>
    <row r="90" spans="2:7" ht="14.25">
      <c r="B90" s="1263" t="s">
        <v>357</v>
      </c>
      <c r="C90" s="1246" t="s">
        <v>320</v>
      </c>
      <c r="D90" s="1264" t="s">
        <v>89</v>
      </c>
      <c r="E90" s="1262">
        <v>58.458755945054939</v>
      </c>
      <c r="F90" s="1262">
        <v>13.937196978021976</v>
      </c>
      <c r="G90" s="1250">
        <v>72.395952923076919</v>
      </c>
    </row>
    <row r="91" spans="2:7" ht="14.25">
      <c r="B91" s="1263" t="s">
        <v>358</v>
      </c>
      <c r="C91" s="1246" t="s">
        <v>125</v>
      </c>
      <c r="D91" s="1264">
        <v>0.3</v>
      </c>
      <c r="E91" s="1262">
        <v>2.5955273406593409</v>
      </c>
      <c r="F91" s="1262">
        <v>0.36592305494505489</v>
      </c>
      <c r="G91" s="1250">
        <v>2.9614503956043956</v>
      </c>
    </row>
    <row r="92" spans="2:7">
      <c r="B92" s="1245" t="s">
        <v>127</v>
      </c>
      <c r="C92" s="1246" t="s">
        <v>130</v>
      </c>
      <c r="D92" s="1264">
        <v>0.44340000000000002</v>
      </c>
      <c r="E92" s="1262">
        <v>2.0335739780219777</v>
      </c>
      <c r="F92" s="1262">
        <v>0</v>
      </c>
      <c r="G92" s="1250">
        <v>2.0335739780219777</v>
      </c>
    </row>
    <row r="93" spans="2:7">
      <c r="B93" s="1245" t="s">
        <v>98</v>
      </c>
      <c r="C93" s="1246" t="s">
        <v>320</v>
      </c>
      <c r="D93" s="1264">
        <v>0.27500000000000002</v>
      </c>
      <c r="E93" s="1262">
        <v>6.3574940439560441</v>
      </c>
      <c r="F93" s="1262">
        <v>0.11036263736263735</v>
      </c>
      <c r="G93" s="1250">
        <v>6.4678566813186817</v>
      </c>
    </row>
    <row r="94" spans="2:7">
      <c r="B94" s="1245" t="s">
        <v>100</v>
      </c>
      <c r="C94" s="1246" t="s">
        <v>320</v>
      </c>
      <c r="D94" s="1247">
        <v>0.46</v>
      </c>
      <c r="E94" s="1262">
        <v>25.987646406593406</v>
      </c>
      <c r="F94" s="1262">
        <v>4.1999447362637365</v>
      </c>
      <c r="G94" s="1250">
        <v>30.187591142857144</v>
      </c>
    </row>
    <row r="95" spans="2:7">
      <c r="B95" s="1245" t="s">
        <v>266</v>
      </c>
      <c r="C95" s="1246" t="s">
        <v>247</v>
      </c>
      <c r="D95" s="1265">
        <v>0.36499999999999999</v>
      </c>
      <c r="E95" s="1249">
        <v>0</v>
      </c>
      <c r="F95" s="1262">
        <v>12.158625461538461</v>
      </c>
      <c r="G95" s="1250">
        <v>12.158625461538461</v>
      </c>
    </row>
    <row r="96" spans="2:7" ht="14.25">
      <c r="B96" s="1263" t="s">
        <v>359</v>
      </c>
      <c r="C96" s="1246" t="s">
        <v>320</v>
      </c>
      <c r="D96" s="1265" t="s">
        <v>89</v>
      </c>
      <c r="E96" s="1262">
        <v>0.2992131648351648</v>
      </c>
      <c r="F96" s="1262">
        <v>8.4538461538461548E-2</v>
      </c>
      <c r="G96" s="1250">
        <v>0.38375162637362631</v>
      </c>
    </row>
    <row r="97" spans="2:7">
      <c r="B97" s="1245" t="s">
        <v>132</v>
      </c>
      <c r="C97" s="1246" t="s">
        <v>135</v>
      </c>
      <c r="D97" s="1265">
        <v>0.09</v>
      </c>
      <c r="E97" s="1262">
        <v>13.257207802197801</v>
      </c>
      <c r="F97" s="1249">
        <v>0</v>
      </c>
      <c r="G97" s="1250">
        <v>13.257207802197801</v>
      </c>
    </row>
    <row r="98" spans="2:7">
      <c r="B98" s="1245" t="s">
        <v>102</v>
      </c>
      <c r="C98" s="1246" t="s">
        <v>320</v>
      </c>
      <c r="D98" s="1265">
        <v>0.12</v>
      </c>
      <c r="E98" s="1262">
        <v>1.1955054175824176</v>
      </c>
      <c r="F98" s="1262">
        <v>2.3E-2</v>
      </c>
      <c r="G98" s="1250">
        <v>1.2185054175824177</v>
      </c>
    </row>
    <row r="99" spans="2:7">
      <c r="B99" s="1245" t="s">
        <v>134</v>
      </c>
      <c r="C99" s="1246" t="s">
        <v>135</v>
      </c>
      <c r="D99" s="1247">
        <v>0.05</v>
      </c>
      <c r="E99" s="1262">
        <v>3.5640327032967032</v>
      </c>
      <c r="F99" s="1249">
        <v>0</v>
      </c>
      <c r="G99" s="1250">
        <v>3.5640327032967032</v>
      </c>
    </row>
    <row r="100" spans="2:7">
      <c r="B100" s="1245" t="s">
        <v>137</v>
      </c>
      <c r="C100" s="1246" t="s">
        <v>135</v>
      </c>
      <c r="D100" s="1247">
        <v>9.2600000000000002E-2</v>
      </c>
      <c r="E100" s="1262">
        <v>4.7926150329670332</v>
      </c>
      <c r="F100" s="1249">
        <v>0</v>
      </c>
      <c r="G100" s="1250">
        <v>4.7926150329670332</v>
      </c>
    </row>
    <row r="101" spans="2:7">
      <c r="B101" s="1245" t="s">
        <v>138</v>
      </c>
      <c r="C101" s="1246" t="s">
        <v>140</v>
      </c>
      <c r="D101" s="1265">
        <v>0.45900000000000002</v>
      </c>
      <c r="E101" s="1262">
        <v>14.277548384615384</v>
      </c>
      <c r="F101" s="1249">
        <v>0</v>
      </c>
      <c r="G101" s="1250">
        <v>14.277548384615384</v>
      </c>
    </row>
    <row r="102" spans="2:7">
      <c r="B102" s="1245" t="s">
        <v>139</v>
      </c>
      <c r="C102" s="1246" t="s">
        <v>140</v>
      </c>
      <c r="D102" s="1247">
        <v>0.31850000000000001</v>
      </c>
      <c r="E102" s="1249">
        <v>0</v>
      </c>
      <c r="F102" s="1262">
        <v>11.346213692307691</v>
      </c>
      <c r="G102" s="1250">
        <v>11.346213692307691</v>
      </c>
    </row>
    <row r="103" spans="2:7">
      <c r="B103" s="1245" t="s">
        <v>104</v>
      </c>
      <c r="C103" s="1246" t="s">
        <v>320</v>
      </c>
      <c r="D103" s="1247">
        <v>0.25</v>
      </c>
      <c r="E103" s="1262">
        <v>12.809053989010991</v>
      </c>
      <c r="F103" s="1262">
        <v>0.24952745054945052</v>
      </c>
      <c r="G103" s="1250">
        <v>13.05858143956044</v>
      </c>
    </row>
    <row r="104" spans="2:7">
      <c r="B104" s="1245" t="s">
        <v>106</v>
      </c>
      <c r="C104" s="1246" t="s">
        <v>320</v>
      </c>
      <c r="D104" s="1265">
        <v>0.5</v>
      </c>
      <c r="E104" s="1262">
        <v>17.697888780219781</v>
      </c>
      <c r="F104" s="1262">
        <v>0.18062636263736265</v>
      </c>
      <c r="G104" s="1250">
        <v>17.878515142857143</v>
      </c>
    </row>
    <row r="105" spans="2:7">
      <c r="B105" s="1245" t="s">
        <v>284</v>
      </c>
      <c r="C105" s="1246" t="s">
        <v>285</v>
      </c>
      <c r="D105" s="1247">
        <v>0.3</v>
      </c>
      <c r="E105" s="1262">
        <v>8.9070432857142858</v>
      </c>
      <c r="F105" s="1249">
        <v>0</v>
      </c>
      <c r="G105" s="1250">
        <v>8.9070432857142858</v>
      </c>
    </row>
    <row r="106" spans="2:7" ht="14.25">
      <c r="B106" s="1263" t="s">
        <v>361</v>
      </c>
      <c r="C106" s="1246" t="s">
        <v>320</v>
      </c>
      <c r="D106" s="1265" t="s">
        <v>89</v>
      </c>
      <c r="E106" s="1262">
        <v>20.927070967032968</v>
      </c>
      <c r="F106" s="1262">
        <v>189.14866141758242</v>
      </c>
      <c r="G106" s="1250">
        <v>210.07573238461538</v>
      </c>
    </row>
    <row r="107" spans="2:7">
      <c r="B107" s="1245" t="s">
        <v>141</v>
      </c>
      <c r="C107" s="1246" t="s">
        <v>130</v>
      </c>
      <c r="D107" s="1265">
        <v>0.65110000000000001</v>
      </c>
      <c r="E107" s="1262">
        <v>12.313609681318681</v>
      </c>
      <c r="F107" s="1262">
        <v>0</v>
      </c>
      <c r="G107" s="1250">
        <v>12.313609681318681</v>
      </c>
    </row>
    <row r="108" spans="2:7">
      <c r="B108" s="1245" t="s">
        <v>142</v>
      </c>
      <c r="C108" s="1246" t="s">
        <v>144</v>
      </c>
      <c r="D108" s="1265">
        <v>0.1</v>
      </c>
      <c r="E108" s="1262">
        <v>0</v>
      </c>
      <c r="F108" s="1249">
        <v>0</v>
      </c>
      <c r="G108" s="1250">
        <v>0</v>
      </c>
    </row>
    <row r="109" spans="2:7">
      <c r="B109" s="1245" t="s">
        <v>290</v>
      </c>
      <c r="C109" s="1246" t="s">
        <v>320</v>
      </c>
      <c r="D109" s="1265" t="s">
        <v>291</v>
      </c>
      <c r="E109" s="1262">
        <v>0</v>
      </c>
      <c r="F109" s="1249">
        <v>0</v>
      </c>
      <c r="G109" s="1250">
        <v>0</v>
      </c>
    </row>
    <row r="110" spans="2:7">
      <c r="B110" s="824" t="s">
        <v>145</v>
      </c>
      <c r="C110" s="968" t="s">
        <v>147</v>
      </c>
      <c r="D110" s="1266">
        <v>0.6</v>
      </c>
      <c r="E110" s="739">
        <v>2.46898882417582</v>
      </c>
      <c r="F110" s="739">
        <v>0</v>
      </c>
      <c r="G110" s="826">
        <f>SUM(E110:F110)</f>
        <v>2.46898882417582</v>
      </c>
    </row>
    <row r="111" spans="2:7">
      <c r="B111" s="824" t="s">
        <v>146</v>
      </c>
      <c r="C111" s="968" t="s">
        <v>147</v>
      </c>
      <c r="D111" s="1267">
        <v>0.25</v>
      </c>
      <c r="E111" s="739">
        <v>35.631414648351601</v>
      </c>
      <c r="F111" s="739">
        <v>4.5559762307692298</v>
      </c>
      <c r="G111" s="826">
        <f>SUM(E111:F111)</f>
        <v>40.187390879120834</v>
      </c>
    </row>
    <row r="112" spans="2:7">
      <c r="B112" s="1245" t="s">
        <v>117</v>
      </c>
      <c r="C112" s="1246" t="s">
        <v>320</v>
      </c>
      <c r="D112" s="1265">
        <v>0.215</v>
      </c>
      <c r="E112" s="1262">
        <v>17.328965747252745</v>
      </c>
      <c r="F112" s="1262">
        <v>0.36743952747252745</v>
      </c>
      <c r="G112" s="1250">
        <v>17.696405274725272</v>
      </c>
    </row>
    <row r="113" spans="2:7">
      <c r="B113" s="1245" t="s">
        <v>363</v>
      </c>
      <c r="C113" s="1246" t="s">
        <v>285</v>
      </c>
      <c r="D113" s="1265">
        <v>0.33329999999999999</v>
      </c>
      <c r="E113" s="1262">
        <v>3.465118428571428</v>
      </c>
      <c r="F113" s="1262">
        <v>1.2072516593406593</v>
      </c>
      <c r="G113" s="1250">
        <v>4.6723700879120882</v>
      </c>
    </row>
    <row r="114" spans="2:7">
      <c r="B114" s="1245" t="s">
        <v>119</v>
      </c>
      <c r="C114" s="1246" t="s">
        <v>320</v>
      </c>
      <c r="D114" s="1265">
        <v>0.25</v>
      </c>
      <c r="E114" s="1262">
        <v>8.3774829010989009</v>
      </c>
      <c r="F114" s="1249">
        <v>0.31034062637362636</v>
      </c>
      <c r="G114" s="1250">
        <v>8.6878235274725277</v>
      </c>
    </row>
    <row r="115" spans="2:7">
      <c r="B115" s="1245" t="s">
        <v>121</v>
      </c>
      <c r="C115" s="1246" t="s">
        <v>320</v>
      </c>
      <c r="D115" s="1265">
        <v>0.25</v>
      </c>
      <c r="E115" s="1262">
        <v>24.181404780219779</v>
      </c>
      <c r="F115" s="1262">
        <v>1.5395163626373627</v>
      </c>
      <c r="G115" s="1250">
        <v>25.72092114285714</v>
      </c>
    </row>
    <row r="116" spans="2:7">
      <c r="B116" s="1245" t="s">
        <v>269</v>
      </c>
      <c r="C116" s="1246" t="s">
        <v>135</v>
      </c>
      <c r="D116" s="1247">
        <v>0.15</v>
      </c>
      <c r="E116" s="1262">
        <v>0</v>
      </c>
      <c r="F116" s="1249">
        <v>0</v>
      </c>
      <c r="G116" s="1250">
        <v>0</v>
      </c>
    </row>
    <row r="117" spans="2:7">
      <c r="B117" s="1245" t="s">
        <v>123</v>
      </c>
      <c r="C117" s="1246" t="s">
        <v>320</v>
      </c>
      <c r="D117" s="1247">
        <v>1</v>
      </c>
      <c r="E117" s="1262">
        <v>1.4714943956043955</v>
      </c>
      <c r="F117" s="1262">
        <v>0.12736263736263737</v>
      </c>
      <c r="G117" s="1250">
        <v>1.5988570329670331</v>
      </c>
    </row>
    <row r="118" spans="2:7">
      <c r="B118" s="1245" t="s">
        <v>149</v>
      </c>
      <c r="C118" s="1246" t="s">
        <v>130</v>
      </c>
      <c r="D118" s="1247">
        <v>0.38</v>
      </c>
      <c r="E118" s="1262">
        <v>6.0403292197802196</v>
      </c>
      <c r="F118" s="1262">
        <v>4.5639557032967035</v>
      </c>
      <c r="G118" s="1250">
        <v>10.604284923076923</v>
      </c>
    </row>
    <row r="119" spans="2:7">
      <c r="B119" s="1728" t="s">
        <v>385</v>
      </c>
      <c r="C119" s="2180" t="s">
        <v>386</v>
      </c>
      <c r="D119" s="2180"/>
      <c r="E119" s="2191">
        <v>485.9</v>
      </c>
      <c r="F119" s="2191">
        <v>244</v>
      </c>
      <c r="G119" s="2191">
        <v>730</v>
      </c>
    </row>
    <row r="122" spans="2:7">
      <c r="B122" s="1269" t="s">
        <v>366</v>
      </c>
      <c r="C122" s="1268"/>
      <c r="D122" s="1268"/>
      <c r="E122" s="1268"/>
      <c r="F122" s="1268"/>
      <c r="G122" s="1268"/>
    </row>
    <row r="123" spans="2:7">
      <c r="B123" s="1963" t="s">
        <v>367</v>
      </c>
      <c r="C123" s="1963"/>
      <c r="D123" s="1963"/>
      <c r="E123" s="1963"/>
      <c r="F123" s="1963"/>
      <c r="G123" s="1963"/>
    </row>
    <row r="124" spans="2:7">
      <c r="B124" s="1269" t="s">
        <v>368</v>
      </c>
      <c r="C124" s="1268"/>
      <c r="D124" s="1268"/>
      <c r="E124" s="1268"/>
      <c r="F124" s="1268"/>
      <c r="G124" s="1268"/>
    </row>
    <row r="125" spans="2:7">
      <c r="B125" s="1269" t="s">
        <v>369</v>
      </c>
      <c r="C125" s="1268"/>
      <c r="D125" s="1268"/>
      <c r="E125" s="1268"/>
      <c r="F125" s="1268"/>
      <c r="G125" s="1268"/>
    </row>
  </sheetData>
  <mergeCells count="6">
    <mergeCell ref="B123:G123"/>
    <mergeCell ref="C5:C6"/>
    <mergeCell ref="D5:F5"/>
    <mergeCell ref="C53:C54"/>
    <mergeCell ref="B45:I45"/>
    <mergeCell ref="D53:F5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123"/>
  <sheetViews>
    <sheetView topLeftCell="A94" workbookViewId="0">
      <selection activeCell="B115" sqref="B115"/>
    </sheetView>
  </sheetViews>
  <sheetFormatPr defaultRowHeight="12.75"/>
  <cols>
    <col min="2" max="2" width="23.7109375" customWidth="1"/>
    <col min="3" max="3" width="18.42578125" customWidth="1"/>
    <col min="4" max="4" width="13.5703125" customWidth="1"/>
    <col min="5" max="5" width="10.5703125" customWidth="1"/>
    <col min="7" max="7" width="22" customWidth="1"/>
  </cols>
  <sheetData>
    <row r="2" spans="2:6">
      <c r="B2" t="s">
        <v>1</v>
      </c>
    </row>
    <row r="4" spans="2:6">
      <c r="B4" s="1218" t="s">
        <v>379</v>
      </c>
      <c r="C4" s="1964" t="s">
        <v>85</v>
      </c>
      <c r="D4" s="1964" t="s">
        <v>380</v>
      </c>
      <c r="E4" s="1965"/>
      <c r="F4" s="1965"/>
    </row>
    <row r="5" spans="2:6">
      <c r="B5" s="1218" t="s">
        <v>83</v>
      </c>
      <c r="C5" s="1964"/>
      <c r="D5" s="1219" t="s">
        <v>381</v>
      </c>
      <c r="E5" s="1219" t="s">
        <v>11</v>
      </c>
      <c r="F5" s="1219" t="s">
        <v>12</v>
      </c>
    </row>
    <row r="6" spans="2:6">
      <c r="B6" s="639" t="s">
        <v>13</v>
      </c>
      <c r="C6" s="577">
        <v>0.51</v>
      </c>
      <c r="D6" s="636">
        <v>1.2243988901098901</v>
      </c>
      <c r="E6" s="636">
        <v>73.194398758241761</v>
      </c>
      <c r="F6" s="636">
        <v>74.418797648351656</v>
      </c>
    </row>
    <row r="7" spans="2:6">
      <c r="B7" s="635" t="s">
        <v>15</v>
      </c>
      <c r="C7" s="581" t="s">
        <v>217</v>
      </c>
      <c r="D7" s="636">
        <v>2.771334681318681</v>
      </c>
      <c r="E7" s="636">
        <v>3.7995599340659338</v>
      </c>
      <c r="F7" s="636">
        <v>6.5708946153846153</v>
      </c>
    </row>
    <row r="8" spans="2:6">
      <c r="B8" s="639" t="s">
        <v>23</v>
      </c>
      <c r="C8" s="581" t="s">
        <v>219</v>
      </c>
      <c r="D8" s="636">
        <v>18.004314307692308</v>
      </c>
      <c r="E8" s="636">
        <v>9.1620497362637359</v>
      </c>
      <c r="F8" s="636">
        <v>27.166364043956044</v>
      </c>
    </row>
    <row r="9" spans="2:6">
      <c r="B9" s="639" t="s">
        <v>218</v>
      </c>
      <c r="C9" s="581" t="s">
        <v>221</v>
      </c>
      <c r="D9" s="636">
        <v>1.2696703296703298E-3</v>
      </c>
      <c r="E9" s="636">
        <v>2.7172087912087912E-3</v>
      </c>
      <c r="F9" s="636">
        <v>3.9868791208791214E-3</v>
      </c>
    </row>
    <row r="10" spans="2:6">
      <c r="B10" s="639" t="s">
        <v>27</v>
      </c>
      <c r="C10" s="577">
        <v>0.58699999999999997</v>
      </c>
      <c r="D10" s="636">
        <v>18.725660725274722</v>
      </c>
      <c r="E10" s="636">
        <v>4.2974510329670332</v>
      </c>
      <c r="F10" s="636">
        <v>23.023111758241754</v>
      </c>
    </row>
    <row r="11" spans="2:6">
      <c r="B11" s="639" t="s">
        <v>29</v>
      </c>
      <c r="C11" s="583" t="s">
        <v>227</v>
      </c>
      <c r="D11" s="636">
        <v>30.404602087912089</v>
      </c>
      <c r="E11" s="636">
        <v>0</v>
      </c>
      <c r="F11" s="636">
        <v>30.404602087912089</v>
      </c>
    </row>
    <row r="12" spans="2:6">
      <c r="B12" s="639" t="s">
        <v>31</v>
      </c>
      <c r="C12" s="581">
        <v>0.36</v>
      </c>
      <c r="D12" s="636">
        <v>12.294885637362638</v>
      </c>
      <c r="E12" s="636">
        <v>8.5198871208791207</v>
      </c>
      <c r="F12" s="636">
        <v>20.814772758241759</v>
      </c>
    </row>
    <row r="13" spans="2:6">
      <c r="B13" s="639" t="s">
        <v>33</v>
      </c>
      <c r="C13" s="581">
        <v>0.51</v>
      </c>
      <c r="D13" s="636">
        <v>46.593158109890112</v>
      </c>
      <c r="E13" s="636">
        <v>40.193996989010991</v>
      </c>
      <c r="F13" s="636">
        <v>86.78715509890111</v>
      </c>
    </row>
    <row r="14" spans="2:6">
      <c r="B14" s="639" t="s">
        <v>37</v>
      </c>
      <c r="C14" s="583">
        <v>0.13039999999999999</v>
      </c>
      <c r="D14" s="636">
        <v>7.383028725274726</v>
      </c>
      <c r="E14" s="636">
        <v>3.6600637692307694</v>
      </c>
      <c r="F14" s="636">
        <v>11.043092494505496</v>
      </c>
    </row>
    <row r="15" spans="2:6">
      <c r="B15" s="639" t="s">
        <v>226</v>
      </c>
      <c r="C15" s="581" t="s">
        <v>228</v>
      </c>
      <c r="D15" s="636">
        <v>3.3659428571428569E-2</v>
      </c>
      <c r="E15" s="636">
        <v>0.15176457142857142</v>
      </c>
      <c r="F15" s="636">
        <v>0.18542399999999998</v>
      </c>
    </row>
    <row r="16" spans="2:6">
      <c r="B16" s="639" t="s">
        <v>44</v>
      </c>
      <c r="C16" s="581">
        <v>0.42630000000000001</v>
      </c>
      <c r="D16" s="636">
        <v>155.31112264835164</v>
      </c>
      <c r="E16" s="636">
        <v>5.3752985934065931</v>
      </c>
      <c r="F16" s="636">
        <v>160.68642124175824</v>
      </c>
    </row>
    <row r="17" spans="2:6">
      <c r="B17" s="639" t="s">
        <v>46</v>
      </c>
      <c r="C17" s="577">
        <v>0.55300000000000005</v>
      </c>
      <c r="D17" s="636">
        <v>6.688564054945056</v>
      </c>
      <c r="E17" s="636">
        <v>6.5172426373626369</v>
      </c>
      <c r="F17" s="636">
        <v>13.205806692307693</v>
      </c>
    </row>
    <row r="18" spans="2:6">
      <c r="B18" s="639" t="s">
        <v>47</v>
      </c>
      <c r="C18" s="581">
        <v>0.39550000000000002</v>
      </c>
      <c r="D18" s="636">
        <v>7.0990486483516477</v>
      </c>
      <c r="E18" s="636">
        <v>32.558463890109891</v>
      </c>
      <c r="F18" s="636">
        <v>39.657512538461539</v>
      </c>
    </row>
    <row r="19" spans="2:6">
      <c r="B19" s="639" t="s">
        <v>49</v>
      </c>
      <c r="C19" s="577">
        <v>0.43969999999999998</v>
      </c>
      <c r="D19" s="636">
        <v>7.4561003516483515</v>
      </c>
      <c r="E19" s="636">
        <v>9.5910338131868134</v>
      </c>
      <c r="F19" s="636">
        <v>17.047134164835164</v>
      </c>
    </row>
    <row r="20" spans="2:6">
      <c r="B20" s="639" t="s">
        <v>50</v>
      </c>
      <c r="C20" s="577">
        <v>0.64</v>
      </c>
      <c r="D20" s="636">
        <v>5.063598043956044</v>
      </c>
      <c r="E20" s="636">
        <v>4.1733247252747256</v>
      </c>
      <c r="F20" s="636">
        <v>9.2369227692307696</v>
      </c>
    </row>
    <row r="21" spans="2:6">
      <c r="B21" s="639" t="s">
        <v>51</v>
      </c>
      <c r="C21" s="577">
        <v>0.2</v>
      </c>
      <c r="D21" s="636">
        <v>0</v>
      </c>
      <c r="E21" s="636">
        <v>0</v>
      </c>
      <c r="F21" s="636">
        <v>0</v>
      </c>
    </row>
    <row r="22" spans="2:6">
      <c r="B22" s="639" t="s">
        <v>52</v>
      </c>
      <c r="C22" s="581" t="s">
        <v>229</v>
      </c>
      <c r="D22" s="636">
        <v>7.7296972967032973</v>
      </c>
      <c r="E22" s="636">
        <v>6.0937957472527469</v>
      </c>
      <c r="F22" s="636">
        <v>13.823493043956045</v>
      </c>
    </row>
    <row r="23" spans="2:6">
      <c r="B23" s="639" t="s">
        <v>39</v>
      </c>
      <c r="C23" s="581">
        <v>0.35</v>
      </c>
      <c r="D23" s="636">
        <v>0</v>
      </c>
      <c r="E23" s="636">
        <v>0</v>
      </c>
      <c r="F23" s="636">
        <v>0</v>
      </c>
    </row>
    <row r="24" spans="2:6">
      <c r="B24" s="639" t="s">
        <v>53</v>
      </c>
      <c r="C24" s="583" t="s">
        <v>230</v>
      </c>
      <c r="D24" s="636">
        <v>59.29431985714286</v>
      </c>
      <c r="E24" s="636">
        <v>23.501968450549452</v>
      </c>
      <c r="F24" s="636">
        <v>82.796288307692308</v>
      </c>
    </row>
    <row r="25" spans="2:6">
      <c r="B25" s="639" t="s">
        <v>231</v>
      </c>
      <c r="C25" s="581" t="s">
        <v>232</v>
      </c>
      <c r="D25" s="636">
        <v>17.964110417582418</v>
      </c>
      <c r="E25" s="636">
        <v>35.993443417582412</v>
      </c>
      <c r="F25" s="636">
        <v>53.957553835164831</v>
      </c>
    </row>
    <row r="26" spans="2:6">
      <c r="B26" s="639" t="s">
        <v>57</v>
      </c>
      <c r="C26" s="581">
        <v>0.33279999999999998</v>
      </c>
      <c r="D26" s="636">
        <v>19.009918967032966</v>
      </c>
      <c r="E26" s="636">
        <v>0</v>
      </c>
      <c r="F26" s="636">
        <v>19.009918967032966</v>
      </c>
    </row>
    <row r="27" spans="2:6">
      <c r="B27" s="639" t="s">
        <v>58</v>
      </c>
      <c r="C27" s="581">
        <v>0.3679</v>
      </c>
      <c r="D27" s="636">
        <v>8.3672878241758237</v>
      </c>
      <c r="E27" s="636">
        <v>39.422362626373626</v>
      </c>
      <c r="F27" s="636">
        <v>47.789650450549452</v>
      </c>
    </row>
    <row r="28" spans="2:6">
      <c r="B28" s="639" t="s">
        <v>59</v>
      </c>
      <c r="C28" s="581" t="s">
        <v>233</v>
      </c>
      <c r="D28" s="636">
        <v>21.328795219780218</v>
      </c>
      <c r="E28" s="636">
        <v>10.887130351648352</v>
      </c>
      <c r="F28" s="636">
        <v>32.215925571428571</v>
      </c>
    </row>
    <row r="29" spans="2:6">
      <c r="B29" s="639" t="s">
        <v>64</v>
      </c>
      <c r="C29" s="577">
        <v>0.41499999999999998</v>
      </c>
      <c r="D29" s="636">
        <v>5.0505993956043955</v>
      </c>
      <c r="E29" s="636">
        <v>0.37687019780219783</v>
      </c>
      <c r="F29" s="636">
        <v>5.4274695934065935</v>
      </c>
    </row>
    <row r="30" spans="2:6">
      <c r="B30" s="639" t="s">
        <v>65</v>
      </c>
      <c r="C30" s="577">
        <v>0.59099999999999997</v>
      </c>
      <c r="D30" s="636">
        <v>8.3584492857142862</v>
      </c>
      <c r="E30" s="636">
        <v>0</v>
      </c>
      <c r="F30" s="636">
        <v>8.3584492857142862</v>
      </c>
    </row>
    <row r="31" spans="2:6">
      <c r="B31" s="639" t="s">
        <v>66</v>
      </c>
      <c r="C31" s="577">
        <v>0.30580000000000002</v>
      </c>
      <c r="D31" s="636">
        <v>8.7638547912087912</v>
      </c>
      <c r="E31" s="636">
        <v>207.13377495604396</v>
      </c>
      <c r="F31" s="636">
        <v>215.89762974725275</v>
      </c>
    </row>
    <row r="32" spans="2:6">
      <c r="B32" s="639" t="s">
        <v>67</v>
      </c>
      <c r="C32" s="577">
        <v>0.30580000000000002</v>
      </c>
      <c r="D32" s="636">
        <v>28.7907051978022</v>
      </c>
      <c r="E32" s="636">
        <v>0</v>
      </c>
      <c r="F32" s="636">
        <v>28.7907051978022</v>
      </c>
    </row>
    <row r="33" spans="2:9">
      <c r="B33" s="639" t="s">
        <v>69</v>
      </c>
      <c r="C33" s="577">
        <v>0.58840000000000003</v>
      </c>
      <c r="D33" s="636">
        <v>18.591357373626373</v>
      </c>
      <c r="E33" s="636">
        <v>29.481496186813189</v>
      </c>
      <c r="F33" s="636">
        <v>48.072853560439562</v>
      </c>
      <c r="G33" s="1312"/>
    </row>
    <row r="34" spans="2:9">
      <c r="B34" s="639" t="s">
        <v>73</v>
      </c>
      <c r="C34" s="581" t="s">
        <v>234</v>
      </c>
      <c r="D34" s="636">
        <v>1.4278387032967033</v>
      </c>
      <c r="E34" s="636">
        <v>13.488911835164835</v>
      </c>
      <c r="F34" s="636">
        <v>14.916750538461539</v>
      </c>
      <c r="G34" s="1312"/>
    </row>
    <row r="35" spans="2:9">
      <c r="B35" s="639" t="s">
        <v>274</v>
      </c>
      <c r="C35" s="577">
        <v>0.18</v>
      </c>
      <c r="D35" s="636">
        <v>1.0198340109890109</v>
      </c>
      <c r="E35" s="636">
        <v>0.35536123076923076</v>
      </c>
      <c r="F35" s="636">
        <v>1.3751952417582416</v>
      </c>
      <c r="G35" s="1312"/>
    </row>
    <row r="36" spans="2:9">
      <c r="B36" s="639" t="s">
        <v>74</v>
      </c>
      <c r="C36" s="581">
        <v>0.41499999999999998</v>
      </c>
      <c r="D36" s="636">
        <v>6.6831471538461535</v>
      </c>
      <c r="E36" s="636">
        <v>0</v>
      </c>
      <c r="F36" s="636">
        <v>6.6831471538461535</v>
      </c>
      <c r="G36" s="1312"/>
    </row>
    <row r="37" spans="2:9">
      <c r="B37" s="639" t="s">
        <v>75</v>
      </c>
      <c r="C37" s="581">
        <v>0.53200000000000003</v>
      </c>
      <c r="D37" s="636">
        <v>27.729804450549452</v>
      </c>
      <c r="E37" s="636">
        <v>51.072127219780221</v>
      </c>
      <c r="F37" s="636">
        <v>78.801931670329679</v>
      </c>
      <c r="G37" s="1312"/>
    </row>
    <row r="38" spans="2:9">
      <c r="B38" s="639" t="s">
        <v>76</v>
      </c>
      <c r="C38" s="581">
        <v>0.34570000000000001</v>
      </c>
      <c r="D38" s="636">
        <v>24.169077494505494</v>
      </c>
      <c r="E38" s="636">
        <v>42.047624802197802</v>
      </c>
      <c r="F38" s="636">
        <v>66.216702296703289</v>
      </c>
      <c r="G38" s="1312"/>
    </row>
    <row r="39" spans="2:9">
      <c r="B39" s="2143" t="s">
        <v>371</v>
      </c>
      <c r="C39" s="2144"/>
      <c r="D39" s="2192">
        <v>583.33354345054943</v>
      </c>
      <c r="E39" s="2192">
        <v>661.05211980219769</v>
      </c>
      <c r="F39" s="2139">
        <v>1244.3856632527472</v>
      </c>
      <c r="G39" s="1312"/>
    </row>
    <row r="40" spans="2:9">
      <c r="B40" s="1312"/>
      <c r="C40" s="1312"/>
      <c r="D40" s="1312"/>
      <c r="E40" s="1312"/>
      <c r="F40" s="1312"/>
      <c r="G40" s="1312"/>
    </row>
    <row r="41" spans="2:9">
      <c r="B41" s="1221" t="s">
        <v>343</v>
      </c>
      <c r="C41" s="1222"/>
      <c r="D41" s="1223"/>
      <c r="E41" s="1223"/>
      <c r="F41" s="1223"/>
      <c r="G41" s="1223"/>
    </row>
    <row r="42" spans="2:9">
      <c r="B42" s="1221" t="s">
        <v>344</v>
      </c>
      <c r="C42" s="1222"/>
      <c r="D42" s="1223"/>
      <c r="E42" s="1223"/>
      <c r="F42" s="1223"/>
      <c r="G42" s="1223"/>
    </row>
    <row r="43" spans="2:9">
      <c r="B43" s="1221" t="s">
        <v>382</v>
      </c>
      <c r="C43" s="1222"/>
      <c r="D43" s="1223"/>
      <c r="E43" s="1223"/>
      <c r="F43" s="1223"/>
      <c r="G43" s="1223"/>
      <c r="H43" s="1224"/>
      <c r="I43" s="1224"/>
    </row>
    <row r="44" spans="2:9">
      <c r="B44" s="1962" t="s">
        <v>346</v>
      </c>
      <c r="C44" s="2161"/>
      <c r="D44" s="2161"/>
      <c r="E44" s="2161"/>
      <c r="F44" s="2161"/>
      <c r="G44" s="2161"/>
      <c r="H44" s="2161"/>
      <c r="I44" s="2161"/>
    </row>
    <row r="45" spans="2:9">
      <c r="B45" s="1221" t="s">
        <v>347</v>
      </c>
      <c r="C45" s="1221"/>
      <c r="D45" s="1221"/>
      <c r="E45" s="1225"/>
      <c r="F45" s="1223"/>
      <c r="G45" s="1223"/>
      <c r="H45" s="1224"/>
      <c r="I45" s="1224"/>
    </row>
    <row r="46" spans="2:9">
      <c r="B46" s="1221" t="s">
        <v>348</v>
      </c>
      <c r="C46" s="1221"/>
      <c r="D46" s="1221"/>
      <c r="E46" s="1225"/>
      <c r="F46" s="1223"/>
      <c r="G46" s="1223"/>
      <c r="H46" s="1224"/>
      <c r="I46" s="1224"/>
    </row>
    <row r="47" spans="2:9">
      <c r="B47" s="1221" t="s">
        <v>349</v>
      </c>
      <c r="C47" s="1221"/>
      <c r="D47" s="1221"/>
      <c r="E47" s="1225"/>
      <c r="F47" s="1223"/>
      <c r="G47" s="1223"/>
      <c r="H47" s="1224"/>
      <c r="I47" s="1224"/>
    </row>
    <row r="48" spans="2:9">
      <c r="B48" s="1221" t="s">
        <v>350</v>
      </c>
      <c r="C48" s="1222"/>
      <c r="D48" s="1223"/>
      <c r="E48" s="1223"/>
      <c r="F48" s="1223"/>
      <c r="G48" s="1223"/>
      <c r="H48" s="1224"/>
      <c r="I48" s="1224"/>
    </row>
    <row r="49" spans="2:9">
      <c r="B49" s="1221" t="s">
        <v>351</v>
      </c>
      <c r="C49" s="1222"/>
      <c r="D49" s="1223"/>
      <c r="E49" s="1223"/>
      <c r="F49" s="1223"/>
      <c r="G49" s="1223"/>
      <c r="H49" s="1224"/>
      <c r="I49" s="1224"/>
    </row>
    <row r="50" spans="2:9">
      <c r="B50" s="1226" t="s">
        <v>352</v>
      </c>
      <c r="C50" s="1312"/>
      <c r="D50" s="1312"/>
      <c r="E50" s="1312"/>
      <c r="F50" s="1312"/>
      <c r="G50" s="1312"/>
      <c r="H50" s="1312"/>
      <c r="I50" s="1312"/>
    </row>
    <row r="54" spans="2:9">
      <c r="B54" s="1218" t="s">
        <v>383</v>
      </c>
      <c r="C54" s="1964" t="s">
        <v>85</v>
      </c>
      <c r="D54" s="1966" t="s">
        <v>380</v>
      </c>
      <c r="E54" s="1966"/>
      <c r="F54" s="1966"/>
    </row>
    <row r="55" spans="2:9">
      <c r="B55" s="1218" t="s">
        <v>83</v>
      </c>
      <c r="C55" s="1964"/>
      <c r="D55" s="1219" t="s">
        <v>381</v>
      </c>
      <c r="E55" s="1227" t="s">
        <v>11</v>
      </c>
      <c r="F55" s="1219" t="s">
        <v>12</v>
      </c>
    </row>
    <row r="56" spans="2:9">
      <c r="B56" s="639" t="s">
        <v>333</v>
      </c>
      <c r="C56" s="581">
        <v>0.15</v>
      </c>
      <c r="D56" s="636">
        <v>0</v>
      </c>
      <c r="E56" s="636">
        <v>0</v>
      </c>
      <c r="F56" s="636">
        <v>0</v>
      </c>
    </row>
    <row r="57" spans="2:9">
      <c r="B57" s="639" t="s">
        <v>334</v>
      </c>
      <c r="C57" s="581" t="s">
        <v>335</v>
      </c>
      <c r="D57" s="636">
        <v>0</v>
      </c>
      <c r="E57" s="636">
        <v>0</v>
      </c>
      <c r="F57" s="636">
        <v>0</v>
      </c>
    </row>
    <row r="58" spans="2:9">
      <c r="B58" s="639" t="s">
        <v>272</v>
      </c>
      <c r="C58" s="577">
        <v>7.5999999999999998E-2</v>
      </c>
      <c r="D58" s="636">
        <v>11.305480109890111</v>
      </c>
      <c r="E58" s="636">
        <v>1.7058707472527472</v>
      </c>
      <c r="F58" s="636">
        <v>13.011350857142858</v>
      </c>
    </row>
    <row r="59" spans="2:9">
      <c r="B59" s="639" t="s">
        <v>14</v>
      </c>
      <c r="C59" s="577">
        <v>0.1178</v>
      </c>
      <c r="D59" s="636">
        <v>0.10872714285714287</v>
      </c>
      <c r="E59" s="636">
        <v>0</v>
      </c>
      <c r="F59" s="636">
        <v>0.10872714285714287</v>
      </c>
    </row>
    <row r="60" spans="2:9">
      <c r="B60" s="639" t="s">
        <v>336</v>
      </c>
      <c r="C60" s="577">
        <v>0.47099999999999997</v>
      </c>
      <c r="D60" s="636">
        <v>0</v>
      </c>
      <c r="E60" s="636">
        <v>0</v>
      </c>
      <c r="F60" s="636">
        <v>0</v>
      </c>
    </row>
    <row r="61" spans="2:9">
      <c r="B61" s="639" t="s">
        <v>24</v>
      </c>
      <c r="C61" s="581">
        <v>0.25341999999999998</v>
      </c>
      <c r="D61" s="636">
        <v>2.8314676923076925</v>
      </c>
      <c r="E61" s="636">
        <v>58.405724637362631</v>
      </c>
      <c r="F61" s="636">
        <v>61.237192329670322</v>
      </c>
    </row>
    <row r="62" spans="2:9">
      <c r="B62" s="639" t="s">
        <v>337</v>
      </c>
      <c r="C62" s="581" t="s">
        <v>338</v>
      </c>
      <c r="D62" s="636">
        <v>0</v>
      </c>
      <c r="E62" s="636">
        <v>0</v>
      </c>
      <c r="F62" s="636">
        <v>0</v>
      </c>
    </row>
    <row r="63" spans="2:9">
      <c r="B63" s="639" t="s">
        <v>26</v>
      </c>
      <c r="C63" s="577">
        <v>0.36165000000000003</v>
      </c>
      <c r="D63" s="636">
        <v>11.594335725274725</v>
      </c>
      <c r="E63" s="636">
        <v>17.631441626373626</v>
      </c>
      <c r="F63" s="636">
        <v>29.22577735164835</v>
      </c>
    </row>
    <row r="64" spans="2:9">
      <c r="B64" s="639" t="s">
        <v>22</v>
      </c>
      <c r="C64" s="581" t="s">
        <v>339</v>
      </c>
      <c r="D64" s="636">
        <v>1.0816946703296704</v>
      </c>
      <c r="E64" s="636">
        <v>2.7829842417582418</v>
      </c>
      <c r="F64" s="636">
        <v>3.8646789120879124</v>
      </c>
    </row>
    <row r="65" spans="2:7">
      <c r="B65" s="639" t="s">
        <v>16</v>
      </c>
      <c r="C65" s="577">
        <v>0.35</v>
      </c>
      <c r="D65" s="636">
        <v>15.157724945054944</v>
      </c>
      <c r="E65" s="636">
        <v>0</v>
      </c>
      <c r="F65" s="636">
        <v>15.157724945054944</v>
      </c>
    </row>
    <row r="66" spans="2:7">
      <c r="B66" s="639" t="s">
        <v>20</v>
      </c>
      <c r="C66" s="577">
        <v>0.41472999999999999</v>
      </c>
      <c r="D66" s="636">
        <v>23.907926923076921</v>
      </c>
      <c r="E66" s="636">
        <v>3.3157809670329668</v>
      </c>
      <c r="F66" s="636">
        <v>27.223707890109889</v>
      </c>
    </row>
    <row r="67" spans="2:7">
      <c r="B67" s="2143" t="s">
        <v>387</v>
      </c>
      <c r="C67" s="2182"/>
      <c r="D67" s="2183">
        <v>65.987357208791195</v>
      </c>
      <c r="E67" s="2183">
        <v>83.841802219780206</v>
      </c>
      <c r="F67" s="2183">
        <v>149.82915942857142</v>
      </c>
    </row>
    <row r="68" spans="2:7">
      <c r="B68" s="2184" t="s">
        <v>32</v>
      </c>
      <c r="C68" s="2185"/>
      <c r="D68" s="2186">
        <v>649.32090065934062</v>
      </c>
      <c r="E68" s="2187">
        <v>744.89392202197791</v>
      </c>
      <c r="F68" s="2187">
        <v>1394.2148226813185</v>
      </c>
    </row>
    <row r="69" spans="2:7">
      <c r="B69" s="639"/>
      <c r="C69" s="1220"/>
      <c r="D69" s="1228"/>
      <c r="E69" s="1228"/>
      <c r="F69" s="1229"/>
    </row>
    <row r="70" spans="2:7">
      <c r="B70" s="1312"/>
      <c r="C70" s="1220"/>
      <c r="D70" s="1228"/>
      <c r="E70" s="1228"/>
      <c r="F70" s="1230"/>
    </row>
    <row r="71" spans="2:7">
      <c r="B71" s="1221" t="s">
        <v>340</v>
      </c>
      <c r="C71" s="1222"/>
      <c r="D71" s="1223"/>
      <c r="E71" s="1223"/>
      <c r="F71" s="1223"/>
    </row>
    <row r="72" spans="2:7">
      <c r="B72" s="1221" t="s">
        <v>341</v>
      </c>
      <c r="C72" s="1222"/>
      <c r="D72" s="1223"/>
      <c r="E72" s="1223"/>
      <c r="F72" s="1223"/>
    </row>
    <row r="73" spans="2:7">
      <c r="B73" s="1221" t="s">
        <v>342</v>
      </c>
      <c r="C73" s="1222"/>
      <c r="D73" s="1223"/>
      <c r="E73" s="1223"/>
      <c r="F73" s="1223"/>
    </row>
    <row r="78" spans="2:7" ht="15">
      <c r="B78" s="2162" t="s">
        <v>388</v>
      </c>
      <c r="C78" s="2163"/>
      <c r="D78" s="2163"/>
      <c r="E78" s="2164" t="s">
        <v>354</v>
      </c>
      <c r="F78" s="2165"/>
      <c r="G78" s="2166"/>
    </row>
    <row r="79" spans="2:7" ht="14.25">
      <c r="B79" s="744" t="s">
        <v>83</v>
      </c>
      <c r="C79" s="745" t="s">
        <v>87</v>
      </c>
      <c r="D79" s="746" t="s">
        <v>85</v>
      </c>
      <c r="E79" s="747" t="s">
        <v>86</v>
      </c>
      <c r="F79" s="747" t="s">
        <v>11</v>
      </c>
      <c r="G79" s="748" t="s">
        <v>12</v>
      </c>
    </row>
    <row r="80" spans="2:7">
      <c r="B80" s="824" t="s">
        <v>166</v>
      </c>
      <c r="C80" s="316" t="s">
        <v>91</v>
      </c>
      <c r="D80" s="1231">
        <v>7.2700000000000001E-2</v>
      </c>
      <c r="E80" s="825">
        <v>38.123744384615385</v>
      </c>
      <c r="F80" s="470">
        <v>0</v>
      </c>
      <c r="G80" s="826">
        <v>38.123744384615385</v>
      </c>
    </row>
    <row r="81" spans="2:7">
      <c r="B81" s="824" t="s">
        <v>167</v>
      </c>
      <c r="C81" s="316" t="s">
        <v>94</v>
      </c>
      <c r="D81" s="1231">
        <v>0.2021</v>
      </c>
      <c r="E81" s="825">
        <v>31.778052560439562</v>
      </c>
      <c r="F81" s="470">
        <v>0</v>
      </c>
      <c r="G81" s="826">
        <v>31.778052560439562</v>
      </c>
    </row>
    <row r="82" spans="2:7">
      <c r="B82" s="750" t="s">
        <v>389</v>
      </c>
      <c r="C82" s="751" t="s">
        <v>97</v>
      </c>
      <c r="D82" s="752">
        <v>0.12</v>
      </c>
      <c r="E82" s="763">
        <v>24.541239923076922</v>
      </c>
      <c r="F82" s="763">
        <v>0</v>
      </c>
      <c r="G82" s="762">
        <v>24.541239923076922</v>
      </c>
    </row>
    <row r="83" spans="2:7">
      <c r="B83" s="827" t="s">
        <v>99</v>
      </c>
      <c r="C83" s="753" t="s">
        <v>97</v>
      </c>
      <c r="D83" s="1232">
        <v>0.12</v>
      </c>
      <c r="E83" s="705">
        <v>6.7385159780219785</v>
      </c>
      <c r="F83" s="705">
        <v>0</v>
      </c>
      <c r="G83" s="754">
        <v>6.7385159780219785</v>
      </c>
    </row>
    <row r="84" spans="2:7">
      <c r="B84" s="827" t="s">
        <v>101</v>
      </c>
      <c r="C84" s="753" t="s">
        <v>97</v>
      </c>
      <c r="D84" s="1232">
        <v>0.12</v>
      </c>
      <c r="E84" s="705">
        <v>10.124768472527473</v>
      </c>
      <c r="F84" s="705">
        <v>0</v>
      </c>
      <c r="G84" s="754">
        <v>10.124768472527473</v>
      </c>
    </row>
    <row r="85" spans="2:7">
      <c r="B85" s="827" t="s">
        <v>103</v>
      </c>
      <c r="C85" s="753" t="s">
        <v>97</v>
      </c>
      <c r="D85" s="1232">
        <v>0.12</v>
      </c>
      <c r="E85" s="705">
        <v>3.3393294175824173</v>
      </c>
      <c r="F85" s="705">
        <v>0</v>
      </c>
      <c r="G85" s="754">
        <v>3.3393294175824173</v>
      </c>
    </row>
    <row r="86" spans="2:7">
      <c r="B86" s="827" t="s">
        <v>105</v>
      </c>
      <c r="C86" s="753" t="s">
        <v>97</v>
      </c>
      <c r="D86" s="1232">
        <v>0.12</v>
      </c>
      <c r="E86" s="705">
        <v>4.3386260549450553</v>
      </c>
      <c r="F86" s="705">
        <v>0</v>
      </c>
      <c r="G86" s="754">
        <v>4.3386260549450553</v>
      </c>
    </row>
    <row r="87" spans="2:7">
      <c r="B87" s="1723" t="s">
        <v>390</v>
      </c>
      <c r="C87" s="2105" t="s">
        <v>97</v>
      </c>
      <c r="D87" s="2106">
        <v>0.23330000000000001</v>
      </c>
      <c r="E87" s="2107">
        <v>99.203410142857123</v>
      </c>
      <c r="F87" s="2107">
        <v>0</v>
      </c>
      <c r="G87" s="2108">
        <v>99.203410142857123</v>
      </c>
    </row>
    <row r="88" spans="2:7">
      <c r="B88" s="827" t="s">
        <v>109</v>
      </c>
      <c r="C88" s="753" t="s">
        <v>97</v>
      </c>
      <c r="D88" s="1233">
        <v>0.23330000000000001</v>
      </c>
      <c r="E88" s="705">
        <v>25.297338758241761</v>
      </c>
      <c r="F88" s="705">
        <v>0</v>
      </c>
      <c r="G88" s="754">
        <v>25.297338758241761</v>
      </c>
    </row>
    <row r="89" spans="2:7">
      <c r="B89" s="827" t="s">
        <v>111</v>
      </c>
      <c r="C89" s="753" t="s">
        <v>97</v>
      </c>
      <c r="D89" s="1233">
        <v>0.23330000000000001</v>
      </c>
      <c r="E89" s="705">
        <v>33.457228263736262</v>
      </c>
      <c r="F89" s="705">
        <v>0</v>
      </c>
      <c r="G89" s="754">
        <v>33.457228263736262</v>
      </c>
    </row>
    <row r="90" spans="2:7">
      <c r="B90" s="827" t="s">
        <v>113</v>
      </c>
      <c r="C90" s="753" t="s">
        <v>97</v>
      </c>
      <c r="D90" s="1233">
        <v>0.23330000000000001</v>
      </c>
      <c r="E90" s="705">
        <v>13.743592373626372</v>
      </c>
      <c r="F90" s="705">
        <v>0</v>
      </c>
      <c r="G90" s="754">
        <v>13.743592373626372</v>
      </c>
    </row>
    <row r="91" spans="2:7">
      <c r="B91" s="827" t="s">
        <v>116</v>
      </c>
      <c r="C91" s="753" t="s">
        <v>97</v>
      </c>
      <c r="D91" s="1233">
        <v>0.23330000000000001</v>
      </c>
      <c r="E91" s="705">
        <v>16.511724032967031</v>
      </c>
      <c r="F91" s="705">
        <v>0</v>
      </c>
      <c r="G91" s="754">
        <v>16.511724032967031</v>
      </c>
    </row>
    <row r="92" spans="2:7">
      <c r="B92" s="827" t="s">
        <v>118</v>
      </c>
      <c r="C92" s="753" t="s">
        <v>97</v>
      </c>
      <c r="D92" s="1233">
        <v>0.23330000000000001</v>
      </c>
      <c r="E92" s="705">
        <v>10.193526714285715</v>
      </c>
      <c r="F92" s="705">
        <v>0</v>
      </c>
      <c r="G92" s="754">
        <v>10.193526714285715</v>
      </c>
    </row>
    <row r="93" spans="2:7">
      <c r="B93" s="824" t="s">
        <v>120</v>
      </c>
      <c r="C93" s="316" t="s">
        <v>97</v>
      </c>
      <c r="D93" s="1231">
        <v>0.1333</v>
      </c>
      <c r="E93" s="806">
        <v>10.680054131868131</v>
      </c>
      <c r="F93" s="470">
        <v>0</v>
      </c>
      <c r="G93" s="826">
        <v>10.680054131868131</v>
      </c>
    </row>
    <row r="94" spans="2:7">
      <c r="B94" s="824" t="s">
        <v>391</v>
      </c>
      <c r="C94" s="316" t="s">
        <v>320</v>
      </c>
      <c r="D94" s="1234" t="s">
        <v>89</v>
      </c>
      <c r="E94" s="806">
        <v>71.925476032967026</v>
      </c>
      <c r="F94" s="806">
        <v>12.757449373626374</v>
      </c>
      <c r="G94" s="826">
        <v>84.682925406593398</v>
      </c>
    </row>
    <row r="95" spans="2:7">
      <c r="B95" s="824" t="s">
        <v>124</v>
      </c>
      <c r="C95" s="316" t="s">
        <v>125</v>
      </c>
      <c r="D95" s="1234">
        <v>0.245</v>
      </c>
      <c r="E95" s="806">
        <v>1.6108241098901099</v>
      </c>
      <c r="F95" s="806">
        <v>0.25808790109890112</v>
      </c>
      <c r="G95" s="826">
        <v>1.8689120109890109</v>
      </c>
    </row>
    <row r="96" spans="2:7">
      <c r="B96" s="824" t="s">
        <v>127</v>
      </c>
      <c r="C96" s="316" t="s">
        <v>130</v>
      </c>
      <c r="D96" s="1234">
        <v>0.44340000000000002</v>
      </c>
      <c r="E96" s="806">
        <v>2.1091756593406594</v>
      </c>
      <c r="F96" s="806">
        <v>0</v>
      </c>
      <c r="G96" s="826">
        <v>2.1091756593406594</v>
      </c>
    </row>
    <row r="97" spans="2:7">
      <c r="B97" s="824" t="s">
        <v>98</v>
      </c>
      <c r="C97" s="316" t="s">
        <v>320</v>
      </c>
      <c r="D97" s="1234">
        <v>0.27500000000000002</v>
      </c>
      <c r="E97" s="806">
        <v>6.6150214945054939</v>
      </c>
      <c r="F97" s="806">
        <v>9.5890109890109904E-2</v>
      </c>
      <c r="G97" s="826">
        <v>6.7109116043956041</v>
      </c>
    </row>
    <row r="98" spans="2:7">
      <c r="B98" s="824" t="s">
        <v>100</v>
      </c>
      <c r="C98" s="316" t="s">
        <v>320</v>
      </c>
      <c r="D98" s="1231">
        <v>0.46</v>
      </c>
      <c r="E98" s="806">
        <v>29.554008769230773</v>
      </c>
      <c r="F98" s="806">
        <v>3.3895931538461537</v>
      </c>
      <c r="G98" s="826">
        <v>32.943601923076926</v>
      </c>
    </row>
    <row r="99" spans="2:7">
      <c r="B99" s="824" t="s">
        <v>266</v>
      </c>
      <c r="C99" s="316" t="s">
        <v>247</v>
      </c>
      <c r="D99" s="1235">
        <v>0.36499999999999999</v>
      </c>
      <c r="E99" s="470">
        <v>0</v>
      </c>
      <c r="F99" s="806">
        <v>13.512581406593407</v>
      </c>
      <c r="G99" s="826">
        <v>13.512581406593407</v>
      </c>
    </row>
    <row r="100" spans="2:7">
      <c r="B100" s="824" t="s">
        <v>392</v>
      </c>
      <c r="C100" s="316" t="s">
        <v>320</v>
      </c>
      <c r="D100" s="1235" t="s">
        <v>89</v>
      </c>
      <c r="E100" s="806">
        <v>0.21784175824175822</v>
      </c>
      <c r="F100" s="806">
        <v>-0.21476921978021976</v>
      </c>
      <c r="G100" s="826">
        <v>3.0725384615384564E-3</v>
      </c>
    </row>
    <row r="101" spans="2:7">
      <c r="B101" s="824" t="s">
        <v>132</v>
      </c>
      <c r="C101" s="316" t="s">
        <v>135</v>
      </c>
      <c r="D101" s="1235">
        <v>0.09</v>
      </c>
      <c r="E101" s="806">
        <v>12.694790252747252</v>
      </c>
      <c r="F101" s="470">
        <v>0</v>
      </c>
      <c r="G101" s="826">
        <v>12.694790252747252</v>
      </c>
    </row>
    <row r="102" spans="2:7">
      <c r="B102" s="824" t="s">
        <v>102</v>
      </c>
      <c r="C102" s="316" t="s">
        <v>320</v>
      </c>
      <c r="D102" s="1235">
        <v>0.12</v>
      </c>
      <c r="E102" s="806">
        <v>1.2693955054945054</v>
      </c>
      <c r="F102" s="806">
        <v>3.1384615384615386E-2</v>
      </c>
      <c r="G102" s="826">
        <v>1.300780120879121</v>
      </c>
    </row>
    <row r="103" spans="2:7">
      <c r="B103" s="824" t="s">
        <v>134</v>
      </c>
      <c r="C103" s="316" t="s">
        <v>135</v>
      </c>
      <c r="D103" s="1231">
        <v>0.05</v>
      </c>
      <c r="E103" s="806">
        <v>3.6742854285714288</v>
      </c>
      <c r="F103" s="470">
        <v>0</v>
      </c>
      <c r="G103" s="826">
        <v>3.6742854285714288</v>
      </c>
    </row>
    <row r="104" spans="2:7">
      <c r="B104" s="824" t="s">
        <v>137</v>
      </c>
      <c r="C104" s="316" t="s">
        <v>135</v>
      </c>
      <c r="D104" s="1231">
        <v>9.2600000000000002E-2</v>
      </c>
      <c r="E104" s="806">
        <v>5.0423842307692306</v>
      </c>
      <c r="F104" s="470">
        <v>0</v>
      </c>
      <c r="G104" s="826">
        <v>5.0423842307692306</v>
      </c>
    </row>
    <row r="105" spans="2:7">
      <c r="B105" s="824" t="s">
        <v>138</v>
      </c>
      <c r="C105" s="316" t="s">
        <v>140</v>
      </c>
      <c r="D105" s="1235">
        <v>0.45900000000000002</v>
      </c>
      <c r="E105" s="806">
        <v>15.028878000000002</v>
      </c>
      <c r="F105" s="470">
        <v>0</v>
      </c>
      <c r="G105" s="826">
        <v>15.028877999999999</v>
      </c>
    </row>
    <row r="106" spans="2:7">
      <c r="B106" s="824" t="s">
        <v>139</v>
      </c>
      <c r="C106" s="316" t="s">
        <v>140</v>
      </c>
      <c r="D106" s="1231">
        <v>0.31850000000000001</v>
      </c>
      <c r="E106" s="470">
        <v>0</v>
      </c>
      <c r="F106" s="806">
        <v>42.785007780219779</v>
      </c>
      <c r="G106" s="826">
        <v>42.785007780219779</v>
      </c>
    </row>
    <row r="107" spans="2:7">
      <c r="B107" s="824" t="s">
        <v>104</v>
      </c>
      <c r="C107" s="316" t="s">
        <v>320</v>
      </c>
      <c r="D107" s="1231">
        <v>0.25</v>
      </c>
      <c r="E107" s="806">
        <v>11.123691483516483</v>
      </c>
      <c r="F107" s="806">
        <v>0.24086810989010987</v>
      </c>
      <c r="G107" s="826">
        <v>11.364559593406593</v>
      </c>
    </row>
    <row r="108" spans="2:7">
      <c r="B108" s="824" t="s">
        <v>106</v>
      </c>
      <c r="C108" s="316" t="s">
        <v>320</v>
      </c>
      <c r="D108" s="1235">
        <v>0.5</v>
      </c>
      <c r="E108" s="806">
        <v>14.919152736263735</v>
      </c>
      <c r="F108" s="806">
        <v>0.11406593406593407</v>
      </c>
      <c r="G108" s="826">
        <v>15.033218670329671</v>
      </c>
    </row>
    <row r="109" spans="2:7">
      <c r="B109" s="824" t="s">
        <v>284</v>
      </c>
      <c r="C109" s="316" t="s">
        <v>285</v>
      </c>
      <c r="D109" s="1231">
        <v>0.3</v>
      </c>
      <c r="E109" s="806">
        <v>10.272032197802197</v>
      </c>
      <c r="F109" s="470">
        <v>0</v>
      </c>
      <c r="G109" s="826">
        <v>10.272032197802197</v>
      </c>
    </row>
    <row r="110" spans="2:7">
      <c r="B110" s="824" t="s">
        <v>108</v>
      </c>
      <c r="C110" s="316" t="s">
        <v>320</v>
      </c>
      <c r="D110" s="1235" t="s">
        <v>89</v>
      </c>
      <c r="E110" s="806">
        <v>24.126826769230771</v>
      </c>
      <c r="F110" s="806">
        <v>186.60578293406593</v>
      </c>
      <c r="G110" s="826">
        <v>210.73260970329667</v>
      </c>
    </row>
    <row r="111" spans="2:7">
      <c r="B111" s="824" t="s">
        <v>141</v>
      </c>
      <c r="C111" s="316" t="s">
        <v>130</v>
      </c>
      <c r="D111" s="1235">
        <v>0.65110000000000001</v>
      </c>
      <c r="E111" s="806">
        <v>11.723669450549451</v>
      </c>
      <c r="F111" s="806">
        <v>0</v>
      </c>
      <c r="G111" s="826">
        <v>11.723669450549451</v>
      </c>
    </row>
    <row r="112" spans="2:7">
      <c r="B112" s="824" t="s">
        <v>142</v>
      </c>
      <c r="C112" s="316" t="s">
        <v>144</v>
      </c>
      <c r="D112" s="1235">
        <v>0.1</v>
      </c>
      <c r="E112" s="806">
        <v>2.0875273186813188</v>
      </c>
      <c r="F112" s="470">
        <v>0</v>
      </c>
      <c r="G112" s="826">
        <v>2.0875273186813188</v>
      </c>
    </row>
    <row r="113" spans="2:10">
      <c r="B113" s="824" t="s">
        <v>290</v>
      </c>
      <c r="C113" s="316" t="s">
        <v>320</v>
      </c>
      <c r="D113" s="1235" t="s">
        <v>291</v>
      </c>
      <c r="E113" s="806">
        <v>0</v>
      </c>
      <c r="F113" s="470">
        <v>0</v>
      </c>
      <c r="G113" s="826">
        <v>0</v>
      </c>
      <c r="J113" t="s">
        <v>393</v>
      </c>
    </row>
    <row r="114" spans="2:10">
      <c r="B114" s="824" t="s">
        <v>394</v>
      </c>
      <c r="C114" s="316" t="s">
        <v>147</v>
      </c>
      <c r="D114" s="1235">
        <v>0.6</v>
      </c>
      <c r="E114" s="806">
        <v>34.799999999999997</v>
      </c>
      <c r="F114" s="470" t="s">
        <v>395</v>
      </c>
      <c r="G114" s="826">
        <v>34.799999999999997</v>
      </c>
    </row>
    <row r="115" spans="2:10">
      <c r="B115" s="824" t="s">
        <v>146</v>
      </c>
      <c r="C115" s="316" t="s">
        <v>147</v>
      </c>
      <c r="D115" s="1235">
        <v>0.25</v>
      </c>
      <c r="E115" s="806">
        <v>37.700000000000003</v>
      </c>
      <c r="F115" s="470">
        <v>4.0999999999999996</v>
      </c>
      <c r="G115" s="826">
        <v>41.8</v>
      </c>
    </row>
    <row r="116" spans="2:10">
      <c r="B116" s="824" t="s">
        <v>117</v>
      </c>
      <c r="C116" s="316" t="s">
        <v>320</v>
      </c>
      <c r="D116" s="1235">
        <v>0.215</v>
      </c>
      <c r="E116" s="806">
        <v>18.595042560439559</v>
      </c>
      <c r="F116" s="806">
        <v>0.48432962637362637</v>
      </c>
      <c r="G116" s="826">
        <v>19.079372186813185</v>
      </c>
      <c r="J116" s="806"/>
    </row>
    <row r="117" spans="2:10">
      <c r="B117" s="824" t="s">
        <v>295</v>
      </c>
      <c r="C117" s="316" t="s">
        <v>285</v>
      </c>
      <c r="D117" s="1235">
        <v>0.33329999999999999</v>
      </c>
      <c r="E117" s="806">
        <v>4.2708834285714286</v>
      </c>
      <c r="F117" s="806">
        <v>1.3643726483516483</v>
      </c>
      <c r="G117" s="826">
        <v>5.6352560769230768</v>
      </c>
    </row>
    <row r="118" spans="2:10">
      <c r="B118" s="824" t="s">
        <v>119</v>
      </c>
      <c r="C118" s="316" t="s">
        <v>320</v>
      </c>
      <c r="D118" s="1235">
        <v>0.25</v>
      </c>
      <c r="E118" s="806">
        <v>8.169614791208792</v>
      </c>
      <c r="F118" s="470">
        <v>0.30761535164835163</v>
      </c>
      <c r="G118" s="826">
        <v>8.4772301428571435</v>
      </c>
    </row>
    <row r="119" spans="2:10">
      <c r="B119" s="824" t="s">
        <v>121</v>
      </c>
      <c r="C119" s="316" t="s">
        <v>320</v>
      </c>
      <c r="D119" s="1235">
        <v>0.25</v>
      </c>
      <c r="E119" s="806">
        <v>24.93366846153846</v>
      </c>
      <c r="F119" s="806">
        <v>1.5496482307692308</v>
      </c>
      <c r="G119" s="826">
        <v>26.483316692307692</v>
      </c>
    </row>
    <row r="120" spans="2:10">
      <c r="B120" s="824" t="s">
        <v>269</v>
      </c>
      <c r="C120" s="316" t="s">
        <v>135</v>
      </c>
      <c r="D120" s="1231">
        <v>0.15</v>
      </c>
      <c r="E120" s="806">
        <v>0</v>
      </c>
      <c r="F120" s="470">
        <v>0</v>
      </c>
      <c r="G120" s="826">
        <v>0</v>
      </c>
    </row>
    <row r="121" spans="2:10">
      <c r="B121" s="824" t="s">
        <v>123</v>
      </c>
      <c r="C121" s="316" t="s">
        <v>320</v>
      </c>
      <c r="D121" s="1231">
        <v>1</v>
      </c>
      <c r="E121" s="806">
        <v>1.5280768131868132</v>
      </c>
      <c r="F121" s="806">
        <v>0.12359340659340659</v>
      </c>
      <c r="G121" s="826">
        <v>1.6516702197802198</v>
      </c>
    </row>
    <row r="122" spans="2:10">
      <c r="B122" s="824" t="s">
        <v>149</v>
      </c>
      <c r="C122" s="316" t="s">
        <v>130</v>
      </c>
      <c r="D122" s="1231">
        <v>0.38</v>
      </c>
      <c r="E122" s="806">
        <v>8.2653839890109886</v>
      </c>
      <c r="F122" s="806">
        <v>5.1555051098901101</v>
      </c>
      <c r="G122" s="826">
        <v>13.420889098901098</v>
      </c>
    </row>
    <row r="123" spans="2:10">
      <c r="B123" s="1723" t="s">
        <v>364</v>
      </c>
      <c r="C123" s="2158" t="s">
        <v>396</v>
      </c>
      <c r="D123" s="2158"/>
      <c r="E123" s="2109">
        <f>E80+E81+E82+E87+SUM(E93:E122)</f>
        <v>566.58415238461544</v>
      </c>
      <c r="F123" s="2109">
        <f>F80+F81+F82+F87+SUM(F93:F122)</f>
        <v>272.66100647252745</v>
      </c>
      <c r="G123" s="2109">
        <f>G80+G81+G82+G87+SUM(G93:G122)</f>
        <v>839.24515885714277</v>
      </c>
    </row>
  </sheetData>
  <mergeCells count="5">
    <mergeCell ref="C4:C5"/>
    <mergeCell ref="D4:F4"/>
    <mergeCell ref="B44:I44"/>
    <mergeCell ref="C54:C55"/>
    <mergeCell ref="D54:F5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125"/>
  <sheetViews>
    <sheetView topLeftCell="A13" workbookViewId="0">
      <selection activeCell="G63" sqref="G63"/>
    </sheetView>
  </sheetViews>
  <sheetFormatPr defaultRowHeight="12.75"/>
  <cols>
    <col min="2" max="2" width="17.42578125" customWidth="1"/>
    <col min="3" max="3" width="17.28515625" customWidth="1"/>
    <col min="4" max="4" width="16.42578125" customWidth="1"/>
    <col min="5" max="5" width="15" customWidth="1"/>
    <col min="6" max="6" width="11.42578125" customWidth="1"/>
    <col min="7" max="7" width="13.7109375" customWidth="1"/>
  </cols>
  <sheetData>
    <row r="2" spans="2:6">
      <c r="B2" s="741" t="s">
        <v>379</v>
      </c>
      <c r="C2" s="741" t="s">
        <v>85</v>
      </c>
      <c r="D2" s="1967" t="s">
        <v>380</v>
      </c>
      <c r="E2" s="1968"/>
      <c r="F2" s="1968"/>
    </row>
    <row r="3" spans="2:6">
      <c r="B3" s="741" t="s">
        <v>83</v>
      </c>
      <c r="C3" s="741"/>
      <c r="D3" s="742" t="s">
        <v>381</v>
      </c>
      <c r="E3" s="742" t="s">
        <v>11</v>
      </c>
      <c r="F3" s="742" t="s">
        <v>12</v>
      </c>
    </row>
    <row r="4" spans="2:6">
      <c r="B4" s="914" t="s">
        <v>13</v>
      </c>
      <c r="C4" s="577">
        <v>0.51</v>
      </c>
      <c r="D4" s="898">
        <v>1.3026768695652173</v>
      </c>
      <c r="E4" s="898">
        <v>73.959277369565228</v>
      </c>
      <c r="F4" s="898">
        <v>75.261954239130446</v>
      </c>
    </row>
    <row r="5" spans="2:6">
      <c r="B5" s="914" t="s">
        <v>15</v>
      </c>
      <c r="C5" s="581" t="s">
        <v>217</v>
      </c>
      <c r="D5" s="898">
        <v>0.93511893478260877</v>
      </c>
      <c r="E5" s="898">
        <v>4.7246029130434781</v>
      </c>
      <c r="F5" s="898">
        <v>5.6597218478260869</v>
      </c>
    </row>
    <row r="6" spans="2:6">
      <c r="B6" s="900" t="s">
        <v>23</v>
      </c>
      <c r="C6" s="581" t="s">
        <v>219</v>
      </c>
      <c r="D6" s="898">
        <v>18.48563854347826</v>
      </c>
      <c r="E6" s="898">
        <v>6.2932080326086961</v>
      </c>
      <c r="F6" s="898">
        <v>24.778846576086956</v>
      </c>
    </row>
    <row r="7" spans="2:6">
      <c r="B7" s="900" t="s">
        <v>218</v>
      </c>
      <c r="C7" s="581" t="s">
        <v>221</v>
      </c>
      <c r="D7" s="898">
        <v>0.19405779347826088</v>
      </c>
      <c r="E7" s="898">
        <v>0.50319706521739138</v>
      </c>
      <c r="F7" s="898">
        <v>0.69725485869565229</v>
      </c>
    </row>
    <row r="8" spans="2:6">
      <c r="B8" s="900" t="s">
        <v>27</v>
      </c>
      <c r="C8" s="577">
        <v>0.58699999999999997</v>
      </c>
      <c r="D8" s="898">
        <v>20.753084141304349</v>
      </c>
      <c r="E8" s="898">
        <v>0.13246336956521737</v>
      </c>
      <c r="F8" s="898">
        <v>20.885547510869568</v>
      </c>
    </row>
    <row r="9" spans="2:6">
      <c r="B9" s="915" t="s">
        <v>29</v>
      </c>
      <c r="C9" s="583" t="s">
        <v>227</v>
      </c>
      <c r="D9" s="898">
        <v>36.110325608695653</v>
      </c>
      <c r="E9" s="898">
        <v>0</v>
      </c>
      <c r="F9" s="898">
        <v>36.110325608695653</v>
      </c>
    </row>
    <row r="10" spans="2:6">
      <c r="B10" s="900" t="s">
        <v>31</v>
      </c>
      <c r="C10" s="581">
        <v>0.36</v>
      </c>
      <c r="D10" s="898">
        <v>12.159377760869564</v>
      </c>
      <c r="E10" s="898">
        <v>8.8654859021739121</v>
      </c>
      <c r="F10" s="898">
        <v>21.024863663043476</v>
      </c>
    </row>
    <row r="11" spans="2:6">
      <c r="B11" s="900" t="s">
        <v>33</v>
      </c>
      <c r="C11" s="581">
        <v>0.51</v>
      </c>
      <c r="D11" s="898">
        <v>48.844674413043478</v>
      </c>
      <c r="E11" s="898">
        <v>39.667651521739131</v>
      </c>
      <c r="F11" s="898">
        <v>88.512325934782609</v>
      </c>
    </row>
    <row r="12" spans="2:6">
      <c r="B12" s="915" t="s">
        <v>37</v>
      </c>
      <c r="C12" s="583">
        <v>0.13039999999999999</v>
      </c>
      <c r="D12" s="898">
        <v>7.2402363369565208</v>
      </c>
      <c r="E12" s="898">
        <v>3.2975916413043476</v>
      </c>
      <c r="F12" s="898">
        <v>10.537827978260868</v>
      </c>
    </row>
    <row r="13" spans="2:6">
      <c r="B13" s="900" t="s">
        <v>226</v>
      </c>
      <c r="C13" s="581" t="s">
        <v>228</v>
      </c>
      <c r="D13" s="898">
        <v>3.7912010869565214E-2</v>
      </c>
      <c r="E13" s="898">
        <v>0.27969522826086957</v>
      </c>
      <c r="F13" s="898">
        <v>0.31760723913043476</v>
      </c>
    </row>
    <row r="14" spans="2:6">
      <c r="B14" s="900" t="s">
        <v>44</v>
      </c>
      <c r="C14" s="581">
        <v>0.42626700000000001</v>
      </c>
      <c r="D14" s="898">
        <v>117.28235160869565</v>
      </c>
      <c r="E14" s="898">
        <v>4.0017128369565214</v>
      </c>
      <c r="F14" s="898">
        <v>121.28406444565218</v>
      </c>
    </row>
    <row r="15" spans="2:6">
      <c r="B15" s="900" t="s">
        <v>46</v>
      </c>
      <c r="C15" s="577">
        <v>0.55300000000000005</v>
      </c>
      <c r="D15" s="898">
        <v>7.3103460326086953</v>
      </c>
      <c r="E15" s="898">
        <v>7.473184956521739</v>
      </c>
      <c r="F15" s="898">
        <v>14.783530989130433</v>
      </c>
    </row>
    <row r="16" spans="2:6">
      <c r="B16" s="900" t="s">
        <v>47</v>
      </c>
      <c r="C16" s="581">
        <v>0.39550000000000002</v>
      </c>
      <c r="D16" s="898">
        <v>6.6456302934782618</v>
      </c>
      <c r="E16" s="898">
        <v>28.698903043478257</v>
      </c>
      <c r="F16" s="898">
        <v>35.344533336956516</v>
      </c>
    </row>
    <row r="17" spans="2:6">
      <c r="B17" s="900" t="s">
        <v>49</v>
      </c>
      <c r="C17" s="577">
        <v>0.43969999999999998</v>
      </c>
      <c r="D17" s="898">
        <v>7.5019013043478262</v>
      </c>
      <c r="E17" s="898">
        <v>11.814939380434781</v>
      </c>
      <c r="F17" s="898">
        <v>19.316840684782608</v>
      </c>
    </row>
    <row r="18" spans="2:6">
      <c r="B18" s="900" t="s">
        <v>50</v>
      </c>
      <c r="C18" s="577">
        <v>0.64</v>
      </c>
      <c r="D18" s="898">
        <v>5.5303646304347822</v>
      </c>
      <c r="E18" s="898">
        <v>3.9915156521739132</v>
      </c>
      <c r="F18" s="898">
        <v>9.521880282608695</v>
      </c>
    </row>
    <row r="19" spans="2:6">
      <c r="B19" s="900" t="s">
        <v>51</v>
      </c>
      <c r="C19" s="577">
        <v>0.2</v>
      </c>
      <c r="D19" s="898">
        <v>0</v>
      </c>
      <c r="E19" s="898">
        <v>0</v>
      </c>
      <c r="F19" s="898">
        <v>0</v>
      </c>
    </row>
    <row r="20" spans="2:6">
      <c r="B20" s="900" t="s">
        <v>52</v>
      </c>
      <c r="C20" s="581" t="s">
        <v>229</v>
      </c>
      <c r="D20" s="898">
        <v>7.7697006630434782</v>
      </c>
      <c r="E20" s="898">
        <v>5.7980556847826081</v>
      </c>
      <c r="F20" s="898">
        <v>13.567756347826087</v>
      </c>
    </row>
    <row r="21" spans="2:6">
      <c r="B21" s="900" t="s">
        <v>39</v>
      </c>
      <c r="C21" s="581">
        <v>0.35</v>
      </c>
      <c r="D21" s="898">
        <v>0</v>
      </c>
      <c r="E21" s="898">
        <v>0</v>
      </c>
      <c r="F21" s="898">
        <v>0</v>
      </c>
    </row>
    <row r="22" spans="2:6">
      <c r="B22" s="900" t="s">
        <v>53</v>
      </c>
      <c r="C22" s="583" t="s">
        <v>230</v>
      </c>
      <c r="D22" s="898">
        <v>57.161433880434792</v>
      </c>
      <c r="E22" s="898">
        <v>35.623418891304347</v>
      </c>
      <c r="F22" s="898">
        <v>92.784852771739139</v>
      </c>
    </row>
    <row r="23" spans="2:6">
      <c r="B23" s="900" t="s">
        <v>231</v>
      </c>
      <c r="C23" s="581" t="s">
        <v>232</v>
      </c>
      <c r="D23" s="898">
        <v>20.011500597826085</v>
      </c>
      <c r="E23" s="898">
        <v>36.899629760869566</v>
      </c>
      <c r="F23" s="898">
        <v>56.911130358695651</v>
      </c>
    </row>
    <row r="24" spans="2:6">
      <c r="B24" s="900" t="s">
        <v>57</v>
      </c>
      <c r="C24" s="581">
        <v>0.33279999999999998</v>
      </c>
      <c r="D24" s="898">
        <v>17.664516097826088</v>
      </c>
      <c r="E24" s="898">
        <v>-9.7950684782608682E-2</v>
      </c>
      <c r="F24" s="898">
        <v>17.566565413043477</v>
      </c>
    </row>
    <row r="25" spans="2:6">
      <c r="B25" s="900" t="s">
        <v>58</v>
      </c>
      <c r="C25" s="581">
        <v>0.3679</v>
      </c>
      <c r="D25" s="898">
        <v>8.6406473260869578</v>
      </c>
      <c r="E25" s="898">
        <v>41.2703305</v>
      </c>
      <c r="F25" s="898">
        <v>49.910977826086956</v>
      </c>
    </row>
    <row r="26" spans="2:6">
      <c r="B26" s="900" t="s">
        <v>59</v>
      </c>
      <c r="C26" s="581" t="s">
        <v>233</v>
      </c>
      <c r="D26" s="898">
        <v>12.229213913043477</v>
      </c>
      <c r="E26" s="898">
        <v>8.6864048043478252</v>
      </c>
      <c r="F26" s="898">
        <v>20.915618717391304</v>
      </c>
    </row>
    <row r="27" spans="2:6">
      <c r="B27" s="900" t="s">
        <v>64</v>
      </c>
      <c r="C27" s="577">
        <v>0.41499999999999998</v>
      </c>
      <c r="D27" s="898">
        <v>7.5552408478260871</v>
      </c>
      <c r="E27" s="898">
        <v>2.7603499565217389</v>
      </c>
      <c r="F27" s="898">
        <v>10.315590804347826</v>
      </c>
    </row>
    <row r="28" spans="2:6">
      <c r="B28" s="900" t="s">
        <v>65</v>
      </c>
      <c r="C28" s="577">
        <v>0.59099999999999997</v>
      </c>
      <c r="D28" s="898">
        <v>11.926594456521739</v>
      </c>
      <c r="E28" s="898">
        <v>0</v>
      </c>
      <c r="F28" s="898">
        <v>11.926594456521739</v>
      </c>
    </row>
    <row r="29" spans="2:6">
      <c r="B29" s="900" t="s">
        <v>66</v>
      </c>
      <c r="C29" s="577">
        <v>0.30580000000000002</v>
      </c>
      <c r="D29" s="898">
        <v>7.8764843478260875</v>
      </c>
      <c r="E29" s="898">
        <v>184.65640868478258</v>
      </c>
      <c r="F29" s="898">
        <v>192.53289303260865</v>
      </c>
    </row>
    <row r="30" spans="2:6">
      <c r="B30" s="900" t="s">
        <v>67</v>
      </c>
      <c r="C30" s="577">
        <v>0.30580000000000002</v>
      </c>
      <c r="D30" s="898">
        <v>31.263212043478262</v>
      </c>
      <c r="E30" s="898">
        <v>0</v>
      </c>
      <c r="F30" s="898">
        <v>31.263212043478262</v>
      </c>
    </row>
    <row r="31" spans="2:6">
      <c r="B31" s="900" t="s">
        <v>69</v>
      </c>
      <c r="C31" s="577">
        <v>0.58840000000000003</v>
      </c>
      <c r="D31" s="898">
        <v>17.813257880434779</v>
      </c>
      <c r="E31" s="898">
        <v>29.82829018478261</v>
      </c>
      <c r="F31" s="898">
        <v>47.641548065217393</v>
      </c>
    </row>
    <row r="32" spans="2:6">
      <c r="B32" s="900" t="s">
        <v>73</v>
      </c>
      <c r="C32" s="581" t="s">
        <v>234</v>
      </c>
      <c r="D32" s="898">
        <v>1.1520991304347827</v>
      </c>
      <c r="E32" s="898">
        <v>11.558519173913043</v>
      </c>
      <c r="F32" s="898">
        <v>12.710618304347825</v>
      </c>
    </row>
    <row r="33" spans="2:9">
      <c r="B33" s="900" t="s">
        <v>274</v>
      </c>
      <c r="C33" s="577">
        <v>0.18</v>
      </c>
      <c r="D33" s="898">
        <v>0.82789003260869554</v>
      </c>
      <c r="E33" s="898">
        <v>0.35076527173913041</v>
      </c>
      <c r="F33" s="898">
        <v>1.1786553043478261</v>
      </c>
      <c r="G33" s="897"/>
      <c r="H33" s="897"/>
      <c r="I33" s="897"/>
    </row>
    <row r="34" spans="2:9">
      <c r="B34" s="900" t="s">
        <v>74</v>
      </c>
      <c r="C34" s="581">
        <v>0.41499999999999998</v>
      </c>
      <c r="D34" s="898">
        <v>5.7366161086956522</v>
      </c>
      <c r="E34" s="898">
        <v>0</v>
      </c>
      <c r="F34" s="898">
        <v>5.7366161086956522</v>
      </c>
      <c r="G34" s="897"/>
      <c r="H34" s="897"/>
      <c r="I34" s="897"/>
    </row>
    <row r="35" spans="2:9">
      <c r="B35" s="900" t="s">
        <v>75</v>
      </c>
      <c r="C35" s="581">
        <v>0.53200000000000003</v>
      </c>
      <c r="D35" s="898">
        <v>26.14073581521739</v>
      </c>
      <c r="E35" s="898">
        <v>46.59541048913043</v>
      </c>
      <c r="F35" s="898">
        <v>72.736146304347812</v>
      </c>
      <c r="G35" s="897"/>
      <c r="H35" s="897"/>
      <c r="I35" s="897"/>
    </row>
    <row r="36" spans="2:9">
      <c r="B36" s="900" t="s">
        <v>76</v>
      </c>
      <c r="C36" s="581">
        <v>0.34570000000000001</v>
      </c>
      <c r="D36" s="898">
        <v>26.294626695652177</v>
      </c>
      <c r="E36" s="898">
        <v>43.47126045652174</v>
      </c>
      <c r="F36" s="898">
        <v>69.765887152173917</v>
      </c>
      <c r="G36" s="897"/>
      <c r="H36" s="897"/>
      <c r="I36" s="897"/>
    </row>
    <row r="37" spans="2:9">
      <c r="B37" s="2143" t="s">
        <v>371</v>
      </c>
      <c r="C37" s="2144"/>
      <c r="D37" s="2193">
        <v>550.39746611956514</v>
      </c>
      <c r="E37" s="2193">
        <v>641.10432208695647</v>
      </c>
      <c r="F37" s="2194">
        <v>1191.5017882065217</v>
      </c>
      <c r="G37" s="897"/>
      <c r="H37" s="897"/>
      <c r="I37" s="901"/>
    </row>
    <row r="38" spans="2:9">
      <c r="B38" s="897"/>
      <c r="C38" s="897"/>
      <c r="D38" s="897"/>
      <c r="E38" s="897"/>
      <c r="F38" s="897"/>
      <c r="G38" s="897"/>
      <c r="H38" s="897"/>
      <c r="I38" s="899"/>
    </row>
    <row r="39" spans="2:9">
      <c r="B39" s="553" t="s">
        <v>343</v>
      </c>
      <c r="C39" s="554"/>
      <c r="D39" s="555"/>
      <c r="E39" s="555"/>
      <c r="F39" s="555"/>
      <c r="G39" s="555"/>
      <c r="H39" s="556"/>
      <c r="I39" s="556"/>
    </row>
    <row r="40" spans="2:9">
      <c r="B40" s="553" t="s">
        <v>344</v>
      </c>
      <c r="C40" s="554"/>
      <c r="D40" s="555"/>
      <c r="E40" s="555"/>
      <c r="F40" s="555"/>
      <c r="G40" s="555"/>
      <c r="H40" s="556"/>
      <c r="I40" s="556"/>
    </row>
    <row r="41" spans="2:9">
      <c r="B41" s="553" t="s">
        <v>382</v>
      </c>
      <c r="C41" s="554"/>
      <c r="D41" s="555"/>
      <c r="E41" s="555"/>
      <c r="F41" s="555"/>
      <c r="G41" s="555"/>
      <c r="H41" s="556"/>
      <c r="I41" s="556"/>
    </row>
    <row r="42" spans="2:9">
      <c r="B42" s="1969" t="s">
        <v>346</v>
      </c>
      <c r="C42" s="2195"/>
      <c r="D42" s="2195"/>
      <c r="E42" s="2195"/>
      <c r="F42" s="2195"/>
      <c r="G42" s="2195"/>
      <c r="H42" s="2195"/>
      <c r="I42" s="2195"/>
    </row>
    <row r="43" spans="2:9">
      <c r="B43" s="553" t="s">
        <v>347</v>
      </c>
      <c r="C43" s="553"/>
      <c r="D43" s="553"/>
      <c r="E43" s="557"/>
      <c r="F43" s="558"/>
      <c r="G43" s="558"/>
      <c r="H43" s="559"/>
      <c r="I43" s="559"/>
    </row>
    <row r="44" spans="2:9">
      <c r="B44" s="560" t="s">
        <v>348</v>
      </c>
      <c r="C44" s="560"/>
      <c r="D44" s="560"/>
      <c r="E44" s="561"/>
      <c r="F44" s="555"/>
      <c r="G44" s="555"/>
      <c r="H44" s="556"/>
      <c r="I44" s="556"/>
    </row>
    <row r="45" spans="2:9">
      <c r="B45" s="560" t="s">
        <v>349</v>
      </c>
      <c r="C45" s="560"/>
      <c r="D45" s="560"/>
      <c r="E45" s="561"/>
      <c r="F45" s="555"/>
      <c r="G45" s="555"/>
      <c r="H45" s="556"/>
      <c r="I45" s="556"/>
    </row>
    <row r="46" spans="2:9">
      <c r="B46" s="560" t="s">
        <v>350</v>
      </c>
      <c r="C46" s="554"/>
      <c r="D46" s="555"/>
      <c r="E46" s="555"/>
      <c r="F46" s="555"/>
      <c r="G46" s="555"/>
      <c r="H46" s="556"/>
      <c r="I46" s="556"/>
    </row>
    <row r="47" spans="2:9">
      <c r="B47" s="560" t="s">
        <v>351</v>
      </c>
      <c r="C47" s="554"/>
      <c r="D47" s="555"/>
      <c r="E47" s="555"/>
      <c r="F47" s="555"/>
      <c r="G47" s="555"/>
      <c r="H47" s="556"/>
      <c r="I47" s="556"/>
    </row>
    <row r="48" spans="2:9">
      <c r="B48" s="563" t="s">
        <v>352</v>
      </c>
      <c r="C48" s="897"/>
      <c r="D48" s="897"/>
      <c r="E48" s="897"/>
      <c r="F48" s="897"/>
      <c r="G48" s="897"/>
      <c r="H48" s="897"/>
      <c r="I48" s="897"/>
    </row>
    <row r="50" spans="2:6">
      <c r="B50" s="741" t="s">
        <v>383</v>
      </c>
      <c r="C50" s="742" t="s">
        <v>85</v>
      </c>
      <c r="D50" s="861" t="s">
        <v>380</v>
      </c>
      <c r="E50" s="862"/>
      <c r="F50" s="741"/>
    </row>
    <row r="51" spans="2:6">
      <c r="B51" s="741" t="s">
        <v>83</v>
      </c>
      <c r="C51" s="741"/>
      <c r="D51" s="742" t="s">
        <v>381</v>
      </c>
      <c r="E51" s="743" t="s">
        <v>11</v>
      </c>
      <c r="F51" s="742" t="s">
        <v>12</v>
      </c>
    </row>
    <row r="52" spans="2:6">
      <c r="B52" s="900" t="s">
        <v>333</v>
      </c>
      <c r="C52" s="581">
        <v>0.15</v>
      </c>
      <c r="D52" s="898">
        <v>0</v>
      </c>
      <c r="E52" s="898">
        <v>0</v>
      </c>
      <c r="F52" s="898">
        <v>0</v>
      </c>
    </row>
    <row r="53" spans="2:6">
      <c r="B53" s="915" t="s">
        <v>334</v>
      </c>
      <c r="C53" s="581" t="s">
        <v>335</v>
      </c>
      <c r="D53" s="898">
        <v>0</v>
      </c>
      <c r="E53" s="898">
        <v>0</v>
      </c>
      <c r="F53" s="898">
        <v>0</v>
      </c>
    </row>
    <row r="54" spans="2:6">
      <c r="B54" s="900" t="s">
        <v>272</v>
      </c>
      <c r="C54" s="577">
        <v>7.5999999999999998E-2</v>
      </c>
      <c r="D54" s="898">
        <v>11.352492826086955</v>
      </c>
      <c r="E54" s="898">
        <v>1.7547957499999998</v>
      </c>
      <c r="F54" s="898">
        <v>13.107288576086955</v>
      </c>
    </row>
    <row r="55" spans="2:6">
      <c r="B55" s="900" t="s">
        <v>14</v>
      </c>
      <c r="C55" s="577">
        <v>0.1178</v>
      </c>
      <c r="D55" s="898">
        <v>0.1060411956521739</v>
      </c>
      <c r="E55" s="898">
        <v>0</v>
      </c>
      <c r="F55" s="898">
        <v>0.1060411956521739</v>
      </c>
    </row>
    <row r="56" spans="2:6">
      <c r="B56" s="900" t="s">
        <v>336</v>
      </c>
      <c r="C56" s="577">
        <v>0.47099999999999997</v>
      </c>
      <c r="D56" s="898">
        <v>0</v>
      </c>
      <c r="E56" s="898">
        <v>0</v>
      </c>
      <c r="F56" s="898">
        <v>0</v>
      </c>
    </row>
    <row r="57" spans="2:6">
      <c r="B57" s="900" t="s">
        <v>24</v>
      </c>
      <c r="C57" s="581">
        <v>0.25341999999999998</v>
      </c>
      <c r="D57" s="898">
        <v>2.9366779347826086</v>
      </c>
      <c r="E57" s="898">
        <v>58.692310923913048</v>
      </c>
      <c r="F57" s="898">
        <v>61.628988858695656</v>
      </c>
    </row>
    <row r="58" spans="2:6">
      <c r="B58" s="915" t="s">
        <v>337</v>
      </c>
      <c r="C58" s="581" t="s">
        <v>338</v>
      </c>
      <c r="D58" s="898">
        <v>0</v>
      </c>
      <c r="E58" s="898">
        <v>0</v>
      </c>
      <c r="F58" s="898">
        <v>0</v>
      </c>
    </row>
    <row r="59" spans="2:6">
      <c r="B59" s="900" t="s">
        <v>26</v>
      </c>
      <c r="C59" s="577">
        <v>0.36165000000000003</v>
      </c>
      <c r="D59" s="898">
        <v>12.573357423913043</v>
      </c>
      <c r="E59" s="898">
        <v>19.821196836956521</v>
      </c>
      <c r="F59" s="898">
        <v>32.394554260869562</v>
      </c>
    </row>
    <row r="60" spans="2:6">
      <c r="B60" s="915" t="s">
        <v>22</v>
      </c>
      <c r="C60" s="581" t="s">
        <v>339</v>
      </c>
      <c r="D60" s="898">
        <v>1.0026885543478261</v>
      </c>
      <c r="E60" s="898">
        <v>2.2519976956521739</v>
      </c>
      <c r="F60" s="898">
        <v>3.2546862499999998</v>
      </c>
    </row>
    <row r="61" spans="2:6">
      <c r="B61" s="900" t="s">
        <v>16</v>
      </c>
      <c r="C61" s="577">
        <v>0.35</v>
      </c>
      <c r="D61" s="898">
        <v>17.187083152173912</v>
      </c>
      <c r="E61" s="898">
        <v>0</v>
      </c>
      <c r="F61" s="898">
        <v>17.187083152173912</v>
      </c>
    </row>
    <row r="62" spans="2:6">
      <c r="B62" s="900" t="s">
        <v>20</v>
      </c>
      <c r="C62" s="577">
        <v>0.41472999999999999</v>
      </c>
      <c r="D62" s="898">
        <v>23.362177717391305</v>
      </c>
      <c r="E62" s="898">
        <v>3.1400728152173913</v>
      </c>
      <c r="F62" s="898">
        <v>26.502250532608695</v>
      </c>
    </row>
    <row r="63" spans="2:6">
      <c r="B63" s="2143" t="s">
        <v>387</v>
      </c>
      <c r="C63" s="2182"/>
      <c r="D63" s="2196">
        <v>68.52051880434783</v>
      </c>
      <c r="E63" s="2196">
        <v>85.660374021739145</v>
      </c>
      <c r="F63" s="2196">
        <v>154.18089282608696</v>
      </c>
    </row>
    <row r="64" spans="2:6">
      <c r="B64" s="2143" t="s">
        <v>397</v>
      </c>
      <c r="C64" s="2182"/>
      <c r="D64" s="2196">
        <v>0</v>
      </c>
      <c r="E64" s="2196">
        <v>0</v>
      </c>
      <c r="F64" s="2196">
        <v>0</v>
      </c>
    </row>
    <row r="65" spans="2:7">
      <c r="B65" s="2197" t="s">
        <v>32</v>
      </c>
      <c r="C65" s="2159"/>
      <c r="D65" s="2194">
        <v>618.91798492391297</v>
      </c>
      <c r="E65" s="2193">
        <v>726.7646961086956</v>
      </c>
      <c r="F65" s="2193">
        <v>1345.6826810326086</v>
      </c>
      <c r="G65" s="897"/>
    </row>
    <row r="66" spans="2:7">
      <c r="B66" s="900" t="s">
        <v>398</v>
      </c>
      <c r="C66" s="902"/>
      <c r="D66" s="916"/>
      <c r="E66" s="916"/>
      <c r="F66" s="904"/>
      <c r="G66" s="897"/>
    </row>
    <row r="67" spans="2:7">
      <c r="B67" s="897"/>
      <c r="C67" s="902"/>
      <c r="D67" s="916"/>
      <c r="E67" s="916"/>
      <c r="F67" s="905"/>
      <c r="G67" s="897"/>
    </row>
    <row r="68" spans="2:7">
      <c r="B68" s="553" t="s">
        <v>340</v>
      </c>
      <c r="C68" s="554"/>
      <c r="D68" s="555"/>
      <c r="E68" s="555"/>
      <c r="F68" s="555"/>
      <c r="G68" s="555"/>
    </row>
    <row r="69" spans="2:7">
      <c r="B69" s="553" t="s">
        <v>341</v>
      </c>
      <c r="C69" s="554"/>
      <c r="D69" s="555"/>
      <c r="E69" s="555"/>
      <c r="F69" s="555"/>
      <c r="G69" s="555"/>
    </row>
    <row r="70" spans="2:7">
      <c r="B70" s="553" t="s">
        <v>342</v>
      </c>
      <c r="C70" s="554"/>
      <c r="D70" s="555"/>
      <c r="E70" s="555"/>
      <c r="F70" s="555"/>
      <c r="G70" s="555"/>
    </row>
    <row r="75" spans="2:7">
      <c r="B75" s="741" t="s">
        <v>399</v>
      </c>
      <c r="C75" s="742"/>
      <c r="D75" s="741"/>
      <c r="E75" s="742" t="s">
        <v>354</v>
      </c>
      <c r="F75" s="741"/>
      <c r="G75" s="742"/>
    </row>
    <row r="76" spans="2:7">
      <c r="B76" t="s">
        <v>83</v>
      </c>
      <c r="C76" t="s">
        <v>87</v>
      </c>
      <c r="D76" t="s">
        <v>85</v>
      </c>
      <c r="E76" t="s">
        <v>86</v>
      </c>
      <c r="F76" t="s">
        <v>11</v>
      </c>
      <c r="G76" t="s">
        <v>12</v>
      </c>
    </row>
    <row r="78" spans="2:7">
      <c r="B78" t="s">
        <v>166</v>
      </c>
      <c r="C78" t="s">
        <v>91</v>
      </c>
      <c r="D78" s="918">
        <v>7.2700000000000001E-2</v>
      </c>
      <c r="E78" s="543">
        <v>37.470171097826089</v>
      </c>
      <c r="F78">
        <v>0</v>
      </c>
      <c r="G78" s="543">
        <v>37.470171097826089</v>
      </c>
    </row>
    <row r="79" spans="2:7">
      <c r="B79" t="s">
        <v>167</v>
      </c>
      <c r="C79" t="s">
        <v>94</v>
      </c>
      <c r="D79" s="918">
        <v>0.2021</v>
      </c>
      <c r="E79" s="543">
        <v>31.127356369565216</v>
      </c>
      <c r="F79">
        <v>0</v>
      </c>
      <c r="G79" s="543">
        <v>31.127356369565216</v>
      </c>
    </row>
    <row r="80" spans="2:7">
      <c r="B80" t="s">
        <v>400</v>
      </c>
      <c r="C80" t="s">
        <v>130</v>
      </c>
      <c r="D80" s="918">
        <v>0.17</v>
      </c>
      <c r="E80" s="543">
        <v>0</v>
      </c>
      <c r="F80">
        <v>0</v>
      </c>
      <c r="G80" s="543">
        <v>0</v>
      </c>
    </row>
    <row r="81" spans="2:7">
      <c r="B81" t="s">
        <v>401</v>
      </c>
      <c r="C81" t="s">
        <v>97</v>
      </c>
      <c r="D81" s="918">
        <v>0.1333</v>
      </c>
      <c r="E81" s="543">
        <v>27.122291456521744</v>
      </c>
      <c r="F81">
        <v>0</v>
      </c>
      <c r="G81" s="543">
        <v>27.122291456521744</v>
      </c>
    </row>
    <row r="82" spans="2:7">
      <c r="B82" t="s">
        <v>99</v>
      </c>
      <c r="C82" t="s">
        <v>97</v>
      </c>
      <c r="D82" s="918">
        <v>0.1333</v>
      </c>
      <c r="E82" s="543">
        <v>5.2450104891304354</v>
      </c>
      <c r="F82">
        <v>0</v>
      </c>
      <c r="G82" s="543">
        <v>5.2450104891304354</v>
      </c>
    </row>
    <row r="83" spans="2:7">
      <c r="B83" t="s">
        <v>101</v>
      </c>
      <c r="C83" t="s">
        <v>97</v>
      </c>
      <c r="D83" s="918">
        <v>0.1333</v>
      </c>
      <c r="E83" s="543">
        <v>5.7958365217391306</v>
      </c>
      <c r="F83">
        <v>0</v>
      </c>
      <c r="G83" s="543">
        <v>5.7958365217391306</v>
      </c>
    </row>
    <row r="84" spans="2:7">
      <c r="B84" t="s">
        <v>262</v>
      </c>
      <c r="C84" t="s">
        <v>97</v>
      </c>
      <c r="D84" s="918">
        <v>0.1333</v>
      </c>
      <c r="E84" s="543">
        <v>1.633130304347826</v>
      </c>
      <c r="F84">
        <v>0</v>
      </c>
      <c r="G84" s="543">
        <v>1.633130304347826</v>
      </c>
    </row>
    <row r="85" spans="2:7">
      <c r="B85" t="s">
        <v>263</v>
      </c>
      <c r="C85" t="s">
        <v>97</v>
      </c>
      <c r="D85" s="918">
        <v>0.1333</v>
      </c>
      <c r="E85" s="543">
        <v>3.839651891304348</v>
      </c>
      <c r="F85">
        <v>0</v>
      </c>
      <c r="G85" s="543">
        <v>3.839651891304348</v>
      </c>
    </row>
    <row r="86" spans="2:7">
      <c r="B86" t="s">
        <v>157</v>
      </c>
      <c r="C86" t="s">
        <v>97</v>
      </c>
      <c r="D86" s="918">
        <v>0.1333</v>
      </c>
      <c r="E86" s="543">
        <v>0.9424890652173914</v>
      </c>
      <c r="F86">
        <v>0</v>
      </c>
      <c r="G86" s="543">
        <v>0.9424890652173914</v>
      </c>
    </row>
    <row r="87" spans="2:7">
      <c r="B87" t="s">
        <v>103</v>
      </c>
      <c r="C87" t="s">
        <v>97</v>
      </c>
      <c r="D87" s="918">
        <v>0.1333</v>
      </c>
      <c r="E87" s="543">
        <v>4.2051844673913044</v>
      </c>
      <c r="F87">
        <v>0</v>
      </c>
      <c r="G87" s="543">
        <v>4.2051844673913044</v>
      </c>
    </row>
    <row r="88" spans="2:7">
      <c r="B88" t="s">
        <v>105</v>
      </c>
      <c r="C88" t="s">
        <v>97</v>
      </c>
      <c r="D88" s="918">
        <v>0.1333</v>
      </c>
      <c r="E88" s="543">
        <v>5.4609887173913041</v>
      </c>
      <c r="F88">
        <v>0</v>
      </c>
      <c r="G88" s="543">
        <v>5.4609887173913041</v>
      </c>
    </row>
    <row r="89" spans="2:7">
      <c r="B89" t="s">
        <v>390</v>
      </c>
      <c r="C89" t="s">
        <v>97</v>
      </c>
      <c r="D89" s="918">
        <v>0.23330000000000001</v>
      </c>
      <c r="E89" s="543">
        <v>88.926047673913033</v>
      </c>
      <c r="F89">
        <v>0</v>
      </c>
      <c r="G89" s="543">
        <v>88.926047673913033</v>
      </c>
    </row>
    <row r="90" spans="2:7">
      <c r="B90" t="s">
        <v>109</v>
      </c>
      <c r="C90" t="s">
        <v>97</v>
      </c>
      <c r="D90" s="918">
        <v>0.23330000000000001</v>
      </c>
      <c r="E90" s="543">
        <v>26.736737130434786</v>
      </c>
      <c r="F90">
        <v>0</v>
      </c>
      <c r="G90" s="543">
        <v>26.736737130434786</v>
      </c>
    </row>
    <row r="91" spans="2:7">
      <c r="B91" t="s">
        <v>111</v>
      </c>
      <c r="C91" t="s">
        <v>97</v>
      </c>
      <c r="D91" s="918">
        <v>0.23330000000000001</v>
      </c>
      <c r="E91" s="543">
        <v>31.753258489130438</v>
      </c>
      <c r="F91">
        <v>0</v>
      </c>
      <c r="G91" s="543">
        <v>31.753258489130438</v>
      </c>
    </row>
    <row r="92" spans="2:7">
      <c r="B92" t="s">
        <v>113</v>
      </c>
      <c r="C92" t="s">
        <v>97</v>
      </c>
      <c r="D92" s="918">
        <v>0.23330000000000001</v>
      </c>
      <c r="E92" s="543">
        <v>7.6117602934782607</v>
      </c>
      <c r="F92">
        <v>0</v>
      </c>
      <c r="G92" s="543">
        <v>7.6117602934782607</v>
      </c>
    </row>
    <row r="93" spans="2:7">
      <c r="B93" t="s">
        <v>116</v>
      </c>
      <c r="C93" t="s">
        <v>97</v>
      </c>
      <c r="D93" s="918">
        <v>0.23330000000000001</v>
      </c>
      <c r="E93" s="543">
        <v>17.519596510869565</v>
      </c>
      <c r="F93">
        <v>0</v>
      </c>
      <c r="G93" s="543">
        <v>17.519596510869565</v>
      </c>
    </row>
    <row r="94" spans="2:7">
      <c r="B94" t="s">
        <v>118</v>
      </c>
      <c r="C94" t="s">
        <v>97</v>
      </c>
      <c r="D94" s="918">
        <v>0.23330000000000001</v>
      </c>
      <c r="E94" s="543">
        <v>5.30469525</v>
      </c>
      <c r="F94">
        <v>0</v>
      </c>
      <c r="G94" s="543">
        <v>5.30469525</v>
      </c>
    </row>
    <row r="95" spans="2:7">
      <c r="B95" t="s">
        <v>120</v>
      </c>
      <c r="C95" t="s">
        <v>97</v>
      </c>
      <c r="D95" s="918">
        <v>0.1333</v>
      </c>
      <c r="E95" s="543">
        <v>10.945064402173912</v>
      </c>
      <c r="F95">
        <v>0</v>
      </c>
      <c r="G95" s="543">
        <v>10.945064402173912</v>
      </c>
    </row>
    <row r="96" spans="2:7">
      <c r="B96" t="s">
        <v>391</v>
      </c>
      <c r="C96" t="s">
        <v>320</v>
      </c>
      <c r="D96" s="255" t="s">
        <v>89</v>
      </c>
      <c r="E96" s="543">
        <v>66.031235065217402</v>
      </c>
      <c r="F96" s="543">
        <v>11.552154782608696</v>
      </c>
      <c r="G96" s="543">
        <v>77.583389847826098</v>
      </c>
    </row>
    <row r="97" spans="2:7">
      <c r="B97" t="s">
        <v>127</v>
      </c>
      <c r="C97" t="s">
        <v>130</v>
      </c>
      <c r="D97" s="917">
        <v>0.44340000000000002</v>
      </c>
      <c r="E97" s="543">
        <v>0.83008689130434776</v>
      </c>
      <c r="F97" s="543">
        <v>0</v>
      </c>
      <c r="G97" s="543">
        <v>0.83008689130434776</v>
      </c>
    </row>
    <row r="98" spans="2:7">
      <c r="B98" t="s">
        <v>98</v>
      </c>
      <c r="C98" t="s">
        <v>320</v>
      </c>
      <c r="D98" s="917">
        <v>0.27500000000000002</v>
      </c>
      <c r="E98" s="543">
        <v>6.8509560217391297</v>
      </c>
      <c r="F98" s="543">
        <v>0.11168478260869566</v>
      </c>
      <c r="G98" s="543">
        <v>6.9626408043478261</v>
      </c>
    </row>
    <row r="99" spans="2:7">
      <c r="B99" t="s">
        <v>100</v>
      </c>
      <c r="C99" t="s">
        <v>320</v>
      </c>
      <c r="D99" s="917">
        <v>0.23549999999999999</v>
      </c>
      <c r="E99" s="543">
        <v>25.862182836956524</v>
      </c>
      <c r="F99" s="543">
        <v>3.292336706521739</v>
      </c>
      <c r="G99" s="543">
        <v>29.154519543478262</v>
      </c>
    </row>
    <row r="100" spans="2:7">
      <c r="B100" t="s">
        <v>266</v>
      </c>
      <c r="C100" t="s">
        <v>247</v>
      </c>
      <c r="D100" s="917">
        <v>0.36499999999999999</v>
      </c>
      <c r="E100" s="543">
        <v>0</v>
      </c>
      <c r="F100" s="543">
        <v>13.779944619565217</v>
      </c>
      <c r="G100" s="543">
        <v>13.779944619565217</v>
      </c>
    </row>
    <row r="101" spans="2:7">
      <c r="B101" t="s">
        <v>392</v>
      </c>
      <c r="C101" t="s">
        <v>320</v>
      </c>
      <c r="D101" s="255" t="s">
        <v>89</v>
      </c>
      <c r="E101" s="543">
        <v>12.247045380434782</v>
      </c>
      <c r="F101" s="543">
        <v>8.4349541521739138</v>
      </c>
      <c r="G101" s="543">
        <v>20.681999532608696</v>
      </c>
    </row>
    <row r="102" spans="2:7">
      <c r="B102" t="s">
        <v>132</v>
      </c>
      <c r="C102" t="s">
        <v>135</v>
      </c>
      <c r="D102" s="917">
        <v>0.09</v>
      </c>
      <c r="E102" s="543">
        <v>12.101596913043478</v>
      </c>
      <c r="F102" s="543">
        <v>0</v>
      </c>
      <c r="G102" s="543">
        <v>12.101596913043478</v>
      </c>
    </row>
    <row r="103" spans="2:7">
      <c r="B103" t="s">
        <v>102</v>
      </c>
      <c r="C103" t="s">
        <v>320</v>
      </c>
      <c r="D103" s="917">
        <v>0.12</v>
      </c>
      <c r="E103" s="543">
        <v>1.4110542500000001</v>
      </c>
      <c r="F103" s="543">
        <v>4.747826086956522E-2</v>
      </c>
      <c r="G103" s="543">
        <v>1.4585325108695653</v>
      </c>
    </row>
    <row r="104" spans="2:7">
      <c r="B104" t="s">
        <v>134</v>
      </c>
      <c r="C104" t="s">
        <v>135</v>
      </c>
      <c r="D104" s="917">
        <v>0.05</v>
      </c>
      <c r="E104" s="543">
        <v>3.873325804347826</v>
      </c>
      <c r="F104" s="543">
        <v>0</v>
      </c>
      <c r="G104" s="543">
        <v>3.873325804347826</v>
      </c>
    </row>
    <row r="105" spans="2:7">
      <c r="B105" t="s">
        <v>137</v>
      </c>
      <c r="C105" t="s">
        <v>135</v>
      </c>
      <c r="D105" s="917">
        <v>9.2600000000000002E-2</v>
      </c>
      <c r="E105" s="543">
        <v>4.6279996630434779</v>
      </c>
      <c r="F105" s="543">
        <v>0</v>
      </c>
      <c r="G105" s="543">
        <v>4.6279996630434779</v>
      </c>
    </row>
    <row r="106" spans="2:7">
      <c r="B106" t="s">
        <v>138</v>
      </c>
      <c r="C106" t="s">
        <v>140</v>
      </c>
      <c r="D106" s="917">
        <v>0.45900000000000002</v>
      </c>
      <c r="E106" s="543">
        <v>15.107248869565217</v>
      </c>
      <c r="F106" s="543">
        <v>0</v>
      </c>
      <c r="G106" s="543">
        <v>15.107248869565217</v>
      </c>
    </row>
    <row r="107" spans="2:7">
      <c r="B107" t="s">
        <v>139</v>
      </c>
      <c r="C107" t="s">
        <v>140</v>
      </c>
      <c r="D107" s="917">
        <v>0.31850000000000001</v>
      </c>
      <c r="E107" s="543">
        <v>0</v>
      </c>
      <c r="F107" s="543">
        <v>35.8530470326087</v>
      </c>
      <c r="G107" s="543">
        <v>35.8530470326087</v>
      </c>
    </row>
    <row r="108" spans="2:7">
      <c r="B108" t="s">
        <v>104</v>
      </c>
      <c r="C108" t="s">
        <v>320</v>
      </c>
      <c r="D108" s="917">
        <v>0.25</v>
      </c>
      <c r="E108" s="543">
        <v>12.075162141304348</v>
      </c>
      <c r="F108" s="543">
        <v>0.22469563043478261</v>
      </c>
      <c r="G108" s="543">
        <v>12.299857771739131</v>
      </c>
    </row>
    <row r="109" spans="2:7">
      <c r="B109" t="s">
        <v>106</v>
      </c>
      <c r="C109" t="s">
        <v>320</v>
      </c>
      <c r="D109" s="917">
        <v>0.5</v>
      </c>
      <c r="E109" s="543">
        <v>13.694020717391304</v>
      </c>
      <c r="F109" s="543">
        <v>0.15829346739130434</v>
      </c>
      <c r="G109" s="543">
        <v>13.852314184782609</v>
      </c>
    </row>
    <row r="110" spans="2:7">
      <c r="B110" t="s">
        <v>284</v>
      </c>
      <c r="C110" t="s">
        <v>285</v>
      </c>
      <c r="D110" s="917">
        <v>0.3</v>
      </c>
      <c r="E110" s="543">
        <v>9.7295318804347826</v>
      </c>
      <c r="F110" s="543">
        <v>0</v>
      </c>
      <c r="G110" s="543">
        <v>9.7295318804347826</v>
      </c>
    </row>
    <row r="111" spans="2:7">
      <c r="B111" t="s">
        <v>108</v>
      </c>
      <c r="C111" t="s">
        <v>320</v>
      </c>
      <c r="D111" t="s">
        <v>89</v>
      </c>
      <c r="E111" s="543">
        <v>19.484983315217391</v>
      </c>
      <c r="F111" s="543">
        <v>196.73653197826087</v>
      </c>
      <c r="G111" s="543">
        <v>216.22151529347826</v>
      </c>
    </row>
    <row r="112" spans="2:7">
      <c r="B112" t="s">
        <v>141</v>
      </c>
      <c r="C112" t="s">
        <v>130</v>
      </c>
      <c r="D112" s="917">
        <v>0.65110000000000001</v>
      </c>
      <c r="E112" s="543">
        <v>11.928303445652174</v>
      </c>
      <c r="F112">
        <v>0</v>
      </c>
      <c r="G112" s="543">
        <v>11.928303445652174</v>
      </c>
    </row>
    <row r="113" spans="2:7">
      <c r="B113" t="s">
        <v>142</v>
      </c>
      <c r="C113" t="s">
        <v>144</v>
      </c>
      <c r="D113" s="917">
        <v>0.1</v>
      </c>
      <c r="E113" s="543">
        <v>10.369368782608696</v>
      </c>
      <c r="F113">
        <v>0</v>
      </c>
      <c r="G113" s="543">
        <v>10.369368782608696</v>
      </c>
    </row>
    <row r="114" spans="2:7">
      <c r="B114" t="s">
        <v>290</v>
      </c>
      <c r="C114" t="s">
        <v>320</v>
      </c>
      <c r="D114" t="s">
        <v>291</v>
      </c>
      <c r="E114" s="543">
        <v>0</v>
      </c>
      <c r="F114">
        <v>0</v>
      </c>
      <c r="G114" s="543">
        <v>0</v>
      </c>
    </row>
    <row r="115" spans="2:7">
      <c r="B115" s="522" t="s">
        <v>145</v>
      </c>
      <c r="C115" s="522" t="s">
        <v>147</v>
      </c>
      <c r="D115" s="917">
        <v>0.6</v>
      </c>
      <c r="E115" s="543">
        <v>35.5</v>
      </c>
      <c r="F115">
        <v>0</v>
      </c>
      <c r="G115" s="543">
        <v>35.5</v>
      </c>
    </row>
    <row r="116" spans="2:7">
      <c r="B116" s="522" t="s">
        <v>146</v>
      </c>
      <c r="C116" s="522" t="s">
        <v>147</v>
      </c>
      <c r="D116" s="917">
        <v>0.25</v>
      </c>
      <c r="E116" s="543">
        <v>35.5</v>
      </c>
      <c r="F116">
        <v>4.2</v>
      </c>
      <c r="G116" s="543">
        <v>39.700000000000003</v>
      </c>
    </row>
    <row r="117" spans="2:7">
      <c r="B117" t="s">
        <v>117</v>
      </c>
      <c r="C117" t="s">
        <v>320</v>
      </c>
      <c r="D117" s="917">
        <v>0.215</v>
      </c>
      <c r="E117" s="543">
        <v>19.249487695652171</v>
      </c>
      <c r="F117" s="543">
        <v>0.37476084782608693</v>
      </c>
      <c r="G117" s="543">
        <v>19.624248543478259</v>
      </c>
    </row>
    <row r="118" spans="2:7">
      <c r="B118" t="s">
        <v>295</v>
      </c>
      <c r="C118" t="s">
        <v>285</v>
      </c>
      <c r="D118" s="917">
        <v>0.33329999999999999</v>
      </c>
      <c r="E118" s="543">
        <v>-8.630434782608663E-3</v>
      </c>
      <c r="F118" s="543">
        <v>5.8827712934782612</v>
      </c>
      <c r="G118" s="543">
        <v>5.8741408586956529</v>
      </c>
    </row>
    <row r="119" spans="2:7">
      <c r="B119" t="s">
        <v>119</v>
      </c>
      <c r="C119" t="s">
        <v>320</v>
      </c>
      <c r="D119" s="917">
        <v>0.25</v>
      </c>
      <c r="E119" s="543">
        <v>8.3755211195652173</v>
      </c>
      <c r="F119" s="543">
        <v>0.3337825760869565</v>
      </c>
      <c r="G119" s="543">
        <v>8.7093036956521743</v>
      </c>
    </row>
    <row r="120" spans="2:7">
      <c r="B120" t="s">
        <v>121</v>
      </c>
      <c r="C120" t="s">
        <v>320</v>
      </c>
      <c r="D120" s="917">
        <v>0.25</v>
      </c>
      <c r="E120" s="543">
        <v>26.791508869565217</v>
      </c>
      <c r="F120" s="543">
        <v>1.83546725</v>
      </c>
      <c r="G120" s="543">
        <v>28.626976119565217</v>
      </c>
    </row>
    <row r="121" spans="2:7">
      <c r="B121" t="s">
        <v>269</v>
      </c>
      <c r="C121" t="s">
        <v>135</v>
      </c>
      <c r="D121" s="917">
        <v>0.15</v>
      </c>
      <c r="E121" s="543">
        <v>3.253445402173913</v>
      </c>
      <c r="F121" s="543">
        <v>0</v>
      </c>
      <c r="G121" s="543">
        <v>3.253445402173913</v>
      </c>
    </row>
    <row r="122" spans="2:7">
      <c r="B122" t="s">
        <v>123</v>
      </c>
      <c r="C122" t="s">
        <v>320</v>
      </c>
      <c r="D122" s="917">
        <v>1</v>
      </c>
      <c r="E122" s="543">
        <v>1.9116302934782607</v>
      </c>
      <c r="F122" s="543">
        <v>0.19543476086956521</v>
      </c>
      <c r="G122" s="543">
        <v>2.1070650543478262</v>
      </c>
    </row>
    <row r="123" spans="2:7">
      <c r="B123" t="s">
        <v>149</v>
      </c>
      <c r="C123" t="s">
        <v>130</v>
      </c>
      <c r="D123" s="917">
        <v>0.38</v>
      </c>
      <c r="E123" s="543">
        <v>11.059575260869565</v>
      </c>
      <c r="F123" s="543">
        <v>5.5811734891304345</v>
      </c>
      <c r="G123" s="543">
        <v>16.64074875</v>
      </c>
    </row>
    <row r="124" spans="2:7">
      <c r="D124" s="917"/>
      <c r="E124" s="543"/>
    </row>
    <row r="125" spans="2:7">
      <c r="B125" t="s">
        <v>364</v>
      </c>
      <c r="C125" s="742" t="s">
        <v>402</v>
      </c>
      <c r="D125" s="742"/>
      <c r="E125" s="919">
        <v>564</v>
      </c>
      <c r="F125" s="919">
        <v>289</v>
      </c>
      <c r="G125" s="919">
        <v>853</v>
      </c>
    </row>
  </sheetData>
  <mergeCells count="2">
    <mergeCell ref="D2:F2"/>
    <mergeCell ref="B42:I4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0"/>
  <sheetViews>
    <sheetView workbookViewId="0">
      <selection activeCell="G2" sqref="G2"/>
    </sheetView>
  </sheetViews>
  <sheetFormatPr defaultRowHeight="12.75"/>
  <cols>
    <col min="2" max="2" width="23.7109375" customWidth="1"/>
    <col min="3" max="3" width="18.5703125" customWidth="1"/>
    <col min="4" max="4" width="10.28515625" customWidth="1"/>
    <col min="5" max="5" width="13" customWidth="1"/>
    <col min="6" max="6" width="11.7109375" customWidth="1"/>
    <col min="7" max="7" width="16.42578125" customWidth="1"/>
  </cols>
  <sheetData>
    <row r="1" spans="1:6">
      <c r="B1" s="701" t="s">
        <v>1</v>
      </c>
      <c r="C1" s="691"/>
      <c r="D1" s="691"/>
      <c r="E1" s="691"/>
      <c r="F1" s="657"/>
    </row>
    <row r="2" spans="1:6" ht="15" customHeight="1">
      <c r="A2" s="522" t="s">
        <v>403</v>
      </c>
      <c r="B2" s="756" t="s">
        <v>379</v>
      </c>
      <c r="C2" s="741" t="s">
        <v>85</v>
      </c>
      <c r="D2" s="1967" t="s">
        <v>380</v>
      </c>
      <c r="E2" s="1968"/>
      <c r="F2" s="1970"/>
    </row>
    <row r="3" spans="1:6">
      <c r="B3" s="756" t="s">
        <v>83</v>
      </c>
      <c r="C3" s="741"/>
      <c r="D3" s="742" t="s">
        <v>381</v>
      </c>
      <c r="E3" s="742" t="s">
        <v>11</v>
      </c>
      <c r="F3" s="757" t="s">
        <v>12</v>
      </c>
    </row>
    <row r="4" spans="1:6">
      <c r="B4" s="906" t="s">
        <v>13</v>
      </c>
      <c r="C4" s="577">
        <v>0.51</v>
      </c>
      <c r="D4" s="898">
        <v>1.0580787717391305</v>
      </c>
      <c r="E4" s="898">
        <v>53.312868010869572</v>
      </c>
      <c r="F4" s="907">
        <v>54.370946782608705</v>
      </c>
    </row>
    <row r="5" spans="1:6">
      <c r="B5" s="906" t="s">
        <v>15</v>
      </c>
      <c r="C5" s="581" t="s">
        <v>217</v>
      </c>
      <c r="D5" s="898">
        <v>3.4980918913043477</v>
      </c>
      <c r="E5" s="898">
        <v>4.4704538913043477</v>
      </c>
      <c r="F5" s="907">
        <v>7.9685457826086949</v>
      </c>
    </row>
    <row r="6" spans="1:6">
      <c r="B6" s="908" t="s">
        <v>23</v>
      </c>
      <c r="C6" s="581" t="s">
        <v>219</v>
      </c>
      <c r="D6" s="898">
        <v>19.020364304347826</v>
      </c>
      <c r="E6" s="898">
        <v>4.9736698913043478</v>
      </c>
      <c r="F6" s="907">
        <v>23.994034195652173</v>
      </c>
    </row>
    <row r="7" spans="1:6">
      <c r="B7" s="908" t="s">
        <v>218</v>
      </c>
      <c r="C7" s="581" t="s">
        <v>221</v>
      </c>
      <c r="D7" s="898">
        <v>0.20058753260869563</v>
      </c>
      <c r="E7" s="898">
        <v>0.50340941304347819</v>
      </c>
      <c r="F7" s="907">
        <v>0.70399694565217386</v>
      </c>
    </row>
    <row r="8" spans="1:6">
      <c r="B8" s="908" t="s">
        <v>27</v>
      </c>
      <c r="C8" s="577">
        <v>0.58699999999999997</v>
      </c>
      <c r="D8" s="898">
        <v>20.926495858695652</v>
      </c>
      <c r="E8" s="898">
        <v>9.8856869782608694</v>
      </c>
      <c r="F8" s="907">
        <v>30.812182836956524</v>
      </c>
    </row>
    <row r="9" spans="1:6">
      <c r="B9" s="909" t="s">
        <v>29</v>
      </c>
      <c r="C9" s="583" t="s">
        <v>227</v>
      </c>
      <c r="D9" s="898">
        <v>38.788992510869562</v>
      </c>
      <c r="E9" s="898">
        <v>0</v>
      </c>
      <c r="F9" s="907">
        <v>38.788992510869562</v>
      </c>
    </row>
    <row r="10" spans="1:6">
      <c r="B10" s="908" t="s">
        <v>31</v>
      </c>
      <c r="C10" s="581">
        <v>0.36</v>
      </c>
      <c r="D10" s="898">
        <v>12.10840847826087</v>
      </c>
      <c r="E10" s="898">
        <v>8.0035860652173909</v>
      </c>
      <c r="F10" s="907">
        <v>20.111994543478261</v>
      </c>
    </row>
    <row r="11" spans="1:6">
      <c r="B11" s="908" t="s">
        <v>33</v>
      </c>
      <c r="C11" s="581">
        <v>0.51</v>
      </c>
      <c r="D11" s="898">
        <v>48.484611597826088</v>
      </c>
      <c r="E11" s="898">
        <v>39.910967858695656</v>
      </c>
      <c r="F11" s="907">
        <v>88.395579456521745</v>
      </c>
    </row>
    <row r="12" spans="1:6">
      <c r="B12" s="909" t="s">
        <v>37</v>
      </c>
      <c r="C12" s="583">
        <v>0.13039999999999999</v>
      </c>
      <c r="D12" s="898">
        <v>6.8909350652173922</v>
      </c>
      <c r="E12" s="898">
        <v>3.2168051413043481</v>
      </c>
      <c r="F12" s="907">
        <v>10.10774020652174</v>
      </c>
    </row>
    <row r="13" spans="1:6">
      <c r="B13" s="908" t="s">
        <v>226</v>
      </c>
      <c r="C13" s="581" t="s">
        <v>228</v>
      </c>
      <c r="D13" s="898">
        <v>3.508659782608696E-2</v>
      </c>
      <c r="E13" s="898">
        <v>0.20605403260869565</v>
      </c>
      <c r="F13" s="907">
        <v>0.24114063043478262</v>
      </c>
    </row>
    <row r="14" spans="1:6">
      <c r="B14" s="908" t="s">
        <v>46</v>
      </c>
      <c r="C14" s="577">
        <v>0.55300000000000005</v>
      </c>
      <c r="D14" s="898">
        <v>2.6247349565217393</v>
      </c>
      <c r="E14" s="898">
        <v>7.0669224782608699</v>
      </c>
      <c r="F14" s="907">
        <v>9.6916574347826092</v>
      </c>
    </row>
    <row r="15" spans="1:6">
      <c r="B15" s="908" t="s">
        <v>47</v>
      </c>
      <c r="C15" s="581">
        <v>0.39550000000000002</v>
      </c>
      <c r="D15" s="898">
        <v>6.3812376086956517</v>
      </c>
      <c r="E15" s="898">
        <v>28.894900673913043</v>
      </c>
      <c r="F15" s="907">
        <v>35.276138282608692</v>
      </c>
    </row>
    <row r="16" spans="1:6">
      <c r="B16" s="908" t="s">
        <v>49</v>
      </c>
      <c r="C16" s="577">
        <v>0.43969999999999998</v>
      </c>
      <c r="D16" s="898">
        <v>5.5513468043478271</v>
      </c>
      <c r="E16" s="898">
        <v>8.0965729782608697</v>
      </c>
      <c r="F16" s="907">
        <v>13.647919782608696</v>
      </c>
    </row>
    <row r="17" spans="2:6">
      <c r="B17" s="908" t="s">
        <v>50</v>
      </c>
      <c r="C17" s="577">
        <v>0.64</v>
      </c>
      <c r="D17" s="898">
        <v>5.5833400978260865</v>
      </c>
      <c r="E17" s="898">
        <v>4.0515104782608695</v>
      </c>
      <c r="F17" s="907">
        <v>9.6348505760869561</v>
      </c>
    </row>
    <row r="18" spans="2:6">
      <c r="B18" s="908" t="s">
        <v>51</v>
      </c>
      <c r="C18" s="577">
        <v>0.2</v>
      </c>
      <c r="D18" s="898">
        <v>0</v>
      </c>
      <c r="E18" s="898">
        <v>0</v>
      </c>
      <c r="F18" s="907">
        <v>0</v>
      </c>
    </row>
    <row r="19" spans="2:6">
      <c r="B19" s="908" t="s">
        <v>52</v>
      </c>
      <c r="C19" s="581" t="s">
        <v>229</v>
      </c>
      <c r="D19" s="898">
        <v>8.6567841413043478</v>
      </c>
      <c r="E19" s="898">
        <v>5.6271385326086953</v>
      </c>
      <c r="F19" s="907">
        <v>14.283922673913043</v>
      </c>
    </row>
    <row r="20" spans="2:6">
      <c r="B20" s="908" t="s">
        <v>39</v>
      </c>
      <c r="C20" s="581">
        <v>0.35</v>
      </c>
      <c r="D20" s="898">
        <v>0</v>
      </c>
      <c r="E20" s="898">
        <v>0</v>
      </c>
      <c r="F20" s="907">
        <v>0</v>
      </c>
    </row>
    <row r="21" spans="2:6">
      <c r="B21" s="908" t="s">
        <v>53</v>
      </c>
      <c r="C21" s="583" t="s">
        <v>230</v>
      </c>
      <c r="D21" s="898">
        <v>54.679301923913037</v>
      </c>
      <c r="E21" s="898">
        <v>21.466427565217394</v>
      </c>
      <c r="F21" s="907">
        <v>76.145729489130431</v>
      </c>
    </row>
    <row r="22" spans="2:6">
      <c r="B22" s="908" t="s">
        <v>231</v>
      </c>
      <c r="C22" s="581" t="s">
        <v>232</v>
      </c>
      <c r="D22" s="898">
        <v>13.634345467391306</v>
      </c>
      <c r="E22" s="898">
        <v>32.342417750000003</v>
      </c>
      <c r="F22" s="907">
        <v>45.976763217391309</v>
      </c>
    </row>
    <row r="23" spans="2:6">
      <c r="B23" s="908" t="s">
        <v>57</v>
      </c>
      <c r="C23" s="581">
        <v>0.33279999999999998</v>
      </c>
      <c r="D23" s="898">
        <v>18.47869002173913</v>
      </c>
      <c r="E23" s="898">
        <v>0</v>
      </c>
      <c r="F23" s="907">
        <v>18.47869002173913</v>
      </c>
    </row>
    <row r="24" spans="2:6">
      <c r="B24" s="908" t="s">
        <v>58</v>
      </c>
      <c r="C24" s="581">
        <v>0.3679</v>
      </c>
      <c r="D24" s="898">
        <v>8.6127539130434787</v>
      </c>
      <c r="E24" s="898">
        <v>39.323607521739135</v>
      </c>
      <c r="F24" s="907">
        <v>47.936361434782611</v>
      </c>
    </row>
    <row r="25" spans="2:6">
      <c r="B25" s="908" t="s">
        <v>59</v>
      </c>
      <c r="C25" s="581" t="s">
        <v>233</v>
      </c>
      <c r="D25" s="898">
        <v>17.337758293478259</v>
      </c>
      <c r="E25" s="898">
        <v>10.028236913043479</v>
      </c>
      <c r="F25" s="907">
        <v>27.365995206521738</v>
      </c>
    </row>
    <row r="26" spans="2:6">
      <c r="B26" s="908" t="s">
        <v>64</v>
      </c>
      <c r="C26" s="577">
        <v>0.41499999999999998</v>
      </c>
      <c r="D26" s="898">
        <v>7.7400335652173906</v>
      </c>
      <c r="E26" s="898">
        <v>2.7820235108695655</v>
      </c>
      <c r="F26" s="907">
        <v>10.522057076086956</v>
      </c>
    </row>
    <row r="27" spans="2:6">
      <c r="B27" s="908" t="s">
        <v>65</v>
      </c>
      <c r="C27" s="577">
        <v>0.59099999999999997</v>
      </c>
      <c r="D27" s="898">
        <v>9.4205935760869561</v>
      </c>
      <c r="E27" s="898">
        <v>0</v>
      </c>
      <c r="F27" s="907">
        <v>9.4205935760869561</v>
      </c>
    </row>
    <row r="28" spans="2:6">
      <c r="B28" s="908" t="s">
        <v>66</v>
      </c>
      <c r="C28" s="577">
        <v>0.30580000000000002</v>
      </c>
      <c r="D28" s="898">
        <v>3.9440826413043477</v>
      </c>
      <c r="E28" s="898">
        <v>84.52328402173913</v>
      </c>
      <c r="F28" s="907">
        <v>88.467366663043478</v>
      </c>
    </row>
    <row r="29" spans="2:6">
      <c r="B29" s="908" t="s">
        <v>67</v>
      </c>
      <c r="C29" s="577">
        <v>0.30580000000000002</v>
      </c>
      <c r="D29" s="898">
        <v>32.17841739130435</v>
      </c>
      <c r="E29" s="898">
        <v>0</v>
      </c>
      <c r="F29" s="907">
        <v>32.17841739130435</v>
      </c>
    </row>
    <row r="30" spans="2:6">
      <c r="B30" s="908" t="s">
        <v>69</v>
      </c>
      <c r="C30" s="577">
        <v>0.58840000000000003</v>
      </c>
      <c r="D30" s="898">
        <v>22.430026923913044</v>
      </c>
      <c r="E30" s="898">
        <v>30.846164173913042</v>
      </c>
      <c r="F30" s="907">
        <v>53.276191097826086</v>
      </c>
    </row>
    <row r="31" spans="2:6">
      <c r="B31" s="908" t="s">
        <v>73</v>
      </c>
      <c r="C31" s="577">
        <v>0.53774999999999995</v>
      </c>
      <c r="D31" s="898">
        <v>1.1602729891304349</v>
      </c>
      <c r="E31" s="898">
        <v>11.166285717391304</v>
      </c>
      <c r="F31" s="907">
        <v>12.326558706521739</v>
      </c>
    </row>
    <row r="32" spans="2:6">
      <c r="B32" s="908" t="s">
        <v>274</v>
      </c>
      <c r="C32" s="577">
        <v>0.18</v>
      </c>
      <c r="D32" s="898">
        <v>1.037397597826087</v>
      </c>
      <c r="E32" s="898">
        <v>0.4446796195652174</v>
      </c>
      <c r="F32" s="907">
        <v>1.4820772173913044</v>
      </c>
    </row>
    <row r="33" spans="2:9">
      <c r="B33" s="908" t="s">
        <v>74</v>
      </c>
      <c r="C33" s="581">
        <v>0.41499999999999998</v>
      </c>
      <c r="D33" s="898">
        <v>6.8743813804347829</v>
      </c>
      <c r="E33" s="898">
        <v>0</v>
      </c>
      <c r="F33" s="907">
        <v>6.8743813804347829</v>
      </c>
      <c r="G33" s="897"/>
      <c r="H33" s="897"/>
      <c r="I33" s="897"/>
    </row>
    <row r="34" spans="2:9">
      <c r="B34" s="908" t="s">
        <v>75</v>
      </c>
      <c r="C34" s="581">
        <v>0.53200000000000003</v>
      </c>
      <c r="D34" s="898">
        <v>22.679639739130433</v>
      </c>
      <c r="E34" s="898">
        <v>42.647427576086955</v>
      </c>
      <c r="F34" s="907">
        <v>65.327067315217391</v>
      </c>
      <c r="G34" s="897"/>
      <c r="H34" s="897"/>
      <c r="I34" s="897"/>
    </row>
    <row r="35" spans="2:9">
      <c r="B35" s="908" t="s">
        <v>76</v>
      </c>
      <c r="C35" s="581">
        <v>0.34570000000000001</v>
      </c>
      <c r="D35" s="898">
        <v>30.578548130434783</v>
      </c>
      <c r="E35" s="898">
        <v>54.718749608695646</v>
      </c>
      <c r="F35" s="907">
        <v>85.297297739130428</v>
      </c>
      <c r="G35" s="897"/>
      <c r="H35" s="897"/>
      <c r="I35" s="897"/>
    </row>
    <row r="36" spans="2:9" ht="13.5" thickBot="1">
      <c r="B36" s="920" t="s">
        <v>371</v>
      </c>
      <c r="C36" s="921"/>
      <c r="D36" s="922">
        <v>430.59533977173913</v>
      </c>
      <c r="E36" s="922">
        <v>508.50985040217392</v>
      </c>
      <c r="F36" s="923">
        <v>939.10519017391312</v>
      </c>
      <c r="G36" s="897"/>
      <c r="H36" s="897"/>
      <c r="I36" s="901"/>
    </row>
    <row r="37" spans="2:9">
      <c r="B37" s="897"/>
      <c r="C37" s="897"/>
      <c r="D37" s="897"/>
      <c r="E37" s="897"/>
      <c r="F37" s="897"/>
      <c r="G37" s="897"/>
      <c r="H37" s="897"/>
      <c r="I37" s="899"/>
    </row>
    <row r="38" spans="2:9">
      <c r="B38" s="553" t="s">
        <v>343</v>
      </c>
      <c r="C38" s="554"/>
      <c r="D38" s="555"/>
      <c r="E38" s="555"/>
      <c r="F38" s="555"/>
      <c r="G38" s="555"/>
      <c r="H38" s="556"/>
      <c r="I38" s="556"/>
    </row>
    <row r="39" spans="2:9">
      <c r="B39" s="553" t="s">
        <v>344</v>
      </c>
      <c r="C39" s="554"/>
      <c r="D39" s="555"/>
      <c r="E39" s="555"/>
      <c r="F39" s="555"/>
      <c r="G39" s="555"/>
      <c r="H39" s="556"/>
      <c r="I39" s="556"/>
    </row>
    <row r="40" spans="2:9" ht="15" customHeight="1">
      <c r="B40" s="553" t="s">
        <v>382</v>
      </c>
      <c r="C40" s="554"/>
      <c r="D40" s="555"/>
      <c r="E40" s="555"/>
      <c r="F40" s="555"/>
      <c r="G40" s="555"/>
      <c r="H40" s="556"/>
      <c r="I40" s="556"/>
    </row>
    <row r="41" spans="2:9">
      <c r="B41" s="1969" t="s">
        <v>346</v>
      </c>
      <c r="C41" s="2195"/>
      <c r="D41" s="2195"/>
      <c r="E41" s="2195"/>
      <c r="F41" s="2195"/>
      <c r="G41" s="2195"/>
      <c r="H41" s="2195"/>
      <c r="I41" s="2195"/>
    </row>
    <row r="42" spans="2:9">
      <c r="B42" s="553" t="s">
        <v>347</v>
      </c>
      <c r="C42" s="553"/>
      <c r="D42" s="553"/>
      <c r="E42" s="557"/>
      <c r="F42" s="558"/>
      <c r="G42" s="558"/>
      <c r="H42" s="559"/>
      <c r="I42" s="559"/>
    </row>
    <row r="43" spans="2:9">
      <c r="B43" s="560" t="s">
        <v>348</v>
      </c>
      <c r="C43" s="560"/>
      <c r="D43" s="560"/>
      <c r="E43" s="561"/>
      <c r="F43" s="555"/>
      <c r="G43" s="555"/>
      <c r="H43" s="556"/>
      <c r="I43" s="556"/>
    </row>
    <row r="44" spans="2:9">
      <c r="B44" s="560" t="s">
        <v>349</v>
      </c>
      <c r="C44" s="560"/>
      <c r="D44" s="560"/>
      <c r="E44" s="561"/>
      <c r="F44" s="555"/>
      <c r="G44" s="555"/>
      <c r="H44" s="556"/>
      <c r="I44" s="556"/>
    </row>
    <row r="45" spans="2:9">
      <c r="B45" s="560" t="s">
        <v>350</v>
      </c>
      <c r="C45" s="554"/>
      <c r="D45" s="555"/>
      <c r="E45" s="555"/>
      <c r="F45" s="555"/>
      <c r="G45" s="555"/>
      <c r="H45" s="556"/>
      <c r="I45" s="556"/>
    </row>
    <row r="46" spans="2:9">
      <c r="B46" s="560" t="s">
        <v>351</v>
      </c>
      <c r="C46" s="554"/>
      <c r="D46" s="555"/>
      <c r="E46" s="555"/>
      <c r="F46" s="555"/>
      <c r="G46" s="555"/>
      <c r="H46" s="556"/>
      <c r="I46" s="556"/>
    </row>
    <row r="49" spans="2:6">
      <c r="B49" s="910" t="s">
        <v>383</v>
      </c>
      <c r="C49" s="911" t="s">
        <v>85</v>
      </c>
      <c r="D49" s="912" t="s">
        <v>380</v>
      </c>
      <c r="E49" s="913"/>
      <c r="F49" s="796"/>
    </row>
    <row r="50" spans="2:6">
      <c r="B50" s="756" t="s">
        <v>83</v>
      </c>
      <c r="C50" s="741"/>
      <c r="D50" s="742" t="s">
        <v>381</v>
      </c>
      <c r="E50" s="743" t="s">
        <v>11</v>
      </c>
      <c r="F50" s="757" t="s">
        <v>12</v>
      </c>
    </row>
    <row r="51" spans="2:6">
      <c r="B51" s="908" t="s">
        <v>333</v>
      </c>
      <c r="C51" s="581">
        <v>0.15</v>
      </c>
      <c r="D51" s="898">
        <v>0</v>
      </c>
      <c r="E51" s="898">
        <v>0</v>
      </c>
      <c r="F51" s="907">
        <v>0</v>
      </c>
    </row>
    <row r="52" spans="2:6">
      <c r="B52" s="909" t="s">
        <v>334</v>
      </c>
      <c r="C52" s="581" t="s">
        <v>234</v>
      </c>
      <c r="D52" s="898">
        <v>0</v>
      </c>
      <c r="E52" s="898">
        <v>0</v>
      </c>
      <c r="F52" s="907">
        <v>0</v>
      </c>
    </row>
    <row r="53" spans="2:6">
      <c r="B53" s="908" t="s">
        <v>272</v>
      </c>
      <c r="C53" s="577">
        <v>7.5999999999999998E-2</v>
      </c>
      <c r="D53" s="898">
        <v>12.727815000000001</v>
      </c>
      <c r="E53" s="898">
        <v>1.9137273695652173</v>
      </c>
      <c r="F53" s="907">
        <v>14.641542369565219</v>
      </c>
    </row>
    <row r="54" spans="2:6">
      <c r="B54" s="908" t="s">
        <v>14</v>
      </c>
      <c r="C54" s="577">
        <v>0.1178</v>
      </c>
      <c r="D54" s="898">
        <v>8.6214021739130425E-2</v>
      </c>
      <c r="E54" s="898">
        <v>0</v>
      </c>
      <c r="F54" s="907">
        <v>8.6214021739130425E-2</v>
      </c>
    </row>
    <row r="55" spans="2:6">
      <c r="B55" s="908" t="s">
        <v>336</v>
      </c>
      <c r="C55" s="577">
        <v>0.47099999999999997</v>
      </c>
      <c r="D55" s="898">
        <v>0</v>
      </c>
      <c r="E55" s="898">
        <v>0</v>
      </c>
      <c r="F55" s="907">
        <v>0</v>
      </c>
    </row>
    <row r="56" spans="2:6">
      <c r="B56" s="908" t="s">
        <v>24</v>
      </c>
      <c r="C56" s="581">
        <v>0.25341999999999998</v>
      </c>
      <c r="D56" s="898">
        <v>1.9861358695652174</v>
      </c>
      <c r="E56" s="898">
        <v>35.846290891304349</v>
      </c>
      <c r="F56" s="907">
        <v>37.832426760869566</v>
      </c>
    </row>
    <row r="57" spans="2:6">
      <c r="B57" s="909" t="s">
        <v>337</v>
      </c>
      <c r="C57" s="581" t="s">
        <v>335</v>
      </c>
      <c r="D57" s="898">
        <v>0</v>
      </c>
      <c r="E57" s="898">
        <v>0</v>
      </c>
      <c r="F57" s="907">
        <v>0</v>
      </c>
    </row>
    <row r="58" spans="2:6">
      <c r="B58" s="908" t="s">
        <v>26</v>
      </c>
      <c r="C58" s="577">
        <v>0.36165000000000003</v>
      </c>
      <c r="D58" s="898">
        <v>12.918380076086956</v>
      </c>
      <c r="E58" s="898">
        <v>18.744673869565219</v>
      </c>
      <c r="F58" s="907">
        <v>31.663053945652173</v>
      </c>
    </row>
    <row r="59" spans="2:6">
      <c r="B59" s="909" t="s">
        <v>22</v>
      </c>
      <c r="C59" s="577">
        <v>0.5</v>
      </c>
      <c r="D59" s="898">
        <v>0.54400832608695648</v>
      </c>
      <c r="E59" s="898">
        <v>1.6805535217391305</v>
      </c>
      <c r="F59" s="907">
        <v>2.2245618478260871</v>
      </c>
    </row>
    <row r="60" spans="2:6">
      <c r="B60" s="908" t="s">
        <v>16</v>
      </c>
      <c r="C60" s="577">
        <v>0.35</v>
      </c>
      <c r="D60" s="898">
        <v>10.265690217391304</v>
      </c>
      <c r="E60" s="898">
        <v>0</v>
      </c>
      <c r="F60" s="907">
        <v>10.265690217391304</v>
      </c>
    </row>
    <row r="61" spans="2:6">
      <c r="B61" s="908" t="s">
        <v>20</v>
      </c>
      <c r="C61" s="577">
        <v>0.41472999999999999</v>
      </c>
      <c r="D61" s="898">
        <v>22.822048760869567</v>
      </c>
      <c r="E61" s="898">
        <v>2.9866504782608696</v>
      </c>
      <c r="F61" s="907">
        <v>25.808699239130437</v>
      </c>
    </row>
    <row r="62" spans="2:6">
      <c r="B62" s="924" t="s">
        <v>387</v>
      </c>
      <c r="C62" s="2182"/>
      <c r="D62" s="2196">
        <v>61.350292271739136</v>
      </c>
      <c r="E62" s="2196">
        <v>61.171896130434781</v>
      </c>
      <c r="F62" s="1729">
        <v>122.52218840217392</v>
      </c>
    </row>
    <row r="63" spans="2:6">
      <c r="B63" s="924" t="s">
        <v>397</v>
      </c>
      <c r="C63" s="2182"/>
      <c r="D63" s="2196">
        <v>5.4822135869565214</v>
      </c>
      <c r="E63" s="2196">
        <v>0</v>
      </c>
      <c r="F63" s="1729">
        <v>5.4822135869565214</v>
      </c>
    </row>
    <row r="64" spans="2:6" ht="13.5" thickBot="1">
      <c r="B64" s="925" t="s">
        <v>32</v>
      </c>
      <c r="C64" s="926"/>
      <c r="D64" s="927">
        <v>497.42784563043477</v>
      </c>
      <c r="E64" s="928">
        <v>569.68174653260871</v>
      </c>
      <c r="F64" s="929">
        <v>1067.1095921630435</v>
      </c>
    </row>
    <row r="65" spans="2:7">
      <c r="B65" s="900" t="s">
        <v>398</v>
      </c>
      <c r="C65" s="902"/>
      <c r="D65" s="903"/>
      <c r="E65" s="903"/>
      <c r="F65" s="904"/>
      <c r="G65" s="897"/>
    </row>
    <row r="66" spans="2:7">
      <c r="B66" s="897"/>
      <c r="C66" s="902"/>
      <c r="D66" s="903"/>
      <c r="E66" s="903"/>
      <c r="F66" s="905"/>
      <c r="G66" s="897"/>
    </row>
    <row r="67" spans="2:7">
      <c r="B67" s="553" t="s">
        <v>404</v>
      </c>
      <c r="C67" s="554"/>
      <c r="D67" s="555"/>
      <c r="E67" s="555"/>
      <c r="F67" s="555"/>
      <c r="G67" s="555"/>
    </row>
    <row r="68" spans="2:7">
      <c r="B68" s="553" t="s">
        <v>405</v>
      </c>
      <c r="C68" s="554"/>
      <c r="D68" s="555"/>
      <c r="E68" s="555"/>
      <c r="F68" s="555"/>
      <c r="G68" s="555"/>
    </row>
    <row r="69" spans="2:7">
      <c r="B69" s="553" t="s">
        <v>406</v>
      </c>
      <c r="C69" s="554"/>
      <c r="D69" s="555"/>
      <c r="E69" s="555"/>
      <c r="F69" s="555"/>
      <c r="G69" s="555"/>
    </row>
    <row r="70" spans="2:7">
      <c r="B70" s="553"/>
      <c r="C70" s="553"/>
      <c r="D70" s="553"/>
      <c r="E70" s="557"/>
      <c r="F70" s="558"/>
      <c r="G70" s="558"/>
    </row>
    <row r="73" spans="2:7" ht="15">
      <c r="B73" s="2162" t="s">
        <v>261</v>
      </c>
      <c r="C73" s="2163"/>
      <c r="D73" s="2163"/>
      <c r="E73" s="2164" t="s">
        <v>354</v>
      </c>
      <c r="F73" s="2165"/>
      <c r="G73" s="2166"/>
    </row>
    <row r="74" spans="2:7" ht="14.25">
      <c r="B74" s="744" t="s">
        <v>83</v>
      </c>
      <c r="C74" s="745" t="s">
        <v>87</v>
      </c>
      <c r="D74" s="746" t="s">
        <v>85</v>
      </c>
      <c r="E74" s="747" t="s">
        <v>86</v>
      </c>
      <c r="F74" s="747" t="s">
        <v>11</v>
      </c>
      <c r="G74" s="748" t="s">
        <v>12</v>
      </c>
    </row>
    <row r="75" spans="2:7">
      <c r="B75" s="824" t="s">
        <v>166</v>
      </c>
      <c r="C75" s="316" t="s">
        <v>91</v>
      </c>
      <c r="D75" s="749">
        <v>7.2700000000000001E-2</v>
      </c>
      <c r="E75" s="825">
        <v>39.099051423913046</v>
      </c>
      <c r="F75" s="470">
        <v>0</v>
      </c>
      <c r="G75" s="826">
        <v>39.099051423913046</v>
      </c>
    </row>
    <row r="76" spans="2:7">
      <c r="B76" s="824" t="s">
        <v>167</v>
      </c>
      <c r="C76" s="316" t="s">
        <v>94</v>
      </c>
      <c r="D76" s="749">
        <v>0.2021</v>
      </c>
      <c r="E76" s="825">
        <v>36.200910326086955</v>
      </c>
      <c r="F76" s="470">
        <v>0</v>
      </c>
      <c r="G76" s="826">
        <v>36.200910326086955</v>
      </c>
    </row>
    <row r="77" spans="2:7">
      <c r="B77" s="824" t="s">
        <v>400</v>
      </c>
      <c r="C77" s="316" t="s">
        <v>130</v>
      </c>
      <c r="D77" s="749">
        <v>0.17</v>
      </c>
      <c r="E77" s="825">
        <v>0</v>
      </c>
      <c r="F77" s="470">
        <v>0</v>
      </c>
      <c r="G77" s="826">
        <v>0</v>
      </c>
    </row>
    <row r="78" spans="2:7">
      <c r="B78" s="750" t="s">
        <v>401</v>
      </c>
      <c r="C78" s="751" t="s">
        <v>97</v>
      </c>
      <c r="D78" s="752">
        <v>0.1333</v>
      </c>
      <c r="E78" s="763">
        <v>26.840139271739126</v>
      </c>
      <c r="F78" s="763">
        <v>0</v>
      </c>
      <c r="G78" s="762">
        <v>26.840139271739126</v>
      </c>
    </row>
    <row r="79" spans="2:7">
      <c r="B79" s="827" t="s">
        <v>99</v>
      </c>
      <c r="C79" s="753" t="s">
        <v>97</v>
      </c>
      <c r="D79" s="704">
        <v>0.1333</v>
      </c>
      <c r="E79" s="705">
        <v>6.3443364782608693</v>
      </c>
      <c r="F79" s="705">
        <v>0</v>
      </c>
      <c r="G79" s="754">
        <v>6.3443364782608693</v>
      </c>
    </row>
    <row r="80" spans="2:7">
      <c r="B80" s="827" t="s">
        <v>101</v>
      </c>
      <c r="C80" s="753" t="s">
        <v>97</v>
      </c>
      <c r="D80" s="704">
        <v>0.1333</v>
      </c>
      <c r="E80" s="705">
        <v>5.2064561304347823</v>
      </c>
      <c r="F80" s="705">
        <v>0</v>
      </c>
      <c r="G80" s="754">
        <v>5.2064561304347823</v>
      </c>
    </row>
    <row r="81" spans="2:7">
      <c r="B81" s="827" t="s">
        <v>262</v>
      </c>
      <c r="C81" s="753" t="s">
        <v>97</v>
      </c>
      <c r="D81" s="704">
        <v>0.1333</v>
      </c>
      <c r="E81" s="705">
        <v>1.2351520760869565</v>
      </c>
      <c r="F81" s="705">
        <v>0</v>
      </c>
      <c r="G81" s="754">
        <v>1.2351520760869565</v>
      </c>
    </row>
    <row r="82" spans="2:7">
      <c r="B82" s="827" t="s">
        <v>263</v>
      </c>
      <c r="C82" s="753" t="s">
        <v>97</v>
      </c>
      <c r="D82" s="704">
        <v>0.1333</v>
      </c>
      <c r="E82" s="705">
        <v>3.3486845326086958</v>
      </c>
      <c r="F82" s="705">
        <v>0</v>
      </c>
      <c r="G82" s="754">
        <v>3.3486845326086958</v>
      </c>
    </row>
    <row r="83" spans="2:7">
      <c r="B83" s="827" t="s">
        <v>157</v>
      </c>
      <c r="C83" s="753" t="s">
        <v>97</v>
      </c>
      <c r="D83" s="704">
        <v>0.1333</v>
      </c>
      <c r="E83" s="705">
        <v>1.0640107826086957</v>
      </c>
      <c r="F83" s="705">
        <v>0</v>
      </c>
      <c r="G83" s="754">
        <v>1.0640107826086957</v>
      </c>
    </row>
    <row r="84" spans="2:7">
      <c r="B84" s="827" t="s">
        <v>103</v>
      </c>
      <c r="C84" s="753" t="s">
        <v>97</v>
      </c>
      <c r="D84" s="704">
        <v>0.1333</v>
      </c>
      <c r="E84" s="705">
        <v>4.1543909891304347</v>
      </c>
      <c r="F84" s="705">
        <v>0</v>
      </c>
      <c r="G84" s="754">
        <v>4.1543909891304347</v>
      </c>
    </row>
    <row r="85" spans="2:7">
      <c r="B85" s="827" t="s">
        <v>105</v>
      </c>
      <c r="C85" s="753" t="s">
        <v>97</v>
      </c>
      <c r="D85" s="704">
        <v>0.1333</v>
      </c>
      <c r="E85" s="705">
        <v>5.4871082826086957</v>
      </c>
      <c r="F85" s="705">
        <v>0</v>
      </c>
      <c r="G85" s="754">
        <v>5.4871082826086957</v>
      </c>
    </row>
    <row r="86" spans="2:7">
      <c r="B86" s="1723" t="s">
        <v>390</v>
      </c>
      <c r="C86" s="2105" t="s">
        <v>97</v>
      </c>
      <c r="D86" s="2106">
        <v>0.23330000000000001</v>
      </c>
      <c r="E86" s="2107">
        <v>96.014873260869564</v>
      </c>
      <c r="F86" s="2107">
        <v>0</v>
      </c>
      <c r="G86" s="2108">
        <v>96.014873260869564</v>
      </c>
    </row>
    <row r="87" spans="2:7">
      <c r="B87" s="827" t="s">
        <v>109</v>
      </c>
      <c r="C87" s="753" t="s">
        <v>97</v>
      </c>
      <c r="D87" s="704">
        <v>0.23330000000000001</v>
      </c>
      <c r="E87" s="705">
        <v>27.566150108695652</v>
      </c>
      <c r="F87" s="705">
        <v>0</v>
      </c>
      <c r="G87" s="754">
        <v>27.566150108695652</v>
      </c>
    </row>
    <row r="88" spans="2:7">
      <c r="B88" s="827" t="s">
        <v>111</v>
      </c>
      <c r="C88" s="753" t="s">
        <v>97</v>
      </c>
      <c r="D88" s="704">
        <v>0.23330000000000001</v>
      </c>
      <c r="E88" s="705">
        <v>27.552867510869568</v>
      </c>
      <c r="F88" s="705">
        <v>0</v>
      </c>
      <c r="G88" s="754">
        <v>27.552867510869568</v>
      </c>
    </row>
    <row r="89" spans="2:7">
      <c r="B89" s="827" t="s">
        <v>113</v>
      </c>
      <c r="C89" s="753" t="s">
        <v>97</v>
      </c>
      <c r="D89" s="704">
        <v>0.23330000000000001</v>
      </c>
      <c r="E89" s="705">
        <v>13.769401141304348</v>
      </c>
      <c r="F89" s="705">
        <v>0</v>
      </c>
      <c r="G89" s="754">
        <v>13.769401141304348</v>
      </c>
    </row>
    <row r="90" spans="2:7">
      <c r="B90" s="827" t="s">
        <v>116</v>
      </c>
      <c r="C90" s="753" t="s">
        <v>97</v>
      </c>
      <c r="D90" s="704">
        <v>0.23330000000000001</v>
      </c>
      <c r="E90" s="705">
        <v>16.182531402173915</v>
      </c>
      <c r="F90" s="705">
        <v>0</v>
      </c>
      <c r="G90" s="754">
        <v>16.182531402173915</v>
      </c>
    </row>
    <row r="91" spans="2:7">
      <c r="B91" s="827" t="s">
        <v>118</v>
      </c>
      <c r="C91" s="753" t="s">
        <v>97</v>
      </c>
      <c r="D91" s="704">
        <v>0.23330000000000001</v>
      </c>
      <c r="E91" s="705">
        <v>10.943923097826087</v>
      </c>
      <c r="F91" s="705">
        <v>0</v>
      </c>
      <c r="G91" s="754">
        <v>10.943923097826087</v>
      </c>
    </row>
    <row r="92" spans="2:7">
      <c r="B92" s="824" t="s">
        <v>120</v>
      </c>
      <c r="C92" s="316" t="s">
        <v>97</v>
      </c>
      <c r="D92" s="749">
        <v>0.1333</v>
      </c>
      <c r="E92" s="806">
        <v>7.4576624891304348</v>
      </c>
      <c r="F92" s="470">
        <v>0</v>
      </c>
      <c r="G92" s="826">
        <v>7.4576624891304348</v>
      </c>
    </row>
    <row r="93" spans="2:7">
      <c r="B93" s="824" t="s">
        <v>391</v>
      </c>
      <c r="C93" s="316" t="s">
        <v>320</v>
      </c>
      <c r="D93" s="828" t="s">
        <v>89</v>
      </c>
      <c r="E93" s="806">
        <v>53.0491277826087</v>
      </c>
      <c r="F93" s="806">
        <v>9.4908258152173914</v>
      </c>
      <c r="G93" s="826">
        <v>62.539953597826091</v>
      </c>
    </row>
    <row r="94" spans="2:7">
      <c r="B94" s="824" t="s">
        <v>98</v>
      </c>
      <c r="C94" s="316" t="s">
        <v>320</v>
      </c>
      <c r="D94" s="828">
        <v>0.27500000000000002</v>
      </c>
      <c r="E94" s="806">
        <v>6.9255823152173903</v>
      </c>
      <c r="F94" s="806">
        <v>0.12814402173913042</v>
      </c>
      <c r="G94" s="826">
        <v>7.0537263369565215</v>
      </c>
    </row>
    <row r="95" spans="2:7">
      <c r="B95" s="824" t="s">
        <v>100</v>
      </c>
      <c r="C95" s="316" t="s">
        <v>320</v>
      </c>
      <c r="D95" s="749">
        <v>0.23549999999999999</v>
      </c>
      <c r="E95" s="806">
        <v>17.227474576086955</v>
      </c>
      <c r="F95" s="806">
        <v>2.4013791739130435</v>
      </c>
      <c r="G95" s="826">
        <v>19.628853749999998</v>
      </c>
    </row>
    <row r="96" spans="2:7">
      <c r="B96" s="824" t="s">
        <v>266</v>
      </c>
      <c r="C96" s="316" t="s">
        <v>247</v>
      </c>
      <c r="D96" s="755">
        <v>0.36499999999999999</v>
      </c>
      <c r="E96" s="470">
        <v>0</v>
      </c>
      <c r="F96" s="806">
        <v>13.962716347826087</v>
      </c>
      <c r="G96" s="826">
        <v>13.962716347826087</v>
      </c>
    </row>
    <row r="97" spans="2:7">
      <c r="B97" s="824" t="s">
        <v>392</v>
      </c>
      <c r="C97" s="316" t="s">
        <v>320</v>
      </c>
      <c r="D97" s="755" t="s">
        <v>89</v>
      </c>
      <c r="E97" s="806">
        <v>27.616040119565216</v>
      </c>
      <c r="F97" s="806">
        <v>22.379987445652176</v>
      </c>
      <c r="G97" s="826">
        <v>49.996027565217396</v>
      </c>
    </row>
    <row r="98" spans="2:7">
      <c r="B98" s="824" t="s">
        <v>132</v>
      </c>
      <c r="C98" s="316" t="s">
        <v>135</v>
      </c>
      <c r="D98" s="755">
        <v>0.09</v>
      </c>
      <c r="E98" s="806">
        <v>10.117977510869565</v>
      </c>
      <c r="F98" s="470">
        <v>0</v>
      </c>
      <c r="G98" s="826">
        <v>10.117977510869565</v>
      </c>
    </row>
    <row r="99" spans="2:7">
      <c r="B99" s="824" t="s">
        <v>102</v>
      </c>
      <c r="C99" s="316" t="s">
        <v>320</v>
      </c>
      <c r="D99" s="755">
        <v>0.12</v>
      </c>
      <c r="E99" s="806">
        <v>1.4340322934782608</v>
      </c>
      <c r="F99" s="806">
        <v>4.2415326086956522E-2</v>
      </c>
      <c r="G99" s="826">
        <v>1.4764476195652174</v>
      </c>
    </row>
    <row r="100" spans="2:7">
      <c r="B100" s="824" t="s">
        <v>134</v>
      </c>
      <c r="C100" s="316" t="s">
        <v>135</v>
      </c>
      <c r="D100" s="749">
        <v>0.05</v>
      </c>
      <c r="E100" s="806">
        <v>0.89078254347826091</v>
      </c>
      <c r="F100" s="470">
        <v>0</v>
      </c>
      <c r="G100" s="826">
        <v>0.89078254347826091</v>
      </c>
    </row>
    <row r="101" spans="2:7">
      <c r="B101" s="824" t="s">
        <v>137</v>
      </c>
      <c r="C101" s="316" t="s">
        <v>135</v>
      </c>
      <c r="D101" s="749">
        <v>9.2600000000000002E-2</v>
      </c>
      <c r="E101" s="806">
        <v>1.1390107826086955</v>
      </c>
      <c r="F101" s="470">
        <v>0</v>
      </c>
      <c r="G101" s="826">
        <v>1.1390107826086955</v>
      </c>
    </row>
    <row r="102" spans="2:7">
      <c r="B102" s="824" t="s">
        <v>138</v>
      </c>
      <c r="C102" s="316" t="s">
        <v>140</v>
      </c>
      <c r="D102" s="755">
        <v>0.45900000000000002</v>
      </c>
      <c r="E102" s="806">
        <v>15.277248847826089</v>
      </c>
      <c r="F102" s="470">
        <v>0</v>
      </c>
      <c r="G102" s="826">
        <v>15.277248847826089</v>
      </c>
    </row>
    <row r="103" spans="2:7">
      <c r="B103" s="824" t="s">
        <v>139</v>
      </c>
      <c r="C103" s="316" t="s">
        <v>140</v>
      </c>
      <c r="D103" s="749">
        <v>0.31850000000000001</v>
      </c>
      <c r="E103" s="470">
        <v>0</v>
      </c>
      <c r="F103" s="806">
        <v>37.882856586956521</v>
      </c>
      <c r="G103" s="826">
        <v>37.882856586956521</v>
      </c>
    </row>
    <row r="104" spans="2:7">
      <c r="B104" s="824" t="s">
        <v>104</v>
      </c>
      <c r="C104" s="316" t="s">
        <v>320</v>
      </c>
      <c r="D104" s="749">
        <v>0.25</v>
      </c>
      <c r="E104" s="806">
        <v>11.847666391304347</v>
      </c>
      <c r="F104" s="806">
        <v>0.25475464130434783</v>
      </c>
      <c r="G104" s="826">
        <v>12.102421032608698</v>
      </c>
    </row>
    <row r="105" spans="2:7">
      <c r="B105" s="824" t="s">
        <v>106</v>
      </c>
      <c r="C105" s="316" t="s">
        <v>320</v>
      </c>
      <c r="D105" s="755">
        <v>0.5</v>
      </c>
      <c r="E105" s="806">
        <v>13.042559456521738</v>
      </c>
      <c r="F105" s="806">
        <v>0.10332673913043477</v>
      </c>
      <c r="G105" s="826">
        <v>13.145886195652174</v>
      </c>
    </row>
    <row r="106" spans="2:7">
      <c r="B106" s="824" t="s">
        <v>284</v>
      </c>
      <c r="C106" s="316" t="s">
        <v>285</v>
      </c>
      <c r="D106" s="749">
        <v>0.3</v>
      </c>
      <c r="E106" s="806">
        <v>9.4176840760869567</v>
      </c>
      <c r="F106" s="470">
        <v>0</v>
      </c>
      <c r="G106" s="826">
        <v>9.4176840760869567</v>
      </c>
    </row>
    <row r="107" spans="2:7">
      <c r="B107" s="824" t="s">
        <v>108</v>
      </c>
      <c r="C107" s="316" t="s">
        <v>320</v>
      </c>
      <c r="D107" s="755" t="s">
        <v>89</v>
      </c>
      <c r="E107" s="806">
        <v>25.324198967391304</v>
      </c>
      <c r="F107" s="806">
        <v>183.08373561956523</v>
      </c>
      <c r="G107" s="826">
        <v>208.40793458695651</v>
      </c>
    </row>
    <row r="108" spans="2:7">
      <c r="B108" s="824" t="s">
        <v>141</v>
      </c>
      <c r="C108" s="316" t="s">
        <v>130</v>
      </c>
      <c r="D108" s="755">
        <v>0.65110000000000001</v>
      </c>
      <c r="E108" s="806">
        <v>6.1115212826086953</v>
      </c>
      <c r="F108" s="806">
        <v>0</v>
      </c>
      <c r="G108" s="826">
        <v>6.1115212826086953</v>
      </c>
    </row>
    <row r="109" spans="2:7">
      <c r="B109" s="824" t="s">
        <v>142</v>
      </c>
      <c r="C109" s="316" t="s">
        <v>144</v>
      </c>
      <c r="D109" s="755">
        <v>0.1</v>
      </c>
      <c r="E109" s="806">
        <v>8.2485754673913032</v>
      </c>
      <c r="F109" s="470">
        <v>0</v>
      </c>
      <c r="G109" s="826">
        <v>8.2485754673913032</v>
      </c>
    </row>
    <row r="110" spans="2:7">
      <c r="B110" s="824" t="s">
        <v>290</v>
      </c>
      <c r="C110" s="316" t="s">
        <v>320</v>
      </c>
      <c r="D110" s="755" t="s">
        <v>291</v>
      </c>
      <c r="E110" s="806">
        <v>0</v>
      </c>
      <c r="F110" s="470">
        <v>0</v>
      </c>
      <c r="G110" s="826">
        <v>0</v>
      </c>
    </row>
    <row r="111" spans="2:7">
      <c r="B111" s="824" t="s">
        <v>145</v>
      </c>
      <c r="C111" s="491" t="s">
        <v>147</v>
      </c>
      <c r="D111" s="755">
        <v>0.6</v>
      </c>
      <c r="E111" s="806">
        <v>43.3</v>
      </c>
      <c r="F111" s="470">
        <v>0</v>
      </c>
      <c r="G111" s="826">
        <v>43.3</v>
      </c>
    </row>
    <row r="112" spans="2:7">
      <c r="B112" s="824" t="s">
        <v>362</v>
      </c>
      <c r="C112" s="491" t="s">
        <v>147</v>
      </c>
      <c r="D112" s="755">
        <v>0.25</v>
      </c>
      <c r="E112" s="806">
        <v>39.5</v>
      </c>
      <c r="F112" s="470">
        <v>4.8</v>
      </c>
      <c r="G112" s="826">
        <v>44.4</v>
      </c>
    </row>
    <row r="113" spans="2:7">
      <c r="B113" s="824" t="s">
        <v>117</v>
      </c>
      <c r="C113" s="316" t="s">
        <v>320</v>
      </c>
      <c r="D113" s="755">
        <v>0.215</v>
      </c>
      <c r="E113" s="806">
        <v>19.363305163043478</v>
      </c>
      <c r="F113" s="806">
        <v>0.45270377173913046</v>
      </c>
      <c r="G113" s="826">
        <v>19.816008934782609</v>
      </c>
    </row>
    <row r="114" spans="2:7">
      <c r="B114" s="824" t="s">
        <v>295</v>
      </c>
      <c r="C114" s="316" t="s">
        <v>285</v>
      </c>
      <c r="D114" s="755">
        <v>0.33329999999999999</v>
      </c>
      <c r="E114" s="806">
        <v>5.0007496304347825</v>
      </c>
      <c r="F114" s="806">
        <v>0</v>
      </c>
      <c r="G114" s="826">
        <v>5.0007496304347825</v>
      </c>
    </row>
    <row r="115" spans="2:7">
      <c r="B115" s="824" t="s">
        <v>119</v>
      </c>
      <c r="C115" s="316" t="s">
        <v>320</v>
      </c>
      <c r="D115" s="755">
        <v>0.25</v>
      </c>
      <c r="E115" s="806">
        <v>8.0860801630434782</v>
      </c>
      <c r="F115" s="470">
        <v>0.27572638043478259</v>
      </c>
      <c r="G115" s="826">
        <v>8.3618065434782611</v>
      </c>
    </row>
    <row r="116" spans="2:7">
      <c r="B116" s="824" t="s">
        <v>121</v>
      </c>
      <c r="C116" s="316" t="s">
        <v>320</v>
      </c>
      <c r="D116" s="755">
        <v>0.25</v>
      </c>
      <c r="E116" s="806">
        <v>25.993260119565218</v>
      </c>
      <c r="F116" s="806">
        <v>1.5296347717391303</v>
      </c>
      <c r="G116" s="826">
        <v>27.52289489130435</v>
      </c>
    </row>
    <row r="117" spans="2:7">
      <c r="B117" s="824" t="s">
        <v>269</v>
      </c>
      <c r="C117" s="316" t="s">
        <v>135</v>
      </c>
      <c r="D117" s="749">
        <v>0.15</v>
      </c>
      <c r="E117" s="806">
        <v>5.5319887173913047</v>
      </c>
      <c r="F117" s="470">
        <v>0</v>
      </c>
      <c r="G117" s="826">
        <v>5.5319887173913047</v>
      </c>
    </row>
    <row r="118" spans="2:7">
      <c r="B118" s="824" t="s">
        <v>123</v>
      </c>
      <c r="C118" s="316" t="s">
        <v>320</v>
      </c>
      <c r="D118" s="749">
        <v>1</v>
      </c>
      <c r="E118" s="806">
        <v>2.1536460326086955</v>
      </c>
      <c r="F118" s="806">
        <v>0.22050335869565216</v>
      </c>
      <c r="G118" s="826">
        <v>2.3741493913043477</v>
      </c>
    </row>
    <row r="119" spans="2:7">
      <c r="B119" s="824" t="s">
        <v>149</v>
      </c>
      <c r="C119" s="316" t="s">
        <v>130</v>
      </c>
      <c r="D119" s="749">
        <v>0.38</v>
      </c>
      <c r="E119" s="806">
        <v>1.8155107282608696</v>
      </c>
      <c r="F119" s="806">
        <v>1.2098477391304348</v>
      </c>
      <c r="G119" s="826">
        <v>3.0253584673913045</v>
      </c>
    </row>
    <row r="120" spans="2:7">
      <c r="B120" s="1723" t="s">
        <v>407</v>
      </c>
      <c r="C120" s="2158" t="s">
        <v>408</v>
      </c>
      <c r="D120" s="2158"/>
      <c r="E120" s="2109">
        <f>(SUM(E75:E119))-E86-E78</f>
        <v>564.02665973913065</v>
      </c>
      <c r="F120" s="2109">
        <f>(SUM(F75:F119))-F86-F78</f>
        <v>278.21855773913057</v>
      </c>
      <c r="G120" s="2109">
        <f>(SUM(G75:G119))-G86-G78</f>
        <v>842.34521747826113</v>
      </c>
    </row>
  </sheetData>
  <mergeCells count="2">
    <mergeCell ref="D2:F2"/>
    <mergeCell ref="B41:I41"/>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1"/>
  <sheetViews>
    <sheetView topLeftCell="A34" workbookViewId="0">
      <selection activeCell="F52" sqref="F52"/>
    </sheetView>
  </sheetViews>
  <sheetFormatPr defaultRowHeight="12.75"/>
  <cols>
    <col min="1" max="1" width="21.42578125" customWidth="1"/>
    <col min="2" max="2" width="19" customWidth="1"/>
    <col min="3" max="3" width="18.7109375" customWidth="1"/>
    <col min="4" max="4" width="21.28515625" customWidth="1"/>
    <col min="5" max="5" width="12.7109375" customWidth="1"/>
  </cols>
  <sheetData>
    <row r="1" spans="1:5">
      <c r="A1" t="s">
        <v>409</v>
      </c>
    </row>
    <row r="3" spans="1:5" ht="20.25">
      <c r="A3" s="2198" t="s">
        <v>1</v>
      </c>
      <c r="B3" s="2199"/>
      <c r="C3" s="2199"/>
      <c r="D3" s="2199"/>
      <c r="E3" s="2199"/>
    </row>
    <row r="4" spans="1:5">
      <c r="A4" s="869"/>
      <c r="B4" s="522"/>
      <c r="C4" s="522"/>
      <c r="D4" s="522"/>
      <c r="E4" s="522"/>
    </row>
    <row r="5" spans="1:5">
      <c r="A5" s="870" t="s">
        <v>379</v>
      </c>
      <c r="B5" s="769" t="s">
        <v>85</v>
      </c>
      <c r="C5" s="1971" t="s">
        <v>410</v>
      </c>
      <c r="D5" s="1972"/>
      <c r="E5" s="1972"/>
    </row>
    <row r="6" spans="1:5">
      <c r="A6" s="870" t="s">
        <v>83</v>
      </c>
      <c r="B6" s="769"/>
      <c r="C6" s="770" t="s">
        <v>381</v>
      </c>
      <c r="D6" s="770" t="s">
        <v>11</v>
      </c>
      <c r="E6" s="770" t="s">
        <v>12</v>
      </c>
    </row>
    <row r="7" spans="1:5">
      <c r="A7" s="884" t="s">
        <v>13</v>
      </c>
      <c r="B7" s="777">
        <v>0.51</v>
      </c>
      <c r="C7" s="885">
        <v>1.2094164065934065</v>
      </c>
      <c r="D7" s="885">
        <v>59.327667978021971</v>
      </c>
      <c r="E7" s="885">
        <v>60.537084384615376</v>
      </c>
    </row>
    <row r="8" spans="1:5">
      <c r="A8" s="884" t="s">
        <v>15</v>
      </c>
      <c r="B8" s="774" t="s">
        <v>217</v>
      </c>
      <c r="C8" s="885">
        <v>4.3710586483516485</v>
      </c>
      <c r="D8" s="885">
        <v>6.7457000000000003</v>
      </c>
      <c r="E8" s="885">
        <v>11.116758648351649</v>
      </c>
    </row>
    <row r="9" spans="1:5">
      <c r="A9" s="886" t="s">
        <v>23</v>
      </c>
      <c r="B9" s="774" t="s">
        <v>219</v>
      </c>
      <c r="C9" s="885">
        <v>13.477147076923076</v>
      </c>
      <c r="D9" s="885">
        <v>5.9916533406593411</v>
      </c>
      <c r="E9" s="885">
        <v>19.468800417582418</v>
      </c>
    </row>
    <row r="10" spans="1:5">
      <c r="A10" s="886" t="s">
        <v>218</v>
      </c>
      <c r="B10" s="774" t="s">
        <v>221</v>
      </c>
      <c r="C10" s="885">
        <v>0.23995803296703297</v>
      </c>
      <c r="D10" s="885">
        <v>0.47820298901098901</v>
      </c>
      <c r="E10" s="885">
        <v>0.71816102197802201</v>
      </c>
    </row>
    <row r="11" spans="1:5">
      <c r="A11" s="886" t="s">
        <v>27</v>
      </c>
      <c r="B11" s="777">
        <v>0.58699999999999997</v>
      </c>
      <c r="C11" s="885">
        <v>21.709017758241757</v>
      </c>
      <c r="D11" s="885">
        <v>7.8503821428571428</v>
      </c>
      <c r="E11" s="885">
        <v>29.559399901098899</v>
      </c>
    </row>
    <row r="12" spans="1:5">
      <c r="A12" s="887" t="s">
        <v>29</v>
      </c>
      <c r="B12" s="785" t="s">
        <v>227</v>
      </c>
      <c r="C12" s="885">
        <v>36.088997329670327</v>
      </c>
      <c r="D12" s="885">
        <v>0</v>
      </c>
      <c r="E12" s="885">
        <v>36.088997329670327</v>
      </c>
    </row>
    <row r="13" spans="1:5">
      <c r="A13" s="886" t="s">
        <v>31</v>
      </c>
      <c r="B13" s="774">
        <v>0.36</v>
      </c>
      <c r="C13" s="885">
        <v>15.358477901098903</v>
      </c>
      <c r="D13" s="885">
        <v>9.8679175494505493</v>
      </c>
      <c r="E13" s="885">
        <v>25.226395450549454</v>
      </c>
    </row>
    <row r="14" spans="1:5">
      <c r="A14" s="886" t="s">
        <v>33</v>
      </c>
      <c r="B14" s="774">
        <v>0.51</v>
      </c>
      <c r="C14" s="885">
        <v>41.252820912087913</v>
      </c>
      <c r="D14" s="885">
        <v>41.843059890109892</v>
      </c>
      <c r="E14" s="885">
        <v>83.095880802197797</v>
      </c>
    </row>
    <row r="15" spans="1:5">
      <c r="A15" s="887" t="s">
        <v>37</v>
      </c>
      <c r="B15" s="785">
        <v>0.13039999999999999</v>
      </c>
      <c r="C15" s="885">
        <v>6.8729714065934076</v>
      </c>
      <c r="D15" s="885">
        <v>3.1704497582417579</v>
      </c>
      <c r="E15" s="885">
        <v>10.043421164835166</v>
      </c>
    </row>
    <row r="16" spans="1:5">
      <c r="A16" s="886" t="s">
        <v>226</v>
      </c>
      <c r="B16" s="774" t="s">
        <v>228</v>
      </c>
      <c r="C16" s="885">
        <v>4.4426054945054944E-2</v>
      </c>
      <c r="D16" s="885">
        <v>0.30639253846153847</v>
      </c>
      <c r="E16" s="885">
        <v>0.35081859340659338</v>
      </c>
    </row>
    <row r="17" spans="1:5">
      <c r="A17" s="886" t="s">
        <v>46</v>
      </c>
      <c r="B17" s="777">
        <v>0.55300000000000005</v>
      </c>
      <c r="C17" s="885">
        <v>3.0137456373626375</v>
      </c>
      <c r="D17" s="885">
        <v>7.3096201318681322</v>
      </c>
      <c r="E17" s="885">
        <v>10.323365769230769</v>
      </c>
    </row>
    <row r="18" spans="1:5">
      <c r="A18" s="886" t="s">
        <v>47</v>
      </c>
      <c r="B18" s="774">
        <v>0.39550000000000002</v>
      </c>
      <c r="C18" s="885">
        <v>8.3133639560439558</v>
      </c>
      <c r="D18" s="885">
        <v>36.375145340659344</v>
      </c>
      <c r="E18" s="885">
        <v>44.688509296703302</v>
      </c>
    </row>
    <row r="19" spans="1:5">
      <c r="A19" s="886" t="s">
        <v>49</v>
      </c>
      <c r="B19" s="777">
        <v>0.43969999999999998</v>
      </c>
      <c r="C19" s="885">
        <v>7.8018491098901093</v>
      </c>
      <c r="D19" s="885">
        <v>10.989524483516483</v>
      </c>
      <c r="E19" s="885">
        <v>18.791373593406593</v>
      </c>
    </row>
    <row r="20" spans="1:5">
      <c r="A20" s="886" t="s">
        <v>50</v>
      </c>
      <c r="B20" s="777">
        <v>0.64</v>
      </c>
      <c r="C20" s="885">
        <v>5.7274068571428574</v>
      </c>
      <c r="D20" s="885">
        <v>3.6947554065934063</v>
      </c>
      <c r="E20" s="885">
        <v>9.4221622637362632</v>
      </c>
    </row>
    <row r="21" spans="1:5">
      <c r="A21" s="886" t="s">
        <v>51</v>
      </c>
      <c r="B21" s="777">
        <v>0.2</v>
      </c>
      <c r="C21" s="885">
        <v>0</v>
      </c>
      <c r="D21" s="885">
        <v>0</v>
      </c>
      <c r="E21" s="885">
        <v>0</v>
      </c>
    </row>
    <row r="22" spans="1:5">
      <c r="A22" s="886" t="s">
        <v>52</v>
      </c>
      <c r="B22" s="774" t="s">
        <v>229</v>
      </c>
      <c r="C22" s="885">
        <v>8.3557144615384615</v>
      </c>
      <c r="D22" s="885">
        <v>5.098739670329671</v>
      </c>
      <c r="E22" s="885">
        <v>13.454454131868133</v>
      </c>
    </row>
    <row r="23" spans="1:5">
      <c r="A23" s="886" t="s">
        <v>39</v>
      </c>
      <c r="B23" s="774">
        <v>0.35</v>
      </c>
      <c r="C23" s="885">
        <v>0</v>
      </c>
      <c r="D23" s="885">
        <v>0</v>
      </c>
      <c r="E23" s="885">
        <v>0</v>
      </c>
    </row>
    <row r="24" spans="1:5">
      <c r="A24" s="886" t="s">
        <v>53</v>
      </c>
      <c r="B24" s="785" t="s">
        <v>230</v>
      </c>
      <c r="C24" s="885">
        <v>51.783312868131873</v>
      </c>
      <c r="D24" s="885">
        <v>33.986588340659345</v>
      </c>
      <c r="E24" s="885">
        <v>85.769901208791225</v>
      </c>
    </row>
    <row r="25" spans="1:5">
      <c r="A25" s="886" t="s">
        <v>231</v>
      </c>
      <c r="B25" s="774" t="s">
        <v>232</v>
      </c>
      <c r="C25" s="885">
        <v>12.052476219780219</v>
      </c>
      <c r="D25" s="885">
        <v>36.729295153846152</v>
      </c>
      <c r="E25" s="885">
        <v>48.78177137362637</v>
      </c>
    </row>
    <row r="26" spans="1:5">
      <c r="A26" s="886" t="s">
        <v>57</v>
      </c>
      <c r="B26" s="774">
        <v>0.33279999999999998</v>
      </c>
      <c r="C26" s="885">
        <v>10.199759615384616</v>
      </c>
      <c r="D26" s="885">
        <v>0.25503385714285715</v>
      </c>
      <c r="E26" s="885">
        <v>10.454793472527474</v>
      </c>
    </row>
    <row r="27" spans="1:5">
      <c r="A27" s="886" t="s">
        <v>58</v>
      </c>
      <c r="B27" s="774">
        <v>0.3679</v>
      </c>
      <c r="C27" s="885">
        <v>8.2972324175824177</v>
      </c>
      <c r="D27" s="885">
        <v>41.988029483516485</v>
      </c>
      <c r="E27" s="885">
        <v>50.285261901098906</v>
      </c>
    </row>
    <row r="28" spans="1:5">
      <c r="A28" s="886" t="s">
        <v>59</v>
      </c>
      <c r="B28" s="774" t="s">
        <v>233</v>
      </c>
      <c r="C28" s="885">
        <v>17.715841945054947</v>
      </c>
      <c r="D28" s="885">
        <v>9.7112212087912084</v>
      </c>
      <c r="E28" s="885">
        <v>27.427063153846156</v>
      </c>
    </row>
    <row r="29" spans="1:5">
      <c r="A29" s="886" t="s">
        <v>64</v>
      </c>
      <c r="B29" s="777">
        <v>0.41499999999999998</v>
      </c>
      <c r="C29" s="885">
        <v>5.2736513516483514</v>
      </c>
      <c r="D29" s="885">
        <v>2.6529223846153847</v>
      </c>
      <c r="E29" s="885">
        <v>7.9265737362637356</v>
      </c>
    </row>
    <row r="30" spans="1:5">
      <c r="A30" s="886" t="s">
        <v>66</v>
      </c>
      <c r="B30" s="777">
        <v>0.30580000000000002</v>
      </c>
      <c r="C30" s="885">
        <v>5.7474700549450546</v>
      </c>
      <c r="D30" s="885">
        <v>155.7787437032967</v>
      </c>
      <c r="E30" s="885">
        <v>161.52621375824174</v>
      </c>
    </row>
    <row r="31" spans="1:5">
      <c r="A31" s="886" t="s">
        <v>67</v>
      </c>
      <c r="B31" s="777">
        <v>0.30580000000000002</v>
      </c>
      <c r="C31" s="885">
        <v>33.163497208791213</v>
      </c>
      <c r="D31" s="885">
        <v>0</v>
      </c>
      <c r="E31" s="885">
        <v>33.163497208791213</v>
      </c>
    </row>
    <row r="32" spans="1:5">
      <c r="A32" s="886" t="s">
        <v>69</v>
      </c>
      <c r="B32" s="777">
        <v>0.58840000000000003</v>
      </c>
      <c r="C32" s="885">
        <v>24.671839692307692</v>
      </c>
      <c r="D32" s="885">
        <v>32.101616483516487</v>
      </c>
      <c r="E32" s="885">
        <v>56.77345617582418</v>
      </c>
    </row>
    <row r="33" spans="1:8">
      <c r="A33" s="886" t="s">
        <v>73</v>
      </c>
      <c r="B33" s="777">
        <v>0.53774999999999995</v>
      </c>
      <c r="C33" s="885">
        <v>1.6039156593406596</v>
      </c>
      <c r="D33" s="885">
        <v>15.46555878021978</v>
      </c>
      <c r="E33" s="885">
        <v>17.069474439560441</v>
      </c>
      <c r="F33" s="864"/>
      <c r="G33" s="864"/>
      <c r="H33" s="873"/>
    </row>
    <row r="34" spans="1:8">
      <c r="A34" s="886" t="s">
        <v>274</v>
      </c>
      <c r="B34" s="777">
        <v>0.18</v>
      </c>
      <c r="C34" s="885">
        <v>0.8884426043956043</v>
      </c>
      <c r="D34" s="885">
        <v>0.35232854945054942</v>
      </c>
      <c r="E34" s="885">
        <v>1.2407711538461537</v>
      </c>
      <c r="F34" s="864"/>
      <c r="G34" s="864"/>
      <c r="H34" s="873"/>
    </row>
    <row r="35" spans="1:8">
      <c r="A35" s="886" t="s">
        <v>74</v>
      </c>
      <c r="B35" s="774">
        <v>0.41499999999999998</v>
      </c>
      <c r="C35" s="885">
        <v>6.7817993516483526</v>
      </c>
      <c r="D35" s="885">
        <v>0.2245989010989011</v>
      </c>
      <c r="E35" s="885">
        <v>7.0063982527472533</v>
      </c>
      <c r="F35" s="864"/>
      <c r="G35" s="864"/>
      <c r="H35" s="873"/>
    </row>
    <row r="36" spans="1:8">
      <c r="A36" s="886" t="s">
        <v>75</v>
      </c>
      <c r="B36" s="774">
        <v>0.53200000000000003</v>
      </c>
      <c r="C36" s="885">
        <v>24.607279659340659</v>
      </c>
      <c r="D36" s="885">
        <v>47.410022670329674</v>
      </c>
      <c r="E36" s="885">
        <v>72.017302329670329</v>
      </c>
      <c r="F36" s="864"/>
      <c r="G36" s="864"/>
      <c r="H36" s="873"/>
    </row>
    <row r="37" spans="1:8">
      <c r="A37" s="886" t="s">
        <v>76</v>
      </c>
      <c r="B37" s="774">
        <v>0.34570000000000001</v>
      </c>
      <c r="C37" s="885">
        <v>27.043353109890113</v>
      </c>
      <c r="D37" s="885">
        <v>50.940695054945053</v>
      </c>
      <c r="E37" s="885">
        <v>77.984048164835173</v>
      </c>
      <c r="F37" s="864"/>
      <c r="G37" s="864"/>
      <c r="H37" s="873"/>
    </row>
    <row r="38" spans="1:8">
      <c r="A38" s="888" t="s">
        <v>371</v>
      </c>
      <c r="B38" s="889"/>
      <c r="C38" s="890">
        <v>403.66624330769235</v>
      </c>
      <c r="D38" s="890">
        <v>626.64586579120896</v>
      </c>
      <c r="E38" s="891">
        <v>1030.3121090989014</v>
      </c>
      <c r="F38" s="864"/>
      <c r="G38" s="864"/>
      <c r="H38" s="874"/>
    </row>
    <row r="39" spans="1:8">
      <c r="A39" s="875"/>
      <c r="B39" s="864"/>
      <c r="C39" s="864"/>
      <c r="D39" s="864"/>
      <c r="E39" s="864"/>
      <c r="F39" s="864"/>
      <c r="G39" s="864"/>
      <c r="H39" s="871"/>
    </row>
    <row r="40" spans="1:8">
      <c r="A40" s="876" t="s">
        <v>343</v>
      </c>
      <c r="B40" s="554"/>
      <c r="C40" s="555"/>
      <c r="D40" s="555"/>
      <c r="E40" s="555"/>
      <c r="F40" s="555"/>
      <c r="G40" s="556"/>
      <c r="H40" s="877"/>
    </row>
    <row r="41" spans="1:8">
      <c r="A41" s="876" t="s">
        <v>344</v>
      </c>
      <c r="B41" s="554"/>
      <c r="C41" s="555"/>
      <c r="D41" s="555"/>
      <c r="E41" s="555"/>
      <c r="F41" s="555"/>
      <c r="G41" s="556"/>
      <c r="H41" s="877"/>
    </row>
    <row r="42" spans="1:8">
      <c r="A42" s="876" t="s">
        <v>382</v>
      </c>
      <c r="B42" s="554"/>
      <c r="C42" s="555"/>
      <c r="D42" s="555"/>
      <c r="E42" s="555"/>
      <c r="F42" s="555"/>
      <c r="G42" s="556"/>
      <c r="H42" s="877"/>
    </row>
    <row r="43" spans="1:8">
      <c r="A43" s="1973" t="s">
        <v>346</v>
      </c>
      <c r="B43" s="2200"/>
      <c r="C43" s="2200"/>
      <c r="D43" s="2200"/>
      <c r="E43" s="2200"/>
      <c r="F43" s="2200"/>
      <c r="G43" s="2200"/>
      <c r="H43" s="2201"/>
    </row>
    <row r="44" spans="1:8">
      <c r="A44" s="876" t="s">
        <v>347</v>
      </c>
      <c r="B44" s="553"/>
      <c r="C44" s="553"/>
      <c r="D44" s="557"/>
      <c r="E44" s="558"/>
      <c r="F44" s="558"/>
      <c r="G44" s="559"/>
      <c r="H44" s="878"/>
    </row>
    <row r="45" spans="1:8">
      <c r="A45" s="879" t="s">
        <v>348</v>
      </c>
      <c r="B45" s="560"/>
      <c r="C45" s="560"/>
      <c r="D45" s="561"/>
      <c r="E45" s="555"/>
      <c r="F45" s="555"/>
      <c r="G45" s="556"/>
      <c r="H45" s="877"/>
    </row>
    <row r="46" spans="1:8">
      <c r="A46" s="879" t="s">
        <v>349</v>
      </c>
      <c r="B46" s="560"/>
      <c r="C46" s="560"/>
      <c r="D46" s="561"/>
      <c r="E46" s="555"/>
      <c r="F46" s="555"/>
      <c r="G46" s="556"/>
      <c r="H46" s="877"/>
    </row>
    <row r="47" spans="1:8">
      <c r="A47" s="879" t="s">
        <v>411</v>
      </c>
      <c r="B47" s="554"/>
      <c r="C47" s="555"/>
      <c r="D47" s="555"/>
      <c r="E47" s="555"/>
      <c r="F47" s="555"/>
      <c r="G47" s="556"/>
      <c r="H47" s="877"/>
    </row>
    <row r="48" spans="1:8">
      <c r="A48" s="879" t="s">
        <v>351</v>
      </c>
      <c r="B48" s="554"/>
      <c r="C48" s="555"/>
      <c r="D48" s="555"/>
      <c r="E48" s="555"/>
      <c r="F48" s="555"/>
      <c r="G48" s="556"/>
      <c r="H48" s="877"/>
    </row>
    <row r="51" spans="1:5">
      <c r="A51" s="880" t="s">
        <v>383</v>
      </c>
      <c r="B51" s="742" t="s">
        <v>85</v>
      </c>
      <c r="C51" s="861" t="s">
        <v>380</v>
      </c>
      <c r="D51" s="862"/>
      <c r="E51" s="741"/>
    </row>
    <row r="52" spans="1:5">
      <c r="A52" s="880" t="s">
        <v>83</v>
      </c>
      <c r="B52" s="741"/>
      <c r="C52" s="742" t="s">
        <v>381</v>
      </c>
      <c r="D52" s="743" t="s">
        <v>11</v>
      </c>
      <c r="E52" s="742" t="s">
        <v>12</v>
      </c>
    </row>
    <row r="53" spans="1:5">
      <c r="A53" s="886" t="s">
        <v>333</v>
      </c>
      <c r="B53" s="774">
        <v>0.15</v>
      </c>
      <c r="C53" s="885">
        <v>0</v>
      </c>
      <c r="D53" s="885">
        <v>0</v>
      </c>
      <c r="E53" s="885">
        <v>0</v>
      </c>
    </row>
    <row r="54" spans="1:5">
      <c r="A54" s="887" t="s">
        <v>334</v>
      </c>
      <c r="B54" s="774" t="s">
        <v>234</v>
      </c>
      <c r="C54" s="885">
        <v>0.53741483516483513</v>
      </c>
      <c r="D54" s="885">
        <v>0</v>
      </c>
      <c r="E54" s="885">
        <v>0.53741483516483513</v>
      </c>
    </row>
    <row r="55" spans="1:5">
      <c r="A55" s="886" t="s">
        <v>272</v>
      </c>
      <c r="B55" s="777">
        <v>7.5999999999999998E-2</v>
      </c>
      <c r="C55" s="885">
        <v>8.3833949450549454</v>
      </c>
      <c r="D55" s="885">
        <v>1.2203819230769231</v>
      </c>
      <c r="E55" s="885">
        <v>9.6037768681318685</v>
      </c>
    </row>
    <row r="56" spans="1:5">
      <c r="A56" s="886" t="s">
        <v>14</v>
      </c>
      <c r="B56" s="777">
        <v>0.1178</v>
      </c>
      <c r="C56" s="885">
        <v>0.19395318681318682</v>
      </c>
      <c r="D56" s="885">
        <v>0</v>
      </c>
      <c r="E56" s="885">
        <v>0.19395318681318682</v>
      </c>
    </row>
    <row r="57" spans="1:5">
      <c r="A57" s="886" t="s">
        <v>336</v>
      </c>
      <c r="B57" s="777">
        <v>0.47099999999999997</v>
      </c>
      <c r="C57" s="885">
        <v>0</v>
      </c>
      <c r="D57" s="885">
        <v>0</v>
      </c>
      <c r="E57" s="885">
        <v>0</v>
      </c>
    </row>
    <row r="58" spans="1:5">
      <c r="A58" s="886" t="s">
        <v>24</v>
      </c>
      <c r="B58" s="774">
        <v>0.25341999999999998</v>
      </c>
      <c r="C58" s="885">
        <v>3.1667730769230769</v>
      </c>
      <c r="D58" s="885">
        <v>61.385618153846153</v>
      </c>
      <c r="E58" s="885">
        <v>64.552391230769231</v>
      </c>
    </row>
    <row r="59" spans="1:5">
      <c r="A59" s="887" t="s">
        <v>337</v>
      </c>
      <c r="B59" s="774" t="s">
        <v>335</v>
      </c>
      <c r="C59" s="885">
        <v>0.30655109890109888</v>
      </c>
      <c r="D59" s="885">
        <v>0</v>
      </c>
      <c r="E59" s="885">
        <v>0.30655109890109888</v>
      </c>
    </row>
    <row r="60" spans="1:5">
      <c r="A60" s="886" t="s">
        <v>26</v>
      </c>
      <c r="B60" s="777">
        <v>0.36165000000000003</v>
      </c>
      <c r="C60" s="885">
        <v>13.567566109890109</v>
      </c>
      <c r="D60" s="885">
        <v>19.450981164835163</v>
      </c>
      <c r="E60" s="885">
        <v>33.018547274725272</v>
      </c>
    </row>
    <row r="61" spans="1:5">
      <c r="A61" s="887" t="s">
        <v>22</v>
      </c>
      <c r="B61" s="777">
        <v>0.5</v>
      </c>
      <c r="C61" s="885">
        <v>0.74885285714285721</v>
      </c>
      <c r="D61" s="885">
        <v>2.2180517582417583</v>
      </c>
      <c r="E61" s="885">
        <v>2.9669046153846157</v>
      </c>
    </row>
    <row r="62" spans="1:5">
      <c r="A62" s="886" t="s">
        <v>16</v>
      </c>
      <c r="B62" s="777">
        <v>0.35</v>
      </c>
      <c r="C62" s="885">
        <v>12.701445384615385</v>
      </c>
      <c r="D62" s="885">
        <v>0</v>
      </c>
      <c r="E62" s="885">
        <v>12.701445384615385</v>
      </c>
    </row>
    <row r="63" spans="1:5">
      <c r="A63" s="886" t="s">
        <v>20</v>
      </c>
      <c r="B63" s="777">
        <v>0.41472999999999999</v>
      </c>
      <c r="C63" s="885">
        <v>20.278685384615383</v>
      </c>
      <c r="D63" s="885">
        <v>2.39786378021978</v>
      </c>
      <c r="E63" s="885">
        <v>22.676549164835162</v>
      </c>
    </row>
    <row r="64" spans="1:5">
      <c r="A64" s="888" t="s">
        <v>387</v>
      </c>
      <c r="B64" s="892"/>
      <c r="C64" s="885">
        <v>59.884636879120876</v>
      </c>
      <c r="D64" s="885">
        <v>86.672896780219773</v>
      </c>
      <c r="E64" s="885">
        <v>146.55753365934066</v>
      </c>
    </row>
    <row r="65" spans="1:6">
      <c r="A65" s="888" t="s">
        <v>397</v>
      </c>
      <c r="B65" s="892"/>
      <c r="C65" s="885">
        <v>15.40185989010989</v>
      </c>
      <c r="D65" s="885">
        <v>0</v>
      </c>
      <c r="E65" s="885">
        <v>15.40185989010989</v>
      </c>
      <c r="F65" s="864"/>
    </row>
    <row r="66" spans="1:6">
      <c r="A66" s="888"/>
      <c r="B66" s="892"/>
      <c r="C66" s="885"/>
      <c r="D66" s="885"/>
      <c r="E66" s="885"/>
      <c r="F66" s="864"/>
    </row>
    <row r="67" spans="1:6">
      <c r="A67" s="893" t="s">
        <v>32</v>
      </c>
      <c r="B67" s="894"/>
      <c r="C67" s="895">
        <v>478.95274007692313</v>
      </c>
      <c r="D67" s="896">
        <v>713.31876257142869</v>
      </c>
      <c r="E67" s="896">
        <v>1192.2715026483518</v>
      </c>
      <c r="F67" s="864"/>
    </row>
    <row r="68" spans="1:6">
      <c r="A68" s="872" t="s">
        <v>398</v>
      </c>
      <c r="B68" s="865"/>
      <c r="C68" s="866"/>
      <c r="D68" s="866"/>
      <c r="E68" s="867"/>
      <c r="F68" s="864"/>
    </row>
    <row r="69" spans="1:6">
      <c r="A69" s="875"/>
      <c r="B69" s="865"/>
      <c r="C69" s="866"/>
      <c r="D69" s="866"/>
      <c r="E69" s="868"/>
      <c r="F69" s="864"/>
    </row>
    <row r="70" spans="1:6">
      <c r="A70" s="876" t="s">
        <v>404</v>
      </c>
      <c r="B70" s="554"/>
      <c r="C70" s="555"/>
      <c r="D70" s="555"/>
      <c r="E70" s="555"/>
      <c r="F70" s="555"/>
    </row>
    <row r="71" spans="1:6">
      <c r="A71" s="876" t="s">
        <v>405</v>
      </c>
      <c r="B71" s="554"/>
      <c r="C71" s="555"/>
      <c r="D71" s="555"/>
      <c r="E71" s="555"/>
      <c r="F71" s="555"/>
    </row>
    <row r="72" spans="1:6">
      <c r="A72" s="881" t="s">
        <v>406</v>
      </c>
      <c r="B72" s="882"/>
      <c r="C72" s="883"/>
      <c r="D72" s="883"/>
      <c r="E72" s="883"/>
      <c r="F72" s="883"/>
    </row>
    <row r="74" spans="1:6" ht="20.25">
      <c r="A74" s="863" t="s">
        <v>412</v>
      </c>
    </row>
    <row r="76" spans="1:6" ht="15">
      <c r="A76" s="2162"/>
      <c r="B76" s="2163"/>
      <c r="C76" s="2163"/>
      <c r="D76" s="2164" t="s">
        <v>354</v>
      </c>
      <c r="E76" s="2165"/>
      <c r="F76" s="2166"/>
    </row>
    <row r="77" spans="1:6" ht="15">
      <c r="A77" s="829" t="s">
        <v>83</v>
      </c>
      <c r="B77" s="848" t="s">
        <v>87</v>
      </c>
      <c r="C77" s="849" t="s">
        <v>85</v>
      </c>
      <c r="D77" s="850" t="s">
        <v>86</v>
      </c>
      <c r="E77" s="850" t="s">
        <v>11</v>
      </c>
      <c r="F77" s="851" t="s">
        <v>12</v>
      </c>
    </row>
    <row r="78" spans="1:6">
      <c r="A78" s="824" t="s">
        <v>166</v>
      </c>
      <c r="B78" s="316" t="s">
        <v>91</v>
      </c>
      <c r="C78" s="749">
        <v>7.2700000000000001E-2</v>
      </c>
      <c r="D78" s="825">
        <v>37.378019175824178</v>
      </c>
      <c r="E78" s="470">
        <v>0</v>
      </c>
      <c r="F78" s="826">
        <v>37.378019175824178</v>
      </c>
    </row>
    <row r="79" spans="1:6">
      <c r="A79" s="824" t="s">
        <v>167</v>
      </c>
      <c r="B79" s="316" t="s">
        <v>94</v>
      </c>
      <c r="C79" s="749">
        <v>0.2021</v>
      </c>
      <c r="D79" s="825">
        <v>37.034173043956045</v>
      </c>
      <c r="E79" s="470">
        <v>0</v>
      </c>
      <c r="F79" s="826">
        <v>37.034173043956045</v>
      </c>
    </row>
    <row r="80" spans="1:6">
      <c r="A80" s="824" t="s">
        <v>400</v>
      </c>
      <c r="B80" s="316" t="s">
        <v>130</v>
      </c>
      <c r="C80" s="749">
        <v>0.17</v>
      </c>
      <c r="D80" s="825">
        <v>0</v>
      </c>
      <c r="E80" s="470">
        <v>0</v>
      </c>
      <c r="F80" s="826">
        <v>0</v>
      </c>
    </row>
    <row r="81" spans="1:6">
      <c r="A81" s="750" t="s">
        <v>401</v>
      </c>
      <c r="B81" s="751" t="s">
        <v>97</v>
      </c>
      <c r="C81" s="752">
        <v>0.1333</v>
      </c>
      <c r="D81" s="763">
        <v>29.381745032967032</v>
      </c>
      <c r="E81" s="763">
        <v>0</v>
      </c>
      <c r="F81" s="762">
        <v>29.381745032967032</v>
      </c>
    </row>
    <row r="82" spans="1:6">
      <c r="A82" s="827" t="s">
        <v>99</v>
      </c>
      <c r="B82" s="753" t="s">
        <v>97</v>
      </c>
      <c r="C82" s="704">
        <v>0.1333</v>
      </c>
      <c r="D82" s="705">
        <v>5.3038787252747248</v>
      </c>
      <c r="E82" s="705">
        <v>0</v>
      </c>
      <c r="F82" s="754">
        <v>5.3038787252747248</v>
      </c>
    </row>
    <row r="83" spans="1:6">
      <c r="A83" s="827" t="s">
        <v>101</v>
      </c>
      <c r="B83" s="753" t="s">
        <v>97</v>
      </c>
      <c r="C83" s="704">
        <v>0.1333</v>
      </c>
      <c r="D83" s="705">
        <v>6.0993182307692306</v>
      </c>
      <c r="E83" s="705">
        <v>0</v>
      </c>
      <c r="F83" s="754">
        <v>6.0993182307692306</v>
      </c>
    </row>
    <row r="84" spans="1:6">
      <c r="A84" s="827" t="s">
        <v>262</v>
      </c>
      <c r="B84" s="753" t="s">
        <v>97</v>
      </c>
      <c r="C84" s="704">
        <v>0.1333</v>
      </c>
      <c r="D84" s="705">
        <v>1.9415932637362638</v>
      </c>
      <c r="E84" s="705">
        <v>0</v>
      </c>
      <c r="F84" s="754">
        <v>1.9415932637362638</v>
      </c>
    </row>
    <row r="85" spans="1:6">
      <c r="A85" s="827" t="s">
        <v>263</v>
      </c>
      <c r="B85" s="753" t="s">
        <v>97</v>
      </c>
      <c r="C85" s="704">
        <v>0.1333</v>
      </c>
      <c r="D85" s="705">
        <v>4.1472634175824181</v>
      </c>
      <c r="E85" s="705">
        <v>0</v>
      </c>
      <c r="F85" s="754">
        <v>4.1472634175824181</v>
      </c>
    </row>
    <row r="86" spans="1:6">
      <c r="A86" s="827" t="s">
        <v>157</v>
      </c>
      <c r="B86" s="753" t="s">
        <v>97</v>
      </c>
      <c r="C86" s="704">
        <v>0.1333</v>
      </c>
      <c r="D86" s="705">
        <v>1.1222087032967034</v>
      </c>
      <c r="E86" s="705">
        <v>0</v>
      </c>
      <c r="F86" s="754">
        <v>1.1222087032967034</v>
      </c>
    </row>
    <row r="87" spans="1:6">
      <c r="A87" s="827" t="s">
        <v>103</v>
      </c>
      <c r="B87" s="753" t="s">
        <v>97</v>
      </c>
      <c r="C87" s="704">
        <v>0.1333</v>
      </c>
      <c r="D87" s="705">
        <v>5.623735835164835</v>
      </c>
      <c r="E87" s="705">
        <v>0</v>
      </c>
      <c r="F87" s="754">
        <v>5.623735835164835</v>
      </c>
    </row>
    <row r="88" spans="1:6">
      <c r="A88" s="827" t="s">
        <v>105</v>
      </c>
      <c r="B88" s="753" t="s">
        <v>97</v>
      </c>
      <c r="C88" s="704">
        <v>0.1333</v>
      </c>
      <c r="D88" s="705">
        <v>5.1437468571428573</v>
      </c>
      <c r="E88" s="705">
        <v>0</v>
      </c>
      <c r="F88" s="754">
        <v>5.1437468571428573</v>
      </c>
    </row>
    <row r="89" spans="1:6">
      <c r="A89" s="1723" t="s">
        <v>390</v>
      </c>
      <c r="B89" s="2105" t="s">
        <v>97</v>
      </c>
      <c r="C89" s="2106">
        <v>0.23330000000000001</v>
      </c>
      <c r="D89" s="2107">
        <v>98.751388197802186</v>
      </c>
      <c r="E89" s="2107">
        <v>0</v>
      </c>
      <c r="F89" s="2108">
        <v>98.751388197802186</v>
      </c>
    </row>
    <row r="90" spans="1:6">
      <c r="A90" s="827" t="s">
        <v>109</v>
      </c>
      <c r="B90" s="753" t="s">
        <v>97</v>
      </c>
      <c r="C90" s="704">
        <v>0.23330000000000001</v>
      </c>
      <c r="D90" s="705">
        <v>29.882305450549453</v>
      </c>
      <c r="E90" s="705">
        <v>0</v>
      </c>
      <c r="F90" s="754">
        <v>29.882305450549453</v>
      </c>
    </row>
    <row r="91" spans="1:6">
      <c r="A91" s="827" t="s">
        <v>111</v>
      </c>
      <c r="B91" s="753" t="s">
        <v>97</v>
      </c>
      <c r="C91" s="704">
        <v>0.23330000000000001</v>
      </c>
      <c r="D91" s="705">
        <v>32.091195395604394</v>
      </c>
      <c r="E91" s="705">
        <v>0</v>
      </c>
      <c r="F91" s="754">
        <v>32.091195395604394</v>
      </c>
    </row>
    <row r="92" spans="1:6">
      <c r="A92" s="827" t="s">
        <v>113</v>
      </c>
      <c r="B92" s="753" t="s">
        <v>97</v>
      </c>
      <c r="C92" s="704">
        <v>0.23330000000000001</v>
      </c>
      <c r="D92" s="705">
        <v>8.6942960549450543</v>
      </c>
      <c r="E92" s="705">
        <v>0</v>
      </c>
      <c r="F92" s="754">
        <v>8.6942960549450543</v>
      </c>
    </row>
    <row r="93" spans="1:6">
      <c r="A93" s="827" t="s">
        <v>116</v>
      </c>
      <c r="B93" s="753" t="s">
        <v>97</v>
      </c>
      <c r="C93" s="704">
        <v>0.23330000000000001</v>
      </c>
      <c r="D93" s="705">
        <v>17.412866824175826</v>
      </c>
      <c r="E93" s="705">
        <v>0</v>
      </c>
      <c r="F93" s="754">
        <v>17.412866824175826</v>
      </c>
    </row>
    <row r="94" spans="1:6">
      <c r="A94" s="827" t="s">
        <v>118</v>
      </c>
      <c r="B94" s="753" t="s">
        <v>97</v>
      </c>
      <c r="C94" s="704">
        <v>0.23330000000000001</v>
      </c>
      <c r="D94" s="705">
        <v>10.670724472527473</v>
      </c>
      <c r="E94" s="705">
        <v>0</v>
      </c>
      <c r="F94" s="754">
        <v>10.670724472527473</v>
      </c>
    </row>
    <row r="95" spans="1:6">
      <c r="A95" s="824" t="s">
        <v>120</v>
      </c>
      <c r="B95" s="316" t="s">
        <v>97</v>
      </c>
      <c r="C95" s="749">
        <v>0.1333</v>
      </c>
      <c r="D95" s="806">
        <v>11.450109032967033</v>
      </c>
      <c r="E95" s="470">
        <v>0</v>
      </c>
      <c r="F95" s="826">
        <v>11.450109032967033</v>
      </c>
    </row>
    <row r="96" spans="1:6">
      <c r="A96" s="824" t="s">
        <v>391</v>
      </c>
      <c r="B96" s="316" t="s">
        <v>320</v>
      </c>
      <c r="C96" s="828" t="s">
        <v>89</v>
      </c>
      <c r="D96" s="806">
        <v>59.535078263736267</v>
      </c>
      <c r="E96" s="806">
        <v>9.8603305824175838</v>
      </c>
      <c r="F96" s="826">
        <v>69.395408846153842</v>
      </c>
    </row>
    <row r="97" spans="1:6">
      <c r="A97" s="824" t="s">
        <v>98</v>
      </c>
      <c r="B97" s="316" t="s">
        <v>320</v>
      </c>
      <c r="C97" s="828">
        <v>0.27500000000000002</v>
      </c>
      <c r="D97" s="806">
        <v>3.8494544505494503</v>
      </c>
      <c r="E97" s="806">
        <v>2.8217032967032971E-2</v>
      </c>
      <c r="F97" s="826">
        <v>3.8776714835164836</v>
      </c>
    </row>
    <row r="98" spans="1:6">
      <c r="A98" s="824" t="s">
        <v>100</v>
      </c>
      <c r="B98" s="316" t="s">
        <v>320</v>
      </c>
      <c r="C98" s="749">
        <v>0.23549999999999999</v>
      </c>
      <c r="D98" s="806">
        <v>14.403144186813186</v>
      </c>
      <c r="E98" s="806">
        <v>1.938132813186813</v>
      </c>
      <c r="F98" s="826">
        <v>16.341277000000002</v>
      </c>
    </row>
    <row r="99" spans="1:6">
      <c r="A99" s="824" t="s">
        <v>266</v>
      </c>
      <c r="B99" s="316" t="s">
        <v>247</v>
      </c>
      <c r="C99" s="755">
        <v>0.36499999999999999</v>
      </c>
      <c r="D99" s="470">
        <v>0</v>
      </c>
      <c r="E99" s="806">
        <v>15.898321626373628</v>
      </c>
      <c r="F99" s="826">
        <v>15.898321626373628</v>
      </c>
    </row>
    <row r="100" spans="1:6">
      <c r="A100" s="824" t="s">
        <v>392</v>
      </c>
      <c r="B100" s="316" t="s">
        <v>320</v>
      </c>
      <c r="C100" s="755" t="s">
        <v>89</v>
      </c>
      <c r="D100" s="806">
        <v>24.885552527472527</v>
      </c>
      <c r="E100" s="806">
        <v>15.611547945054946</v>
      </c>
      <c r="F100" s="826">
        <v>40.497100472527471</v>
      </c>
    </row>
    <row r="101" spans="1:6">
      <c r="A101" s="824" t="s">
        <v>132</v>
      </c>
      <c r="B101" s="316" t="s">
        <v>135</v>
      </c>
      <c r="C101" s="755">
        <v>0.09</v>
      </c>
      <c r="D101" s="806">
        <v>10.129867373626373</v>
      </c>
      <c r="E101" s="470">
        <v>0</v>
      </c>
      <c r="F101" s="826">
        <v>10.129867373626373</v>
      </c>
    </row>
    <row r="102" spans="1:6">
      <c r="A102" s="824" t="s">
        <v>102</v>
      </c>
      <c r="B102" s="316" t="s">
        <v>320</v>
      </c>
      <c r="C102" s="755">
        <v>0.12</v>
      </c>
      <c r="D102" s="806">
        <v>1.771044054945055</v>
      </c>
      <c r="E102" s="806">
        <v>6.6217472527472523E-2</v>
      </c>
      <c r="F102" s="826">
        <v>1.8372615274725275</v>
      </c>
    </row>
    <row r="103" spans="1:6">
      <c r="A103" s="824" t="s">
        <v>134</v>
      </c>
      <c r="B103" s="316" t="s">
        <v>135</v>
      </c>
      <c r="C103" s="749">
        <v>0.05</v>
      </c>
      <c r="D103" s="806">
        <v>3.5266370989010989</v>
      </c>
      <c r="E103" s="470">
        <v>0</v>
      </c>
      <c r="F103" s="826">
        <v>3.5266370989010989</v>
      </c>
    </row>
    <row r="104" spans="1:6">
      <c r="A104" s="824" t="s">
        <v>137</v>
      </c>
      <c r="B104" s="316" t="s">
        <v>135</v>
      </c>
      <c r="C104" s="749">
        <v>9.2600000000000002E-2</v>
      </c>
      <c r="D104" s="806">
        <v>4.6637798681318685</v>
      </c>
      <c r="E104" s="470">
        <v>0</v>
      </c>
      <c r="F104" s="826">
        <v>4.6637798681318685</v>
      </c>
    </row>
    <row r="105" spans="1:6">
      <c r="A105" s="824" t="s">
        <v>138</v>
      </c>
      <c r="B105" s="316" t="s">
        <v>140</v>
      </c>
      <c r="C105" s="755">
        <v>0.45900000000000002</v>
      </c>
      <c r="D105" s="806">
        <v>16.670625120879123</v>
      </c>
      <c r="E105" s="470">
        <v>0</v>
      </c>
      <c r="F105" s="826">
        <v>16.670625120879123</v>
      </c>
    </row>
    <row r="106" spans="1:6">
      <c r="A106" s="824" t="s">
        <v>139</v>
      </c>
      <c r="B106" s="316" t="s">
        <v>140</v>
      </c>
      <c r="C106" s="749">
        <v>0.31850000000000001</v>
      </c>
      <c r="D106" s="470">
        <v>0</v>
      </c>
      <c r="E106" s="806">
        <v>42.315396340659341</v>
      </c>
      <c r="F106" s="826">
        <v>42.315396340659341</v>
      </c>
    </row>
    <row r="107" spans="1:6">
      <c r="A107" s="824" t="s">
        <v>104</v>
      </c>
      <c r="B107" s="316" t="s">
        <v>320</v>
      </c>
      <c r="C107" s="749">
        <v>0.25</v>
      </c>
      <c r="D107" s="806">
        <v>11.815939890109888</v>
      </c>
      <c r="E107" s="806">
        <v>0.2539622857142857</v>
      </c>
      <c r="F107" s="826">
        <v>12.069902175824177</v>
      </c>
    </row>
    <row r="108" spans="1:6">
      <c r="A108" s="824" t="s">
        <v>106</v>
      </c>
      <c r="B108" s="316" t="s">
        <v>320</v>
      </c>
      <c r="C108" s="755">
        <v>0.5</v>
      </c>
      <c r="D108" s="806">
        <v>12.970707164835165</v>
      </c>
      <c r="E108" s="806">
        <v>9.3230109890109894E-2</v>
      </c>
      <c r="F108" s="826">
        <v>13.063937274725275</v>
      </c>
    </row>
    <row r="109" spans="1:6">
      <c r="A109" s="824" t="s">
        <v>284</v>
      </c>
      <c r="B109" s="316" t="s">
        <v>285</v>
      </c>
      <c r="C109" s="749">
        <v>0.3</v>
      </c>
      <c r="D109" s="806">
        <v>9.713812450549451</v>
      </c>
      <c r="E109" s="470">
        <v>0</v>
      </c>
      <c r="F109" s="826">
        <v>9.713812450549451</v>
      </c>
    </row>
    <row r="110" spans="1:6">
      <c r="A110" s="824" t="s">
        <v>108</v>
      </c>
      <c r="B110" s="316" t="s">
        <v>320</v>
      </c>
      <c r="C110" s="755" t="s">
        <v>89</v>
      </c>
      <c r="D110" s="806">
        <v>15.997957263736263</v>
      </c>
      <c r="E110" s="806">
        <v>164.49328898901098</v>
      </c>
      <c r="F110" s="826">
        <v>180.49124625274726</v>
      </c>
    </row>
    <row r="111" spans="1:6">
      <c r="A111" s="824" t="s">
        <v>142</v>
      </c>
      <c r="B111" s="316" t="s">
        <v>144</v>
      </c>
      <c r="C111" s="755">
        <v>0.1</v>
      </c>
      <c r="D111" s="806">
        <v>9.2947795164835156</v>
      </c>
      <c r="E111" s="470">
        <v>0</v>
      </c>
      <c r="F111" s="826">
        <v>9.2947795164835156</v>
      </c>
    </row>
    <row r="112" spans="1:6">
      <c r="A112" s="824" t="s">
        <v>290</v>
      </c>
      <c r="B112" s="316" t="s">
        <v>320</v>
      </c>
      <c r="C112" s="755" t="s">
        <v>291</v>
      </c>
      <c r="D112" s="806">
        <v>0</v>
      </c>
      <c r="E112" s="470">
        <v>0</v>
      </c>
      <c r="F112" s="826">
        <v>0</v>
      </c>
    </row>
    <row r="113" spans="1:6">
      <c r="A113" s="824" t="s">
        <v>145</v>
      </c>
      <c r="B113" s="491" t="s">
        <v>147</v>
      </c>
      <c r="C113" s="755">
        <v>0.6</v>
      </c>
      <c r="D113" s="806">
        <v>37.299999999999997</v>
      </c>
      <c r="E113" s="470">
        <v>0</v>
      </c>
      <c r="F113" s="826">
        <v>37.299999999999997</v>
      </c>
    </row>
    <row r="114" spans="1:6">
      <c r="A114" s="824" t="s">
        <v>146</v>
      </c>
      <c r="B114" s="491" t="s">
        <v>147</v>
      </c>
      <c r="C114" s="755">
        <v>0.25</v>
      </c>
      <c r="D114" s="806">
        <v>40.299999999999997</v>
      </c>
      <c r="E114" s="470">
        <v>4.4000000000000004</v>
      </c>
      <c r="F114" s="826">
        <v>44.8</v>
      </c>
    </row>
    <row r="115" spans="1:6">
      <c r="A115" s="824" t="s">
        <v>117</v>
      </c>
      <c r="B115" s="316" t="s">
        <v>320</v>
      </c>
      <c r="C115" s="755">
        <v>0.215</v>
      </c>
      <c r="D115" s="806">
        <v>20.304919241758242</v>
      </c>
      <c r="E115" s="806">
        <v>0.47838732967032971</v>
      </c>
      <c r="F115" s="826">
        <v>20.783306571428572</v>
      </c>
    </row>
    <row r="116" spans="1:6">
      <c r="A116" s="824" t="s">
        <v>295</v>
      </c>
      <c r="B116" s="316" t="s">
        <v>285</v>
      </c>
      <c r="C116" s="755">
        <v>0.33329999999999999</v>
      </c>
      <c r="D116" s="806">
        <v>3.746746978021978</v>
      </c>
      <c r="E116" s="806">
        <v>0</v>
      </c>
      <c r="F116" s="826">
        <v>3.746746978021978</v>
      </c>
    </row>
    <row r="117" spans="1:6">
      <c r="A117" s="824" t="s">
        <v>119</v>
      </c>
      <c r="B117" s="316" t="s">
        <v>320</v>
      </c>
      <c r="C117" s="755">
        <v>0.25</v>
      </c>
      <c r="D117" s="806">
        <v>9.3049396418681312</v>
      </c>
      <c r="E117" s="470">
        <v>0.37569414818681318</v>
      </c>
      <c r="F117" s="826">
        <v>9.6806337900549444</v>
      </c>
    </row>
    <row r="118" spans="1:6">
      <c r="A118" s="824" t="s">
        <v>121</v>
      </c>
      <c r="B118" s="316" t="s">
        <v>320</v>
      </c>
      <c r="C118" s="755">
        <v>0.25</v>
      </c>
      <c r="D118" s="806">
        <v>30.149985538461536</v>
      </c>
      <c r="E118" s="806">
        <v>2.5040942087912086</v>
      </c>
      <c r="F118" s="826">
        <v>32.654079747252744</v>
      </c>
    </row>
    <row r="119" spans="1:6">
      <c r="A119" s="824" t="s">
        <v>269</v>
      </c>
      <c r="B119" s="316" t="s">
        <v>135</v>
      </c>
      <c r="C119" s="749">
        <v>0.15</v>
      </c>
      <c r="D119" s="806">
        <v>4.5079117582417583</v>
      </c>
      <c r="E119" s="470">
        <v>0</v>
      </c>
      <c r="F119" s="826">
        <v>4.5079117582417583</v>
      </c>
    </row>
    <row r="120" spans="1:6">
      <c r="A120" s="824" t="s">
        <v>123</v>
      </c>
      <c r="B120" s="316" t="s">
        <v>320</v>
      </c>
      <c r="C120" s="749">
        <v>1</v>
      </c>
      <c r="D120" s="806">
        <v>2.512873989010989</v>
      </c>
      <c r="E120" s="806">
        <v>0.27945809890109891</v>
      </c>
      <c r="F120" s="826">
        <v>2.7923320879120879</v>
      </c>
    </row>
    <row r="121" spans="1:6">
      <c r="A121" s="1723" t="s">
        <v>364</v>
      </c>
      <c r="B121" s="2158" t="s">
        <v>413</v>
      </c>
      <c r="C121" s="2158"/>
      <c r="D121" s="2202">
        <v>561.35119086164843</v>
      </c>
      <c r="E121" s="2109">
        <v>258.59627898335168</v>
      </c>
      <c r="F121" s="2110">
        <v>820.04746984499991</v>
      </c>
    </row>
  </sheetData>
  <mergeCells count="2">
    <mergeCell ref="C5:E5"/>
    <mergeCell ref="A43:H4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14"/>
  <sheetViews>
    <sheetView topLeftCell="A59" workbookViewId="0">
      <selection activeCell="H71" sqref="H71:M112"/>
    </sheetView>
  </sheetViews>
  <sheetFormatPr defaultRowHeight="12.75"/>
  <cols>
    <col min="1" max="1" width="34.42578125" customWidth="1"/>
    <col min="2" max="2" width="14.28515625" customWidth="1"/>
    <col min="3" max="3" width="13.5703125" customWidth="1"/>
    <col min="4" max="4" width="9.28515625" customWidth="1"/>
    <col min="5" max="5" width="12.7109375" customWidth="1"/>
    <col min="6" max="6" width="21.28515625" customWidth="1"/>
    <col min="8" max="8" width="23" customWidth="1"/>
  </cols>
  <sheetData>
    <row r="1" spans="1:5">
      <c r="A1" t="s">
        <v>414</v>
      </c>
    </row>
    <row r="3" spans="1:5">
      <c r="A3" s="769" t="s">
        <v>1</v>
      </c>
      <c r="B3" s="522"/>
      <c r="C3" s="522"/>
      <c r="D3" s="522"/>
      <c r="E3" s="522"/>
    </row>
    <row r="4" spans="1:5">
      <c r="A4" s="522"/>
      <c r="B4" s="522"/>
      <c r="C4" s="522"/>
      <c r="D4" s="522"/>
      <c r="E4" s="522"/>
    </row>
    <row r="5" spans="1:5">
      <c r="A5" s="769" t="s">
        <v>379</v>
      </c>
      <c r="B5" s="769" t="s">
        <v>85</v>
      </c>
      <c r="C5" s="1971" t="s">
        <v>410</v>
      </c>
      <c r="D5" s="1972"/>
      <c r="E5" s="1972"/>
    </row>
    <row r="6" spans="1:5">
      <c r="A6" s="769" t="s">
        <v>83</v>
      </c>
      <c r="B6" s="769"/>
      <c r="C6" s="770" t="s">
        <v>381</v>
      </c>
      <c r="D6" s="770" t="s">
        <v>11</v>
      </c>
      <c r="E6" s="770" t="s">
        <v>12</v>
      </c>
    </row>
    <row r="7" spans="1:5" ht="13.15" customHeight="1">
      <c r="A7" s="844" t="s">
        <v>13</v>
      </c>
      <c r="B7" s="577">
        <v>0.51</v>
      </c>
      <c r="C7" s="852">
        <v>0.86834752222222211</v>
      </c>
      <c r="D7" s="852">
        <v>41.614806477777776</v>
      </c>
      <c r="E7" s="852">
        <v>42.483153999999999</v>
      </c>
    </row>
    <row r="8" spans="1:5">
      <c r="A8" s="845" t="s">
        <v>15</v>
      </c>
      <c r="B8" s="577">
        <v>0.85</v>
      </c>
      <c r="C8" s="852">
        <v>4.8388388999999998</v>
      </c>
      <c r="D8" s="852">
        <v>8.8531365555555546</v>
      </c>
      <c r="E8" s="852">
        <v>13.691975455555554</v>
      </c>
    </row>
    <row r="9" spans="1:5">
      <c r="A9" s="846" t="s">
        <v>23</v>
      </c>
      <c r="B9" s="581" t="s">
        <v>217</v>
      </c>
      <c r="C9" s="852">
        <v>15.283403866666667</v>
      </c>
      <c r="D9" s="852">
        <v>6.2893272555555555</v>
      </c>
      <c r="E9" s="852">
        <v>21.572731122222223</v>
      </c>
    </row>
    <row r="10" spans="1:5">
      <c r="A10" s="846" t="s">
        <v>218</v>
      </c>
      <c r="B10" s="581" t="s">
        <v>219</v>
      </c>
      <c r="C10" s="852">
        <v>0.17423247777777778</v>
      </c>
      <c r="D10" s="852">
        <v>0.47978987777777776</v>
      </c>
      <c r="E10" s="852">
        <v>0.65402235555555555</v>
      </c>
    </row>
    <row r="11" spans="1:5">
      <c r="A11" s="846" t="s">
        <v>27</v>
      </c>
      <c r="B11" s="577">
        <v>0.58699999999999997</v>
      </c>
      <c r="C11" s="852">
        <v>27.045190466666671</v>
      </c>
      <c r="D11" s="852">
        <v>17.940223244444446</v>
      </c>
      <c r="E11" s="852">
        <v>44.985413711111121</v>
      </c>
    </row>
    <row r="12" spans="1:5">
      <c r="A12" s="847" t="s">
        <v>29</v>
      </c>
      <c r="B12" s="583" t="s">
        <v>221</v>
      </c>
      <c r="C12" s="852">
        <v>37.72981275555555</v>
      </c>
      <c r="D12" s="852">
        <v>0</v>
      </c>
      <c r="E12" s="852">
        <v>37.72981275555555</v>
      </c>
    </row>
    <row r="13" spans="1:5">
      <c r="A13" s="846" t="s">
        <v>31</v>
      </c>
      <c r="B13" s="581">
        <v>0.36</v>
      </c>
      <c r="C13" s="852">
        <v>16.666388622222222</v>
      </c>
      <c r="D13" s="852">
        <v>10.416716722222223</v>
      </c>
      <c r="E13" s="852">
        <v>27.083105344444444</v>
      </c>
    </row>
    <row r="14" spans="1:5">
      <c r="A14" s="846" t="s">
        <v>33</v>
      </c>
      <c r="B14" s="581">
        <v>0.51</v>
      </c>
      <c r="C14" s="852">
        <v>46.856602744444444</v>
      </c>
      <c r="D14" s="852">
        <v>49.99348352222222</v>
      </c>
      <c r="E14" s="852">
        <v>96.850086266666665</v>
      </c>
    </row>
    <row r="15" spans="1:5">
      <c r="A15" s="847" t="s">
        <v>37</v>
      </c>
      <c r="B15" s="583">
        <v>0.13039999999999999</v>
      </c>
      <c r="C15" s="852">
        <v>7.4736403111111107</v>
      </c>
      <c r="D15" s="852">
        <v>3.2517128666666668</v>
      </c>
      <c r="E15" s="852">
        <v>10.725353177777777</v>
      </c>
    </row>
    <row r="16" spans="1:5">
      <c r="A16" s="846" t="s">
        <v>226</v>
      </c>
      <c r="B16" s="581" t="s">
        <v>227</v>
      </c>
      <c r="C16" s="852">
        <v>6.4151122222222218E-2</v>
      </c>
      <c r="D16" s="852">
        <v>0.43646624444444443</v>
      </c>
      <c r="E16" s="852">
        <v>0.50061736666666667</v>
      </c>
    </row>
    <row r="17" spans="1:5">
      <c r="A17" s="846" t="s">
        <v>46</v>
      </c>
      <c r="B17" s="577">
        <v>0.55300000000000005</v>
      </c>
      <c r="C17" s="852">
        <v>2.7558120333333331</v>
      </c>
      <c r="D17" s="852">
        <v>6.8190956555555555</v>
      </c>
      <c r="E17" s="852">
        <v>9.5749076888888887</v>
      </c>
    </row>
    <row r="18" spans="1:5">
      <c r="A18" s="846" t="s">
        <v>47</v>
      </c>
      <c r="B18" s="581">
        <v>0.39550000000000002</v>
      </c>
      <c r="C18" s="852">
        <v>8.2113768666666669</v>
      </c>
      <c r="D18" s="852">
        <v>34.750353155555551</v>
      </c>
      <c r="E18" s="852">
        <v>42.96173002222222</v>
      </c>
    </row>
    <row r="19" spans="1:5">
      <c r="A19" s="846" t="s">
        <v>49</v>
      </c>
      <c r="B19" s="577">
        <v>0.43969999999999998</v>
      </c>
      <c r="C19" s="852">
        <v>6.0576809111111114</v>
      </c>
      <c r="D19" s="852">
        <v>8.8471943999999993</v>
      </c>
      <c r="E19" s="852">
        <v>14.904875311111111</v>
      </c>
    </row>
    <row r="20" spans="1:5">
      <c r="A20" s="846" t="s">
        <v>50</v>
      </c>
      <c r="B20" s="577">
        <v>0.64</v>
      </c>
      <c r="C20" s="852">
        <v>5.9929031444444441</v>
      </c>
      <c r="D20" s="852">
        <v>3.5138901111111114</v>
      </c>
      <c r="E20" s="852">
        <v>9.5067932555555554</v>
      </c>
    </row>
    <row r="21" spans="1:5">
      <c r="A21" s="846" t="s">
        <v>51</v>
      </c>
      <c r="B21" s="577">
        <v>0.2</v>
      </c>
      <c r="C21" s="852">
        <v>0</v>
      </c>
      <c r="D21" s="852">
        <v>0</v>
      </c>
      <c r="E21" s="852">
        <v>0</v>
      </c>
    </row>
    <row r="22" spans="1:5">
      <c r="A22" s="846" t="s">
        <v>52</v>
      </c>
      <c r="B22" s="581" t="s">
        <v>228</v>
      </c>
      <c r="C22" s="852">
        <v>9.4329013777777782</v>
      </c>
      <c r="D22" s="852">
        <v>1.4236827222222224</v>
      </c>
      <c r="E22" s="852">
        <v>10.856584100000001</v>
      </c>
    </row>
    <row r="23" spans="1:5">
      <c r="A23" s="846" t="s">
        <v>39</v>
      </c>
      <c r="B23" s="581">
        <v>0.35</v>
      </c>
      <c r="C23" s="852">
        <v>0</v>
      </c>
      <c r="D23" s="852">
        <v>0</v>
      </c>
      <c r="E23" s="852">
        <v>0</v>
      </c>
    </row>
    <row r="24" spans="1:5">
      <c r="A24" s="846" t="s">
        <v>53</v>
      </c>
      <c r="B24" s="583" t="s">
        <v>229</v>
      </c>
      <c r="C24" s="852">
        <v>54.174253166666666</v>
      </c>
      <c r="D24" s="852">
        <v>45.064367377777778</v>
      </c>
      <c r="E24" s="852">
        <v>99.238620544444444</v>
      </c>
    </row>
    <row r="25" spans="1:5">
      <c r="A25" s="846" t="s">
        <v>231</v>
      </c>
      <c r="B25" s="581" t="s">
        <v>230</v>
      </c>
      <c r="C25" s="852">
        <v>12.168843388888888</v>
      </c>
      <c r="D25" s="852">
        <v>37.264455244444449</v>
      </c>
      <c r="E25" s="852">
        <v>49.433298633333337</v>
      </c>
    </row>
    <row r="26" spans="1:5">
      <c r="A26" s="846" t="s">
        <v>57</v>
      </c>
      <c r="B26" s="581">
        <v>0.33279999999999998</v>
      </c>
      <c r="C26" s="852">
        <v>23.441284133333333</v>
      </c>
      <c r="D26" s="852">
        <v>0.12824827777777778</v>
      </c>
      <c r="E26" s="852">
        <v>23.569532411111112</v>
      </c>
    </row>
    <row r="27" spans="1:5">
      <c r="A27" s="846" t="s">
        <v>58</v>
      </c>
      <c r="B27" s="581">
        <v>0.3679</v>
      </c>
      <c r="C27" s="852">
        <v>9.2619311444444445</v>
      </c>
      <c r="D27" s="852">
        <v>35.230381722222219</v>
      </c>
      <c r="E27" s="852">
        <v>44.492312866666666</v>
      </c>
    </row>
    <row r="28" spans="1:5">
      <c r="A28" s="846" t="s">
        <v>59</v>
      </c>
      <c r="B28" s="581" t="s">
        <v>232</v>
      </c>
      <c r="C28" s="852">
        <v>21.192684355555556</v>
      </c>
      <c r="D28" s="852">
        <v>12.102748577777778</v>
      </c>
      <c r="E28" s="852">
        <v>33.295432933333331</v>
      </c>
    </row>
    <row r="29" spans="1:5">
      <c r="A29" s="846" t="s">
        <v>64</v>
      </c>
      <c r="B29" s="577">
        <v>0.41499999999999998</v>
      </c>
      <c r="C29" s="852">
        <v>8.0294918444444452</v>
      </c>
      <c r="D29" s="852">
        <v>2.8771337666666668</v>
      </c>
      <c r="E29" s="852">
        <v>10.906625611111112</v>
      </c>
    </row>
    <row r="30" spans="1:5">
      <c r="A30" s="846" t="s">
        <v>66</v>
      </c>
      <c r="B30" s="577">
        <v>0.30580000000000002</v>
      </c>
      <c r="C30" s="852">
        <v>9.0394075888888885</v>
      </c>
      <c r="D30" s="852">
        <v>210.45483581111111</v>
      </c>
      <c r="E30" s="852">
        <v>219.49424339999999</v>
      </c>
    </row>
    <row r="31" spans="1:5">
      <c r="A31" s="846" t="s">
        <v>67</v>
      </c>
      <c r="B31" s="577">
        <v>0.30580000000000002</v>
      </c>
      <c r="C31" s="852">
        <v>34.198810699999996</v>
      </c>
      <c r="D31" s="852">
        <v>0</v>
      </c>
      <c r="E31" s="852">
        <v>34.198810699999996</v>
      </c>
    </row>
    <row r="32" spans="1:5">
      <c r="A32" s="846" t="s">
        <v>69</v>
      </c>
      <c r="B32" s="577">
        <v>0.58840000000000003</v>
      </c>
      <c r="C32" s="852">
        <v>25.045839922222221</v>
      </c>
      <c r="D32" s="852">
        <v>34.304754588888891</v>
      </c>
      <c r="E32" s="852">
        <v>59.350594511111112</v>
      </c>
    </row>
    <row r="33" spans="1:5">
      <c r="A33" s="846" t="s">
        <v>73</v>
      </c>
      <c r="B33" s="577">
        <v>0.53774999999999995</v>
      </c>
      <c r="C33" s="852">
        <v>1.7323022333333331</v>
      </c>
      <c r="D33" s="852">
        <v>16.987609377777776</v>
      </c>
      <c r="E33" s="852">
        <v>18.719911611111108</v>
      </c>
    </row>
    <row r="34" spans="1:5">
      <c r="A34" s="846" t="s">
        <v>274</v>
      </c>
      <c r="B34" s="577">
        <v>0.18</v>
      </c>
      <c r="C34" s="852">
        <v>1.205605777777778</v>
      </c>
      <c r="D34" s="852">
        <v>0.58105831111111117</v>
      </c>
      <c r="E34" s="852">
        <v>1.7866640888888892</v>
      </c>
    </row>
    <row r="35" spans="1:5">
      <c r="A35" s="846" t="s">
        <v>74</v>
      </c>
      <c r="B35" s="581">
        <v>0.41499999999999998</v>
      </c>
      <c r="C35" s="852">
        <v>10.663707844444446</v>
      </c>
      <c r="D35" s="852">
        <v>0.13209496666666667</v>
      </c>
      <c r="E35" s="852">
        <v>10.795802811111113</v>
      </c>
    </row>
    <row r="36" spans="1:5">
      <c r="A36" s="846" t="s">
        <v>75</v>
      </c>
      <c r="B36" s="581">
        <v>0.53200000000000003</v>
      </c>
      <c r="C36" s="852">
        <v>30.274435533333335</v>
      </c>
      <c r="D36" s="852">
        <v>53.126853866666664</v>
      </c>
      <c r="E36" s="852">
        <v>83.401289399999996</v>
      </c>
    </row>
    <row r="37" spans="1:5">
      <c r="A37" s="846" t="s">
        <v>76</v>
      </c>
      <c r="B37" s="581">
        <v>0.34570000000000001</v>
      </c>
      <c r="C37" s="852">
        <v>29.221492733333335</v>
      </c>
      <c r="D37" s="852">
        <v>54.852711955555556</v>
      </c>
      <c r="E37" s="852">
        <v>84.074204688888898</v>
      </c>
    </row>
    <row r="38" spans="1:5">
      <c r="A38" s="2203" t="s">
        <v>371</v>
      </c>
      <c r="B38" s="2144"/>
      <c r="C38" s="2204">
        <v>459.10137348888884</v>
      </c>
      <c r="D38" s="2204">
        <v>697.73713265555546</v>
      </c>
      <c r="E38" s="2205">
        <v>1156.8385061444442</v>
      </c>
    </row>
    <row r="40" spans="1:5">
      <c r="A40" s="259" t="s">
        <v>235</v>
      </c>
      <c r="B40" s="259"/>
      <c r="C40" s="259"/>
      <c r="D40" s="259"/>
      <c r="E40" s="259"/>
    </row>
    <row r="41" spans="1:5">
      <c r="A41" s="259" t="s">
        <v>415</v>
      </c>
      <c r="B41" s="259"/>
      <c r="C41" s="259"/>
      <c r="D41" s="259"/>
      <c r="E41" s="259"/>
    </row>
    <row r="42" spans="1:5" ht="13.15" customHeight="1">
      <c r="A42" s="259" t="s">
        <v>416</v>
      </c>
      <c r="B42" s="259"/>
      <c r="C42" s="259"/>
      <c r="D42" s="259"/>
      <c r="E42" s="259"/>
    </row>
    <row r="43" spans="1:5">
      <c r="A43" s="259" t="s">
        <v>417</v>
      </c>
      <c r="B43" s="259"/>
      <c r="C43" s="259"/>
      <c r="D43" s="259"/>
      <c r="E43" s="259"/>
    </row>
    <row r="44" spans="1:5" ht="13.15" customHeight="1">
      <c r="A44" s="259" t="s">
        <v>418</v>
      </c>
      <c r="B44" s="259"/>
      <c r="C44" s="259"/>
      <c r="D44" s="259"/>
      <c r="E44" s="259"/>
    </row>
    <row r="45" spans="1:5">
      <c r="A45" s="259" t="s">
        <v>419</v>
      </c>
      <c r="B45" s="259"/>
      <c r="C45" s="259"/>
      <c r="D45" s="259"/>
      <c r="E45" s="259"/>
    </row>
    <row r="46" spans="1:5">
      <c r="A46" s="259" t="s">
        <v>420</v>
      </c>
      <c r="B46" s="259"/>
      <c r="C46" s="259"/>
      <c r="D46" s="259"/>
      <c r="E46" s="259"/>
    </row>
    <row r="47" spans="1:5">
      <c r="A47" s="259" t="s">
        <v>421</v>
      </c>
      <c r="B47" s="259"/>
      <c r="C47" s="259"/>
      <c r="D47" s="259"/>
      <c r="E47" s="259"/>
    </row>
    <row r="50" spans="1:5">
      <c r="A50" s="769" t="s">
        <v>383</v>
      </c>
      <c r="B50" s="770" t="s">
        <v>85</v>
      </c>
      <c r="C50" s="771" t="s">
        <v>380</v>
      </c>
      <c r="D50" s="772"/>
      <c r="E50" s="769"/>
    </row>
    <row r="51" spans="1:5">
      <c r="A51" s="769" t="s">
        <v>83</v>
      </c>
      <c r="B51" s="769"/>
      <c r="C51" s="770" t="s">
        <v>381</v>
      </c>
      <c r="D51" s="843" t="s">
        <v>11</v>
      </c>
      <c r="E51" s="770" t="s">
        <v>12</v>
      </c>
    </row>
    <row r="52" spans="1:5">
      <c r="A52" s="846" t="s">
        <v>334</v>
      </c>
      <c r="B52" s="859">
        <v>0.28849999999999998</v>
      </c>
      <c r="C52" s="853">
        <v>2.4623952222222223</v>
      </c>
      <c r="D52" s="854">
        <v>0</v>
      </c>
      <c r="E52" s="853">
        <v>2.4623952222222223</v>
      </c>
    </row>
    <row r="53" spans="1:5">
      <c r="A53" s="846" t="s">
        <v>272</v>
      </c>
      <c r="B53" s="860">
        <v>7.5999999999999998E-2</v>
      </c>
      <c r="C53" s="853">
        <v>11.482814333333332</v>
      </c>
      <c r="D53" s="854">
        <v>1.7519455222222222</v>
      </c>
      <c r="E53" s="853">
        <v>13.234759855555554</v>
      </c>
    </row>
    <row r="54" spans="1:5">
      <c r="A54" s="846" t="s">
        <v>14</v>
      </c>
      <c r="B54" s="860">
        <v>0.1178</v>
      </c>
      <c r="C54" s="853">
        <v>0.16221211111111111</v>
      </c>
      <c r="D54" s="854">
        <v>0</v>
      </c>
      <c r="E54" s="853">
        <v>0.16221211111111111</v>
      </c>
    </row>
    <row r="55" spans="1:5">
      <c r="A55" s="846" t="s">
        <v>336</v>
      </c>
      <c r="B55" s="860">
        <v>0.47099999999999997</v>
      </c>
      <c r="C55" s="853">
        <v>0</v>
      </c>
      <c r="D55" s="854">
        <v>0</v>
      </c>
      <c r="E55" s="853">
        <v>0</v>
      </c>
    </row>
    <row r="56" spans="1:5">
      <c r="A56" s="846" t="s">
        <v>24</v>
      </c>
      <c r="B56" s="859">
        <v>0.25341999999999998</v>
      </c>
      <c r="C56" s="853">
        <v>3.3705314444444445</v>
      </c>
      <c r="D56" s="854">
        <v>63.782286633333335</v>
      </c>
      <c r="E56" s="853">
        <v>67.152818077777781</v>
      </c>
    </row>
    <row r="57" spans="1:5">
      <c r="A57" s="846" t="s">
        <v>337</v>
      </c>
      <c r="B57" s="860">
        <v>0.1482</v>
      </c>
      <c r="C57" s="853">
        <v>0.80770588888888883</v>
      </c>
      <c r="D57" s="854">
        <v>0</v>
      </c>
      <c r="E57" s="853">
        <v>0.80770588888888883</v>
      </c>
    </row>
    <row r="58" spans="1:5">
      <c r="A58" s="846" t="s">
        <v>26</v>
      </c>
      <c r="B58" s="860">
        <v>0.36165000000000003</v>
      </c>
      <c r="C58" s="853">
        <v>10.929533133333333</v>
      </c>
      <c r="D58" s="854">
        <v>21.992149055555558</v>
      </c>
      <c r="E58" s="853">
        <v>32.921682188888894</v>
      </c>
    </row>
    <row r="59" spans="1:5">
      <c r="A59" s="846" t="s">
        <v>22</v>
      </c>
      <c r="B59" s="860">
        <v>0.5</v>
      </c>
      <c r="C59" s="853">
        <v>0.78409612222222225</v>
      </c>
      <c r="D59" s="854">
        <v>3.5203881111111111</v>
      </c>
      <c r="E59" s="853">
        <v>4.3044842333333335</v>
      </c>
    </row>
    <row r="60" spans="1:5">
      <c r="A60" s="846" t="s">
        <v>16</v>
      </c>
      <c r="B60" s="860">
        <v>0.35</v>
      </c>
      <c r="C60" s="853">
        <v>16.72441111111111</v>
      </c>
      <c r="D60" s="854">
        <v>0</v>
      </c>
      <c r="E60" s="853">
        <v>16.72441111111111</v>
      </c>
    </row>
    <row r="61" spans="1:5">
      <c r="A61" s="846" t="s">
        <v>20</v>
      </c>
      <c r="B61" s="860">
        <v>0.41472999999999999</v>
      </c>
      <c r="C61" s="853">
        <v>23.877045566666666</v>
      </c>
      <c r="D61" s="854">
        <v>3.0913643333333329</v>
      </c>
      <c r="E61" s="853">
        <v>26.968409899999997</v>
      </c>
    </row>
    <row r="62" spans="1:5">
      <c r="A62" s="2203" t="s">
        <v>387</v>
      </c>
      <c r="B62" s="2206"/>
      <c r="C62" s="2207">
        <v>70.600744933333331</v>
      </c>
      <c r="D62" s="2207">
        <v>94.138133655555563</v>
      </c>
      <c r="E62" s="2207">
        <v>164.73887858888889</v>
      </c>
    </row>
    <row r="63" spans="1:5">
      <c r="A63" s="2203" t="s">
        <v>397</v>
      </c>
      <c r="B63" s="2206"/>
      <c r="C63" s="2207">
        <v>15.800130555555555</v>
      </c>
      <c r="D63" s="2207">
        <v>0</v>
      </c>
      <c r="E63" s="2207">
        <v>15.800130555555555</v>
      </c>
    </row>
    <row r="64" spans="1:5">
      <c r="A64" s="1730" t="s">
        <v>315</v>
      </c>
      <c r="B64" s="2208"/>
      <c r="C64" s="2209">
        <v>545.50224897777775</v>
      </c>
      <c r="D64" s="2210">
        <v>791.87526631111098</v>
      </c>
      <c r="E64" s="2210">
        <v>1338</v>
      </c>
    </row>
    <row r="65" spans="1:13">
      <c r="A65" t="s">
        <v>398</v>
      </c>
      <c r="H65" s="823"/>
    </row>
    <row r="66" spans="1:13">
      <c r="H66" s="823"/>
    </row>
    <row r="67" spans="1:13">
      <c r="A67" s="830" t="s">
        <v>261</v>
      </c>
    </row>
    <row r="69" spans="1:13" ht="15">
      <c r="A69" s="2162"/>
      <c r="B69" s="2163"/>
      <c r="C69" s="2163"/>
      <c r="D69" s="2164" t="s">
        <v>354</v>
      </c>
      <c r="E69" s="2165"/>
      <c r="F69" s="2166"/>
      <c r="H69" s="2162" t="s">
        <v>388</v>
      </c>
      <c r="I69" s="2163"/>
      <c r="J69" s="2163"/>
      <c r="K69" s="2164" t="s">
        <v>354</v>
      </c>
      <c r="L69" s="2165"/>
      <c r="M69" s="2166"/>
    </row>
    <row r="70" spans="1:13" ht="15">
      <c r="A70" s="829" t="s">
        <v>83</v>
      </c>
      <c r="B70" s="848" t="s">
        <v>87</v>
      </c>
      <c r="C70" s="849" t="s">
        <v>85</v>
      </c>
      <c r="D70" s="850" t="s">
        <v>86</v>
      </c>
      <c r="E70" s="850" t="s">
        <v>11</v>
      </c>
      <c r="F70" s="851" t="s">
        <v>12</v>
      </c>
      <c r="H70" s="744" t="s">
        <v>83</v>
      </c>
      <c r="I70" s="745" t="s">
        <v>87</v>
      </c>
      <c r="J70" s="746" t="s">
        <v>85</v>
      </c>
      <c r="K70" s="747" t="s">
        <v>86</v>
      </c>
      <c r="L70" s="747" t="s">
        <v>11</v>
      </c>
      <c r="M70" s="748" t="s">
        <v>12</v>
      </c>
    </row>
    <row r="71" spans="1:13">
      <c r="A71" s="824" t="s">
        <v>166</v>
      </c>
      <c r="B71" s="316" t="s">
        <v>91</v>
      </c>
      <c r="C71" s="855">
        <v>7.2700000000000001E-2</v>
      </c>
      <c r="D71" s="825">
        <v>41.490896877777779</v>
      </c>
      <c r="E71" s="470">
        <v>0</v>
      </c>
      <c r="F71" s="826">
        <v>41.490896877777779</v>
      </c>
      <c r="H71" s="824" t="s">
        <v>166</v>
      </c>
      <c r="I71" s="316" t="s">
        <v>91</v>
      </c>
      <c r="J71" s="749">
        <v>7.2700000000000001E-2</v>
      </c>
      <c r="K71" s="825">
        <v>37.378019175824178</v>
      </c>
      <c r="L71" s="470">
        <v>0</v>
      </c>
      <c r="M71" s="826">
        <v>37.378019175824178</v>
      </c>
    </row>
    <row r="72" spans="1:13">
      <c r="A72" s="824" t="s">
        <v>167</v>
      </c>
      <c r="B72" s="316" t="s">
        <v>94</v>
      </c>
      <c r="C72" s="855">
        <v>0.2021</v>
      </c>
      <c r="D72" s="825">
        <v>39.32137483333333</v>
      </c>
      <c r="E72" s="470">
        <v>0</v>
      </c>
      <c r="F72" s="826">
        <v>39.32137483333333</v>
      </c>
      <c r="H72" s="824" t="s">
        <v>167</v>
      </c>
      <c r="I72" s="316" t="s">
        <v>94</v>
      </c>
      <c r="J72" s="749">
        <v>0.2021</v>
      </c>
      <c r="K72" s="825">
        <v>37.034173043956045</v>
      </c>
      <c r="L72" s="470">
        <v>0</v>
      </c>
      <c r="M72" s="826">
        <v>37.034173043956045</v>
      </c>
    </row>
    <row r="73" spans="1:13">
      <c r="A73" s="824" t="s">
        <v>400</v>
      </c>
      <c r="B73" s="316" t="s">
        <v>130</v>
      </c>
      <c r="C73" s="855">
        <v>0.17</v>
      </c>
      <c r="D73" s="825">
        <v>0</v>
      </c>
      <c r="E73" s="470">
        <v>0</v>
      </c>
      <c r="F73" s="826">
        <v>0</v>
      </c>
      <c r="H73" s="824" t="s">
        <v>400</v>
      </c>
      <c r="I73" s="316" t="s">
        <v>130</v>
      </c>
      <c r="J73" s="749">
        <v>0.17</v>
      </c>
      <c r="K73" s="825">
        <v>0</v>
      </c>
      <c r="L73" s="470">
        <v>0</v>
      </c>
      <c r="M73" s="826">
        <v>0</v>
      </c>
    </row>
    <row r="74" spans="1:13">
      <c r="A74" s="750" t="s">
        <v>96</v>
      </c>
      <c r="B74" s="751" t="s">
        <v>97</v>
      </c>
      <c r="C74" s="856">
        <v>0.1333</v>
      </c>
      <c r="D74" s="763">
        <v>31.279830977777777</v>
      </c>
      <c r="E74" s="763">
        <v>0</v>
      </c>
      <c r="F74" s="762">
        <v>31.279830977777777</v>
      </c>
      <c r="H74" s="750" t="s">
        <v>401</v>
      </c>
      <c r="I74" s="751" t="s">
        <v>97</v>
      </c>
      <c r="J74" s="752">
        <v>0.1333</v>
      </c>
      <c r="K74" s="763">
        <v>29.381745032967032</v>
      </c>
      <c r="L74" s="763">
        <v>0</v>
      </c>
      <c r="M74" s="762">
        <v>29.381745032967032</v>
      </c>
    </row>
    <row r="75" spans="1:13">
      <c r="A75" s="827" t="s">
        <v>99</v>
      </c>
      <c r="B75" s="753" t="s">
        <v>97</v>
      </c>
      <c r="C75" s="704">
        <v>0.1333</v>
      </c>
      <c r="D75" s="705">
        <v>5.9275106666666666</v>
      </c>
      <c r="E75" s="705">
        <v>0</v>
      </c>
      <c r="F75" s="754">
        <v>5.9275106666666666</v>
      </c>
      <c r="H75" s="827" t="s">
        <v>99</v>
      </c>
      <c r="I75" s="753" t="s">
        <v>97</v>
      </c>
      <c r="J75" s="704">
        <v>0.1333</v>
      </c>
      <c r="K75" s="705">
        <v>5.3038787252747248</v>
      </c>
      <c r="L75" s="705">
        <v>0</v>
      </c>
      <c r="M75" s="754">
        <v>5.3038787252747248</v>
      </c>
    </row>
    <row r="76" spans="1:13">
      <c r="A76" s="827" t="s">
        <v>101</v>
      </c>
      <c r="B76" s="753" t="s">
        <v>97</v>
      </c>
      <c r="C76" s="704">
        <v>0.1333</v>
      </c>
      <c r="D76" s="705">
        <v>5.9238773444444446</v>
      </c>
      <c r="E76" s="705">
        <v>0</v>
      </c>
      <c r="F76" s="754">
        <v>5.9238773444444446</v>
      </c>
      <c r="H76" s="827" t="s">
        <v>101</v>
      </c>
      <c r="I76" s="753" t="s">
        <v>97</v>
      </c>
      <c r="J76" s="704">
        <v>0.1333</v>
      </c>
      <c r="K76" s="705">
        <v>6.0993182307692306</v>
      </c>
      <c r="L76" s="705">
        <v>0</v>
      </c>
      <c r="M76" s="754">
        <v>6.0993182307692306</v>
      </c>
    </row>
    <row r="77" spans="1:13">
      <c r="A77" s="827" t="s">
        <v>262</v>
      </c>
      <c r="B77" s="753" t="s">
        <v>97</v>
      </c>
      <c r="C77" s="704">
        <v>0.1333</v>
      </c>
      <c r="D77" s="705">
        <v>2.1650998333333331</v>
      </c>
      <c r="E77" s="705">
        <v>0</v>
      </c>
      <c r="F77" s="754">
        <v>2.1650998333333331</v>
      </c>
      <c r="H77" s="827" t="s">
        <v>262</v>
      </c>
      <c r="I77" s="753" t="s">
        <v>97</v>
      </c>
      <c r="J77" s="704">
        <v>0.1333</v>
      </c>
      <c r="K77" s="705">
        <v>1.9415932637362638</v>
      </c>
      <c r="L77" s="705">
        <v>0</v>
      </c>
      <c r="M77" s="754">
        <v>1.9415932637362638</v>
      </c>
    </row>
    <row r="78" spans="1:13">
      <c r="A78" s="827" t="s">
        <v>263</v>
      </c>
      <c r="B78" s="753" t="s">
        <v>97</v>
      </c>
      <c r="C78" s="704">
        <v>0.1333</v>
      </c>
      <c r="D78" s="705">
        <v>4.8929329666666668</v>
      </c>
      <c r="E78" s="705">
        <v>0</v>
      </c>
      <c r="F78" s="754">
        <v>4.8929329666666668</v>
      </c>
      <c r="H78" s="827" t="s">
        <v>263</v>
      </c>
      <c r="I78" s="753" t="s">
        <v>97</v>
      </c>
      <c r="J78" s="704">
        <v>0.1333</v>
      </c>
      <c r="K78" s="705">
        <v>4.1472634175824181</v>
      </c>
      <c r="L78" s="705">
        <v>0</v>
      </c>
      <c r="M78" s="754">
        <v>4.1472634175824181</v>
      </c>
    </row>
    <row r="79" spans="1:13">
      <c r="A79" s="827" t="s">
        <v>157</v>
      </c>
      <c r="B79" s="753" t="s">
        <v>97</v>
      </c>
      <c r="C79" s="704">
        <v>0.1333</v>
      </c>
      <c r="D79" s="705">
        <v>1.2369332333333334</v>
      </c>
      <c r="E79" s="705">
        <v>0</v>
      </c>
      <c r="F79" s="754">
        <v>1.2369332333333334</v>
      </c>
      <c r="H79" s="827" t="s">
        <v>157</v>
      </c>
      <c r="I79" s="753" t="s">
        <v>97</v>
      </c>
      <c r="J79" s="704">
        <v>0.1333</v>
      </c>
      <c r="K79" s="705">
        <v>1.1222087032967034</v>
      </c>
      <c r="L79" s="705">
        <v>0</v>
      </c>
      <c r="M79" s="754">
        <v>1.1222087032967034</v>
      </c>
    </row>
    <row r="80" spans="1:13">
      <c r="A80" s="827" t="s">
        <v>103</v>
      </c>
      <c r="B80" s="753" t="s">
        <v>97</v>
      </c>
      <c r="C80" s="704">
        <v>0.1333</v>
      </c>
      <c r="D80" s="705">
        <v>5.6035995777777776</v>
      </c>
      <c r="E80" s="705">
        <v>0</v>
      </c>
      <c r="F80" s="754">
        <v>5.6035995777777776</v>
      </c>
      <c r="H80" s="827" t="s">
        <v>103</v>
      </c>
      <c r="I80" s="753" t="s">
        <v>97</v>
      </c>
      <c r="J80" s="704">
        <v>0.1333</v>
      </c>
      <c r="K80" s="705">
        <v>5.623735835164835</v>
      </c>
      <c r="L80" s="705">
        <v>0</v>
      </c>
      <c r="M80" s="754">
        <v>5.623735835164835</v>
      </c>
    </row>
    <row r="81" spans="1:13">
      <c r="A81" s="827" t="s">
        <v>105</v>
      </c>
      <c r="B81" s="753" t="s">
        <v>97</v>
      </c>
      <c r="C81" s="704">
        <v>0.1333</v>
      </c>
      <c r="D81" s="705">
        <v>5.5298773555555556</v>
      </c>
      <c r="E81" s="705">
        <v>0</v>
      </c>
      <c r="F81" s="754">
        <v>5.5298773555555556</v>
      </c>
      <c r="H81" s="827" t="s">
        <v>105</v>
      </c>
      <c r="I81" s="753" t="s">
        <v>97</v>
      </c>
      <c r="J81" s="704">
        <v>0.1333</v>
      </c>
      <c r="K81" s="705">
        <v>5.1437468571428573</v>
      </c>
      <c r="L81" s="705">
        <v>0</v>
      </c>
      <c r="M81" s="754">
        <v>5.1437468571428573</v>
      </c>
    </row>
    <row r="82" spans="1:13">
      <c r="A82" s="1723" t="s">
        <v>107</v>
      </c>
      <c r="B82" s="2105" t="s">
        <v>97</v>
      </c>
      <c r="C82" s="2091">
        <v>0.23330000000000001</v>
      </c>
      <c r="D82" s="2107">
        <v>106.3848698</v>
      </c>
      <c r="E82" s="2107">
        <v>0</v>
      </c>
      <c r="F82" s="2108">
        <v>106.3848698</v>
      </c>
      <c r="H82" s="1723" t="s">
        <v>390</v>
      </c>
      <c r="I82" s="2105" t="s">
        <v>97</v>
      </c>
      <c r="J82" s="2106">
        <v>0.23330000000000001</v>
      </c>
      <c r="K82" s="2107">
        <v>98.751388197802186</v>
      </c>
      <c r="L82" s="2107">
        <v>0</v>
      </c>
      <c r="M82" s="2108">
        <v>98.751388197802186</v>
      </c>
    </row>
    <row r="83" spans="1:13">
      <c r="A83" s="827" t="s">
        <v>109</v>
      </c>
      <c r="B83" s="753" t="s">
        <v>97</v>
      </c>
      <c r="C83" s="704">
        <v>0.23330000000000001</v>
      </c>
      <c r="D83" s="705">
        <v>31.808486500000001</v>
      </c>
      <c r="E83" s="705">
        <v>0</v>
      </c>
      <c r="F83" s="754">
        <v>31.808486500000001</v>
      </c>
      <c r="H83" s="827" t="s">
        <v>109</v>
      </c>
      <c r="I83" s="753" t="s">
        <v>97</v>
      </c>
      <c r="J83" s="704">
        <v>0.23330000000000001</v>
      </c>
      <c r="K83" s="705">
        <v>29.882305450549453</v>
      </c>
      <c r="L83" s="705">
        <v>0</v>
      </c>
      <c r="M83" s="754">
        <v>29.882305450549453</v>
      </c>
    </row>
    <row r="84" spans="1:13">
      <c r="A84" s="827" t="s">
        <v>111</v>
      </c>
      <c r="B84" s="753" t="s">
        <v>97</v>
      </c>
      <c r="C84" s="704">
        <v>0.23330000000000001</v>
      </c>
      <c r="D84" s="705">
        <v>33.224908622222223</v>
      </c>
      <c r="E84" s="705">
        <v>0</v>
      </c>
      <c r="F84" s="754">
        <v>33.224908622222223</v>
      </c>
      <c r="H84" s="827" t="s">
        <v>111</v>
      </c>
      <c r="I84" s="753" t="s">
        <v>97</v>
      </c>
      <c r="J84" s="704">
        <v>0.23330000000000001</v>
      </c>
      <c r="K84" s="705">
        <v>32.091195395604394</v>
      </c>
      <c r="L84" s="705">
        <v>0</v>
      </c>
      <c r="M84" s="754">
        <v>32.091195395604394</v>
      </c>
    </row>
    <row r="85" spans="1:13">
      <c r="A85" s="827" t="s">
        <v>113</v>
      </c>
      <c r="B85" s="753" t="s">
        <v>97</v>
      </c>
      <c r="C85" s="704">
        <v>0.23330000000000001</v>
      </c>
      <c r="D85" s="705">
        <v>11.399288033333333</v>
      </c>
      <c r="E85" s="705">
        <v>0</v>
      </c>
      <c r="F85" s="754">
        <v>11.399288033333333</v>
      </c>
      <c r="H85" s="827" t="s">
        <v>113</v>
      </c>
      <c r="I85" s="753" t="s">
        <v>97</v>
      </c>
      <c r="J85" s="704">
        <v>0.23330000000000001</v>
      </c>
      <c r="K85" s="705">
        <v>8.6942960549450543</v>
      </c>
      <c r="L85" s="705">
        <v>0</v>
      </c>
      <c r="M85" s="754">
        <v>8.6942960549450543</v>
      </c>
    </row>
    <row r="86" spans="1:13">
      <c r="A86" s="827" t="s">
        <v>116</v>
      </c>
      <c r="B86" s="753" t="s">
        <v>97</v>
      </c>
      <c r="C86" s="704">
        <v>0.23330000000000001</v>
      </c>
      <c r="D86" s="705">
        <v>18.239309744444444</v>
      </c>
      <c r="E86" s="705">
        <v>0</v>
      </c>
      <c r="F86" s="754">
        <v>18.239309744444444</v>
      </c>
      <c r="H86" s="827" t="s">
        <v>116</v>
      </c>
      <c r="I86" s="753" t="s">
        <v>97</v>
      </c>
      <c r="J86" s="704">
        <v>0.23330000000000001</v>
      </c>
      <c r="K86" s="705">
        <v>17.412866824175826</v>
      </c>
      <c r="L86" s="705">
        <v>0</v>
      </c>
      <c r="M86" s="754">
        <v>17.412866824175826</v>
      </c>
    </row>
    <row r="87" spans="1:13">
      <c r="A87" s="827" t="s">
        <v>118</v>
      </c>
      <c r="B87" s="753" t="s">
        <v>97</v>
      </c>
      <c r="C87" s="704">
        <v>0.23330000000000001</v>
      </c>
      <c r="D87" s="705">
        <v>11.712876899999999</v>
      </c>
      <c r="E87" s="705">
        <v>0</v>
      </c>
      <c r="F87" s="754">
        <v>11.712876899999999</v>
      </c>
      <c r="H87" s="827" t="s">
        <v>118</v>
      </c>
      <c r="I87" s="753" t="s">
        <v>97</v>
      </c>
      <c r="J87" s="704">
        <v>0.23330000000000001</v>
      </c>
      <c r="K87" s="705">
        <v>10.670724472527473</v>
      </c>
      <c r="L87" s="705">
        <v>0</v>
      </c>
      <c r="M87" s="754">
        <v>10.670724472527473</v>
      </c>
    </row>
    <row r="88" spans="1:13">
      <c r="A88" s="824" t="s">
        <v>120</v>
      </c>
      <c r="B88" s="316" t="s">
        <v>97</v>
      </c>
      <c r="C88" s="855">
        <v>0.1333</v>
      </c>
      <c r="D88" s="806">
        <v>11.914576877777778</v>
      </c>
      <c r="E88" s="470">
        <v>0</v>
      </c>
      <c r="F88" s="826">
        <v>11.914576877777778</v>
      </c>
      <c r="H88" s="824" t="s">
        <v>120</v>
      </c>
      <c r="I88" s="316" t="s">
        <v>97</v>
      </c>
      <c r="J88" s="749">
        <v>0.1333</v>
      </c>
      <c r="K88" s="806">
        <v>11.450109032967033</v>
      </c>
      <c r="L88" s="470">
        <v>0</v>
      </c>
      <c r="M88" s="826">
        <v>11.450109032967033</v>
      </c>
    </row>
    <row r="89" spans="1:13">
      <c r="A89" s="824" t="s">
        <v>391</v>
      </c>
      <c r="B89" s="316" t="s">
        <v>320</v>
      </c>
      <c r="C89" s="857" t="s">
        <v>89</v>
      </c>
      <c r="D89" s="806">
        <v>54.904249988888893</v>
      </c>
      <c r="E89" s="806">
        <v>9.5449946222222231</v>
      </c>
      <c r="F89" s="826">
        <v>64.449244611111112</v>
      </c>
      <c r="H89" s="824" t="s">
        <v>391</v>
      </c>
      <c r="I89" s="316" t="s">
        <v>320</v>
      </c>
      <c r="J89" s="828" t="s">
        <v>89</v>
      </c>
      <c r="K89" s="806">
        <v>59.535078263736267</v>
      </c>
      <c r="L89" s="806">
        <v>9.8603305824175838</v>
      </c>
      <c r="M89" s="826">
        <v>69.395408846153842</v>
      </c>
    </row>
    <row r="90" spans="1:13">
      <c r="A90" s="824" t="s">
        <v>98</v>
      </c>
      <c r="B90" s="316" t="s">
        <v>320</v>
      </c>
      <c r="C90" s="857">
        <v>0.27500000000000002</v>
      </c>
      <c r="D90" s="806">
        <v>3.1297775444444444</v>
      </c>
      <c r="E90" s="806">
        <v>1.4555555555555556E-2</v>
      </c>
      <c r="F90" s="826">
        <v>3.1443330999999999</v>
      </c>
      <c r="H90" s="824" t="s">
        <v>98</v>
      </c>
      <c r="I90" s="316" t="s">
        <v>320</v>
      </c>
      <c r="J90" s="828">
        <v>0.27500000000000002</v>
      </c>
      <c r="K90" s="806">
        <v>3.8494544505494503</v>
      </c>
      <c r="L90" s="806">
        <v>2.8217032967032971E-2</v>
      </c>
      <c r="M90" s="826">
        <v>3.8776714835164836</v>
      </c>
    </row>
    <row r="91" spans="1:13">
      <c r="A91" s="824" t="s">
        <v>100</v>
      </c>
      <c r="B91" s="316" t="s">
        <v>320</v>
      </c>
      <c r="C91" s="855">
        <v>0.23549999999999999</v>
      </c>
      <c r="D91" s="806">
        <v>16.089265466666667</v>
      </c>
      <c r="E91" s="806">
        <v>2.4863553777777776</v>
      </c>
      <c r="F91" s="826">
        <v>18.575620844444444</v>
      </c>
      <c r="H91" s="824" t="s">
        <v>100</v>
      </c>
      <c r="I91" s="316" t="s">
        <v>320</v>
      </c>
      <c r="J91" s="749">
        <v>0.23549999999999999</v>
      </c>
      <c r="K91" s="806">
        <v>14.403144186813186</v>
      </c>
      <c r="L91" s="806">
        <v>1.938132813186813</v>
      </c>
      <c r="M91" s="826">
        <v>16.341277000000002</v>
      </c>
    </row>
    <row r="92" spans="1:13">
      <c r="A92" s="824" t="s">
        <v>422</v>
      </c>
      <c r="B92" s="316" t="s">
        <v>247</v>
      </c>
      <c r="C92" s="858">
        <v>0.36499999999999999</v>
      </c>
      <c r="D92" s="470">
        <v>0</v>
      </c>
      <c r="E92" s="806">
        <v>16.730261233333334</v>
      </c>
      <c r="F92" s="826">
        <v>16.730261233333334</v>
      </c>
      <c r="H92" s="824" t="s">
        <v>266</v>
      </c>
      <c r="I92" s="316" t="s">
        <v>247</v>
      </c>
      <c r="J92" s="755">
        <v>0.36499999999999999</v>
      </c>
      <c r="K92" s="470">
        <v>0</v>
      </c>
      <c r="L92" s="806">
        <v>15.898321626373628</v>
      </c>
      <c r="M92" s="826">
        <v>15.898321626373628</v>
      </c>
    </row>
    <row r="93" spans="1:13">
      <c r="A93" s="824" t="s">
        <v>392</v>
      </c>
      <c r="B93" s="316" t="s">
        <v>320</v>
      </c>
      <c r="C93" s="858" t="s">
        <v>89</v>
      </c>
      <c r="D93" s="806">
        <v>30.425932833333334</v>
      </c>
      <c r="E93" s="806">
        <v>20.288790033333335</v>
      </c>
      <c r="F93" s="826">
        <v>50.714722866666662</v>
      </c>
      <c r="H93" s="824" t="s">
        <v>392</v>
      </c>
      <c r="I93" s="316" t="s">
        <v>320</v>
      </c>
      <c r="J93" s="755" t="s">
        <v>89</v>
      </c>
      <c r="K93" s="806">
        <v>24.885552527472527</v>
      </c>
      <c r="L93" s="806">
        <v>15.611547945054946</v>
      </c>
      <c r="M93" s="826">
        <v>40.497100472527471</v>
      </c>
    </row>
    <row r="94" spans="1:13">
      <c r="A94" s="824" t="s">
        <v>132</v>
      </c>
      <c r="B94" s="316" t="s">
        <v>135</v>
      </c>
      <c r="C94" s="858">
        <v>0.09</v>
      </c>
      <c r="D94" s="806">
        <v>7.8549660777777781</v>
      </c>
      <c r="E94" s="470">
        <v>0</v>
      </c>
      <c r="F94" s="826">
        <v>7.8549660777777781</v>
      </c>
      <c r="H94" s="824" t="s">
        <v>132</v>
      </c>
      <c r="I94" s="316" t="s">
        <v>135</v>
      </c>
      <c r="J94" s="755">
        <v>0.09</v>
      </c>
      <c r="K94" s="806">
        <v>10.129867373626373</v>
      </c>
      <c r="L94" s="470">
        <v>0</v>
      </c>
      <c r="M94" s="826">
        <v>10.129867373626373</v>
      </c>
    </row>
    <row r="95" spans="1:13">
      <c r="A95" s="824" t="s">
        <v>102</v>
      </c>
      <c r="B95" s="316" t="s">
        <v>320</v>
      </c>
      <c r="C95" s="858">
        <v>0.12</v>
      </c>
      <c r="D95" s="806">
        <v>2.1701554111111112</v>
      </c>
      <c r="E95" s="806">
        <v>6.381111111111111E-2</v>
      </c>
      <c r="F95" s="826">
        <v>2.233966522222222</v>
      </c>
      <c r="H95" s="824" t="s">
        <v>102</v>
      </c>
      <c r="I95" s="316" t="s">
        <v>320</v>
      </c>
      <c r="J95" s="755">
        <v>0.12</v>
      </c>
      <c r="K95" s="806">
        <v>1.771044054945055</v>
      </c>
      <c r="L95" s="806">
        <v>6.6217472527472523E-2</v>
      </c>
      <c r="M95" s="826">
        <v>1.8372615274725275</v>
      </c>
    </row>
    <row r="96" spans="1:13">
      <c r="A96" s="824" t="s">
        <v>134</v>
      </c>
      <c r="B96" s="316" t="s">
        <v>135</v>
      </c>
      <c r="C96" s="855">
        <v>0.05</v>
      </c>
      <c r="D96" s="806">
        <v>3.9457663777777774</v>
      </c>
      <c r="E96" s="470">
        <v>0</v>
      </c>
      <c r="F96" s="826">
        <v>3.9457663777777774</v>
      </c>
      <c r="H96" s="824" t="s">
        <v>134</v>
      </c>
      <c r="I96" s="316" t="s">
        <v>135</v>
      </c>
      <c r="J96" s="749">
        <v>0.05</v>
      </c>
      <c r="K96" s="806">
        <v>3.5266370989010989</v>
      </c>
      <c r="L96" s="470">
        <v>0</v>
      </c>
      <c r="M96" s="826">
        <v>3.5266370989010989</v>
      </c>
    </row>
    <row r="97" spans="1:13">
      <c r="A97" s="824" t="s">
        <v>137</v>
      </c>
      <c r="B97" s="316" t="s">
        <v>135</v>
      </c>
      <c r="C97" s="855">
        <v>9.2600000000000002E-2</v>
      </c>
      <c r="D97" s="806">
        <v>4.7701996444444443</v>
      </c>
      <c r="E97" s="470">
        <v>0</v>
      </c>
      <c r="F97" s="826">
        <v>4.7701996444444443</v>
      </c>
      <c r="H97" s="824" t="s">
        <v>137</v>
      </c>
      <c r="I97" s="316" t="s">
        <v>135</v>
      </c>
      <c r="J97" s="749">
        <v>9.2600000000000002E-2</v>
      </c>
      <c r="K97" s="806">
        <v>4.6637798681318685</v>
      </c>
      <c r="L97" s="470">
        <v>0</v>
      </c>
      <c r="M97" s="826">
        <v>4.6637798681318685</v>
      </c>
    </row>
    <row r="98" spans="1:13">
      <c r="A98" s="824" t="s">
        <v>138</v>
      </c>
      <c r="B98" s="316" t="s">
        <v>140</v>
      </c>
      <c r="C98" s="858">
        <v>0.45900000000000002</v>
      </c>
      <c r="D98" s="806">
        <v>18.199076399999999</v>
      </c>
      <c r="E98" s="470">
        <v>0</v>
      </c>
      <c r="F98" s="826">
        <v>18.199076399999999</v>
      </c>
      <c r="H98" s="824" t="s">
        <v>138</v>
      </c>
      <c r="I98" s="316" t="s">
        <v>140</v>
      </c>
      <c r="J98" s="755">
        <v>0.45900000000000002</v>
      </c>
      <c r="K98" s="806">
        <v>16.670625120879123</v>
      </c>
      <c r="L98" s="470">
        <v>0</v>
      </c>
      <c r="M98" s="826">
        <v>16.670625120879123</v>
      </c>
    </row>
    <row r="99" spans="1:13">
      <c r="A99" s="824" t="s">
        <v>139</v>
      </c>
      <c r="B99" s="316" t="s">
        <v>140</v>
      </c>
      <c r="C99" s="855">
        <v>0.31850000000000001</v>
      </c>
      <c r="D99" s="470">
        <v>0</v>
      </c>
      <c r="E99" s="806">
        <v>39.848841455555558</v>
      </c>
      <c r="F99" s="826">
        <v>39.848841455555558</v>
      </c>
      <c r="H99" s="824" t="s">
        <v>139</v>
      </c>
      <c r="I99" s="316" t="s">
        <v>140</v>
      </c>
      <c r="J99" s="749">
        <v>0.31850000000000001</v>
      </c>
      <c r="K99" s="470">
        <v>0</v>
      </c>
      <c r="L99" s="806">
        <v>42.315396340659341</v>
      </c>
      <c r="M99" s="826">
        <v>42.315396340659341</v>
      </c>
    </row>
    <row r="100" spans="1:13">
      <c r="A100" s="824" t="s">
        <v>104</v>
      </c>
      <c r="B100" s="316" t="s">
        <v>320</v>
      </c>
      <c r="C100" s="855">
        <v>0.25</v>
      </c>
      <c r="D100" s="806">
        <v>12.596243500000002</v>
      </c>
      <c r="E100" s="806">
        <v>0.25112220000000002</v>
      </c>
      <c r="F100" s="826">
        <v>12.847365700000001</v>
      </c>
      <c r="H100" s="824" t="s">
        <v>104</v>
      </c>
      <c r="I100" s="316" t="s">
        <v>320</v>
      </c>
      <c r="J100" s="749">
        <v>0.25</v>
      </c>
      <c r="K100" s="806">
        <v>11.815939890109888</v>
      </c>
      <c r="L100" s="806">
        <v>0.2539622857142857</v>
      </c>
      <c r="M100" s="826">
        <v>12.069902175824177</v>
      </c>
    </row>
    <row r="101" spans="1:13">
      <c r="A101" s="824" t="s">
        <v>106</v>
      </c>
      <c r="B101" s="316" t="s">
        <v>320</v>
      </c>
      <c r="C101" s="858">
        <v>0.5</v>
      </c>
      <c r="D101" s="806">
        <v>14.29958781111111</v>
      </c>
      <c r="E101" s="806">
        <v>0.14192222222222223</v>
      </c>
      <c r="F101" s="826">
        <v>14.441510033333333</v>
      </c>
      <c r="H101" s="824" t="s">
        <v>106</v>
      </c>
      <c r="I101" s="316" t="s">
        <v>320</v>
      </c>
      <c r="J101" s="755">
        <v>0.5</v>
      </c>
      <c r="K101" s="806">
        <v>12.970707164835165</v>
      </c>
      <c r="L101" s="806">
        <v>9.3230109890109894E-2</v>
      </c>
      <c r="M101" s="826">
        <v>13.063937274725275</v>
      </c>
    </row>
    <row r="102" spans="1:13">
      <c r="A102" s="824" t="s">
        <v>284</v>
      </c>
      <c r="B102" s="316" t="s">
        <v>285</v>
      </c>
      <c r="C102" s="855">
        <v>0.3</v>
      </c>
      <c r="D102" s="806">
        <v>9.4620881888888881</v>
      </c>
      <c r="E102" s="470">
        <v>0</v>
      </c>
      <c r="F102" s="826">
        <v>9.4620881888888881</v>
      </c>
      <c r="H102" s="824" t="s">
        <v>284</v>
      </c>
      <c r="I102" s="316" t="s">
        <v>285</v>
      </c>
      <c r="J102" s="749">
        <v>0.3</v>
      </c>
      <c r="K102" s="806">
        <v>9.713812450549451</v>
      </c>
      <c r="L102" s="470">
        <v>0</v>
      </c>
      <c r="M102" s="826">
        <v>9.713812450549451</v>
      </c>
    </row>
    <row r="103" spans="1:13">
      <c r="A103" s="824" t="s">
        <v>108</v>
      </c>
      <c r="B103" s="316" t="s">
        <v>320</v>
      </c>
      <c r="C103" s="858" t="s">
        <v>89</v>
      </c>
      <c r="D103" s="806">
        <v>16.390211788888887</v>
      </c>
      <c r="E103" s="806">
        <v>177.14992847777779</v>
      </c>
      <c r="F103" s="826">
        <v>193.54014026666667</v>
      </c>
      <c r="H103" s="824" t="s">
        <v>108</v>
      </c>
      <c r="I103" s="316" t="s">
        <v>320</v>
      </c>
      <c r="J103" s="755" t="s">
        <v>89</v>
      </c>
      <c r="K103" s="806">
        <v>15.997957263736263</v>
      </c>
      <c r="L103" s="806">
        <v>164.49328898901098</v>
      </c>
      <c r="M103" s="826">
        <v>180.49124625274726</v>
      </c>
    </row>
    <row r="104" spans="1:13">
      <c r="A104" s="824" t="s">
        <v>142</v>
      </c>
      <c r="B104" s="316" t="s">
        <v>144</v>
      </c>
      <c r="C104" s="858">
        <v>0.1</v>
      </c>
      <c r="D104" s="806">
        <v>2.2115331666666664</v>
      </c>
      <c r="E104" s="470">
        <v>0</v>
      </c>
      <c r="F104" s="826">
        <v>2.2115331666666664</v>
      </c>
      <c r="H104" s="824" t="s">
        <v>142</v>
      </c>
      <c r="I104" s="316" t="s">
        <v>144</v>
      </c>
      <c r="J104" s="755">
        <v>0.1</v>
      </c>
      <c r="K104" s="806">
        <v>9.2947795164835156</v>
      </c>
      <c r="L104" s="470">
        <v>0</v>
      </c>
      <c r="M104" s="826">
        <v>9.2947795164835156</v>
      </c>
    </row>
    <row r="105" spans="1:13">
      <c r="A105" s="824" t="s">
        <v>290</v>
      </c>
      <c r="B105" s="316" t="s">
        <v>320</v>
      </c>
      <c r="C105" s="858" t="s">
        <v>291</v>
      </c>
      <c r="D105" s="806">
        <v>0</v>
      </c>
      <c r="E105" s="470">
        <v>0</v>
      </c>
      <c r="F105" s="826">
        <v>0</v>
      </c>
      <c r="H105" s="824" t="s">
        <v>290</v>
      </c>
      <c r="I105" s="316" t="s">
        <v>320</v>
      </c>
      <c r="J105" s="755" t="s">
        <v>291</v>
      </c>
      <c r="K105" s="806">
        <v>0</v>
      </c>
      <c r="L105" s="470">
        <v>0</v>
      </c>
      <c r="M105" s="826">
        <v>0</v>
      </c>
    </row>
    <row r="106" spans="1:13">
      <c r="A106" s="824" t="s">
        <v>145</v>
      </c>
      <c r="B106" s="491" t="s">
        <v>147</v>
      </c>
      <c r="C106" s="858">
        <v>0.6</v>
      </c>
      <c r="D106" s="806">
        <v>30.5</v>
      </c>
      <c r="E106" s="470">
        <v>0</v>
      </c>
      <c r="F106" s="826">
        <v>30.5</v>
      </c>
      <c r="H106" s="824" t="s">
        <v>117</v>
      </c>
      <c r="I106" s="316" t="s">
        <v>320</v>
      </c>
      <c r="J106" s="755">
        <v>0.215</v>
      </c>
      <c r="K106" s="806">
        <v>20.304919241758242</v>
      </c>
      <c r="L106" s="806">
        <v>0.47838732967032971</v>
      </c>
      <c r="M106" s="826">
        <v>20.783306571428572</v>
      </c>
    </row>
    <row r="107" spans="1:13">
      <c r="A107" s="824" t="s">
        <v>146</v>
      </c>
      <c r="B107" s="491" t="s">
        <v>147</v>
      </c>
      <c r="C107" s="858">
        <v>0.25</v>
      </c>
      <c r="D107" s="806">
        <v>44.9</v>
      </c>
      <c r="E107" s="470">
        <v>5</v>
      </c>
      <c r="F107" s="826">
        <v>49.9</v>
      </c>
      <c r="H107" s="824" t="s">
        <v>295</v>
      </c>
      <c r="I107" s="316" t="s">
        <v>285</v>
      </c>
      <c r="J107" s="755">
        <v>0.33329999999999999</v>
      </c>
      <c r="K107" s="806">
        <v>3.746746978021978</v>
      </c>
      <c r="L107" s="806">
        <v>0</v>
      </c>
      <c r="M107" s="826">
        <v>3.746746978021978</v>
      </c>
    </row>
    <row r="108" spans="1:13">
      <c r="A108" s="824" t="s">
        <v>117</v>
      </c>
      <c r="B108" s="316" t="s">
        <v>320</v>
      </c>
      <c r="C108" s="858">
        <v>0.215</v>
      </c>
      <c r="D108" s="806">
        <v>22.659798299999999</v>
      </c>
      <c r="E108" s="806">
        <v>0.47423329999999997</v>
      </c>
      <c r="F108" s="826">
        <v>23.1340316</v>
      </c>
      <c r="H108" s="824" t="s">
        <v>119</v>
      </c>
      <c r="I108" s="316" t="s">
        <v>320</v>
      </c>
      <c r="J108" s="755">
        <v>0.25</v>
      </c>
      <c r="K108" s="806">
        <v>9.3049396418681312</v>
      </c>
      <c r="L108" s="470">
        <v>0.37569414818681318</v>
      </c>
      <c r="M108" s="826">
        <v>9.6806337900549444</v>
      </c>
    </row>
    <row r="109" spans="1:13">
      <c r="A109" s="824" t="s">
        <v>423</v>
      </c>
      <c r="B109" s="316" t="s">
        <v>285</v>
      </c>
      <c r="C109" s="858">
        <v>0.33329999999999999</v>
      </c>
      <c r="D109" s="806">
        <v>2.5610664777777776</v>
      </c>
      <c r="E109" s="806">
        <v>0</v>
      </c>
      <c r="F109" s="826">
        <v>2.5610664777777776</v>
      </c>
      <c r="H109" s="824" t="s">
        <v>121</v>
      </c>
      <c r="I109" s="316" t="s">
        <v>320</v>
      </c>
      <c r="J109" s="755">
        <v>0.25</v>
      </c>
      <c r="K109" s="806">
        <v>30.149985538461536</v>
      </c>
      <c r="L109" s="806">
        <v>2.5040942087912086</v>
      </c>
      <c r="M109" s="826">
        <v>32.654079747252744</v>
      </c>
    </row>
    <row r="110" spans="1:13">
      <c r="A110" s="824" t="s">
        <v>119</v>
      </c>
      <c r="B110" s="316" t="s">
        <v>320</v>
      </c>
      <c r="C110" s="858">
        <v>0.25</v>
      </c>
      <c r="D110" s="806">
        <v>5.5006773666666664</v>
      </c>
      <c r="E110" s="470">
        <v>0</v>
      </c>
      <c r="F110" s="826">
        <v>5.5006773666666664</v>
      </c>
      <c r="H110" s="824" t="s">
        <v>269</v>
      </c>
      <c r="I110" s="316" t="s">
        <v>135</v>
      </c>
      <c r="J110" s="749">
        <v>0.15</v>
      </c>
      <c r="K110" s="806">
        <v>4.5079117582417583</v>
      </c>
      <c r="L110" s="470">
        <v>0</v>
      </c>
      <c r="M110" s="826">
        <v>4.5079117582417583</v>
      </c>
    </row>
    <row r="111" spans="1:13">
      <c r="A111" s="824" t="s">
        <v>121</v>
      </c>
      <c r="B111" s="316" t="s">
        <v>320</v>
      </c>
      <c r="C111" s="858">
        <v>0.25</v>
      </c>
      <c r="D111" s="806">
        <v>26.040320277777774</v>
      </c>
      <c r="E111" s="806">
        <v>1.8053443111111112</v>
      </c>
      <c r="F111" s="826">
        <v>27.845664588888891</v>
      </c>
      <c r="H111" s="824" t="s">
        <v>123</v>
      </c>
      <c r="I111" s="316" t="s">
        <v>320</v>
      </c>
      <c r="J111" s="749">
        <v>1</v>
      </c>
      <c r="K111" s="806">
        <v>2.512873989010989</v>
      </c>
      <c r="L111" s="806">
        <v>0.27945809890109891</v>
      </c>
      <c r="M111" s="826">
        <v>2.7923320879120879</v>
      </c>
    </row>
    <row r="112" spans="1:13">
      <c r="A112" s="824" t="s">
        <v>269</v>
      </c>
      <c r="B112" s="316" t="s">
        <v>135</v>
      </c>
      <c r="C112" s="855">
        <v>0.15</v>
      </c>
      <c r="D112" s="806">
        <v>5.2364551666666665</v>
      </c>
      <c r="E112" s="470">
        <v>0</v>
      </c>
      <c r="F112" s="826">
        <v>5.2364551666666665</v>
      </c>
      <c r="H112" s="1723" t="s">
        <v>364</v>
      </c>
      <c r="I112" s="2158" t="s">
        <v>413</v>
      </c>
      <c r="J112" s="2158"/>
      <c r="K112" s="2107">
        <v>483.75119086164852</v>
      </c>
      <c r="L112" s="2107">
        <v>254.19627898335165</v>
      </c>
      <c r="M112" s="2108">
        <v>737.947469845</v>
      </c>
    </row>
    <row r="113" spans="1:6">
      <c r="A113" s="824" t="s">
        <v>123</v>
      </c>
      <c r="B113" s="316" t="s">
        <v>320</v>
      </c>
      <c r="C113" s="855">
        <v>1</v>
      </c>
      <c r="D113" s="806">
        <v>2.4433553777777779</v>
      </c>
      <c r="E113" s="806">
        <v>0.29526663333333331</v>
      </c>
      <c r="F113" s="826">
        <v>2.738622011111111</v>
      </c>
    </row>
    <row r="114" spans="1:6">
      <c r="A114" s="1730" t="s">
        <v>424</v>
      </c>
      <c r="B114" s="2158" t="s">
        <v>425</v>
      </c>
      <c r="C114" s="2158"/>
      <c r="D114" s="2109">
        <f>SUM(D88:D113)+D82+D74+D73+D72+D71</f>
        <v>566.68227653333327</v>
      </c>
      <c r="E114" s="2109">
        <f>SUM(E88:E113)+E82+E74+E73+E72+E71</f>
        <v>274.09542653333335</v>
      </c>
      <c r="F114" s="2110">
        <f>SUM(F88:F113)+F82+F74+F73+F72+F71</f>
        <v>840.77770306666685</v>
      </c>
    </row>
  </sheetData>
  <mergeCells count="1">
    <mergeCell ref="C5:E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5"/>
  <sheetViews>
    <sheetView topLeftCell="A43" workbookViewId="0">
      <selection activeCell="J16" sqref="J16"/>
    </sheetView>
  </sheetViews>
  <sheetFormatPr defaultRowHeight="12.75"/>
  <cols>
    <col min="1" max="1" width="26" customWidth="1"/>
    <col min="2" max="2" width="17.42578125" customWidth="1"/>
    <col min="3" max="3" width="12.5703125" customWidth="1"/>
    <col min="4" max="4" width="12.7109375" customWidth="1"/>
    <col min="5" max="5" width="16.28515625" customWidth="1"/>
    <col min="6" max="6" width="18.7109375" customWidth="1"/>
    <col min="10" max="10" width="22.7109375" customWidth="1"/>
  </cols>
  <sheetData>
    <row r="1" spans="1:5">
      <c r="A1" t="s">
        <v>426</v>
      </c>
    </row>
    <row r="3" spans="1:5">
      <c r="A3" s="769" t="s">
        <v>1</v>
      </c>
      <c r="B3" s="522"/>
      <c r="C3" s="522"/>
      <c r="D3" s="522"/>
      <c r="E3" s="522"/>
    </row>
    <row r="4" spans="1:5">
      <c r="A4" s="522"/>
      <c r="B4" s="522"/>
      <c r="C4" s="522"/>
      <c r="D4" s="522"/>
      <c r="E4" s="522"/>
    </row>
    <row r="5" spans="1:5">
      <c r="A5" s="769" t="s">
        <v>379</v>
      </c>
      <c r="B5" s="769" t="s">
        <v>85</v>
      </c>
      <c r="C5" s="1971" t="s">
        <v>410</v>
      </c>
      <c r="D5" s="1972"/>
      <c r="E5" s="1972"/>
    </row>
    <row r="6" spans="1:5">
      <c r="A6" s="769" t="s">
        <v>83</v>
      </c>
      <c r="B6" s="769"/>
      <c r="C6" s="770" t="s">
        <v>381</v>
      </c>
      <c r="D6" s="770" t="s">
        <v>11</v>
      </c>
      <c r="E6" s="770" t="s">
        <v>12</v>
      </c>
    </row>
    <row r="7" spans="1:5">
      <c r="A7" s="844" t="s">
        <v>13</v>
      </c>
      <c r="B7" s="569">
        <v>0.51</v>
      </c>
      <c r="C7" s="831">
        <v>1.910792391304348E-2</v>
      </c>
      <c r="D7" s="831">
        <v>1.2698598586956522</v>
      </c>
      <c r="E7" s="831">
        <v>1.2889677826086956</v>
      </c>
    </row>
    <row r="8" spans="1:5">
      <c r="A8" s="845" t="s">
        <v>15</v>
      </c>
      <c r="B8" s="569">
        <v>0.85</v>
      </c>
      <c r="C8" s="831">
        <v>4.8079344673913047</v>
      </c>
      <c r="D8" s="831">
        <v>9.172472217391304</v>
      </c>
      <c r="E8" s="831">
        <v>13.980406684782608</v>
      </c>
    </row>
    <row r="9" spans="1:5">
      <c r="A9" s="846" t="s">
        <v>23</v>
      </c>
      <c r="B9" s="573" t="s">
        <v>217</v>
      </c>
      <c r="C9" s="831">
        <v>15.815997891304349</v>
      </c>
      <c r="D9" s="831">
        <v>6.0521582065217387</v>
      </c>
      <c r="E9" s="831">
        <v>21.868156097826088</v>
      </c>
    </row>
    <row r="10" spans="1:5">
      <c r="A10" s="846" t="s">
        <v>218</v>
      </c>
      <c r="B10" s="573" t="s">
        <v>219</v>
      </c>
      <c r="C10" s="831">
        <v>0</v>
      </c>
      <c r="D10" s="831">
        <v>0</v>
      </c>
      <c r="E10" s="831">
        <v>0</v>
      </c>
    </row>
    <row r="11" spans="1:5">
      <c r="A11" s="846" t="s">
        <v>27</v>
      </c>
      <c r="B11" s="569">
        <v>0.58699999999999997</v>
      </c>
      <c r="C11" s="831">
        <v>29.096984108695651</v>
      </c>
      <c r="D11" s="831">
        <v>11.046383391304348</v>
      </c>
      <c r="E11" s="831">
        <v>40.143367499999997</v>
      </c>
    </row>
    <row r="12" spans="1:5">
      <c r="A12" s="847" t="s">
        <v>29</v>
      </c>
      <c r="B12" s="575" t="s">
        <v>221</v>
      </c>
      <c r="C12" s="831">
        <v>41.444508260869561</v>
      </c>
      <c r="D12" s="831">
        <v>0</v>
      </c>
      <c r="E12" s="831">
        <v>41.444508260869561</v>
      </c>
    </row>
    <row r="13" spans="1:5">
      <c r="A13" s="846" t="s">
        <v>31</v>
      </c>
      <c r="B13" s="573">
        <v>0.36</v>
      </c>
      <c r="C13" s="831">
        <v>16.983929217391307</v>
      </c>
      <c r="D13" s="831">
        <v>9.8450083152173917</v>
      </c>
      <c r="E13" s="831">
        <v>26.828937532608698</v>
      </c>
    </row>
    <row r="14" spans="1:5">
      <c r="A14" s="846" t="s">
        <v>33</v>
      </c>
      <c r="B14" s="573">
        <v>0.51</v>
      </c>
      <c r="C14" s="831">
        <v>53.252293749999993</v>
      </c>
      <c r="D14" s="831">
        <v>58.752446804347827</v>
      </c>
      <c r="E14" s="831">
        <v>112.00474055434782</v>
      </c>
    </row>
    <row r="15" spans="1:5">
      <c r="A15" s="847" t="s">
        <v>37</v>
      </c>
      <c r="B15" s="575">
        <v>0.13039999999999999</v>
      </c>
      <c r="C15" s="831">
        <v>7.4463435869565213</v>
      </c>
      <c r="D15" s="831">
        <v>2.9379016195652174</v>
      </c>
      <c r="E15" s="831">
        <v>10.384245206521738</v>
      </c>
    </row>
    <row r="16" spans="1:5">
      <c r="A16" s="846" t="s">
        <v>226</v>
      </c>
      <c r="B16" s="573" t="s">
        <v>227</v>
      </c>
      <c r="C16" s="831">
        <v>8.6514369565217394E-2</v>
      </c>
      <c r="D16" s="831">
        <v>0.5193834782608695</v>
      </c>
      <c r="E16" s="831">
        <v>0.60589784782608691</v>
      </c>
    </row>
    <row r="17" spans="1:5">
      <c r="A17" s="846" t="s">
        <v>46</v>
      </c>
      <c r="B17" s="569">
        <v>0.55300000000000005</v>
      </c>
      <c r="C17" s="831">
        <v>8.0810013260869571</v>
      </c>
      <c r="D17" s="831">
        <v>8.3972559021739137</v>
      </c>
      <c r="E17" s="831">
        <v>16.478257228260873</v>
      </c>
    </row>
    <row r="18" spans="1:5">
      <c r="A18" s="846" t="s">
        <v>47</v>
      </c>
      <c r="B18" s="573">
        <v>0.39550000000000002</v>
      </c>
      <c r="C18" s="831">
        <v>8.1437457282608694</v>
      </c>
      <c r="D18" s="831">
        <v>34.154295184782612</v>
      </c>
      <c r="E18" s="831">
        <v>42.298040913043479</v>
      </c>
    </row>
    <row r="19" spans="1:5">
      <c r="A19" s="846" t="s">
        <v>49</v>
      </c>
      <c r="B19" s="569">
        <v>0.43969999999999998</v>
      </c>
      <c r="C19" s="831">
        <v>8.6419432282608692</v>
      </c>
      <c r="D19" s="831">
        <v>12.918612576086957</v>
      </c>
      <c r="E19" s="831">
        <v>21.560555804347828</v>
      </c>
    </row>
    <row r="20" spans="1:5">
      <c r="A20" s="846" t="s">
        <v>50</v>
      </c>
      <c r="B20" s="569">
        <v>0.64</v>
      </c>
      <c r="C20" s="831">
        <v>5.8689004673913043</v>
      </c>
      <c r="D20" s="831">
        <v>3.0718749891304351</v>
      </c>
      <c r="E20" s="831">
        <v>8.9407754565217399</v>
      </c>
    </row>
    <row r="21" spans="1:5">
      <c r="A21" s="846" t="s">
        <v>51</v>
      </c>
      <c r="B21" s="569">
        <v>0.2</v>
      </c>
      <c r="C21" s="831">
        <v>0</v>
      </c>
      <c r="D21" s="831">
        <v>0</v>
      </c>
      <c r="E21" s="831">
        <v>0</v>
      </c>
    </row>
    <row r="22" spans="1:5">
      <c r="A22" s="846" t="s">
        <v>52</v>
      </c>
      <c r="B22" s="573" t="s">
        <v>228</v>
      </c>
      <c r="C22" s="831">
        <v>10.150738891304348</v>
      </c>
      <c r="D22" s="831">
        <v>1.7487178369565219</v>
      </c>
      <c r="E22" s="831">
        <v>11.899456728260869</v>
      </c>
    </row>
    <row r="23" spans="1:5">
      <c r="A23" s="846" t="s">
        <v>39</v>
      </c>
      <c r="B23" s="573">
        <v>0.35</v>
      </c>
      <c r="C23" s="831">
        <v>0</v>
      </c>
      <c r="D23" s="831">
        <v>0</v>
      </c>
      <c r="E23" s="831">
        <v>0</v>
      </c>
    </row>
    <row r="24" spans="1:5">
      <c r="A24" s="846" t="s">
        <v>53</v>
      </c>
      <c r="B24" s="575" t="s">
        <v>229</v>
      </c>
      <c r="C24" s="831">
        <v>50.060613184782611</v>
      </c>
      <c r="D24" s="831">
        <v>42.399256250000001</v>
      </c>
      <c r="E24" s="831">
        <v>92.459869434782604</v>
      </c>
    </row>
    <row r="25" spans="1:5">
      <c r="A25" s="846" t="s">
        <v>231</v>
      </c>
      <c r="B25" s="573" t="s">
        <v>230</v>
      </c>
      <c r="C25" s="831">
        <v>13.556314271739131</v>
      </c>
      <c r="D25" s="831">
        <v>36.498250402173909</v>
      </c>
      <c r="E25" s="831">
        <v>50.054564673913042</v>
      </c>
    </row>
    <row r="26" spans="1:5">
      <c r="A26" s="846" t="s">
        <v>57</v>
      </c>
      <c r="B26" s="573">
        <v>0.33279999999999998</v>
      </c>
      <c r="C26" s="831">
        <v>27.678658945652174</v>
      </c>
      <c r="D26" s="831">
        <v>0</v>
      </c>
      <c r="E26" s="831">
        <v>27.678658945652174</v>
      </c>
    </row>
    <row r="27" spans="1:5">
      <c r="A27" s="846" t="s">
        <v>58</v>
      </c>
      <c r="B27" s="573">
        <v>0.3679</v>
      </c>
      <c r="C27" s="831">
        <v>9.3227735108695651</v>
      </c>
      <c r="D27" s="831">
        <v>41.202738967391305</v>
      </c>
      <c r="E27" s="831">
        <v>50.525512478260872</v>
      </c>
    </row>
    <row r="28" spans="1:5">
      <c r="A28" s="846" t="s">
        <v>59</v>
      </c>
      <c r="B28" s="573" t="s">
        <v>232</v>
      </c>
      <c r="C28" s="831">
        <v>21.085380771739128</v>
      </c>
      <c r="D28" s="831">
        <v>12.005733195652175</v>
      </c>
      <c r="E28" s="831">
        <v>33.091113967391301</v>
      </c>
    </row>
    <row r="29" spans="1:5">
      <c r="A29" s="846" t="s">
        <v>64</v>
      </c>
      <c r="B29" s="569">
        <v>0.41499999999999998</v>
      </c>
      <c r="C29" s="831">
        <v>6.4286703478260874</v>
      </c>
      <c r="D29" s="831">
        <v>3.1319554347826087E-2</v>
      </c>
      <c r="E29" s="831">
        <v>6.4599899021739136</v>
      </c>
    </row>
    <row r="30" spans="1:5">
      <c r="A30" s="846" t="s">
        <v>66</v>
      </c>
      <c r="B30" s="569">
        <v>0.30580000000000002</v>
      </c>
      <c r="C30" s="831">
        <v>8.4241392391304348</v>
      </c>
      <c r="D30" s="831">
        <v>204.6960272173913</v>
      </c>
      <c r="E30" s="831">
        <v>213.12016645652173</v>
      </c>
    </row>
    <row r="31" spans="1:5">
      <c r="A31" s="846" t="s">
        <v>67</v>
      </c>
      <c r="B31" s="569">
        <v>0.30580000000000002</v>
      </c>
      <c r="C31" s="831">
        <v>36.118704739130429</v>
      </c>
      <c r="D31" s="831">
        <v>0</v>
      </c>
      <c r="E31" s="831">
        <v>36.118704739130429</v>
      </c>
    </row>
    <row r="32" spans="1:5">
      <c r="A32" s="846" t="s">
        <v>69</v>
      </c>
      <c r="B32" s="569">
        <v>0.58840000000000003</v>
      </c>
      <c r="C32" s="831">
        <v>22.57266586956522</v>
      </c>
      <c r="D32" s="831">
        <v>36.148593141304346</v>
      </c>
      <c r="E32" s="831">
        <v>58.721259010869566</v>
      </c>
    </row>
    <row r="33" spans="1:8">
      <c r="A33" s="846" t="s">
        <v>73</v>
      </c>
      <c r="B33" s="569">
        <v>0.53774999999999995</v>
      </c>
      <c r="C33" s="831">
        <v>1.8771890217391305</v>
      </c>
      <c r="D33" s="831">
        <v>18.920600586956521</v>
      </c>
      <c r="E33" s="831">
        <v>20.797789608695652</v>
      </c>
      <c r="F33" s="823"/>
      <c r="G33" s="823"/>
      <c r="H33" s="823"/>
    </row>
    <row r="34" spans="1:8">
      <c r="A34" s="846" t="s">
        <v>274</v>
      </c>
      <c r="B34" s="569">
        <v>0.18</v>
      </c>
      <c r="C34" s="831">
        <v>1.2168490760869566</v>
      </c>
      <c r="D34" s="831">
        <v>0.62285543478260874</v>
      </c>
      <c r="E34" s="831">
        <v>1.8397045108695653</v>
      </c>
      <c r="F34" s="823"/>
      <c r="G34" s="823"/>
      <c r="H34" s="823"/>
    </row>
    <row r="35" spans="1:8">
      <c r="A35" s="846" t="s">
        <v>74</v>
      </c>
      <c r="B35" s="573">
        <v>0.41499999999999998</v>
      </c>
      <c r="C35" s="831">
        <v>10.537457369565217</v>
      </c>
      <c r="D35" s="831">
        <v>8.8637858695652175E-2</v>
      </c>
      <c r="E35" s="831">
        <v>10.626095228260869</v>
      </c>
      <c r="F35" s="823"/>
      <c r="G35" s="823"/>
      <c r="H35" s="823"/>
    </row>
    <row r="36" spans="1:8">
      <c r="A36" s="846" t="s">
        <v>75</v>
      </c>
      <c r="B36" s="573">
        <v>0.53200000000000003</v>
      </c>
      <c r="C36" s="831">
        <v>31.554958043478258</v>
      </c>
      <c r="D36" s="831">
        <v>46.327148619565222</v>
      </c>
      <c r="E36" s="831">
        <v>77.882106663043487</v>
      </c>
      <c r="F36" s="823"/>
      <c r="G36" s="823"/>
      <c r="H36" s="823"/>
    </row>
    <row r="37" spans="1:8">
      <c r="A37" s="846" t="s">
        <v>76</v>
      </c>
      <c r="B37" s="573">
        <v>0.34570000000000001</v>
      </c>
      <c r="C37" s="831">
        <v>30.064201804347821</v>
      </c>
      <c r="D37" s="831">
        <v>52.459982978260868</v>
      </c>
      <c r="E37" s="831">
        <v>82.524184782608685</v>
      </c>
      <c r="F37" s="823"/>
      <c r="G37" s="823"/>
      <c r="H37" s="823"/>
    </row>
    <row r="38" spans="1:8">
      <c r="A38" s="2203" t="s">
        <v>371</v>
      </c>
      <c r="B38" s="2211"/>
      <c r="C38" s="2212">
        <v>480.33851941304351</v>
      </c>
      <c r="D38" s="2212">
        <v>651.2875145869566</v>
      </c>
      <c r="E38" s="2213">
        <v>1131.6260340000001</v>
      </c>
      <c r="F38" s="823"/>
      <c r="G38" s="823"/>
      <c r="H38" s="833"/>
    </row>
    <row r="39" spans="1:8">
      <c r="A39" s="823"/>
      <c r="B39" s="823"/>
      <c r="C39" s="823"/>
      <c r="D39" s="823"/>
      <c r="E39" s="823"/>
      <c r="F39" s="823"/>
      <c r="G39" s="823"/>
      <c r="H39" s="832"/>
    </row>
    <row r="40" spans="1:8">
      <c r="A40" s="834" t="s">
        <v>235</v>
      </c>
      <c r="B40" s="835"/>
      <c r="C40" s="836"/>
      <c r="D40" s="836"/>
      <c r="E40" s="836"/>
      <c r="F40" s="836"/>
      <c r="G40" s="837"/>
      <c r="H40" s="837"/>
    </row>
    <row r="41" spans="1:8">
      <c r="A41" s="834" t="s">
        <v>415</v>
      </c>
      <c r="B41" s="835"/>
      <c r="C41" s="836"/>
      <c r="D41" s="836"/>
      <c r="E41" s="836"/>
      <c r="F41" s="836"/>
      <c r="G41" s="837"/>
      <c r="H41" s="837"/>
    </row>
    <row r="42" spans="1:8">
      <c r="A42" s="1974" t="s">
        <v>416</v>
      </c>
      <c r="B42" s="2214"/>
      <c r="C42" s="2214"/>
      <c r="D42" s="2214"/>
      <c r="E42" s="2214"/>
      <c r="F42" s="2214"/>
      <c r="G42" s="2214"/>
      <c r="H42" s="2214"/>
    </row>
    <row r="43" spans="1:8">
      <c r="A43" s="834" t="s">
        <v>417</v>
      </c>
      <c r="B43" s="834"/>
      <c r="C43" s="834"/>
      <c r="D43" s="838"/>
      <c r="E43" s="839"/>
      <c r="F43" s="839"/>
      <c r="G43" s="840"/>
      <c r="H43" s="840"/>
    </row>
    <row r="44" spans="1:8">
      <c r="A44" s="841" t="s">
        <v>418</v>
      </c>
      <c r="B44" s="841"/>
      <c r="C44" s="841"/>
      <c r="D44" s="842"/>
      <c r="E44" s="836"/>
      <c r="F44" s="836"/>
      <c r="G44" s="837"/>
      <c r="H44" s="837"/>
    </row>
    <row r="45" spans="1:8">
      <c r="A45" s="841" t="s">
        <v>419</v>
      </c>
      <c r="B45" s="841"/>
      <c r="C45" s="841"/>
      <c r="D45" s="842"/>
      <c r="E45" s="836"/>
      <c r="F45" s="836"/>
      <c r="G45" s="837"/>
      <c r="H45" s="837"/>
    </row>
    <row r="46" spans="1:8">
      <c r="A46" s="841" t="s">
        <v>420</v>
      </c>
      <c r="B46" s="835"/>
      <c r="C46" s="836"/>
      <c r="D46" s="836"/>
      <c r="E46" s="836"/>
      <c r="F46" s="836"/>
      <c r="G46" s="837"/>
      <c r="H46" s="837"/>
    </row>
    <row r="47" spans="1:8">
      <c r="A47" s="841" t="s">
        <v>421</v>
      </c>
      <c r="B47" s="835"/>
      <c r="C47" s="836"/>
      <c r="D47" s="836"/>
      <c r="E47" s="836"/>
      <c r="F47" s="836"/>
      <c r="G47" s="837"/>
      <c r="H47" s="837"/>
    </row>
    <row r="50" spans="1:5">
      <c r="A50" s="769" t="s">
        <v>383</v>
      </c>
      <c r="B50" s="770" t="s">
        <v>85</v>
      </c>
      <c r="C50" s="771" t="s">
        <v>380</v>
      </c>
      <c r="D50" s="772"/>
      <c r="E50" s="769"/>
    </row>
    <row r="51" spans="1:5">
      <c r="A51" s="769" t="s">
        <v>83</v>
      </c>
      <c r="B51" s="769"/>
      <c r="C51" s="770" t="s">
        <v>381</v>
      </c>
      <c r="D51" s="843" t="s">
        <v>11</v>
      </c>
      <c r="E51" s="770" t="s">
        <v>12</v>
      </c>
    </row>
    <row r="52" spans="1:5">
      <c r="A52" s="846" t="s">
        <v>333</v>
      </c>
      <c r="B52" s="573">
        <v>0.15</v>
      </c>
      <c r="C52" s="831">
        <v>0</v>
      </c>
      <c r="D52" s="831">
        <v>0</v>
      </c>
      <c r="E52" s="831">
        <v>0</v>
      </c>
    </row>
    <row r="53" spans="1:5">
      <c r="A53" s="846" t="s">
        <v>334</v>
      </c>
      <c r="B53" s="573">
        <v>0.28849999999999998</v>
      </c>
      <c r="C53" s="831">
        <v>1.9684281521739131</v>
      </c>
      <c r="D53" s="831">
        <v>0</v>
      </c>
      <c r="E53" s="831">
        <v>1.9684281521739131</v>
      </c>
    </row>
    <row r="54" spans="1:5">
      <c r="A54" s="846" t="s">
        <v>272</v>
      </c>
      <c r="B54" s="569">
        <v>7.5999999999999998E-2</v>
      </c>
      <c r="C54" s="831">
        <v>11.17835554347826</v>
      </c>
      <c r="D54" s="831">
        <v>1.6654781739130435</v>
      </c>
      <c r="E54" s="831">
        <v>12.843833717391304</v>
      </c>
    </row>
    <row r="55" spans="1:5">
      <c r="A55" s="846" t="s">
        <v>14</v>
      </c>
      <c r="B55" s="569">
        <v>0.1178</v>
      </c>
      <c r="C55" s="831">
        <v>0.13844836956521739</v>
      </c>
      <c r="D55" s="831">
        <v>0</v>
      </c>
      <c r="E55" s="831">
        <v>0.13844836956521739</v>
      </c>
    </row>
    <row r="56" spans="1:5">
      <c r="A56" s="846" t="s">
        <v>336</v>
      </c>
      <c r="B56" s="569">
        <v>0.47099999999999997</v>
      </c>
      <c r="C56" s="831">
        <v>-7.7599456521739135E-2</v>
      </c>
      <c r="D56" s="831">
        <v>0</v>
      </c>
      <c r="E56" s="831">
        <v>-7.7599456521739135E-2</v>
      </c>
    </row>
    <row r="57" spans="1:5">
      <c r="A57" s="846" t="s">
        <v>24</v>
      </c>
      <c r="B57" s="573">
        <v>0.25341999999999998</v>
      </c>
      <c r="C57" s="831">
        <v>3.4056931521739133</v>
      </c>
      <c r="D57" s="831">
        <v>64.810344173913037</v>
      </c>
      <c r="E57" s="831">
        <v>68.216037326086948</v>
      </c>
    </row>
    <row r="58" spans="1:5">
      <c r="A58" s="846" t="s">
        <v>337</v>
      </c>
      <c r="B58" s="569">
        <v>0.1482</v>
      </c>
      <c r="C58" s="831">
        <v>0.81783673913043475</v>
      </c>
      <c r="D58" s="831">
        <v>0</v>
      </c>
      <c r="E58" s="831">
        <v>0.81783673913043475</v>
      </c>
    </row>
    <row r="59" spans="1:5">
      <c r="A59" s="846" t="s">
        <v>26</v>
      </c>
      <c r="B59" s="569">
        <v>0.36165000000000003</v>
      </c>
      <c r="C59" s="831">
        <v>14.183590608695651</v>
      </c>
      <c r="D59" s="831">
        <v>21.258498967391304</v>
      </c>
      <c r="E59" s="831">
        <v>35.442089576086957</v>
      </c>
    </row>
    <row r="60" spans="1:5">
      <c r="A60" s="846" t="s">
        <v>22</v>
      </c>
      <c r="B60" s="569">
        <v>0.5</v>
      </c>
      <c r="C60" s="831">
        <v>0.60956763043478257</v>
      </c>
      <c r="D60" s="831">
        <v>2.7701326847826087</v>
      </c>
      <c r="E60" s="831">
        <v>3.3797003152173914</v>
      </c>
    </row>
    <row r="61" spans="1:5">
      <c r="A61" s="846" t="s">
        <v>16</v>
      </c>
      <c r="B61" s="569">
        <v>0.35</v>
      </c>
      <c r="C61" s="831">
        <v>21.015710434782608</v>
      </c>
      <c r="D61" s="831">
        <v>0</v>
      </c>
      <c r="E61" s="831">
        <v>21.015710434782608</v>
      </c>
    </row>
    <row r="62" spans="1:5">
      <c r="A62" s="846" t="s">
        <v>20</v>
      </c>
      <c r="B62" s="569">
        <v>0.41472999999999999</v>
      </c>
      <c r="C62" s="831">
        <v>21.207506456521738</v>
      </c>
      <c r="D62" s="831">
        <v>3.6875854456521737</v>
      </c>
      <c r="E62" s="831">
        <v>24.895091902173913</v>
      </c>
    </row>
    <row r="63" spans="1:5">
      <c r="A63" s="2203" t="s">
        <v>387</v>
      </c>
      <c r="B63" s="2215"/>
      <c r="C63" s="2216">
        <v>74.44753763043478</v>
      </c>
      <c r="D63" s="2216">
        <v>94.192039445652171</v>
      </c>
      <c r="E63" s="2216">
        <v>168.63957707608694</v>
      </c>
    </row>
    <row r="64" spans="1:5">
      <c r="A64" s="2203" t="s">
        <v>397</v>
      </c>
      <c r="B64" s="2215"/>
      <c r="C64" s="2216">
        <v>16.545434782608698</v>
      </c>
      <c r="D64" s="2216">
        <v>0</v>
      </c>
      <c r="E64" s="2216">
        <v>16.545434782608698</v>
      </c>
    </row>
    <row r="65" spans="1:6">
      <c r="A65" s="1730" t="s">
        <v>315</v>
      </c>
      <c r="B65" s="1730"/>
      <c r="C65" s="2217">
        <v>571.33149182608702</v>
      </c>
      <c r="D65" s="2218">
        <v>745.4795540326088</v>
      </c>
      <c r="E65" s="2218">
        <v>1316.8110458586957</v>
      </c>
      <c r="F65" s="823"/>
    </row>
    <row r="66" spans="1:6">
      <c r="A66" t="s">
        <v>398</v>
      </c>
    </row>
    <row r="68" spans="1:6">
      <c r="A68" s="830" t="s">
        <v>261</v>
      </c>
    </row>
    <row r="70" spans="1:6" ht="15">
      <c r="A70" s="2162"/>
      <c r="B70" s="2163"/>
      <c r="C70" s="2163"/>
      <c r="D70" s="2164" t="s">
        <v>354</v>
      </c>
      <c r="E70" s="2165"/>
      <c r="F70" s="2166"/>
    </row>
    <row r="71" spans="1:6" ht="15">
      <c r="A71" s="829" t="s">
        <v>83</v>
      </c>
      <c r="B71" s="848" t="s">
        <v>87</v>
      </c>
      <c r="C71" s="849" t="s">
        <v>85</v>
      </c>
      <c r="D71" s="850" t="s">
        <v>86</v>
      </c>
      <c r="E71" s="850" t="s">
        <v>11</v>
      </c>
      <c r="F71" s="851" t="s">
        <v>12</v>
      </c>
    </row>
    <row r="72" spans="1:6">
      <c r="A72" s="824" t="s">
        <v>166</v>
      </c>
      <c r="B72" s="316" t="s">
        <v>91</v>
      </c>
      <c r="C72" s="749">
        <v>7.2700000000000001E-2</v>
      </c>
      <c r="D72" s="825">
        <v>41.620572967391304</v>
      </c>
      <c r="E72" s="470">
        <v>0</v>
      </c>
      <c r="F72" s="826">
        <v>41.620572967391304</v>
      </c>
    </row>
    <row r="73" spans="1:6">
      <c r="A73" s="824" t="s">
        <v>167</v>
      </c>
      <c r="B73" s="316" t="s">
        <v>94</v>
      </c>
      <c r="C73" s="749">
        <v>0.2021</v>
      </c>
      <c r="D73" s="825">
        <v>39.337790532608693</v>
      </c>
      <c r="E73" s="470">
        <v>0</v>
      </c>
      <c r="F73" s="826">
        <v>39.337790532608693</v>
      </c>
    </row>
    <row r="74" spans="1:6">
      <c r="A74" s="824" t="s">
        <v>400</v>
      </c>
      <c r="B74" s="316" t="s">
        <v>130</v>
      </c>
      <c r="C74" s="749">
        <v>0.17</v>
      </c>
      <c r="D74" s="825">
        <v>1.1665868695652173</v>
      </c>
      <c r="E74" s="470">
        <v>0</v>
      </c>
      <c r="F74" s="826">
        <v>1.1665868695652173</v>
      </c>
    </row>
    <row r="75" spans="1:6">
      <c r="A75" s="750" t="s">
        <v>96</v>
      </c>
      <c r="B75" s="751" t="s">
        <v>97</v>
      </c>
      <c r="C75" s="752">
        <v>0.1333</v>
      </c>
      <c r="D75" s="763">
        <v>31.02170421739131</v>
      </c>
      <c r="E75" s="763">
        <v>0</v>
      </c>
      <c r="F75" s="762">
        <v>31.02170421739131</v>
      </c>
    </row>
    <row r="76" spans="1:6">
      <c r="A76" s="827" t="s">
        <v>99</v>
      </c>
      <c r="B76" s="753" t="s">
        <v>97</v>
      </c>
      <c r="C76" s="704">
        <v>0.1333</v>
      </c>
      <c r="D76" s="705">
        <v>5.641206108695652</v>
      </c>
      <c r="E76" s="705">
        <v>0</v>
      </c>
      <c r="F76" s="754">
        <v>5.641206108695652</v>
      </c>
    </row>
    <row r="77" spans="1:6">
      <c r="A77" s="827" t="s">
        <v>101</v>
      </c>
      <c r="B77" s="753" t="s">
        <v>97</v>
      </c>
      <c r="C77" s="704">
        <v>0.1333</v>
      </c>
      <c r="D77" s="705">
        <v>5.5356735000000006</v>
      </c>
      <c r="E77" s="705">
        <v>0</v>
      </c>
      <c r="F77" s="754">
        <v>5.5356735000000006</v>
      </c>
    </row>
    <row r="78" spans="1:6">
      <c r="A78" s="827" t="s">
        <v>262</v>
      </c>
      <c r="B78" s="753" t="s">
        <v>97</v>
      </c>
      <c r="C78" s="704">
        <v>0.1333</v>
      </c>
      <c r="D78" s="705">
        <v>2.0167715869565219</v>
      </c>
      <c r="E78" s="705">
        <v>0</v>
      </c>
      <c r="F78" s="754">
        <v>2.0167715869565219</v>
      </c>
    </row>
    <row r="79" spans="1:6">
      <c r="A79" s="827" t="s">
        <v>263</v>
      </c>
      <c r="B79" s="753" t="s">
        <v>97</v>
      </c>
      <c r="C79" s="704">
        <v>0.1333</v>
      </c>
      <c r="D79" s="705">
        <v>5.4633039456521741</v>
      </c>
      <c r="E79" s="705">
        <v>0</v>
      </c>
      <c r="F79" s="754">
        <v>5.4633039456521741</v>
      </c>
    </row>
    <row r="80" spans="1:6">
      <c r="A80" s="827" t="s">
        <v>157</v>
      </c>
      <c r="B80" s="753" t="s">
        <v>97</v>
      </c>
      <c r="C80" s="704">
        <v>0.1333</v>
      </c>
      <c r="D80" s="705">
        <v>1.1772064347826088</v>
      </c>
      <c r="E80" s="705">
        <v>0</v>
      </c>
      <c r="F80" s="754">
        <v>1.1772064347826088</v>
      </c>
    </row>
    <row r="81" spans="1:6">
      <c r="A81" s="827" t="s">
        <v>103</v>
      </c>
      <c r="B81" s="753" t="s">
        <v>97</v>
      </c>
      <c r="C81" s="704">
        <v>0.1333</v>
      </c>
      <c r="D81" s="705">
        <v>6.2351625869565215</v>
      </c>
      <c r="E81" s="705">
        <v>0</v>
      </c>
      <c r="F81" s="754">
        <v>6.2351625869565215</v>
      </c>
    </row>
    <row r="82" spans="1:6">
      <c r="A82" s="827" t="s">
        <v>105</v>
      </c>
      <c r="B82" s="753" t="s">
        <v>97</v>
      </c>
      <c r="C82" s="704">
        <v>0.1333</v>
      </c>
      <c r="D82" s="705">
        <v>4.9523800543478265</v>
      </c>
      <c r="E82" s="705">
        <v>0</v>
      </c>
      <c r="F82" s="754">
        <v>4.9523800543478265</v>
      </c>
    </row>
    <row r="83" spans="1:6">
      <c r="A83" s="1723" t="s">
        <v>107</v>
      </c>
      <c r="B83" s="2105" t="s">
        <v>97</v>
      </c>
      <c r="C83" s="2106">
        <v>0.23330000000000001</v>
      </c>
      <c r="D83" s="2107">
        <v>110.28429607608695</v>
      </c>
      <c r="E83" s="2107">
        <v>0</v>
      </c>
      <c r="F83" s="2108">
        <v>110.28429607608695</v>
      </c>
    </row>
    <row r="84" spans="1:6">
      <c r="A84" s="827" t="s">
        <v>109</v>
      </c>
      <c r="B84" s="753" t="s">
        <v>97</v>
      </c>
      <c r="C84" s="704">
        <v>0.23330000000000001</v>
      </c>
      <c r="D84" s="705">
        <v>34.010671358695653</v>
      </c>
      <c r="E84" s="705">
        <v>0</v>
      </c>
      <c r="F84" s="754">
        <v>34.010671358695653</v>
      </c>
    </row>
    <row r="85" spans="1:6">
      <c r="A85" s="827" t="s">
        <v>111</v>
      </c>
      <c r="B85" s="753" t="s">
        <v>97</v>
      </c>
      <c r="C85" s="704">
        <v>0.23330000000000001</v>
      </c>
      <c r="D85" s="705">
        <v>32.792171456521736</v>
      </c>
      <c r="E85" s="705">
        <v>0</v>
      </c>
      <c r="F85" s="754">
        <v>32.792171456521736</v>
      </c>
    </row>
    <row r="86" spans="1:6">
      <c r="A86" s="827" t="s">
        <v>113</v>
      </c>
      <c r="B86" s="753" t="s">
        <v>97</v>
      </c>
      <c r="C86" s="704">
        <v>0.23330000000000001</v>
      </c>
      <c r="D86" s="705">
        <v>13.631162021739131</v>
      </c>
      <c r="E86" s="705">
        <v>0</v>
      </c>
      <c r="F86" s="754">
        <v>13.631162021739131</v>
      </c>
    </row>
    <row r="87" spans="1:6">
      <c r="A87" s="827" t="s">
        <v>116</v>
      </c>
      <c r="B87" s="753" t="s">
        <v>97</v>
      </c>
      <c r="C87" s="704">
        <v>0.23330000000000001</v>
      </c>
      <c r="D87" s="705">
        <v>18.652357293478261</v>
      </c>
      <c r="E87" s="705">
        <v>0</v>
      </c>
      <c r="F87" s="754">
        <v>18.652357293478261</v>
      </c>
    </row>
    <row r="88" spans="1:6">
      <c r="A88" s="827" t="s">
        <v>118</v>
      </c>
      <c r="B88" s="753" t="s">
        <v>97</v>
      </c>
      <c r="C88" s="704">
        <v>0.23330000000000001</v>
      </c>
      <c r="D88" s="705">
        <v>11.197933945652172</v>
      </c>
      <c r="E88" s="705">
        <v>0</v>
      </c>
      <c r="F88" s="754">
        <v>11.197933945652172</v>
      </c>
    </row>
    <row r="89" spans="1:6">
      <c r="A89" s="824" t="s">
        <v>120</v>
      </c>
      <c r="B89" s="316" t="s">
        <v>97</v>
      </c>
      <c r="C89" s="749">
        <v>0.1333</v>
      </c>
      <c r="D89" s="806">
        <v>13.422890293478261</v>
      </c>
      <c r="E89" s="470">
        <v>0</v>
      </c>
      <c r="F89" s="826">
        <v>13.422890293478261</v>
      </c>
    </row>
    <row r="90" spans="1:6">
      <c r="A90" s="824" t="s">
        <v>391</v>
      </c>
      <c r="B90" s="316" t="s">
        <v>320</v>
      </c>
      <c r="C90" s="828" t="s">
        <v>89</v>
      </c>
      <c r="D90" s="806">
        <v>52.813599086956522</v>
      </c>
      <c r="E90" s="806">
        <v>8.4337866521739127</v>
      </c>
      <c r="F90" s="826">
        <v>61.247385739130429</v>
      </c>
    </row>
    <row r="91" spans="1:6">
      <c r="A91" s="824" t="s">
        <v>98</v>
      </c>
      <c r="B91" s="316" t="s">
        <v>320</v>
      </c>
      <c r="C91" s="828">
        <v>0.27500000000000002</v>
      </c>
      <c r="D91" s="806">
        <v>1.2096846847826088</v>
      </c>
      <c r="E91" s="806">
        <v>0</v>
      </c>
      <c r="F91" s="826">
        <v>1.2096846847826088</v>
      </c>
    </row>
    <row r="92" spans="1:6">
      <c r="A92" s="824" t="s">
        <v>100</v>
      </c>
      <c r="B92" s="316" t="s">
        <v>320</v>
      </c>
      <c r="C92" s="749">
        <v>0.23549999999999999</v>
      </c>
      <c r="D92" s="806">
        <v>16.418868336956521</v>
      </c>
      <c r="E92" s="806">
        <v>1.7094672717391304</v>
      </c>
      <c r="F92" s="826">
        <v>18.128335608695654</v>
      </c>
    </row>
    <row r="93" spans="1:6">
      <c r="A93" s="824" t="s">
        <v>422</v>
      </c>
      <c r="B93" s="316" t="s">
        <v>247</v>
      </c>
      <c r="C93" s="755">
        <v>0.36499999999999999</v>
      </c>
      <c r="D93" s="470">
        <v>0</v>
      </c>
      <c r="E93" s="806">
        <v>17.720607358695652</v>
      </c>
      <c r="F93" s="826">
        <v>17.720607358695652</v>
      </c>
    </row>
    <row r="94" spans="1:6">
      <c r="A94" s="824" t="s">
        <v>392</v>
      </c>
      <c r="B94" s="316" t="s">
        <v>320</v>
      </c>
      <c r="C94" s="755" t="s">
        <v>89</v>
      </c>
      <c r="D94" s="806">
        <v>29.551437782608698</v>
      </c>
      <c r="E94" s="806">
        <v>20.024916749999999</v>
      </c>
      <c r="F94" s="826">
        <v>49.576354532608697</v>
      </c>
    </row>
    <row r="95" spans="1:6">
      <c r="A95" s="824" t="s">
        <v>132</v>
      </c>
      <c r="B95" s="316" t="s">
        <v>135</v>
      </c>
      <c r="C95" s="755">
        <v>0.09</v>
      </c>
      <c r="D95" s="806">
        <v>6.7408255869565208</v>
      </c>
      <c r="E95" s="470">
        <v>0</v>
      </c>
      <c r="F95" s="826">
        <v>6.7408255869565208</v>
      </c>
    </row>
    <row r="96" spans="1:6">
      <c r="A96" s="824" t="s">
        <v>102</v>
      </c>
      <c r="B96" s="316" t="s">
        <v>320</v>
      </c>
      <c r="C96" s="755">
        <v>0.12</v>
      </c>
      <c r="D96" s="806">
        <v>2.813325891304348</v>
      </c>
      <c r="E96" s="806">
        <v>0.13809782608695653</v>
      </c>
      <c r="F96" s="826">
        <v>2.9514237173913043</v>
      </c>
    </row>
    <row r="97" spans="1:6">
      <c r="A97" s="824" t="s">
        <v>134</v>
      </c>
      <c r="B97" s="316" t="s">
        <v>135</v>
      </c>
      <c r="C97" s="749">
        <v>0.05</v>
      </c>
      <c r="D97" s="806">
        <v>3.1025867282608695</v>
      </c>
      <c r="E97" s="470">
        <v>0</v>
      </c>
      <c r="F97" s="826">
        <v>3.1025867282608695</v>
      </c>
    </row>
    <row r="98" spans="1:6">
      <c r="A98" s="824" t="s">
        <v>137</v>
      </c>
      <c r="B98" s="316" t="s">
        <v>135</v>
      </c>
      <c r="C98" s="749">
        <v>9.2600000000000002E-2</v>
      </c>
      <c r="D98" s="806">
        <v>3.1601845434782612</v>
      </c>
      <c r="E98" s="470">
        <v>0</v>
      </c>
      <c r="F98" s="826">
        <v>3.1601845434782612</v>
      </c>
    </row>
    <row r="99" spans="1:6">
      <c r="A99" s="824" t="s">
        <v>138</v>
      </c>
      <c r="B99" s="316" t="s">
        <v>140</v>
      </c>
      <c r="C99" s="755">
        <v>0.45900000000000002</v>
      </c>
      <c r="D99" s="806">
        <v>19.361846391304347</v>
      </c>
      <c r="E99" s="470">
        <v>0</v>
      </c>
      <c r="F99" s="826">
        <v>19.361846391304347</v>
      </c>
    </row>
    <row r="100" spans="1:6">
      <c r="A100" s="824" t="s">
        <v>139</v>
      </c>
      <c r="B100" s="316" t="s">
        <v>140</v>
      </c>
      <c r="C100" s="749">
        <v>0.31850000000000001</v>
      </c>
      <c r="D100" s="470">
        <v>0</v>
      </c>
      <c r="E100" s="806">
        <v>48.315787391304355</v>
      </c>
      <c r="F100" s="826">
        <v>48.315787391304355</v>
      </c>
    </row>
    <row r="101" spans="1:6">
      <c r="A101" s="824" t="s">
        <v>104</v>
      </c>
      <c r="B101" s="316" t="s">
        <v>320</v>
      </c>
      <c r="C101" s="749">
        <v>0.25</v>
      </c>
      <c r="D101" s="806">
        <v>9.4344014782608703</v>
      </c>
      <c r="E101" s="806">
        <v>0.22817389130434781</v>
      </c>
      <c r="F101" s="826">
        <v>9.6625753695652179</v>
      </c>
    </row>
    <row r="102" spans="1:6">
      <c r="A102" s="824" t="s">
        <v>106</v>
      </c>
      <c r="B102" s="316" t="s">
        <v>320</v>
      </c>
      <c r="C102" s="755">
        <v>0.5</v>
      </c>
      <c r="D102" s="806">
        <v>14.042651119565219</v>
      </c>
      <c r="E102" s="806">
        <v>0.14045652173913045</v>
      </c>
      <c r="F102" s="826">
        <v>14.183107641304346</v>
      </c>
    </row>
    <row r="103" spans="1:6">
      <c r="A103" s="824" t="s">
        <v>284</v>
      </c>
      <c r="B103" s="316" t="s">
        <v>285</v>
      </c>
      <c r="C103" s="749">
        <v>0.3</v>
      </c>
      <c r="D103" s="806">
        <v>9.8907057934782614</v>
      </c>
      <c r="E103" s="470">
        <v>0</v>
      </c>
      <c r="F103" s="826">
        <v>9.8907057934782614</v>
      </c>
    </row>
    <row r="104" spans="1:6">
      <c r="A104" s="824" t="s">
        <v>108</v>
      </c>
      <c r="B104" s="316" t="s">
        <v>320</v>
      </c>
      <c r="C104" s="755" t="s">
        <v>89</v>
      </c>
      <c r="D104" s="806">
        <v>18.770825228260868</v>
      </c>
      <c r="E104" s="806">
        <v>168.86146720652175</v>
      </c>
      <c r="F104" s="826">
        <v>187.63229243478258</v>
      </c>
    </row>
    <row r="105" spans="1:6">
      <c r="A105" s="824" t="s">
        <v>142</v>
      </c>
      <c r="B105" s="316" t="s">
        <v>144</v>
      </c>
      <c r="C105" s="755">
        <v>0.1</v>
      </c>
      <c r="D105" s="806">
        <v>8.1121950434782608</v>
      </c>
      <c r="E105" s="470">
        <v>0</v>
      </c>
      <c r="F105" s="826">
        <v>8.1121950434782608</v>
      </c>
    </row>
    <row r="106" spans="1:6">
      <c r="A106" s="824" t="s">
        <v>290</v>
      </c>
      <c r="B106" s="316" t="s">
        <v>320</v>
      </c>
      <c r="C106" s="755" t="s">
        <v>291</v>
      </c>
      <c r="D106" s="806">
        <v>0.47964127173913046</v>
      </c>
      <c r="E106" s="470">
        <v>0</v>
      </c>
      <c r="F106" s="826">
        <v>0.47964127173913046</v>
      </c>
    </row>
    <row r="107" spans="1:6">
      <c r="A107" s="824" t="s">
        <v>145</v>
      </c>
      <c r="B107" s="491" t="s">
        <v>147</v>
      </c>
      <c r="C107" s="755">
        <v>0.6</v>
      </c>
      <c r="D107" s="806">
        <v>34.700000000000003</v>
      </c>
      <c r="E107" s="470">
        <v>0</v>
      </c>
      <c r="F107" s="826">
        <v>34.700000000000003</v>
      </c>
    </row>
    <row r="108" spans="1:6">
      <c r="A108" s="824" t="s">
        <v>146</v>
      </c>
      <c r="B108" s="491" t="s">
        <v>147</v>
      </c>
      <c r="C108" s="755">
        <v>0.25</v>
      </c>
      <c r="D108" s="806">
        <v>47.7</v>
      </c>
      <c r="E108" s="470">
        <v>5.4</v>
      </c>
      <c r="F108" s="826">
        <v>53.2</v>
      </c>
    </row>
    <row r="109" spans="1:6">
      <c r="A109" s="824" t="s">
        <v>117</v>
      </c>
      <c r="B109" s="316" t="s">
        <v>320</v>
      </c>
      <c r="C109" s="755">
        <v>0.215</v>
      </c>
      <c r="D109" s="806">
        <v>23.154193913043475</v>
      </c>
      <c r="E109" s="806">
        <v>0.57640211956521736</v>
      </c>
      <c r="F109" s="826">
        <v>23.730596032608698</v>
      </c>
    </row>
    <row r="110" spans="1:6">
      <c r="A110" s="824" t="s">
        <v>423</v>
      </c>
      <c r="B110" s="316" t="s">
        <v>285</v>
      </c>
      <c r="C110" s="755">
        <v>0.33329999999999999</v>
      </c>
      <c r="D110" s="806">
        <v>9.7254336956521747E-2</v>
      </c>
      <c r="E110" s="806">
        <v>0</v>
      </c>
      <c r="F110" s="826">
        <v>9.7254336956521747E-2</v>
      </c>
    </row>
    <row r="111" spans="1:6">
      <c r="A111" s="824" t="s">
        <v>119</v>
      </c>
      <c r="B111" s="316" t="s">
        <v>320</v>
      </c>
      <c r="C111" s="755">
        <v>0.25</v>
      </c>
      <c r="D111" s="806">
        <v>6.0999234565217391</v>
      </c>
      <c r="E111" s="470">
        <v>0</v>
      </c>
      <c r="F111" s="826">
        <v>6.0999234565217391</v>
      </c>
    </row>
    <row r="112" spans="1:6">
      <c r="A112" s="824" t="s">
        <v>121</v>
      </c>
      <c r="B112" s="316" t="s">
        <v>320</v>
      </c>
      <c r="C112" s="755">
        <v>0.25</v>
      </c>
      <c r="D112" s="806">
        <v>29.781812967391307</v>
      </c>
      <c r="E112" s="806">
        <v>1.4963803152173913</v>
      </c>
      <c r="F112" s="826">
        <v>31.278193282608694</v>
      </c>
    </row>
    <row r="113" spans="1:6">
      <c r="A113" s="824" t="s">
        <v>269</v>
      </c>
      <c r="B113" s="316" t="s">
        <v>135</v>
      </c>
      <c r="C113" s="749">
        <v>0.15</v>
      </c>
      <c r="D113" s="806">
        <v>3.7676410217391303</v>
      </c>
      <c r="E113" s="470">
        <v>0</v>
      </c>
      <c r="F113" s="826">
        <v>3.7676410217391303</v>
      </c>
    </row>
    <row r="114" spans="1:6">
      <c r="A114" s="824" t="s">
        <v>123</v>
      </c>
      <c r="B114" s="316" t="s">
        <v>320</v>
      </c>
      <c r="C114" s="749">
        <v>1</v>
      </c>
      <c r="D114" s="806">
        <v>2.1804998369565216</v>
      </c>
      <c r="E114" s="806">
        <v>0.26867389130434782</v>
      </c>
      <c r="F114" s="826">
        <v>2.4491737282608694</v>
      </c>
    </row>
    <row r="115" spans="1:6">
      <c r="A115" s="1730" t="s">
        <v>424</v>
      </c>
      <c r="B115" s="2219"/>
      <c r="C115" s="2219"/>
      <c r="D115" s="2220">
        <v>580.20000000000005</v>
      </c>
      <c r="E115" s="2220">
        <v>273.3</v>
      </c>
      <c r="F115" s="2221">
        <v>853</v>
      </c>
    </row>
  </sheetData>
  <mergeCells count="2">
    <mergeCell ref="C5:E5"/>
    <mergeCell ref="A42:H42"/>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2:J112"/>
  <sheetViews>
    <sheetView workbookViewId="0">
      <selection activeCell="L74" sqref="L74"/>
    </sheetView>
  </sheetViews>
  <sheetFormatPr defaultRowHeight="12.75"/>
  <cols>
    <col min="3" max="3" width="27.28515625" customWidth="1"/>
    <col min="4" max="4" width="13.28515625" customWidth="1"/>
    <col min="5" max="5" width="11.7109375" customWidth="1"/>
    <col min="6" max="6" width="12.5703125" customWidth="1"/>
    <col min="8" max="8" width="21.5703125" customWidth="1"/>
    <col min="15" max="15" width="16" customWidth="1"/>
    <col min="19" max="19" width="13.7109375" customWidth="1"/>
  </cols>
  <sheetData>
    <row r="2" spans="3:7">
      <c r="C2" t="s">
        <v>427</v>
      </c>
    </row>
    <row r="4" spans="3:7" ht="13.5" thickBot="1"/>
    <row r="5" spans="3:7" ht="13.15" customHeight="1">
      <c r="C5" s="766" t="s">
        <v>428</v>
      </c>
      <c r="D5" s="767" t="s">
        <v>429</v>
      </c>
      <c r="E5" s="767" t="s">
        <v>380</v>
      </c>
      <c r="F5" s="767"/>
      <c r="G5" s="768"/>
    </row>
    <row r="6" spans="3:7">
      <c r="C6" s="756" t="s">
        <v>83</v>
      </c>
      <c r="D6" s="741"/>
      <c r="E6" s="742" t="s">
        <v>381</v>
      </c>
      <c r="F6" s="742" t="s">
        <v>11</v>
      </c>
      <c r="G6" s="757" t="s">
        <v>12</v>
      </c>
    </row>
    <row r="7" spans="3:7">
      <c r="C7" s="788" t="s">
        <v>15</v>
      </c>
      <c r="D7" s="577">
        <v>0.85</v>
      </c>
      <c r="E7" s="787">
        <v>5.1435744347826082</v>
      </c>
      <c r="F7" s="787">
        <v>9.2116823043478266</v>
      </c>
      <c r="G7" s="789">
        <v>14.355256739130436</v>
      </c>
    </row>
    <row r="8" spans="3:7">
      <c r="C8" s="790" t="s">
        <v>23</v>
      </c>
      <c r="D8" s="581" t="s">
        <v>217</v>
      </c>
      <c r="E8" s="787">
        <v>12.562599391304348</v>
      </c>
      <c r="F8" s="787">
        <v>4.4395846195652169</v>
      </c>
      <c r="G8" s="789">
        <v>17.002184010869563</v>
      </c>
    </row>
    <row r="9" spans="3:7">
      <c r="C9" s="790" t="s">
        <v>27</v>
      </c>
      <c r="D9" s="577">
        <v>0.58699999999999997</v>
      </c>
      <c r="E9" s="787">
        <v>17.851096076086957</v>
      </c>
      <c r="F9" s="787">
        <v>2.7284171195652176</v>
      </c>
      <c r="G9" s="789">
        <v>20.579513195652176</v>
      </c>
    </row>
    <row r="10" spans="3:7">
      <c r="C10" s="791" t="s">
        <v>29</v>
      </c>
      <c r="D10" s="583" t="s">
        <v>221</v>
      </c>
      <c r="E10" s="787">
        <v>44.007605750000003</v>
      </c>
      <c r="F10" s="787">
        <v>0</v>
      </c>
      <c r="G10" s="789">
        <v>44.007605750000003</v>
      </c>
    </row>
    <row r="11" spans="3:7">
      <c r="C11" s="790" t="s">
        <v>31</v>
      </c>
      <c r="D11" s="581">
        <v>0.36</v>
      </c>
      <c r="E11" s="787">
        <v>13.144166978260872</v>
      </c>
      <c r="F11" s="787">
        <v>7.7331069021739127</v>
      </c>
      <c r="G11" s="789">
        <v>20.877273880434785</v>
      </c>
    </row>
    <row r="12" spans="3:7">
      <c r="C12" s="790" t="s">
        <v>33</v>
      </c>
      <c r="D12" s="581">
        <v>0.51</v>
      </c>
      <c r="E12" s="787">
        <v>45.892602554347825</v>
      </c>
      <c r="F12" s="787">
        <v>52.214341391304345</v>
      </c>
      <c r="G12" s="789">
        <v>98.106943945652176</v>
      </c>
    </row>
    <row r="13" spans="3:7">
      <c r="C13" s="791" t="s">
        <v>37</v>
      </c>
      <c r="D13" s="583">
        <v>0.13039999999999999</v>
      </c>
      <c r="E13" s="787">
        <v>7.4858044891304356</v>
      </c>
      <c r="F13" s="787">
        <v>2.8776306304347825</v>
      </c>
      <c r="G13" s="789">
        <v>10.363435119565217</v>
      </c>
    </row>
    <row r="14" spans="3:7">
      <c r="C14" s="790" t="s">
        <v>226</v>
      </c>
      <c r="D14" s="581" t="s">
        <v>227</v>
      </c>
      <c r="E14" s="787">
        <v>0.11590941304347825</v>
      </c>
      <c r="F14" s="787">
        <v>0.78527102173913044</v>
      </c>
      <c r="G14" s="789">
        <v>0.90118043478260867</v>
      </c>
    </row>
    <row r="15" spans="3:7">
      <c r="C15" s="790" t="s">
        <v>46</v>
      </c>
      <c r="D15" s="577">
        <v>0.55300000000000005</v>
      </c>
      <c r="E15" s="787">
        <v>8.5020204565217394</v>
      </c>
      <c r="F15" s="787">
        <v>8.4180337500000011</v>
      </c>
      <c r="G15" s="789">
        <v>16.920054206521741</v>
      </c>
    </row>
    <row r="16" spans="3:7">
      <c r="C16" s="790" t="s">
        <v>47</v>
      </c>
      <c r="D16" s="581">
        <v>0.39550000000000002</v>
      </c>
      <c r="E16" s="787">
        <v>9.7562861739130433</v>
      </c>
      <c r="F16" s="787">
        <v>41.270102728260873</v>
      </c>
      <c r="G16" s="789">
        <v>51.02638890217392</v>
      </c>
    </row>
    <row r="17" spans="3:7">
      <c r="C17" s="790" t="s">
        <v>49</v>
      </c>
      <c r="D17" s="577">
        <v>0.43969999999999998</v>
      </c>
      <c r="E17" s="787">
        <v>8.2057929999999999</v>
      </c>
      <c r="F17" s="787">
        <v>12.411175173913042</v>
      </c>
      <c r="G17" s="789">
        <v>20.616968173913044</v>
      </c>
    </row>
    <row r="18" spans="3:7">
      <c r="C18" s="790" t="s">
        <v>50</v>
      </c>
      <c r="D18" s="577">
        <v>0.64</v>
      </c>
      <c r="E18" s="787">
        <v>6.1612105869565212</v>
      </c>
      <c r="F18" s="787">
        <v>3.2562561413043478</v>
      </c>
      <c r="G18" s="789">
        <v>9.4174667282608695</v>
      </c>
    </row>
    <row r="19" spans="3:7">
      <c r="C19" s="790" t="s">
        <v>52</v>
      </c>
      <c r="D19" s="581" t="s">
        <v>228</v>
      </c>
      <c r="E19" s="787">
        <v>11.684198271739131</v>
      </c>
      <c r="F19" s="787">
        <v>1.0247471739130436</v>
      </c>
      <c r="G19" s="789">
        <v>12.708945445652175</v>
      </c>
    </row>
    <row r="20" spans="3:7">
      <c r="C20" s="790" t="s">
        <v>53</v>
      </c>
      <c r="D20" s="583" t="s">
        <v>229</v>
      </c>
      <c r="E20" s="787">
        <v>52.349149826086958</v>
      </c>
      <c r="F20" s="787">
        <v>14.29842895652174</v>
      </c>
      <c r="G20" s="789">
        <v>66.64757878260869</v>
      </c>
    </row>
    <row r="21" spans="3:7">
      <c r="C21" s="790" t="s">
        <v>231</v>
      </c>
      <c r="D21" s="581" t="s">
        <v>230</v>
      </c>
      <c r="E21" s="787">
        <v>10.940798760869567</v>
      </c>
      <c r="F21" s="787">
        <v>29.675141445652176</v>
      </c>
      <c r="G21" s="789">
        <v>40.615940206521742</v>
      </c>
    </row>
    <row r="22" spans="3:7">
      <c r="C22" s="790" t="s">
        <v>57</v>
      </c>
      <c r="D22" s="581">
        <v>0.33279999999999998</v>
      </c>
      <c r="E22" s="787">
        <v>31.417201717391301</v>
      </c>
      <c r="F22" s="787">
        <v>0</v>
      </c>
      <c r="G22" s="789">
        <v>31.417201717391301</v>
      </c>
    </row>
    <row r="23" spans="3:7">
      <c r="C23" s="790" t="s">
        <v>58</v>
      </c>
      <c r="D23" s="581">
        <v>0.3679</v>
      </c>
      <c r="E23" s="787">
        <v>9.2314477934782602</v>
      </c>
      <c r="F23" s="787">
        <v>40.548763652173918</v>
      </c>
      <c r="G23" s="789">
        <v>49.780211445652178</v>
      </c>
    </row>
    <row r="24" spans="3:7">
      <c r="C24" s="790" t="s">
        <v>59</v>
      </c>
      <c r="D24" s="581" t="s">
        <v>232</v>
      </c>
      <c r="E24" s="787">
        <v>20.460332858695654</v>
      </c>
      <c r="F24" s="787">
        <v>13.013201076086956</v>
      </c>
      <c r="G24" s="789">
        <v>33.473533934782608</v>
      </c>
    </row>
    <row r="25" spans="3:7">
      <c r="C25" s="790" t="s">
        <v>64</v>
      </c>
      <c r="D25" s="577">
        <v>0.41499999999999998</v>
      </c>
      <c r="E25" s="787">
        <v>7.0959149673913036</v>
      </c>
      <c r="F25" s="787">
        <v>0</v>
      </c>
      <c r="G25" s="789">
        <v>7.0959149673913036</v>
      </c>
    </row>
    <row r="26" spans="3:7">
      <c r="C26" s="790" t="s">
        <v>66</v>
      </c>
      <c r="D26" s="577">
        <v>0.30580000000000002</v>
      </c>
      <c r="E26" s="787">
        <v>9.5010238260869571</v>
      </c>
      <c r="F26" s="787">
        <v>197.83055039130434</v>
      </c>
      <c r="G26" s="789">
        <v>207.33157421739131</v>
      </c>
    </row>
    <row r="27" spans="3:7">
      <c r="C27" s="790" t="s">
        <v>67</v>
      </c>
      <c r="D27" s="577">
        <v>0.30580000000000002</v>
      </c>
      <c r="E27" s="787">
        <v>33.714706858695656</v>
      </c>
      <c r="F27" s="787">
        <v>0</v>
      </c>
      <c r="G27" s="789">
        <v>33.714706858695656</v>
      </c>
    </row>
    <row r="28" spans="3:7">
      <c r="C28" s="790" t="s">
        <v>69</v>
      </c>
      <c r="D28" s="577">
        <v>0.58840000000000003</v>
      </c>
      <c r="E28" s="787">
        <v>20.285228271739129</v>
      </c>
      <c r="F28" s="787">
        <v>27.271309391304346</v>
      </c>
      <c r="G28" s="789">
        <v>47.556537663043471</v>
      </c>
    </row>
    <row r="29" spans="3:7">
      <c r="C29" s="790" t="s">
        <v>73</v>
      </c>
      <c r="D29" s="577">
        <v>0.53774999999999995</v>
      </c>
      <c r="E29" s="787">
        <v>2.096693663043478</v>
      </c>
      <c r="F29" s="787">
        <v>22.311469228260872</v>
      </c>
      <c r="G29" s="789">
        <v>24.40816289130435</v>
      </c>
    </row>
    <row r="30" spans="3:7">
      <c r="C30" s="790" t="s">
        <v>274</v>
      </c>
      <c r="D30" s="577">
        <v>0.18</v>
      </c>
      <c r="E30" s="787">
        <v>1.2435353695652172</v>
      </c>
      <c r="F30" s="787">
        <v>0.59003009782608695</v>
      </c>
      <c r="G30" s="789">
        <v>1.833565467391304</v>
      </c>
    </row>
    <row r="31" spans="3:7">
      <c r="C31" s="790" t="s">
        <v>74</v>
      </c>
      <c r="D31" s="581">
        <v>0.41499999999999998</v>
      </c>
      <c r="E31" s="787">
        <v>10.933217815217391</v>
      </c>
      <c r="F31" s="787">
        <v>8.8797358695652168E-2</v>
      </c>
      <c r="G31" s="789">
        <v>11.022015173913044</v>
      </c>
    </row>
    <row r="32" spans="3:7">
      <c r="C32" s="790" t="s">
        <v>75</v>
      </c>
      <c r="D32" s="581">
        <v>0.53200000000000003</v>
      </c>
      <c r="E32" s="787">
        <v>29.856036358695654</v>
      </c>
      <c r="F32" s="787">
        <v>45.332078413043476</v>
      </c>
      <c r="G32" s="789">
        <v>75.188114771739123</v>
      </c>
    </row>
    <row r="33" spans="3:10">
      <c r="C33" s="790" t="s">
        <v>76</v>
      </c>
      <c r="D33" s="581">
        <v>0.34570000000000001</v>
      </c>
      <c r="E33" s="787">
        <v>27.675964521739132</v>
      </c>
      <c r="F33" s="787">
        <v>51.970199141304349</v>
      </c>
      <c r="G33" s="789">
        <v>79.646163663043481</v>
      </c>
      <c r="H33" s="634"/>
    </row>
    <row r="34" spans="3:10" ht="13.5" thickBot="1">
      <c r="C34" s="930" t="s">
        <v>430</v>
      </c>
      <c r="D34" s="931"/>
      <c r="E34" s="932">
        <v>457</v>
      </c>
      <c r="F34" s="932">
        <v>589</v>
      </c>
      <c r="G34" s="933">
        <v>1047</v>
      </c>
      <c r="H34" s="634"/>
    </row>
    <row r="35" spans="3:10">
      <c r="C35" s="634"/>
      <c r="D35" s="634"/>
      <c r="E35" s="634"/>
      <c r="F35" s="634"/>
      <c r="G35" s="634"/>
      <c r="H35" s="634"/>
    </row>
    <row r="36" spans="3:10">
      <c r="C36" s="553" t="s">
        <v>235</v>
      </c>
      <c r="D36" s="554"/>
      <c r="E36" s="555"/>
      <c r="F36" s="555"/>
      <c r="G36" s="555"/>
      <c r="H36" s="555"/>
    </row>
    <row r="37" spans="3:10" ht="13.15" customHeight="1">
      <c r="C37" s="1969" t="s">
        <v>431</v>
      </c>
      <c r="D37" s="1969"/>
      <c r="E37" s="1969"/>
      <c r="F37" s="1969"/>
      <c r="G37" s="1969"/>
      <c r="H37" s="1969"/>
      <c r="I37" s="1969"/>
      <c r="J37" s="1969"/>
    </row>
    <row r="38" spans="3:10">
      <c r="C38" s="553" t="s">
        <v>432</v>
      </c>
      <c r="D38" s="553"/>
      <c r="E38" s="553"/>
      <c r="F38" s="557"/>
      <c r="G38" s="558"/>
      <c r="H38" s="558"/>
    </row>
    <row r="39" spans="3:10">
      <c r="C39" s="560" t="s">
        <v>433</v>
      </c>
      <c r="D39" s="560"/>
      <c r="E39" s="560"/>
      <c r="F39" s="561"/>
      <c r="G39" s="555"/>
    </row>
    <row r="40" spans="3:10">
      <c r="C40" s="560" t="s">
        <v>434</v>
      </c>
      <c r="D40" s="560"/>
      <c r="E40" s="560"/>
      <c r="F40" s="561"/>
    </row>
    <row r="41" spans="3:10">
      <c r="C41" s="560" t="s">
        <v>435</v>
      </c>
      <c r="D41" s="554"/>
      <c r="E41" s="555"/>
      <c r="F41" s="555"/>
    </row>
    <row r="42" spans="3:10">
      <c r="C42" s="560" t="s">
        <v>436</v>
      </c>
      <c r="D42" s="554"/>
      <c r="E42" s="555"/>
      <c r="F42" s="555"/>
    </row>
    <row r="43" spans="3:10">
      <c r="C43" s="563"/>
      <c r="D43" s="634"/>
      <c r="E43" s="634"/>
      <c r="F43" s="634"/>
    </row>
    <row r="44" spans="3:10" ht="13.5" thickBot="1">
      <c r="C44" s="563"/>
      <c r="D44" s="634"/>
      <c r="E44" s="634"/>
      <c r="F44" s="634"/>
      <c r="H44" s="634"/>
      <c r="I44" s="634"/>
      <c r="J44" s="634"/>
    </row>
    <row r="45" spans="3:10">
      <c r="C45" s="792" t="s">
        <v>383</v>
      </c>
      <c r="D45" s="793" t="s">
        <v>429</v>
      </c>
      <c r="E45" s="794" t="s">
        <v>380</v>
      </c>
      <c r="F45" s="795"/>
      <c r="G45" s="796"/>
      <c r="H45" s="634"/>
      <c r="I45" s="634"/>
      <c r="J45" s="634"/>
    </row>
    <row r="46" spans="3:10">
      <c r="C46" s="756" t="s">
        <v>83</v>
      </c>
      <c r="D46" s="741"/>
      <c r="E46" s="742" t="s">
        <v>381</v>
      </c>
      <c r="F46" s="743" t="s">
        <v>11</v>
      </c>
      <c r="G46" s="757" t="s">
        <v>12</v>
      </c>
      <c r="H46" s="634"/>
      <c r="I46" s="634"/>
      <c r="J46" s="634"/>
    </row>
    <row r="47" spans="3:10">
      <c r="C47" s="783" t="s">
        <v>334</v>
      </c>
      <c r="D47" s="774">
        <v>0.28849999999999998</v>
      </c>
      <c r="E47" s="787">
        <v>2.2910641304347825</v>
      </c>
      <c r="F47" s="787">
        <v>0</v>
      </c>
      <c r="G47" s="789">
        <v>2.2910641304347825</v>
      </c>
      <c r="H47" s="634"/>
      <c r="I47" s="637"/>
      <c r="J47" s="634"/>
    </row>
    <row r="48" spans="3:10">
      <c r="C48" s="708" t="s">
        <v>272</v>
      </c>
      <c r="D48" s="777">
        <v>7.5999999999999998E-2</v>
      </c>
      <c r="E48" s="787">
        <v>11.787391630434783</v>
      </c>
      <c r="F48" s="787">
        <v>1.732785</v>
      </c>
      <c r="G48" s="789">
        <v>13.520176630434783</v>
      </c>
      <c r="H48" s="634"/>
      <c r="I48" s="637"/>
      <c r="J48" s="634"/>
    </row>
    <row r="49" spans="3:8">
      <c r="C49" s="783" t="s">
        <v>14</v>
      </c>
      <c r="D49" s="777">
        <v>0.1178</v>
      </c>
      <c r="E49" s="787">
        <v>0.16107869565217392</v>
      </c>
      <c r="F49" s="787">
        <v>0</v>
      </c>
      <c r="G49" s="789">
        <v>0.16107869565217392</v>
      </c>
      <c r="H49" s="634"/>
    </row>
    <row r="50" spans="3:8">
      <c r="C50" s="783" t="s">
        <v>24</v>
      </c>
      <c r="D50" s="774">
        <v>0.25341999999999998</v>
      </c>
      <c r="E50" s="787">
        <v>3.6265268478260868</v>
      </c>
      <c r="F50" s="787">
        <v>68.061035510869573</v>
      </c>
      <c r="G50" s="789">
        <v>71.687562358695658</v>
      </c>
      <c r="H50" s="634"/>
    </row>
    <row r="51" spans="3:8">
      <c r="C51" s="783" t="s">
        <v>337</v>
      </c>
      <c r="D51" s="777">
        <v>0.1482</v>
      </c>
      <c r="E51" s="787">
        <v>0.47434804347826087</v>
      </c>
      <c r="F51" s="787">
        <v>0</v>
      </c>
      <c r="G51" s="789">
        <v>0.47434804347826087</v>
      </c>
      <c r="H51" s="634"/>
    </row>
    <row r="52" spans="3:8">
      <c r="C52" s="783" t="s">
        <v>26</v>
      </c>
      <c r="D52" s="777">
        <v>0.36165000000000003</v>
      </c>
      <c r="E52" s="787">
        <v>14.394890380434783</v>
      </c>
      <c r="F52" s="787">
        <v>19.408419076086954</v>
      </c>
      <c r="G52" s="789">
        <v>33.803309456521738</v>
      </c>
      <c r="H52" s="634"/>
    </row>
    <row r="53" spans="3:8">
      <c r="C53" s="783" t="s">
        <v>22</v>
      </c>
      <c r="D53" s="777">
        <v>0.5</v>
      </c>
      <c r="E53" s="787">
        <v>1.1281349565217391</v>
      </c>
      <c r="F53" s="787">
        <v>4.8133284239130436</v>
      </c>
      <c r="G53" s="789">
        <v>5.9414633804347829</v>
      </c>
      <c r="H53" s="634"/>
    </row>
    <row r="54" spans="3:8">
      <c r="C54" s="783" t="s">
        <v>16</v>
      </c>
      <c r="D54" s="777">
        <v>0.35</v>
      </c>
      <c r="E54" s="787">
        <v>16.409652826086955</v>
      </c>
      <c r="F54" s="787">
        <v>0</v>
      </c>
      <c r="G54" s="789">
        <v>16.409652826086955</v>
      </c>
      <c r="H54" s="634"/>
    </row>
    <row r="55" spans="3:8">
      <c r="C55" s="783" t="s">
        <v>20</v>
      </c>
      <c r="D55" s="777">
        <v>0.41472999999999999</v>
      </c>
      <c r="E55" s="797">
        <v>23.650277760869564</v>
      </c>
      <c r="F55" s="798">
        <v>4.6188725978260869</v>
      </c>
      <c r="G55" s="799">
        <v>28.269150358695651</v>
      </c>
      <c r="H55" s="634"/>
    </row>
    <row r="56" spans="3:8">
      <c r="C56" s="934" t="s">
        <v>387</v>
      </c>
      <c r="D56" s="2206"/>
      <c r="E56" s="2222">
        <v>73.945585380434778</v>
      </c>
      <c r="F56" s="2222">
        <v>98.63444060869567</v>
      </c>
      <c r="G56" s="1731">
        <v>172.58002598913043</v>
      </c>
      <c r="H56" s="634"/>
    </row>
    <row r="57" spans="3:8">
      <c r="C57" s="934" t="s">
        <v>397</v>
      </c>
      <c r="D57" s="2206"/>
      <c r="E57" s="2222">
        <v>15.725</v>
      </c>
      <c r="F57" s="2222"/>
      <c r="G57" s="1731">
        <v>15.725</v>
      </c>
      <c r="H57" s="634"/>
    </row>
    <row r="58" spans="3:8">
      <c r="C58" s="935" t="s">
        <v>32</v>
      </c>
      <c r="D58" s="2223"/>
      <c r="E58" s="2224">
        <v>546.98470556521738</v>
      </c>
      <c r="F58" s="2225">
        <v>687.93475871739122</v>
      </c>
      <c r="G58" s="1732">
        <v>1234.9194642826087</v>
      </c>
      <c r="H58" s="634"/>
    </row>
    <row r="59" spans="3:8" ht="13.5" thickBot="1">
      <c r="C59" s="936" t="s">
        <v>398</v>
      </c>
      <c r="D59" s="937"/>
      <c r="E59" s="800"/>
      <c r="F59" s="801"/>
      <c r="G59" s="802"/>
      <c r="H59" s="634"/>
    </row>
    <row r="63" spans="3:8" ht="13.5" thickBot="1"/>
    <row r="64" spans="3:8" ht="15">
      <c r="C64" s="766" t="s">
        <v>437</v>
      </c>
      <c r="D64" s="811"/>
      <c r="E64" s="811"/>
      <c r="F64" s="812" t="s">
        <v>82</v>
      </c>
      <c r="G64" s="813"/>
      <c r="H64" s="814"/>
    </row>
    <row r="65" spans="3:8" ht="14.25">
      <c r="C65" s="815" t="s">
        <v>83</v>
      </c>
      <c r="D65" s="745" t="s">
        <v>87</v>
      </c>
      <c r="E65" s="746" t="s">
        <v>85</v>
      </c>
      <c r="F65" s="747" t="s">
        <v>86</v>
      </c>
      <c r="G65" s="747" t="s">
        <v>11</v>
      </c>
      <c r="H65" s="816" t="s">
        <v>12</v>
      </c>
    </row>
    <row r="66" spans="3:8">
      <c r="C66" s="817" t="s">
        <v>166</v>
      </c>
      <c r="D66" s="316" t="s">
        <v>91</v>
      </c>
      <c r="E66" s="623">
        <v>7.2700000000000001E-2</v>
      </c>
      <c r="F66" s="803">
        <v>41.761366434782609</v>
      </c>
      <c r="G66" s="804">
        <v>0</v>
      </c>
      <c r="H66" s="818">
        <v>41.761366434782609</v>
      </c>
    </row>
    <row r="67" spans="3:8">
      <c r="C67" s="817" t="s">
        <v>167</v>
      </c>
      <c r="D67" s="316" t="s">
        <v>94</v>
      </c>
      <c r="E67" s="623">
        <v>0.2021</v>
      </c>
      <c r="F67" s="803">
        <v>41.946855554347827</v>
      </c>
      <c r="G67" s="804">
        <v>0</v>
      </c>
      <c r="H67" s="818">
        <v>41.946855554347827</v>
      </c>
    </row>
    <row r="68" spans="3:8">
      <c r="C68" s="817" t="s">
        <v>400</v>
      </c>
      <c r="D68" s="316" t="s">
        <v>130</v>
      </c>
      <c r="E68" s="623">
        <v>0.17</v>
      </c>
      <c r="F68" s="803">
        <v>1.9484998478260871</v>
      </c>
      <c r="G68" s="804">
        <v>0</v>
      </c>
      <c r="H68" s="818">
        <v>1.9484998478260871</v>
      </c>
    </row>
    <row r="69" spans="3:8">
      <c r="C69" s="819" t="s">
        <v>96</v>
      </c>
      <c r="D69" s="751" t="s">
        <v>97</v>
      </c>
      <c r="E69" s="752">
        <v>0.1333</v>
      </c>
      <c r="F69" s="805">
        <v>30.492671619565222</v>
      </c>
      <c r="G69" s="805">
        <v>0</v>
      </c>
      <c r="H69" s="820">
        <v>30.492671619565222</v>
      </c>
    </row>
    <row r="70" spans="3:8">
      <c r="C70" s="708" t="s">
        <v>99</v>
      </c>
      <c r="D70" s="753" t="s">
        <v>97</v>
      </c>
      <c r="E70" s="704">
        <v>0.1333</v>
      </c>
      <c r="F70" s="705">
        <v>5.6183474021739128</v>
      </c>
      <c r="G70" s="705">
        <v>0</v>
      </c>
      <c r="H70" s="709">
        <v>5.6183474021739128</v>
      </c>
    </row>
    <row r="71" spans="3:8">
      <c r="C71" s="708" t="s">
        <v>101</v>
      </c>
      <c r="D71" s="753" t="s">
        <v>97</v>
      </c>
      <c r="E71" s="704">
        <v>0.1333</v>
      </c>
      <c r="F71" s="705">
        <v>5.774412608695652</v>
      </c>
      <c r="G71" s="705">
        <v>0</v>
      </c>
      <c r="H71" s="709">
        <v>5.774412608695652</v>
      </c>
    </row>
    <row r="72" spans="3:8">
      <c r="C72" s="708" t="s">
        <v>262</v>
      </c>
      <c r="D72" s="753" t="s">
        <v>97</v>
      </c>
      <c r="E72" s="704">
        <v>0.1333</v>
      </c>
      <c r="F72" s="705">
        <v>2.1743476630434784</v>
      </c>
      <c r="G72" s="705">
        <v>0</v>
      </c>
      <c r="H72" s="709">
        <v>2.1743476630434784</v>
      </c>
    </row>
    <row r="73" spans="3:8">
      <c r="C73" s="708" t="s">
        <v>263</v>
      </c>
      <c r="D73" s="753" t="s">
        <v>97</v>
      </c>
      <c r="E73" s="704">
        <v>0.1333</v>
      </c>
      <c r="F73" s="705">
        <v>5.7865539239130444</v>
      </c>
      <c r="G73" s="705">
        <v>0</v>
      </c>
      <c r="H73" s="709">
        <v>5.7865539239130444</v>
      </c>
    </row>
    <row r="74" spans="3:8">
      <c r="C74" s="708" t="s">
        <v>157</v>
      </c>
      <c r="D74" s="753" t="s">
        <v>97</v>
      </c>
      <c r="E74" s="704">
        <v>0.1333</v>
      </c>
      <c r="F74" s="705">
        <v>1.1509238152173913</v>
      </c>
      <c r="G74" s="705">
        <v>0</v>
      </c>
      <c r="H74" s="709">
        <v>1.1509238152173913</v>
      </c>
    </row>
    <row r="75" spans="3:8">
      <c r="C75" s="708" t="s">
        <v>103</v>
      </c>
      <c r="D75" s="753" t="s">
        <v>97</v>
      </c>
      <c r="E75" s="704">
        <v>0.1333</v>
      </c>
      <c r="F75" s="705">
        <v>6.5599668913043487</v>
      </c>
      <c r="G75" s="705">
        <v>0</v>
      </c>
      <c r="H75" s="709">
        <v>6.5599668913043487</v>
      </c>
    </row>
    <row r="76" spans="3:8">
      <c r="C76" s="708" t="s">
        <v>105</v>
      </c>
      <c r="D76" s="753" t="s">
        <v>97</v>
      </c>
      <c r="E76" s="704">
        <v>0.1333</v>
      </c>
      <c r="F76" s="705">
        <v>3.4281193152173914</v>
      </c>
      <c r="G76" s="705">
        <v>0</v>
      </c>
      <c r="H76" s="709">
        <v>3.4281193152173914</v>
      </c>
    </row>
    <row r="77" spans="3:8">
      <c r="C77" s="938" t="s">
        <v>107</v>
      </c>
      <c r="D77" s="2105" t="s">
        <v>97</v>
      </c>
      <c r="E77" s="2106">
        <v>0.23330000000000001</v>
      </c>
      <c r="F77" s="2107">
        <v>121.4</v>
      </c>
      <c r="G77" s="2107">
        <v>0</v>
      </c>
      <c r="H77" s="1733">
        <v>121.4</v>
      </c>
    </row>
    <row r="78" spans="3:8">
      <c r="C78" s="708" t="s">
        <v>109</v>
      </c>
      <c r="D78" s="753" t="s">
        <v>97</v>
      </c>
      <c r="E78" s="704">
        <v>0.23330000000000001</v>
      </c>
      <c r="F78" s="705">
        <v>37.325366771739134</v>
      </c>
      <c r="G78" s="705">
        <v>0</v>
      </c>
      <c r="H78" s="2226">
        <v>37.325366771739134</v>
      </c>
    </row>
    <row r="79" spans="3:8">
      <c r="C79" s="708" t="s">
        <v>111</v>
      </c>
      <c r="D79" s="753" t="s">
        <v>97</v>
      </c>
      <c r="E79" s="704">
        <v>0.23330000000000001</v>
      </c>
      <c r="F79" s="705">
        <v>38.052844978260872</v>
      </c>
      <c r="G79" s="705">
        <v>0</v>
      </c>
      <c r="H79" s="709">
        <v>38.052844978260872</v>
      </c>
    </row>
    <row r="80" spans="3:8">
      <c r="C80" s="708" t="s">
        <v>113</v>
      </c>
      <c r="D80" s="753" t="s">
        <v>97</v>
      </c>
      <c r="E80" s="704">
        <v>0.23330000000000001</v>
      </c>
      <c r="F80" s="705">
        <v>13.891205489130437</v>
      </c>
      <c r="G80" s="705">
        <v>0</v>
      </c>
      <c r="H80" s="709">
        <v>13.891205489130437</v>
      </c>
    </row>
    <row r="81" spans="3:8">
      <c r="C81" s="708" t="s">
        <v>116</v>
      </c>
      <c r="D81" s="753" t="s">
        <v>97</v>
      </c>
      <c r="E81" s="704">
        <v>0.23330000000000001</v>
      </c>
      <c r="F81" s="705">
        <v>18.909922489130434</v>
      </c>
      <c r="G81" s="705">
        <v>0</v>
      </c>
      <c r="H81" s="709">
        <v>18.909922489130434</v>
      </c>
    </row>
    <row r="82" spans="3:8">
      <c r="C82" s="708" t="s">
        <v>118</v>
      </c>
      <c r="D82" s="753" t="s">
        <v>97</v>
      </c>
      <c r="E82" s="704">
        <v>0.23330000000000001</v>
      </c>
      <c r="F82" s="705">
        <v>13.265477271739131</v>
      </c>
      <c r="G82" s="705">
        <v>0</v>
      </c>
      <c r="H82" s="709">
        <v>13.265477271739131</v>
      </c>
    </row>
    <row r="83" spans="3:8">
      <c r="C83" s="817" t="s">
        <v>120</v>
      </c>
      <c r="D83" s="316" t="s">
        <v>97</v>
      </c>
      <c r="E83" s="749">
        <v>0.1333</v>
      </c>
      <c r="F83" s="806">
        <v>14.3</v>
      </c>
      <c r="G83" s="760">
        <v>0</v>
      </c>
      <c r="H83" s="821">
        <v>14.3</v>
      </c>
    </row>
    <row r="84" spans="3:8">
      <c r="C84" s="817" t="s">
        <v>391</v>
      </c>
      <c r="D84" s="809" t="s">
        <v>320</v>
      </c>
      <c r="E84" s="807" t="s">
        <v>89</v>
      </c>
      <c r="F84" s="705">
        <v>56.355437728260867</v>
      </c>
      <c r="G84" s="705">
        <v>9.0674619239130436</v>
      </c>
      <c r="H84" s="709">
        <v>65.422899652173911</v>
      </c>
    </row>
    <row r="85" spans="3:8">
      <c r="C85" s="817" t="s">
        <v>100</v>
      </c>
      <c r="D85" s="809" t="s">
        <v>320</v>
      </c>
      <c r="E85" s="749">
        <v>0.23549999999999999</v>
      </c>
      <c r="F85" s="705">
        <v>11.827162163043479</v>
      </c>
      <c r="G85" s="705">
        <v>1.5916411847826089</v>
      </c>
      <c r="H85" s="709">
        <v>13.418803347826087</v>
      </c>
    </row>
    <row r="86" spans="3:8">
      <c r="C86" s="817" t="s">
        <v>422</v>
      </c>
      <c r="D86" t="s">
        <v>247</v>
      </c>
      <c r="E86" s="749">
        <v>0.36499999999999999</v>
      </c>
      <c r="F86" s="705">
        <v>0</v>
      </c>
      <c r="G86" s="705">
        <v>17.960574739130433</v>
      </c>
      <c r="H86" s="822">
        <v>17.960574739130433</v>
      </c>
    </row>
    <row r="87" spans="3:8">
      <c r="C87" s="817" t="s">
        <v>392</v>
      </c>
      <c r="D87" s="809" t="s">
        <v>320</v>
      </c>
      <c r="E87" s="810" t="s">
        <v>89</v>
      </c>
      <c r="F87" s="705">
        <v>23.733831032608691</v>
      </c>
      <c r="G87" s="705">
        <v>17.006341326086957</v>
      </c>
      <c r="H87" s="709">
        <v>40.740172358695652</v>
      </c>
    </row>
    <row r="88" spans="3:8">
      <c r="C88" s="817" t="s">
        <v>132</v>
      </c>
      <c r="D88" s="809" t="s">
        <v>135</v>
      </c>
      <c r="E88" s="749">
        <v>0.09</v>
      </c>
      <c r="F88" s="705">
        <v>6.1574451956521736</v>
      </c>
      <c r="G88" s="705">
        <v>0</v>
      </c>
      <c r="H88" s="709">
        <v>6.1574451956521736</v>
      </c>
    </row>
    <row r="89" spans="3:8">
      <c r="C89" s="817" t="s">
        <v>102</v>
      </c>
      <c r="D89" s="809" t="s">
        <v>320</v>
      </c>
      <c r="E89" s="749">
        <v>0.12</v>
      </c>
      <c r="F89" s="705">
        <v>3.3445432282608696</v>
      </c>
      <c r="G89" s="705">
        <v>0.17146736956521738</v>
      </c>
      <c r="H89" s="709">
        <v>3.5160105978260874</v>
      </c>
    </row>
    <row r="90" spans="3:8">
      <c r="C90" s="817" t="s">
        <v>134</v>
      </c>
      <c r="D90" s="809" t="s">
        <v>135</v>
      </c>
      <c r="E90" s="749">
        <v>0.05</v>
      </c>
      <c r="F90" s="705">
        <v>2.5497063260869566</v>
      </c>
      <c r="G90" s="705">
        <v>0</v>
      </c>
      <c r="H90" s="709">
        <v>2.5497063260869566</v>
      </c>
    </row>
    <row r="91" spans="3:8" ht="13.15" customHeight="1">
      <c r="C91" s="817" t="s">
        <v>137</v>
      </c>
      <c r="D91" s="809" t="s">
        <v>135</v>
      </c>
      <c r="E91" s="749">
        <v>9.2600000000000002E-2</v>
      </c>
      <c r="F91" s="705">
        <v>3.7402171195652172</v>
      </c>
      <c r="G91" s="705">
        <v>0</v>
      </c>
      <c r="H91" s="709">
        <v>3.7402171195652172</v>
      </c>
    </row>
    <row r="92" spans="3:8" ht="13.15" customHeight="1">
      <c r="C92" s="817" t="s">
        <v>138</v>
      </c>
      <c r="D92" s="809" t="s">
        <v>140</v>
      </c>
      <c r="E92" s="749">
        <v>0.45900000000000002</v>
      </c>
      <c r="F92" s="705">
        <v>19.977096336956521</v>
      </c>
      <c r="G92" s="705">
        <v>0</v>
      </c>
      <c r="H92" s="709">
        <v>19.977096336956521</v>
      </c>
    </row>
    <row r="93" spans="3:8">
      <c r="C93" s="817" t="s">
        <v>139</v>
      </c>
      <c r="D93" s="809" t="s">
        <v>140</v>
      </c>
      <c r="E93" s="749">
        <v>0.31850000000000001</v>
      </c>
      <c r="F93" s="705">
        <v>0</v>
      </c>
      <c r="G93" s="705">
        <v>37.265355891304345</v>
      </c>
      <c r="H93" s="709">
        <v>37.265355891304345</v>
      </c>
    </row>
    <row r="94" spans="3:8">
      <c r="C94" s="817" t="s">
        <v>104</v>
      </c>
      <c r="D94" s="809" t="s">
        <v>320</v>
      </c>
      <c r="E94" s="749">
        <v>0.25</v>
      </c>
      <c r="F94" s="705">
        <v>9.436010163043477</v>
      </c>
      <c r="G94" s="705">
        <v>0.12601085869565218</v>
      </c>
      <c r="H94" s="709">
        <v>9.5620210217391293</v>
      </c>
    </row>
    <row r="95" spans="3:8">
      <c r="C95" s="817" t="s">
        <v>106</v>
      </c>
      <c r="D95" s="809" t="s">
        <v>320</v>
      </c>
      <c r="E95" s="749">
        <v>0.5</v>
      </c>
      <c r="F95" s="705">
        <v>12.68247731521739</v>
      </c>
      <c r="G95" s="705">
        <v>9.3369565217391301E-2</v>
      </c>
      <c r="H95" s="709">
        <v>12.775846880434782</v>
      </c>
    </row>
    <row r="96" spans="3:8">
      <c r="C96" s="817" t="s">
        <v>284</v>
      </c>
      <c r="D96" s="809" t="s">
        <v>285</v>
      </c>
      <c r="E96" s="749">
        <v>0.3</v>
      </c>
      <c r="F96" s="705">
        <v>9.5557819021739139</v>
      </c>
      <c r="G96" s="705">
        <v>0</v>
      </c>
      <c r="H96" s="709">
        <v>9.5557819021739139</v>
      </c>
    </row>
    <row r="97" spans="3:9">
      <c r="C97" s="817" t="s">
        <v>108</v>
      </c>
      <c r="D97" s="809" t="s">
        <v>320</v>
      </c>
      <c r="E97" s="810" t="s">
        <v>89</v>
      </c>
      <c r="F97" s="705">
        <v>14.315230445652174</v>
      </c>
      <c r="G97" s="705">
        <v>154.40908610869565</v>
      </c>
      <c r="H97" s="709">
        <v>168.72431655434784</v>
      </c>
      <c r="I97" s="587"/>
    </row>
    <row r="98" spans="3:9">
      <c r="C98" s="817" t="s">
        <v>142</v>
      </c>
      <c r="D98" s="809" t="s">
        <v>144</v>
      </c>
      <c r="E98" s="749">
        <v>0.1</v>
      </c>
      <c r="F98" s="705">
        <v>7.2</v>
      </c>
      <c r="G98" s="705">
        <v>0</v>
      </c>
      <c r="H98" s="709">
        <v>7.2</v>
      </c>
      <c r="I98" s="587"/>
    </row>
    <row r="99" spans="3:9">
      <c r="C99" s="817" t="s">
        <v>290</v>
      </c>
      <c r="D99" s="809" t="s">
        <v>320</v>
      </c>
      <c r="E99" s="808" t="s">
        <v>291</v>
      </c>
      <c r="F99" s="705">
        <v>0.6</v>
      </c>
      <c r="G99" s="705">
        <v>0</v>
      </c>
      <c r="H99" s="709">
        <v>0.6</v>
      </c>
      <c r="I99" s="587"/>
    </row>
    <row r="100" spans="3:9">
      <c r="C100" s="817" t="s">
        <v>145</v>
      </c>
      <c r="D100" s="809" t="s">
        <v>147</v>
      </c>
      <c r="E100" s="749">
        <v>0.6</v>
      </c>
      <c r="F100" s="705">
        <v>40.4</v>
      </c>
      <c r="G100" s="705">
        <v>0</v>
      </c>
      <c r="H100" s="709">
        <v>40.4</v>
      </c>
      <c r="I100" s="587"/>
    </row>
    <row r="101" spans="3:9">
      <c r="C101" s="817" t="s">
        <v>146</v>
      </c>
      <c r="D101" s="809" t="s">
        <v>147</v>
      </c>
      <c r="E101" s="749">
        <v>0.25</v>
      </c>
      <c r="F101" s="705">
        <v>45.1</v>
      </c>
      <c r="G101" s="705">
        <v>4.3</v>
      </c>
      <c r="H101" s="709">
        <v>49.4</v>
      </c>
      <c r="I101" s="587"/>
    </row>
    <row r="102" spans="3:9">
      <c r="C102" s="817" t="s">
        <v>117</v>
      </c>
      <c r="D102" s="809" t="s">
        <v>320</v>
      </c>
      <c r="E102" s="749">
        <v>0.215</v>
      </c>
      <c r="F102" s="705">
        <v>24.903389445652174</v>
      </c>
      <c r="G102" s="705">
        <v>0.61328255434782608</v>
      </c>
      <c r="H102" s="709">
        <v>25.516672</v>
      </c>
      <c r="I102" s="587"/>
    </row>
    <row r="103" spans="3:9">
      <c r="C103" s="817" t="s">
        <v>119</v>
      </c>
      <c r="D103" s="809" t="s">
        <v>320</v>
      </c>
      <c r="E103" s="749">
        <v>0.25</v>
      </c>
      <c r="F103" s="705">
        <v>6.7563690543478261</v>
      </c>
      <c r="G103" s="705">
        <v>0</v>
      </c>
      <c r="H103" s="709">
        <v>6.7563690543478261</v>
      </c>
      <c r="I103" s="587"/>
    </row>
    <row r="104" spans="3:9">
      <c r="C104" s="817" t="s">
        <v>121</v>
      </c>
      <c r="D104" s="809" t="s">
        <v>320</v>
      </c>
      <c r="E104" s="749">
        <v>0.25</v>
      </c>
      <c r="F104" s="705">
        <v>29.8822695</v>
      </c>
      <c r="G104" s="705">
        <v>1.9572824673913043</v>
      </c>
      <c r="H104" s="709">
        <v>31.839551967391305</v>
      </c>
      <c r="I104" s="587"/>
    </row>
    <row r="105" spans="3:9">
      <c r="C105" s="817" t="s">
        <v>269</v>
      </c>
      <c r="D105" s="809" t="s">
        <v>135</v>
      </c>
      <c r="E105" s="749">
        <v>0.15</v>
      </c>
      <c r="F105" s="705">
        <v>3.4</v>
      </c>
      <c r="G105" s="705">
        <v>0</v>
      </c>
      <c r="H105" s="709">
        <v>3.4</v>
      </c>
      <c r="I105" s="587"/>
    </row>
    <row r="106" spans="3:9">
      <c r="C106" s="817" t="s">
        <v>123</v>
      </c>
      <c r="D106" s="809" t="s">
        <v>320</v>
      </c>
      <c r="E106" s="749">
        <v>1</v>
      </c>
      <c r="F106" s="705">
        <v>2.2999999999999998</v>
      </c>
      <c r="G106" s="705">
        <v>0.3</v>
      </c>
      <c r="H106" s="709">
        <v>2.6</v>
      </c>
      <c r="I106" s="587"/>
    </row>
    <row r="107" spans="3:9" ht="13.5" thickBot="1">
      <c r="C107" s="939" t="s">
        <v>438</v>
      </c>
      <c r="D107" s="940" t="s">
        <v>439</v>
      </c>
      <c r="E107" s="940"/>
      <c r="F107" s="941">
        <v>586</v>
      </c>
      <c r="G107" s="941">
        <f>+SUM(G66:G69)+G77+ SUM(G83:G106)</f>
        <v>244.86187398913046</v>
      </c>
      <c r="H107" s="942">
        <f>+F107+G107</f>
        <v>830.86187398913046</v>
      </c>
    </row>
    <row r="108" spans="3:9">
      <c r="G108" s="587"/>
    </row>
    <row r="110" spans="3:9">
      <c r="C110" s="1975" t="s">
        <v>440</v>
      </c>
      <c r="D110" s="1975"/>
      <c r="E110" s="1975"/>
      <c r="F110" s="1975"/>
      <c r="G110" s="1975"/>
      <c r="H110" s="1975"/>
      <c r="I110" s="1975"/>
    </row>
    <row r="111" spans="3:9">
      <c r="C111" s="1391"/>
      <c r="D111" s="1391"/>
      <c r="E111" s="1391"/>
      <c r="F111" s="1391"/>
      <c r="G111" s="1391"/>
      <c r="H111" s="1391"/>
      <c r="I111" s="1391"/>
    </row>
    <row r="112" spans="3:9">
      <c r="C112" s="1391" t="s">
        <v>441</v>
      </c>
      <c r="D112" s="1391"/>
      <c r="E112" s="1391"/>
      <c r="F112" s="1391"/>
      <c r="G112" s="1391"/>
      <c r="H112" s="1391"/>
      <c r="I112" s="1391"/>
    </row>
  </sheetData>
  <mergeCells count="2">
    <mergeCell ref="C37:J37"/>
    <mergeCell ref="C110:I110"/>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J112"/>
  <sheetViews>
    <sheetView topLeftCell="B40" workbookViewId="0">
      <selection activeCell="J59" sqref="J59"/>
    </sheetView>
  </sheetViews>
  <sheetFormatPr defaultRowHeight="12.75"/>
  <cols>
    <col min="3" max="3" width="27.28515625" customWidth="1"/>
    <col min="4" max="4" width="13.28515625" customWidth="1"/>
    <col min="6" max="6" width="12.5703125" customWidth="1"/>
    <col min="8" max="8" width="21.5703125" customWidth="1"/>
    <col min="15" max="15" width="16" customWidth="1"/>
    <col min="19" max="19" width="13.7109375" customWidth="1"/>
  </cols>
  <sheetData>
    <row r="2" spans="3:7">
      <c r="C2" t="s">
        <v>442</v>
      </c>
    </row>
    <row r="4" spans="3:7" ht="13.5" thickBot="1"/>
    <row r="5" spans="3:7" ht="13.15" customHeight="1">
      <c r="C5" s="766" t="s">
        <v>428</v>
      </c>
      <c r="D5" s="767" t="s">
        <v>429</v>
      </c>
      <c r="E5" s="767" t="s">
        <v>380</v>
      </c>
      <c r="F5" s="767"/>
      <c r="G5" s="768"/>
    </row>
    <row r="6" spans="3:7">
      <c r="C6" s="756" t="s">
        <v>83</v>
      </c>
      <c r="D6" s="741"/>
      <c r="E6" s="742" t="s">
        <v>381</v>
      </c>
      <c r="F6" s="742" t="s">
        <v>11</v>
      </c>
      <c r="G6" s="757" t="s">
        <v>12</v>
      </c>
    </row>
    <row r="7" spans="3:7">
      <c r="C7" s="781" t="s">
        <v>15</v>
      </c>
      <c r="D7" s="777">
        <v>0.85</v>
      </c>
      <c r="E7" s="776">
        <v>5.2906698351648354</v>
      </c>
      <c r="F7" s="776">
        <v>9.4462057472527476</v>
      </c>
      <c r="G7" s="782">
        <v>14.736875582417582</v>
      </c>
    </row>
    <row r="8" spans="3:7">
      <c r="C8" s="783" t="s">
        <v>23</v>
      </c>
      <c r="D8" s="774" t="s">
        <v>217</v>
      </c>
      <c r="E8" s="776">
        <v>16.434070999999999</v>
      </c>
      <c r="F8" s="776">
        <v>5.9548039560439561</v>
      </c>
      <c r="G8" s="782">
        <v>22.388874956043956</v>
      </c>
    </row>
    <row r="9" spans="3:7">
      <c r="C9" s="783" t="s">
        <v>27</v>
      </c>
      <c r="D9" s="777">
        <v>0.58699999999999997</v>
      </c>
      <c r="E9" s="776">
        <v>23.610513560439557</v>
      </c>
      <c r="F9" s="776">
        <v>8.066694142857143</v>
      </c>
      <c r="G9" s="782">
        <v>31.677207703296702</v>
      </c>
    </row>
    <row r="10" spans="3:7">
      <c r="C10" s="784" t="s">
        <v>29</v>
      </c>
      <c r="D10" s="785" t="s">
        <v>219</v>
      </c>
      <c r="E10" s="776">
        <v>38.745015065934062</v>
      </c>
      <c r="F10" s="776">
        <v>0</v>
      </c>
      <c r="G10" s="782">
        <v>38.745015065934062</v>
      </c>
    </row>
    <row r="11" spans="3:7">
      <c r="C11" s="783" t="s">
        <v>31</v>
      </c>
      <c r="D11" s="774">
        <v>0.36</v>
      </c>
      <c r="E11" s="776">
        <v>17.841402747252747</v>
      </c>
      <c r="F11" s="776">
        <v>11.189529483516482</v>
      </c>
      <c r="G11" s="782">
        <v>29.030932230769231</v>
      </c>
    </row>
    <row r="12" spans="3:7">
      <c r="C12" s="783" t="s">
        <v>33</v>
      </c>
      <c r="D12" s="774">
        <v>0.51</v>
      </c>
      <c r="E12" s="776">
        <v>45.830602989010984</v>
      </c>
      <c r="F12" s="776">
        <v>47.94938189010989</v>
      </c>
      <c r="G12" s="782">
        <v>93.779984879120875</v>
      </c>
    </row>
    <row r="13" spans="3:7">
      <c r="C13" s="784" t="s">
        <v>37</v>
      </c>
      <c r="D13" s="785">
        <v>0.13039999999999999</v>
      </c>
      <c r="E13" s="776">
        <v>4.9457847692307695</v>
      </c>
      <c r="F13" s="776">
        <v>2.0157314175824177</v>
      </c>
      <c r="G13" s="782">
        <v>6.9615161868131867</v>
      </c>
    </row>
    <row r="14" spans="3:7">
      <c r="C14" s="783" t="s">
        <v>226</v>
      </c>
      <c r="D14" s="774" t="s">
        <v>221</v>
      </c>
      <c r="E14" s="776">
        <v>7.1109142857142857E-2</v>
      </c>
      <c r="F14" s="776">
        <v>0.43997996703296699</v>
      </c>
      <c r="G14" s="782">
        <v>0.51108910989010981</v>
      </c>
    </row>
    <row r="15" spans="3:7">
      <c r="C15" s="783" t="s">
        <v>46</v>
      </c>
      <c r="D15" s="777">
        <v>0.55300000000000005</v>
      </c>
      <c r="E15" s="776">
        <v>8.0903802417582416</v>
      </c>
      <c r="F15" s="776">
        <v>8.4812466703296696</v>
      </c>
      <c r="G15" s="782">
        <v>16.571626912087911</v>
      </c>
    </row>
    <row r="16" spans="3:7">
      <c r="C16" s="783" t="s">
        <v>47</v>
      </c>
      <c r="D16" s="774">
        <v>0.39550000000000002</v>
      </c>
      <c r="E16" s="776">
        <v>8.4580032417582416</v>
      </c>
      <c r="F16" s="776">
        <v>32.77404093406593</v>
      </c>
      <c r="G16" s="782">
        <v>41.232044175824171</v>
      </c>
    </row>
    <row r="17" spans="3:7">
      <c r="C17" s="783" t="s">
        <v>49</v>
      </c>
      <c r="D17" s="777">
        <v>0.43969999999999998</v>
      </c>
      <c r="E17" s="776">
        <v>9.3133045054945054</v>
      </c>
      <c r="F17" s="776">
        <v>13.114730945054944</v>
      </c>
      <c r="G17" s="782">
        <v>22.428035450549451</v>
      </c>
    </row>
    <row r="18" spans="3:7">
      <c r="C18" s="783" t="s">
        <v>50</v>
      </c>
      <c r="D18" s="777">
        <v>0.64</v>
      </c>
      <c r="E18" s="776">
        <v>5.7370586483516481</v>
      </c>
      <c r="F18" s="776">
        <v>2.8896990659340664</v>
      </c>
      <c r="G18" s="782">
        <v>8.6267577142857146</v>
      </c>
    </row>
    <row r="19" spans="3:7">
      <c r="C19" s="783" t="s">
        <v>52</v>
      </c>
      <c r="D19" s="774" t="s">
        <v>227</v>
      </c>
      <c r="E19" s="776">
        <v>12.185655208791209</v>
      </c>
      <c r="F19" s="776">
        <v>0.56538252747252749</v>
      </c>
      <c r="G19" s="782">
        <v>12.751037736263736</v>
      </c>
    </row>
    <row r="20" spans="3:7">
      <c r="C20" s="783" t="s">
        <v>53</v>
      </c>
      <c r="D20" s="785" t="s">
        <v>228</v>
      </c>
      <c r="E20" s="776">
        <v>37.540154956043956</v>
      </c>
      <c r="F20" s="776">
        <v>11.050882681318681</v>
      </c>
      <c r="G20" s="782">
        <v>48.591037637362639</v>
      </c>
    </row>
    <row r="21" spans="3:7">
      <c r="C21" s="783" t="s">
        <v>231</v>
      </c>
      <c r="D21" s="774" t="s">
        <v>229</v>
      </c>
      <c r="E21" s="776">
        <v>16.513290395604397</v>
      </c>
      <c r="F21" s="776">
        <v>44.496375516483511</v>
      </c>
      <c r="G21" s="782">
        <v>61.009665912087911</v>
      </c>
    </row>
    <row r="22" spans="3:7">
      <c r="C22" s="783" t="s">
        <v>57</v>
      </c>
      <c r="D22" s="774">
        <v>0.33279999999999998</v>
      </c>
      <c r="E22" s="776">
        <v>33.152737945054945</v>
      </c>
      <c r="F22" s="776">
        <v>0</v>
      </c>
      <c r="G22" s="782">
        <v>33.152737945054945</v>
      </c>
    </row>
    <row r="23" spans="3:7">
      <c r="C23" s="783" t="s">
        <v>58</v>
      </c>
      <c r="D23" s="774">
        <v>0.3679</v>
      </c>
      <c r="E23" s="776">
        <v>9.4041399340659346</v>
      </c>
      <c r="F23" s="776">
        <v>40.80452320879121</v>
      </c>
      <c r="G23" s="782">
        <v>50.208663142857148</v>
      </c>
    </row>
    <row r="24" spans="3:7">
      <c r="C24" s="783" t="s">
        <v>59</v>
      </c>
      <c r="D24" s="774" t="s">
        <v>230</v>
      </c>
      <c r="E24" s="776">
        <v>19.131408461538463</v>
      </c>
      <c r="F24" s="776">
        <v>12.397809043956045</v>
      </c>
      <c r="G24" s="782">
        <v>31.529217505494508</v>
      </c>
    </row>
    <row r="25" spans="3:7">
      <c r="C25" s="783" t="s">
        <v>64</v>
      </c>
      <c r="D25" s="777">
        <v>0.41499999999999998</v>
      </c>
      <c r="E25" s="776">
        <v>6.7429987142857142</v>
      </c>
      <c r="F25" s="776">
        <v>0</v>
      </c>
      <c r="G25" s="782">
        <v>6.7429987142857142</v>
      </c>
    </row>
    <row r="26" spans="3:7">
      <c r="C26" s="783" t="s">
        <v>66</v>
      </c>
      <c r="D26" s="777">
        <v>0.30580000000000002</v>
      </c>
      <c r="E26" s="776">
        <v>8.1086666703296704</v>
      </c>
      <c r="F26" s="776">
        <v>181.43216308791207</v>
      </c>
      <c r="G26" s="782">
        <v>189.54082975824176</v>
      </c>
    </row>
    <row r="27" spans="3:7">
      <c r="C27" s="783" t="s">
        <v>67</v>
      </c>
      <c r="D27" s="777">
        <v>0.30580000000000002</v>
      </c>
      <c r="E27" s="776">
        <v>33.48123035164835</v>
      </c>
      <c r="F27" s="776">
        <v>0</v>
      </c>
      <c r="G27" s="782">
        <v>33.48123035164835</v>
      </c>
    </row>
    <row r="28" spans="3:7">
      <c r="C28" s="783" t="s">
        <v>69</v>
      </c>
      <c r="D28" s="777">
        <v>0.58840000000000003</v>
      </c>
      <c r="E28" s="776">
        <v>14.699864527472528</v>
      </c>
      <c r="F28" s="776">
        <v>20.251059076923077</v>
      </c>
      <c r="G28" s="782">
        <v>34.950923604395605</v>
      </c>
    </row>
    <row r="29" spans="3:7">
      <c r="C29" s="783" t="s">
        <v>73</v>
      </c>
      <c r="D29" s="777">
        <v>0.53774999999999995</v>
      </c>
      <c r="E29" s="776">
        <v>1.7714195164835167</v>
      </c>
      <c r="F29" s="776">
        <v>17.930838439560439</v>
      </c>
      <c r="G29" s="782">
        <v>19.702257956043955</v>
      </c>
    </row>
    <row r="30" spans="3:7">
      <c r="C30" s="783" t="s">
        <v>274</v>
      </c>
      <c r="D30" s="777">
        <v>0.18</v>
      </c>
      <c r="E30" s="776">
        <v>0.88920068131868124</v>
      </c>
      <c r="F30" s="776">
        <v>0.44192965934065931</v>
      </c>
      <c r="G30" s="782">
        <v>1.3311303406593407</v>
      </c>
    </row>
    <row r="31" spans="3:7">
      <c r="C31" s="783" t="s">
        <v>74</v>
      </c>
      <c r="D31" s="774">
        <v>0.41499999999999998</v>
      </c>
      <c r="E31" s="776">
        <v>12.711729758241757</v>
      </c>
      <c r="F31" s="776">
        <v>-2.5585923076923076E-2</v>
      </c>
      <c r="G31" s="782">
        <v>12.686143835164835</v>
      </c>
    </row>
    <row r="32" spans="3:7">
      <c r="C32" s="783" t="s">
        <v>75</v>
      </c>
      <c r="D32" s="774">
        <v>0.53200000000000003</v>
      </c>
      <c r="E32" s="776">
        <v>28.427735681318683</v>
      </c>
      <c r="F32" s="776">
        <v>44.740575560439559</v>
      </c>
      <c r="G32" s="782">
        <v>73.168311241758246</v>
      </c>
    </row>
    <row r="33" spans="3:10">
      <c r="C33" s="783" t="s">
        <v>76</v>
      </c>
      <c r="D33" s="774">
        <v>0.34570000000000001</v>
      </c>
      <c r="E33" s="776">
        <v>28.869491637362639</v>
      </c>
      <c r="F33" s="776">
        <v>53.635371494505499</v>
      </c>
      <c r="G33" s="782">
        <v>82.504863131868134</v>
      </c>
      <c r="H33" s="634"/>
      <c r="I33" s="637"/>
      <c r="J33" s="634"/>
    </row>
    <row r="34" spans="3:10" ht="13.5" thickBot="1">
      <c r="C34" s="930" t="s">
        <v>430</v>
      </c>
      <c r="D34" s="931"/>
      <c r="E34" s="932">
        <v>447.99770486813185</v>
      </c>
      <c r="F34" s="932">
        <v>570.04336859340663</v>
      </c>
      <c r="G34" s="933">
        <v>1018.0410734615384</v>
      </c>
      <c r="H34" s="634"/>
      <c r="I34" s="634"/>
      <c r="J34" s="640"/>
    </row>
    <row r="35" spans="3:10">
      <c r="C35" s="634"/>
      <c r="D35" s="634"/>
      <c r="E35" s="634"/>
      <c r="F35" s="634"/>
      <c r="G35" s="634"/>
      <c r="H35" s="634"/>
      <c r="I35" s="634"/>
      <c r="J35" s="637"/>
    </row>
    <row r="36" spans="3:10">
      <c r="C36" s="553" t="s">
        <v>235</v>
      </c>
      <c r="D36" s="554"/>
      <c r="E36" s="555"/>
      <c r="F36" s="555"/>
      <c r="G36" s="555"/>
      <c r="H36" s="555"/>
      <c r="I36" s="556"/>
      <c r="J36" s="556"/>
    </row>
    <row r="37" spans="3:10">
      <c r="C37" s="1969" t="s">
        <v>431</v>
      </c>
      <c r="D37" s="2227"/>
      <c r="E37" s="2227"/>
      <c r="F37" s="2227"/>
      <c r="G37" s="2227"/>
      <c r="H37" s="2227"/>
      <c r="I37" s="2227"/>
      <c r="J37" s="2227"/>
    </row>
    <row r="38" spans="3:10">
      <c r="C38" s="553" t="s">
        <v>443</v>
      </c>
      <c r="D38" s="553"/>
      <c r="E38" s="553"/>
      <c r="F38" s="557"/>
      <c r="G38" s="558"/>
      <c r="H38" s="558"/>
      <c r="I38" s="559"/>
      <c r="J38" s="559"/>
    </row>
    <row r="39" spans="3:10">
      <c r="C39" s="560" t="s">
        <v>433</v>
      </c>
      <c r="D39" s="560"/>
      <c r="E39" s="560"/>
      <c r="F39" s="561"/>
      <c r="G39" s="555"/>
      <c r="H39" s="555"/>
      <c r="I39" s="556"/>
      <c r="J39" s="556"/>
    </row>
    <row r="40" spans="3:10">
      <c r="C40" s="560" t="s">
        <v>434</v>
      </c>
      <c r="D40" s="560"/>
      <c r="E40" s="560"/>
      <c r="F40" s="561"/>
      <c r="G40" s="555"/>
      <c r="H40" s="555"/>
      <c r="I40" s="556"/>
      <c r="J40" s="556"/>
    </row>
    <row r="41" spans="3:10">
      <c r="C41" s="560" t="s">
        <v>435</v>
      </c>
      <c r="D41" s="554"/>
      <c r="E41" s="555"/>
      <c r="F41" s="555"/>
      <c r="G41" s="555"/>
      <c r="H41" s="555"/>
      <c r="I41" s="556"/>
      <c r="J41" s="556"/>
    </row>
    <row r="42" spans="3:10">
      <c r="C42" s="560" t="s">
        <v>436</v>
      </c>
      <c r="D42" s="554"/>
      <c r="E42" s="555"/>
      <c r="F42" s="555"/>
      <c r="G42" s="555"/>
      <c r="H42" s="555"/>
      <c r="I42" s="556"/>
      <c r="J42" s="556"/>
    </row>
    <row r="43" spans="3:10">
      <c r="C43" s="563"/>
      <c r="D43" s="634"/>
      <c r="E43" s="634"/>
      <c r="F43" s="634"/>
      <c r="G43" s="634"/>
      <c r="H43" s="634"/>
      <c r="I43" s="634"/>
      <c r="J43" s="634"/>
    </row>
    <row r="44" spans="3:10">
      <c r="C44" s="563"/>
      <c r="D44" s="634"/>
      <c r="E44" s="634"/>
      <c r="F44" s="634"/>
      <c r="G44" s="634"/>
      <c r="H44" s="634"/>
      <c r="I44" s="634"/>
      <c r="J44" s="634"/>
    </row>
    <row r="45" spans="3:10">
      <c r="C45" s="769" t="s">
        <v>383</v>
      </c>
      <c r="D45" s="770" t="s">
        <v>429</v>
      </c>
      <c r="E45" s="771" t="s">
        <v>380</v>
      </c>
      <c r="F45" s="772"/>
      <c r="G45" s="741"/>
      <c r="H45" s="634"/>
      <c r="I45" s="634"/>
      <c r="J45" s="634"/>
    </row>
    <row r="46" spans="3:10">
      <c r="C46" s="741" t="s">
        <v>83</v>
      </c>
      <c r="D46" s="741"/>
      <c r="E46" s="742" t="s">
        <v>381</v>
      </c>
      <c r="F46" s="743" t="s">
        <v>11</v>
      </c>
      <c r="G46" s="742" t="s">
        <v>12</v>
      </c>
      <c r="H46" s="634"/>
      <c r="I46" s="634"/>
      <c r="J46" s="634"/>
    </row>
    <row r="47" spans="3:10">
      <c r="C47" s="773" t="s">
        <v>334</v>
      </c>
      <c r="D47" s="774">
        <v>0.28849999999999998</v>
      </c>
      <c r="E47" s="775">
        <v>2.5303771428571427</v>
      </c>
      <c r="F47" s="776">
        <v>0</v>
      </c>
      <c r="G47" s="775">
        <v>2.5303771428571427</v>
      </c>
      <c r="H47" s="634"/>
      <c r="I47" s="637"/>
      <c r="J47" s="634"/>
    </row>
    <row r="48" spans="3:10">
      <c r="C48" s="827" t="s">
        <v>272</v>
      </c>
      <c r="D48" s="777">
        <v>7.5999999999999998E-2</v>
      </c>
      <c r="E48" s="775">
        <v>11.322414725274724</v>
      </c>
      <c r="F48" s="776">
        <v>1.6953656923076923</v>
      </c>
      <c r="G48" s="775">
        <v>13.017780417582417</v>
      </c>
      <c r="H48" s="634"/>
      <c r="I48" s="637"/>
      <c r="J48" s="634"/>
    </row>
    <row r="49" spans="3:8">
      <c r="C49" s="773" t="s">
        <v>14</v>
      </c>
      <c r="D49" s="777">
        <v>0.1178</v>
      </c>
      <c r="E49" s="775">
        <v>0.22602527472527473</v>
      </c>
      <c r="F49" s="776">
        <v>0</v>
      </c>
      <c r="G49" s="775">
        <v>0.22602527472527473</v>
      </c>
      <c r="H49" s="634"/>
    </row>
    <row r="50" spans="3:8">
      <c r="C50" s="773" t="s">
        <v>24</v>
      </c>
      <c r="D50" s="774">
        <v>0.25341999999999998</v>
      </c>
      <c r="E50" s="775">
        <v>3.8158181318681317</v>
      </c>
      <c r="F50" s="776">
        <v>69.401938230769233</v>
      </c>
      <c r="G50" s="775">
        <v>73.21775636263736</v>
      </c>
      <c r="H50" s="634"/>
    </row>
    <row r="51" spans="3:8">
      <c r="C51" s="773" t="s">
        <v>337</v>
      </c>
      <c r="D51" s="777">
        <v>0.1482</v>
      </c>
      <c r="E51" s="775">
        <v>0.64773175824175822</v>
      </c>
      <c r="F51" s="776">
        <v>0</v>
      </c>
      <c r="G51" s="775">
        <v>0.64773175824175822</v>
      </c>
      <c r="H51" s="634"/>
    </row>
    <row r="52" spans="3:8">
      <c r="C52" s="773" t="s">
        <v>26</v>
      </c>
      <c r="D52" s="777">
        <v>0.36165000000000003</v>
      </c>
      <c r="E52" s="775">
        <v>15.362841109890109</v>
      </c>
      <c r="F52" s="776">
        <v>25.366896000000001</v>
      </c>
      <c r="G52" s="775">
        <v>40.72973710989011</v>
      </c>
      <c r="H52" s="634"/>
    </row>
    <row r="53" spans="3:8">
      <c r="C53" s="773" t="s">
        <v>22</v>
      </c>
      <c r="D53" s="777">
        <v>0.5</v>
      </c>
      <c r="E53" s="775">
        <v>1.2375230109890112</v>
      </c>
      <c r="F53" s="776">
        <v>5.4191552417582418</v>
      </c>
      <c r="G53" s="775">
        <v>6.6566782527472528</v>
      </c>
      <c r="H53" s="634"/>
    </row>
    <row r="54" spans="3:8">
      <c r="C54" s="773" t="s">
        <v>16</v>
      </c>
      <c r="D54" s="777">
        <v>0.35</v>
      </c>
      <c r="E54" s="775">
        <v>21.198751538461536</v>
      </c>
      <c r="F54" s="776">
        <v>0</v>
      </c>
      <c r="G54" s="775">
        <v>21.198751538461536</v>
      </c>
      <c r="H54" s="634"/>
    </row>
    <row r="55" spans="3:8">
      <c r="C55" s="773" t="s">
        <v>20</v>
      </c>
      <c r="D55" s="777">
        <v>0.41472999999999999</v>
      </c>
      <c r="E55" s="775">
        <v>22.031414978021978</v>
      </c>
      <c r="F55" s="776">
        <v>4.7685233076923081</v>
      </c>
      <c r="G55" s="775">
        <v>26.799938285714287</v>
      </c>
      <c r="H55" s="634"/>
    </row>
    <row r="56" spans="3:8">
      <c r="C56" s="2088" t="s">
        <v>387</v>
      </c>
      <c r="D56" s="2206"/>
      <c r="E56" s="2228">
        <v>78.401928439560436</v>
      </c>
      <c r="F56" s="2228">
        <v>106.65187847252747</v>
      </c>
      <c r="G56" s="2228">
        <v>185.05380691208791</v>
      </c>
      <c r="H56" s="634"/>
    </row>
    <row r="57" spans="3:8">
      <c r="C57" s="2088" t="s">
        <v>397</v>
      </c>
      <c r="D57" s="2206"/>
      <c r="E57" s="2228">
        <v>16.105164835164835</v>
      </c>
      <c r="F57" s="2228"/>
      <c r="G57" s="2228">
        <v>16.105164835164835</v>
      </c>
      <c r="H57" s="634"/>
    </row>
    <row r="58" spans="3:8">
      <c r="C58" s="2229" t="s">
        <v>32</v>
      </c>
      <c r="D58" s="2223"/>
      <c r="E58" s="2230">
        <v>542.50479814285711</v>
      </c>
      <c r="F58" s="2231">
        <v>676.69524706593415</v>
      </c>
      <c r="G58" s="2231">
        <v>1219.2000452087914</v>
      </c>
      <c r="H58" s="634"/>
    </row>
    <row r="59" spans="3:8">
      <c r="C59" s="773" t="s">
        <v>398</v>
      </c>
      <c r="D59" s="778"/>
      <c r="E59" s="779"/>
      <c r="F59" s="779"/>
      <c r="G59" s="780"/>
      <c r="H59" s="634"/>
    </row>
    <row r="64" spans="3:8" ht="15">
      <c r="C64" s="2162" t="s">
        <v>437</v>
      </c>
      <c r="D64" s="2163"/>
      <c r="E64" s="2163"/>
      <c r="F64" s="2164" t="s">
        <v>82</v>
      </c>
      <c r="G64" s="2165"/>
      <c r="H64" s="2166"/>
    </row>
    <row r="65" spans="3:8" ht="14.25">
      <c r="C65" s="744" t="s">
        <v>83</v>
      </c>
      <c r="D65" s="745" t="s">
        <v>87</v>
      </c>
      <c r="E65" s="746" t="s">
        <v>85</v>
      </c>
      <c r="F65" s="747" t="s">
        <v>86</v>
      </c>
      <c r="G65" s="747" t="s">
        <v>11</v>
      </c>
      <c r="H65" s="748" t="s">
        <v>12</v>
      </c>
    </row>
    <row r="66" spans="3:8">
      <c r="C66" s="824" t="s">
        <v>166</v>
      </c>
      <c r="D66" s="316" t="s">
        <v>91</v>
      </c>
      <c r="E66" s="623">
        <v>7.2700000000000001E-2</v>
      </c>
      <c r="F66" s="705">
        <v>43.237293450549451</v>
      </c>
      <c r="G66" s="760">
        <v>0</v>
      </c>
      <c r="H66" s="761">
        <v>43.237293450549451</v>
      </c>
    </row>
    <row r="67" spans="3:8">
      <c r="C67" s="824" t="s">
        <v>167</v>
      </c>
      <c r="D67" s="316" t="s">
        <v>94</v>
      </c>
      <c r="E67" s="623">
        <v>0.2021</v>
      </c>
      <c r="F67" s="705">
        <v>43.982535153846158</v>
      </c>
      <c r="G67" s="760">
        <v>0</v>
      </c>
      <c r="H67" s="761">
        <v>43.982535153846158</v>
      </c>
    </row>
    <row r="68" spans="3:8">
      <c r="C68" s="824" t="s">
        <v>400</v>
      </c>
      <c r="D68" s="316" t="s">
        <v>130</v>
      </c>
      <c r="E68" s="623">
        <v>0.17</v>
      </c>
      <c r="F68" s="705">
        <v>2.0403295054945056</v>
      </c>
      <c r="G68" s="760">
        <v>0</v>
      </c>
      <c r="H68" s="761">
        <v>2.0403295054945056</v>
      </c>
    </row>
    <row r="69" spans="3:8">
      <c r="C69" s="750" t="s">
        <v>96</v>
      </c>
      <c r="D69" s="751" t="s">
        <v>97</v>
      </c>
      <c r="E69" s="752">
        <v>0.1333</v>
      </c>
      <c r="F69" s="763">
        <v>31.349865769230767</v>
      </c>
      <c r="G69" s="763">
        <v>0</v>
      </c>
      <c r="H69" s="762">
        <v>31.349865769230767</v>
      </c>
    </row>
    <row r="70" spans="3:8">
      <c r="C70" s="827" t="s">
        <v>99</v>
      </c>
      <c r="D70" s="753" t="s">
        <v>97</v>
      </c>
      <c r="E70" s="704">
        <v>0.1333</v>
      </c>
      <c r="F70" s="705">
        <v>6.3094171098901102</v>
      </c>
      <c r="G70" s="705">
        <v>0</v>
      </c>
      <c r="H70" s="754">
        <v>6.3094171098901102</v>
      </c>
    </row>
    <row r="71" spans="3:8">
      <c r="C71" s="827" t="s">
        <v>101</v>
      </c>
      <c r="D71" s="753" t="s">
        <v>97</v>
      </c>
      <c r="E71" s="704">
        <v>0.1333</v>
      </c>
      <c r="F71" s="705">
        <v>5.6607688021978015</v>
      </c>
      <c r="G71" s="705">
        <v>0</v>
      </c>
      <c r="H71" s="754">
        <v>5.6607688021978015</v>
      </c>
    </row>
    <row r="72" spans="3:8">
      <c r="C72" s="827" t="s">
        <v>262</v>
      </c>
      <c r="D72" s="753" t="s">
        <v>97</v>
      </c>
      <c r="E72" s="704">
        <v>0.1333</v>
      </c>
      <c r="F72" s="705">
        <v>2.0636372087912087</v>
      </c>
      <c r="G72" s="705">
        <v>0</v>
      </c>
      <c r="H72" s="754">
        <v>2.0636372087912087</v>
      </c>
    </row>
    <row r="73" spans="3:8">
      <c r="C73" s="827" t="s">
        <v>263</v>
      </c>
      <c r="D73" s="753" t="s">
        <v>97</v>
      </c>
      <c r="E73" s="704">
        <v>0.1333</v>
      </c>
      <c r="F73" s="705">
        <v>5.2330875164835167</v>
      </c>
      <c r="G73" s="705">
        <v>0</v>
      </c>
      <c r="H73" s="754">
        <v>5.2330875164835167</v>
      </c>
    </row>
    <row r="74" spans="3:8">
      <c r="C74" s="827" t="s">
        <v>157</v>
      </c>
      <c r="D74" s="753" t="s">
        <v>97</v>
      </c>
      <c r="E74" s="704">
        <v>0.1333</v>
      </c>
      <c r="F74" s="705">
        <v>1.4772636263736265</v>
      </c>
      <c r="G74" s="705">
        <v>0</v>
      </c>
      <c r="H74" s="754">
        <v>1.4772636263736265</v>
      </c>
    </row>
    <row r="75" spans="3:8">
      <c r="C75" s="827" t="s">
        <v>103</v>
      </c>
      <c r="D75" s="753" t="s">
        <v>97</v>
      </c>
      <c r="E75" s="704">
        <v>0.1333</v>
      </c>
      <c r="F75" s="705">
        <v>6.3649885274725282</v>
      </c>
      <c r="G75" s="705">
        <v>0</v>
      </c>
      <c r="H75" s="754">
        <v>6.3649885274725282</v>
      </c>
    </row>
    <row r="76" spans="3:8">
      <c r="C76" s="827" t="s">
        <v>105</v>
      </c>
      <c r="D76" s="753" t="s">
        <v>97</v>
      </c>
      <c r="E76" s="704">
        <v>0.1333</v>
      </c>
      <c r="F76" s="705">
        <v>4.2407029780219778</v>
      </c>
      <c r="G76" s="705">
        <v>0</v>
      </c>
      <c r="H76" s="754">
        <v>4.2407029780219778</v>
      </c>
    </row>
    <row r="77" spans="3:8">
      <c r="C77" s="1723" t="s">
        <v>107</v>
      </c>
      <c r="D77" s="2105" t="s">
        <v>97</v>
      </c>
      <c r="E77" s="2106">
        <v>0.23330000000000001</v>
      </c>
      <c r="F77" s="2107">
        <v>128.41505630769231</v>
      </c>
      <c r="G77" s="2107">
        <v>0</v>
      </c>
      <c r="H77" s="2108">
        <v>128.41505630769231</v>
      </c>
    </row>
    <row r="78" spans="3:8">
      <c r="C78" s="827" t="s">
        <v>109</v>
      </c>
      <c r="D78" s="753" t="s">
        <v>97</v>
      </c>
      <c r="E78" s="704">
        <v>0.23330000000000001</v>
      </c>
      <c r="F78" s="705">
        <v>40.127821164835169</v>
      </c>
      <c r="G78" s="705">
        <v>0</v>
      </c>
      <c r="H78" s="2232">
        <v>40.127821164835169</v>
      </c>
    </row>
    <row r="79" spans="3:8">
      <c r="C79" s="827" t="s">
        <v>111</v>
      </c>
      <c r="D79" s="753" t="s">
        <v>97</v>
      </c>
      <c r="E79" s="704">
        <v>0.23330000000000001</v>
      </c>
      <c r="F79" s="705">
        <v>39.504524505494501</v>
      </c>
      <c r="G79" s="705">
        <v>0</v>
      </c>
      <c r="H79" s="754">
        <v>39.504524505494501</v>
      </c>
    </row>
    <row r="80" spans="3:8">
      <c r="C80" s="827" t="s">
        <v>113</v>
      </c>
      <c r="D80" s="753" t="s">
        <v>97</v>
      </c>
      <c r="E80" s="704">
        <v>0.23330000000000001</v>
      </c>
      <c r="F80" s="705">
        <v>14.988581296703297</v>
      </c>
      <c r="G80" s="705">
        <v>0</v>
      </c>
      <c r="H80" s="754">
        <v>14.988581296703297</v>
      </c>
    </row>
    <row r="81" spans="3:8">
      <c r="C81" s="827" t="s">
        <v>116</v>
      </c>
      <c r="D81" s="753" t="s">
        <v>97</v>
      </c>
      <c r="E81" s="704">
        <v>0.23330000000000001</v>
      </c>
      <c r="F81" s="705">
        <v>21.176350065934066</v>
      </c>
      <c r="G81" s="705">
        <v>0</v>
      </c>
      <c r="H81" s="754">
        <v>21.176350065934066</v>
      </c>
    </row>
    <row r="82" spans="3:8">
      <c r="C82" s="827" t="s">
        <v>118</v>
      </c>
      <c r="D82" s="753" t="s">
        <v>97</v>
      </c>
      <c r="E82" s="704">
        <v>0.23330000000000001</v>
      </c>
      <c r="F82" s="705">
        <v>12.617779274725276</v>
      </c>
      <c r="G82" s="705">
        <v>0</v>
      </c>
      <c r="H82" s="754">
        <v>12.617779274725276</v>
      </c>
    </row>
    <row r="83" spans="3:8">
      <c r="C83" s="824" t="s">
        <v>120</v>
      </c>
      <c r="D83" s="316" t="s">
        <v>97</v>
      </c>
      <c r="E83" s="749">
        <v>0.1333</v>
      </c>
      <c r="F83" s="739">
        <v>14.978768098901098</v>
      </c>
      <c r="G83" s="760">
        <v>0</v>
      </c>
      <c r="H83" s="761">
        <v>14.978768098901098</v>
      </c>
    </row>
    <row r="84" spans="3:8">
      <c r="C84" s="824" t="s">
        <v>391</v>
      </c>
      <c r="D84" s="491" t="s">
        <v>320</v>
      </c>
      <c r="E84" s="759" t="s">
        <v>89</v>
      </c>
      <c r="F84" s="739">
        <v>60.165027032967032</v>
      </c>
      <c r="G84" s="760">
        <v>7.9786224835164843</v>
      </c>
      <c r="H84" s="764">
        <v>68.14366951648347</v>
      </c>
    </row>
    <row r="85" spans="3:8">
      <c r="C85" s="824" t="s">
        <v>100</v>
      </c>
      <c r="D85" s="491" t="s">
        <v>320</v>
      </c>
      <c r="E85" s="759">
        <v>0.23549999999999999</v>
      </c>
      <c r="F85" s="739">
        <v>15.3</v>
      </c>
      <c r="G85" s="760">
        <v>2</v>
      </c>
      <c r="H85" s="765">
        <v>17.3</v>
      </c>
    </row>
    <row r="86" spans="3:8">
      <c r="C86" s="824" t="s">
        <v>422</v>
      </c>
      <c r="D86" s="316" t="s">
        <v>247</v>
      </c>
      <c r="E86" s="755">
        <v>0.36499999999999999</v>
      </c>
      <c r="F86" s="760">
        <v>0</v>
      </c>
      <c r="G86" s="739">
        <v>19.774525989010989</v>
      </c>
      <c r="H86" s="761">
        <v>19.774525989010989</v>
      </c>
    </row>
    <row r="87" spans="3:8">
      <c r="C87" s="824" t="s">
        <v>392</v>
      </c>
      <c r="D87" s="491" t="s">
        <v>320</v>
      </c>
      <c r="E87" s="758" t="s">
        <v>89</v>
      </c>
      <c r="F87" s="760">
        <v>26.4</v>
      </c>
      <c r="G87" s="739">
        <v>16.5</v>
      </c>
      <c r="H87" s="761">
        <v>42.9</v>
      </c>
    </row>
    <row r="88" spans="3:8">
      <c r="C88" s="824" t="s">
        <v>132</v>
      </c>
      <c r="D88" s="316" t="s">
        <v>135</v>
      </c>
      <c r="E88" s="755">
        <v>0.09</v>
      </c>
      <c r="F88" s="739">
        <v>5.7883951648351646</v>
      </c>
      <c r="G88" s="760">
        <v>0</v>
      </c>
      <c r="H88" s="761">
        <v>5.7883951648351646</v>
      </c>
    </row>
    <row r="89" spans="3:8">
      <c r="C89" s="824" t="s">
        <v>102</v>
      </c>
      <c r="D89" s="491" t="s">
        <v>320</v>
      </c>
      <c r="E89" s="755">
        <v>0.12</v>
      </c>
      <c r="F89" s="739">
        <v>3.5059667692307688</v>
      </c>
      <c r="G89" s="760">
        <v>0.14406592307692309</v>
      </c>
      <c r="H89" s="786">
        <v>3.6500326923076925</v>
      </c>
    </row>
    <row r="90" spans="3:8">
      <c r="C90" s="824" t="s">
        <v>134</v>
      </c>
      <c r="D90" s="316" t="s">
        <v>135</v>
      </c>
      <c r="E90" s="749">
        <v>0.05</v>
      </c>
      <c r="F90" s="739">
        <v>3.5830656593406589</v>
      </c>
      <c r="G90" s="760">
        <v>0</v>
      </c>
      <c r="H90" s="761">
        <v>3.5830656593406589</v>
      </c>
    </row>
    <row r="91" spans="3:8" ht="13.15" customHeight="1">
      <c r="C91" s="824" t="s">
        <v>137</v>
      </c>
      <c r="D91" s="316" t="s">
        <v>135</v>
      </c>
      <c r="E91" s="749">
        <v>9.2600000000000002E-2</v>
      </c>
      <c r="F91" s="739">
        <v>5.3997028901098902</v>
      </c>
      <c r="G91" s="760">
        <v>0</v>
      </c>
      <c r="H91" s="761">
        <v>5.3997028901098902</v>
      </c>
    </row>
    <row r="92" spans="3:8" ht="13.15" customHeight="1">
      <c r="C92" s="824" t="s">
        <v>138</v>
      </c>
      <c r="D92" s="316" t="s">
        <v>140</v>
      </c>
      <c r="E92" s="749">
        <v>0.45900000000000002</v>
      </c>
      <c r="F92" s="739">
        <v>21.024976450549449</v>
      </c>
      <c r="G92" s="760">
        <v>0</v>
      </c>
      <c r="H92" s="761">
        <v>21.024976450549449</v>
      </c>
    </row>
    <row r="93" spans="3:8">
      <c r="C93" s="824" t="s">
        <v>139</v>
      </c>
      <c r="D93" s="316" t="s">
        <v>140</v>
      </c>
      <c r="E93" s="749">
        <v>0.31850000000000001</v>
      </c>
      <c r="F93" s="760">
        <v>0</v>
      </c>
      <c r="G93" s="739">
        <v>47.51075468131868</v>
      </c>
      <c r="H93" s="761">
        <v>47.51075468131868</v>
      </c>
    </row>
    <row r="94" spans="3:8">
      <c r="C94" s="824" t="s">
        <v>104</v>
      </c>
      <c r="D94" s="491" t="s">
        <v>320</v>
      </c>
      <c r="E94" s="749">
        <v>0.25</v>
      </c>
      <c r="F94" s="760">
        <v>9.1</v>
      </c>
      <c r="G94" s="739">
        <v>0.2</v>
      </c>
      <c r="H94" s="761">
        <v>9.3000000000000007</v>
      </c>
    </row>
    <row r="95" spans="3:8">
      <c r="C95" s="824" t="s">
        <v>106</v>
      </c>
      <c r="D95" s="491" t="s">
        <v>320</v>
      </c>
      <c r="E95" s="749">
        <v>0.5</v>
      </c>
      <c r="F95" s="760">
        <v>12.6</v>
      </c>
      <c r="G95" s="739">
        <v>0.1</v>
      </c>
      <c r="H95" s="761">
        <v>12.7</v>
      </c>
    </row>
    <row r="96" spans="3:8">
      <c r="C96" s="824" t="s">
        <v>284</v>
      </c>
      <c r="D96" s="316" t="s">
        <v>285</v>
      </c>
      <c r="E96" s="749">
        <v>0.3</v>
      </c>
      <c r="F96" s="739">
        <v>9.0573289890109887</v>
      </c>
      <c r="G96" s="760">
        <v>0</v>
      </c>
      <c r="H96" s="761">
        <v>9.0573289890109887</v>
      </c>
    </row>
    <row r="97" spans="3:9">
      <c r="C97" s="824" t="s">
        <v>108</v>
      </c>
      <c r="D97" s="491" t="s">
        <v>320</v>
      </c>
      <c r="E97" s="759" t="s">
        <v>89</v>
      </c>
      <c r="F97" s="739">
        <v>13.3</v>
      </c>
      <c r="G97" s="760">
        <v>149.6</v>
      </c>
      <c r="H97" s="761">
        <v>163</v>
      </c>
      <c r="I97" s="587"/>
    </row>
    <row r="98" spans="3:9">
      <c r="C98" s="824" t="s">
        <v>142</v>
      </c>
      <c r="D98" s="316" t="s">
        <v>144</v>
      </c>
      <c r="E98" s="755">
        <v>0.1</v>
      </c>
      <c r="F98" s="739">
        <v>9.6556256483516485</v>
      </c>
      <c r="G98" s="760">
        <v>0</v>
      </c>
      <c r="H98" s="761">
        <v>9.6556256483516485</v>
      </c>
      <c r="I98" s="587"/>
    </row>
    <row r="99" spans="3:9">
      <c r="C99" s="824" t="s">
        <v>290</v>
      </c>
      <c r="D99" s="316" t="s">
        <v>320</v>
      </c>
      <c r="E99" s="755" t="s">
        <v>291</v>
      </c>
      <c r="F99" s="739">
        <v>0.6</v>
      </c>
      <c r="G99" s="760">
        <v>0</v>
      </c>
      <c r="H99" s="761">
        <v>0.6</v>
      </c>
      <c r="I99" s="587"/>
    </row>
    <row r="100" spans="3:9">
      <c r="C100" s="824" t="s">
        <v>145</v>
      </c>
      <c r="D100" s="316" t="s">
        <v>147</v>
      </c>
      <c r="E100" s="755">
        <v>0.6</v>
      </c>
      <c r="F100" s="739">
        <v>38.401704802197798</v>
      </c>
      <c r="G100" s="760">
        <v>0</v>
      </c>
      <c r="H100" s="761">
        <v>38.401704802197798</v>
      </c>
      <c r="I100" s="587"/>
    </row>
    <row r="101" spans="3:9">
      <c r="C101" s="824" t="s">
        <v>146</v>
      </c>
      <c r="D101" s="316" t="s">
        <v>147</v>
      </c>
      <c r="E101" s="755">
        <v>0.25</v>
      </c>
      <c r="F101" s="739">
        <v>8.9848221318681318</v>
      </c>
      <c r="G101" s="760">
        <v>0.86431329670329682</v>
      </c>
      <c r="H101" s="761">
        <v>9.8491354285714294</v>
      </c>
      <c r="I101" s="587"/>
    </row>
    <row r="102" spans="3:9">
      <c r="C102" s="824" t="s">
        <v>117</v>
      </c>
      <c r="D102" s="316" t="s">
        <v>320</v>
      </c>
      <c r="E102" s="755">
        <v>0.215</v>
      </c>
      <c r="F102" s="739">
        <v>20.8</v>
      </c>
      <c r="G102" s="760">
        <v>0.5</v>
      </c>
      <c r="H102" s="761">
        <v>21.3</v>
      </c>
      <c r="I102" s="587"/>
    </row>
    <row r="103" spans="3:9">
      <c r="C103" s="824" t="s">
        <v>119</v>
      </c>
      <c r="D103" s="316" t="s">
        <v>320</v>
      </c>
      <c r="E103" s="755">
        <v>0.25</v>
      </c>
      <c r="F103" s="739">
        <v>3.9</v>
      </c>
      <c r="G103" s="760">
        <v>0</v>
      </c>
      <c r="H103" s="761">
        <v>3.9</v>
      </c>
      <c r="I103" s="587"/>
    </row>
    <row r="104" spans="3:9">
      <c r="C104" s="824" t="s">
        <v>121</v>
      </c>
      <c r="D104" s="316" t="s">
        <v>320</v>
      </c>
      <c r="E104" s="755">
        <v>0.25</v>
      </c>
      <c r="F104" s="739">
        <v>24.167152021978023</v>
      </c>
      <c r="G104" s="760">
        <v>1.4821097802197802</v>
      </c>
      <c r="H104" s="786">
        <v>25.649261802197802</v>
      </c>
      <c r="I104" s="587"/>
    </row>
    <row r="105" spans="3:9">
      <c r="C105" s="824" t="s">
        <v>269</v>
      </c>
      <c r="D105" s="316" t="s">
        <v>135</v>
      </c>
      <c r="E105" s="749">
        <v>0.15</v>
      </c>
      <c r="F105" s="739">
        <v>5.4281864065934071</v>
      </c>
      <c r="G105" s="760">
        <v>0</v>
      </c>
      <c r="H105" s="761">
        <v>5.4281864065934071</v>
      </c>
      <c r="I105" s="587"/>
    </row>
    <row r="106" spans="3:9">
      <c r="C106" s="824" t="s">
        <v>123</v>
      </c>
      <c r="D106" s="316" t="s">
        <v>320</v>
      </c>
      <c r="E106" s="749">
        <v>1</v>
      </c>
      <c r="F106" s="739">
        <v>1</v>
      </c>
      <c r="G106" s="760">
        <v>0.1</v>
      </c>
      <c r="H106" s="761">
        <v>1.1000000000000001</v>
      </c>
      <c r="I106" s="587"/>
    </row>
    <row r="107" spans="3:9">
      <c r="C107" s="1723" t="s">
        <v>438</v>
      </c>
      <c r="D107" s="2158" t="s">
        <v>444</v>
      </c>
      <c r="E107" s="2158"/>
      <c r="F107" s="2109">
        <f>+SUM(F66:F69)+F77+ SUM(F83:F106)</f>
        <v>562.1658022527472</v>
      </c>
      <c r="G107" s="2109">
        <f>+SUM(G66:G69)+G77+ SUM(G83:G106)</f>
        <v>246.75439215384617</v>
      </c>
      <c r="H107" s="2110">
        <f>+F107+G107</f>
        <v>808.9201944065934</v>
      </c>
    </row>
    <row r="110" spans="3:9">
      <c r="C110" s="1975" t="s">
        <v>440</v>
      </c>
      <c r="D110" s="1975"/>
      <c r="E110" s="1975"/>
      <c r="F110" s="1975"/>
      <c r="G110" s="1975"/>
      <c r="H110" s="1975"/>
      <c r="I110" s="1975"/>
    </row>
    <row r="111" spans="3:9">
      <c r="C111" s="1391"/>
      <c r="D111" s="1391"/>
      <c r="E111" s="1391"/>
      <c r="F111" s="1391"/>
      <c r="G111" s="1391"/>
      <c r="H111" s="1391"/>
      <c r="I111" s="1391"/>
    </row>
    <row r="112" spans="3:9">
      <c r="C112" s="1391" t="s">
        <v>441</v>
      </c>
      <c r="D112" s="1391"/>
      <c r="E112" s="1391"/>
      <c r="F112" s="1391"/>
      <c r="G112" s="1391"/>
      <c r="H112" s="1391"/>
      <c r="I112" s="1391"/>
    </row>
  </sheetData>
  <mergeCells count="2">
    <mergeCell ref="C110:I110"/>
    <mergeCell ref="C37:J3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BF5AF-6057-4C0F-B889-E98DC9792168}">
  <dimension ref="B1:Q97"/>
  <sheetViews>
    <sheetView topLeftCell="A24" workbookViewId="0">
      <selection activeCell="I30" sqref="I30"/>
    </sheetView>
  </sheetViews>
  <sheetFormatPr defaultRowHeight="12.75"/>
  <cols>
    <col min="1" max="1" width="3.28515625" customWidth="1"/>
    <col min="2" max="2" width="40" customWidth="1"/>
    <col min="3" max="3" width="11.7109375" customWidth="1"/>
    <col min="4" max="4" width="9.5703125" bestFit="1" customWidth="1"/>
    <col min="5" max="5" width="11.28515625" bestFit="1" customWidth="1"/>
    <col min="6" max="6" width="18.7109375" customWidth="1"/>
    <col min="7" max="7" width="11.28515625" bestFit="1" customWidth="1"/>
    <col min="8" max="8" width="21.140625" customWidth="1"/>
    <col min="9" max="9" width="21.5703125" customWidth="1"/>
    <col min="10" max="10" width="11.5703125" customWidth="1"/>
    <col min="11" max="11" width="12" customWidth="1"/>
    <col min="12" max="12" width="9.5703125" customWidth="1"/>
    <col min="13" max="13" width="10.28515625" customWidth="1"/>
    <col min="14" max="14" width="8.42578125" customWidth="1"/>
    <col min="15" max="15" width="31.28515625" customWidth="1"/>
    <col min="16" max="16" width="20.5703125" customWidth="1"/>
    <col min="17" max="17" width="27.28515625" customWidth="1"/>
    <col min="19" max="19" width="22.5703125" customWidth="1"/>
  </cols>
  <sheetData>
    <row r="1" spans="2:16" ht="13.5" thickBot="1">
      <c r="B1" s="1823" t="s">
        <v>161</v>
      </c>
      <c r="M1" s="316"/>
      <c r="N1" s="316"/>
      <c r="O1" s="316"/>
      <c r="P1" s="316"/>
    </row>
    <row r="2" spans="2:16" ht="13.5" thickBot="1">
      <c r="B2" s="1940" t="s">
        <v>1</v>
      </c>
      <c r="C2" s="1941"/>
      <c r="D2" s="1941"/>
      <c r="E2" s="1941"/>
      <c r="F2" s="1941"/>
      <c r="G2" s="1941"/>
      <c r="H2" s="1941"/>
      <c r="I2" s="1941"/>
      <c r="J2" s="1941"/>
      <c r="K2" s="1941"/>
      <c r="L2" s="1641"/>
      <c r="M2" s="316"/>
      <c r="N2" s="316"/>
      <c r="O2" s="316"/>
      <c r="P2" s="316"/>
    </row>
    <row r="3" spans="2:16" ht="22.5">
      <c r="B3" s="1552" t="s">
        <v>2</v>
      </c>
      <c r="C3" s="1553" t="s">
        <v>3</v>
      </c>
      <c r="D3" s="1942" t="s">
        <v>4</v>
      </c>
      <c r="E3" s="1942"/>
      <c r="F3" s="1943"/>
      <c r="G3" s="1312"/>
      <c r="H3" s="1686" t="s">
        <v>5</v>
      </c>
      <c r="I3" s="1574" t="s">
        <v>3</v>
      </c>
      <c r="J3" s="1944" t="s">
        <v>6</v>
      </c>
      <c r="K3" s="1944"/>
      <c r="L3" s="1575"/>
      <c r="M3" s="316"/>
      <c r="N3" s="316"/>
      <c r="O3" s="316"/>
      <c r="P3" s="316"/>
    </row>
    <row r="4" spans="2:16">
      <c r="B4" s="1554"/>
      <c r="C4" s="1388"/>
      <c r="D4" s="1388"/>
      <c r="E4" s="1388"/>
      <c r="F4" s="1555"/>
      <c r="G4" s="1312"/>
      <c r="H4" s="1649"/>
      <c r="I4" s="1650"/>
      <c r="J4" s="1651"/>
      <c r="K4" s="1651"/>
      <c r="L4" s="1652"/>
      <c r="M4" s="316"/>
      <c r="N4" s="316"/>
      <c r="O4" s="316"/>
      <c r="P4" s="316"/>
    </row>
    <row r="5" spans="2:16">
      <c r="B5" s="1554" t="s">
        <v>7</v>
      </c>
      <c r="C5" s="1388"/>
      <c r="D5" s="1271" t="s">
        <v>8</v>
      </c>
      <c r="E5" s="1271" t="s">
        <v>9</v>
      </c>
      <c r="F5" s="1556" t="s">
        <v>10</v>
      </c>
      <c r="G5" s="1312"/>
      <c r="H5" s="1649" t="s">
        <v>7</v>
      </c>
      <c r="I5" s="1650"/>
      <c r="J5" s="1651" t="s">
        <v>8</v>
      </c>
      <c r="K5" s="1653" t="s">
        <v>11</v>
      </c>
      <c r="L5" s="1652" t="s">
        <v>12</v>
      </c>
      <c r="M5" s="316"/>
      <c r="N5" s="316"/>
      <c r="O5" s="316"/>
      <c r="P5" s="316"/>
    </row>
    <row r="6" spans="2:16" ht="12.75" customHeight="1">
      <c r="B6" s="2038" t="s">
        <v>13</v>
      </c>
      <c r="C6" s="2039">
        <v>0.51</v>
      </c>
      <c r="D6" s="2040">
        <v>0.8</v>
      </c>
      <c r="E6" s="2040">
        <v>73.400000000000006</v>
      </c>
      <c r="F6" s="2041">
        <v>74.2</v>
      </c>
      <c r="G6" s="1312"/>
      <c r="H6" s="2038" t="s">
        <v>14</v>
      </c>
      <c r="I6" s="2039">
        <v>0.1178</v>
      </c>
      <c r="J6" s="2042">
        <v>0</v>
      </c>
      <c r="K6" s="2042">
        <v>0</v>
      </c>
      <c r="L6" s="2043">
        <v>0</v>
      </c>
      <c r="M6" s="316"/>
      <c r="N6" s="316"/>
      <c r="O6" s="316"/>
      <c r="P6" s="316"/>
    </row>
    <row r="7" spans="2:16">
      <c r="B7" s="1763" t="s">
        <v>15</v>
      </c>
      <c r="C7" s="1679">
        <v>0.53</v>
      </c>
      <c r="D7" s="1764">
        <v>1</v>
      </c>
      <c r="E7" s="1764">
        <v>4.0999999999999996</v>
      </c>
      <c r="F7" s="1765">
        <v>5.0999999999999996</v>
      </c>
      <c r="G7" s="1312"/>
      <c r="H7" s="1763" t="s">
        <v>16</v>
      </c>
      <c r="I7" s="1679">
        <v>0.35</v>
      </c>
      <c r="J7" s="1687">
        <v>7.4</v>
      </c>
      <c r="K7" s="1687">
        <v>0</v>
      </c>
      <c r="L7" s="1771">
        <v>7.4</v>
      </c>
      <c r="M7" s="316"/>
      <c r="N7" s="316"/>
      <c r="O7" s="316"/>
      <c r="P7" s="316"/>
    </row>
    <row r="8" spans="2:16">
      <c r="B8" s="1763" t="s">
        <v>17</v>
      </c>
      <c r="C8" s="1679">
        <v>0.39</v>
      </c>
      <c r="D8" s="1764">
        <v>26.1</v>
      </c>
      <c r="E8" s="1764">
        <v>0</v>
      </c>
      <c r="F8" s="1765">
        <v>26.1</v>
      </c>
      <c r="G8" s="1312"/>
      <c r="H8" s="1763" t="s">
        <v>18</v>
      </c>
      <c r="I8" s="1679">
        <v>0.5</v>
      </c>
      <c r="J8" s="1687">
        <v>4.4000000000000004</v>
      </c>
      <c r="K8" s="1687">
        <v>2.6</v>
      </c>
      <c r="L8" s="1771">
        <v>7</v>
      </c>
      <c r="M8" s="316"/>
      <c r="N8" s="316"/>
      <c r="O8" s="316"/>
      <c r="P8" s="316"/>
    </row>
    <row r="9" spans="2:16">
      <c r="B9" s="1763" t="s">
        <v>19</v>
      </c>
      <c r="C9" s="1679">
        <v>0.74660000000000004</v>
      </c>
      <c r="D9" s="1764">
        <v>0.2</v>
      </c>
      <c r="E9" s="1764">
        <v>0.4</v>
      </c>
      <c r="F9" s="1765">
        <v>0.6</v>
      </c>
      <c r="G9" s="1312"/>
      <c r="H9" s="1763" t="s">
        <v>20</v>
      </c>
      <c r="I9" s="1679">
        <v>0.41470000000000001</v>
      </c>
      <c r="J9" s="1687">
        <v>7.1</v>
      </c>
      <c r="K9" s="1687">
        <v>0.5</v>
      </c>
      <c r="L9" s="1771">
        <v>7.6</v>
      </c>
      <c r="M9" s="316"/>
      <c r="N9" s="316"/>
      <c r="O9" s="316"/>
      <c r="P9" s="316"/>
    </row>
    <row r="10" spans="2:16">
      <c r="B10" s="1763" t="s">
        <v>21</v>
      </c>
      <c r="C10" s="1679">
        <v>0.7</v>
      </c>
      <c r="D10" s="1764">
        <v>0</v>
      </c>
      <c r="E10" s="1764">
        <v>0</v>
      </c>
      <c r="F10" s="1765">
        <v>0</v>
      </c>
      <c r="G10" s="1312"/>
      <c r="H10" s="1763" t="s">
        <v>22</v>
      </c>
      <c r="I10" s="1679">
        <v>0.33</v>
      </c>
      <c r="J10" s="1687">
        <v>0.2</v>
      </c>
      <c r="K10" s="1687">
        <v>1.8</v>
      </c>
      <c r="L10" s="1771">
        <v>2</v>
      </c>
      <c r="M10" s="316"/>
      <c r="N10" s="316"/>
      <c r="O10" s="316"/>
      <c r="P10" s="316"/>
    </row>
    <row r="11" spans="2:16">
      <c r="B11" s="1763" t="s">
        <v>23</v>
      </c>
      <c r="C11" s="1679">
        <v>0.45</v>
      </c>
      <c r="D11" s="1764">
        <v>8.3000000000000007</v>
      </c>
      <c r="E11" s="1764">
        <v>8.3000000000000007</v>
      </c>
      <c r="F11" s="1765">
        <v>16.7</v>
      </c>
      <c r="G11" s="1312"/>
      <c r="H11" s="1763" t="s">
        <v>24</v>
      </c>
      <c r="I11" s="1679">
        <v>0.2535</v>
      </c>
      <c r="J11" s="1687">
        <v>1.1000000000000001</v>
      </c>
      <c r="K11" s="1687">
        <v>30.7</v>
      </c>
      <c r="L11" s="1771">
        <v>31.7</v>
      </c>
      <c r="M11" s="316"/>
      <c r="N11" s="316"/>
      <c r="O11" s="316"/>
      <c r="P11" s="316"/>
    </row>
    <row r="12" spans="2:16">
      <c r="B12" s="1763" t="s">
        <v>25</v>
      </c>
      <c r="C12" s="1679">
        <v>0.49199999999999999</v>
      </c>
      <c r="D12" s="1764">
        <v>0</v>
      </c>
      <c r="E12" s="1764">
        <v>0</v>
      </c>
      <c r="F12" s="1765">
        <v>0</v>
      </c>
      <c r="G12" s="1312"/>
      <c r="H12" s="1763" t="s">
        <v>26</v>
      </c>
      <c r="I12" s="1679">
        <v>0.36170000000000002</v>
      </c>
      <c r="J12" s="1687">
        <v>10.9</v>
      </c>
      <c r="K12" s="1687">
        <v>40</v>
      </c>
      <c r="L12" s="1771">
        <v>50.9</v>
      </c>
      <c r="M12" s="316"/>
      <c r="N12" s="316"/>
      <c r="O12" s="316"/>
      <c r="P12" s="316"/>
    </row>
    <row r="13" spans="2:16">
      <c r="B13" s="1763" t="s">
        <v>27</v>
      </c>
      <c r="C13" s="1679">
        <v>0.58699999999999997</v>
      </c>
      <c r="D13" s="1764">
        <v>6.2</v>
      </c>
      <c r="E13" s="1764">
        <v>31</v>
      </c>
      <c r="F13" s="1765">
        <v>37.299999999999997</v>
      </c>
      <c r="G13" s="1312"/>
      <c r="H13" s="1766" t="s">
        <v>28</v>
      </c>
      <c r="I13" s="1767">
        <v>0.3</v>
      </c>
      <c r="J13" s="1772">
        <v>0.4</v>
      </c>
      <c r="K13" s="1772">
        <v>1.4</v>
      </c>
      <c r="L13" s="1773">
        <v>1.8</v>
      </c>
      <c r="M13" s="316"/>
      <c r="N13" s="316"/>
      <c r="O13" s="316"/>
      <c r="P13" s="316"/>
    </row>
    <row r="14" spans="2:16" ht="13.5" thickBot="1">
      <c r="B14" s="1763" t="s">
        <v>29</v>
      </c>
      <c r="C14" s="1679">
        <v>0.36609999999999998</v>
      </c>
      <c r="D14" s="1764">
        <v>14.7</v>
      </c>
      <c r="E14" s="1764">
        <v>0</v>
      </c>
      <c r="F14" s="1765">
        <v>14.7</v>
      </c>
      <c r="G14" s="1312"/>
      <c r="H14" s="2044" t="s">
        <v>162</v>
      </c>
      <c r="I14" s="2045"/>
      <c r="J14" s="2046">
        <v>31</v>
      </c>
      <c r="K14" s="2046">
        <f>SUM(K6:K13)</f>
        <v>77</v>
      </c>
      <c r="L14" s="2047">
        <f>SUM(L6:L13)</f>
        <v>108.39999999999999</v>
      </c>
      <c r="M14" s="316"/>
      <c r="N14" s="316"/>
      <c r="O14" s="316"/>
      <c r="P14" s="316"/>
    </row>
    <row r="15" spans="2:16" ht="13.5" thickBot="1">
      <c r="B15" s="1763" t="s">
        <v>31</v>
      </c>
      <c r="C15" s="1679">
        <v>0.36</v>
      </c>
      <c r="D15" s="1764">
        <v>4.3</v>
      </c>
      <c r="E15" s="1764">
        <v>4.5</v>
      </c>
      <c r="F15" s="1765">
        <v>8.8000000000000007</v>
      </c>
      <c r="G15" s="1599"/>
      <c r="H15" s="1774" t="s">
        <v>32</v>
      </c>
      <c r="I15" s="1775"/>
      <c r="J15" s="1775">
        <v>627</v>
      </c>
      <c r="K15" s="1775">
        <v>772</v>
      </c>
      <c r="L15" s="1776">
        <v>1398</v>
      </c>
      <c r="M15" s="316"/>
      <c r="N15" s="316"/>
      <c r="O15" s="316"/>
      <c r="P15" s="316"/>
    </row>
    <row r="16" spans="2:16">
      <c r="B16" s="1763" t="s">
        <v>33</v>
      </c>
      <c r="C16" s="1679">
        <v>0.51</v>
      </c>
      <c r="D16" s="1764">
        <v>31.6</v>
      </c>
      <c r="E16" s="1764">
        <v>46.5</v>
      </c>
      <c r="F16" s="1765">
        <v>78</v>
      </c>
      <c r="G16" s="1312"/>
      <c r="H16" s="316"/>
      <c r="I16" s="316"/>
      <c r="J16" s="316"/>
      <c r="K16" s="316"/>
      <c r="L16" s="316"/>
      <c r="M16" s="316"/>
      <c r="N16" s="316"/>
      <c r="O16" s="316"/>
      <c r="P16" s="316"/>
    </row>
    <row r="17" spans="2:16">
      <c r="B17" s="1763" t="s">
        <v>34</v>
      </c>
      <c r="C17" s="1679">
        <v>0.62</v>
      </c>
      <c r="D17" s="1764">
        <v>0.2</v>
      </c>
      <c r="E17" s="1764">
        <v>0.9</v>
      </c>
      <c r="F17" s="1765">
        <v>1.1000000000000001</v>
      </c>
      <c r="G17" s="1312"/>
      <c r="H17" s="316"/>
      <c r="I17" s="316"/>
      <c r="J17" s="316"/>
      <c r="L17" s="316"/>
      <c r="M17" s="316"/>
      <c r="N17" s="316"/>
      <c r="O17" s="316"/>
      <c r="P17" s="316"/>
    </row>
    <row r="18" spans="2:16" ht="11.25" customHeight="1">
      <c r="B18" s="1763" t="s">
        <v>37</v>
      </c>
      <c r="C18" s="1679">
        <v>0.13039999999999999</v>
      </c>
      <c r="D18" s="1764">
        <v>5.0999999999999996</v>
      </c>
      <c r="E18" s="1764">
        <v>3.5</v>
      </c>
      <c r="F18" s="1765">
        <v>8.6</v>
      </c>
      <c r="G18" s="1312"/>
      <c r="H18" s="316"/>
      <c r="I18" s="316"/>
      <c r="J18" s="316"/>
      <c r="K18" s="316"/>
      <c r="L18" s="316"/>
      <c r="M18" s="316"/>
      <c r="N18" s="316"/>
      <c r="O18" s="316"/>
      <c r="P18" s="316"/>
    </row>
    <row r="19" spans="2:16" ht="13.5" thickBot="1">
      <c r="B19" s="1763" t="s">
        <v>39</v>
      </c>
      <c r="C19" s="1679">
        <v>0.42499999999999999</v>
      </c>
      <c r="D19" s="1764">
        <v>1.7</v>
      </c>
      <c r="E19" s="1764">
        <v>0.4</v>
      </c>
      <c r="F19" s="1765">
        <v>2</v>
      </c>
      <c r="G19" s="1312"/>
      <c r="H19" s="1433"/>
      <c r="I19" s="316"/>
      <c r="J19" s="1433"/>
      <c r="K19" s="316"/>
      <c r="L19" s="316"/>
      <c r="M19" s="316"/>
      <c r="N19" s="316"/>
      <c r="O19" s="316"/>
      <c r="P19" s="316"/>
    </row>
    <row r="20" spans="2:16">
      <c r="B20" s="1763" t="s">
        <v>44</v>
      </c>
      <c r="C20" s="1679">
        <v>0.42630000000000001</v>
      </c>
      <c r="D20" s="1764">
        <v>308.60000000000002</v>
      </c>
      <c r="E20" s="1764">
        <v>12.8</v>
      </c>
      <c r="F20" s="1765">
        <v>321.5</v>
      </c>
      <c r="G20" s="1312"/>
      <c r="H20" s="1945" t="s">
        <v>40</v>
      </c>
      <c r="I20" s="1946"/>
      <c r="J20" s="1946"/>
      <c r="K20" s="1762"/>
      <c r="L20" s="316"/>
      <c r="M20" s="316"/>
      <c r="N20" s="316"/>
      <c r="O20" s="316"/>
      <c r="P20" s="316"/>
    </row>
    <row r="21" spans="2:16">
      <c r="B21" s="1763" t="s">
        <v>46</v>
      </c>
      <c r="C21" s="1679">
        <v>0.54820000000000002</v>
      </c>
      <c r="D21" s="1764">
        <v>4.5999999999999996</v>
      </c>
      <c r="E21" s="1764">
        <v>7.2</v>
      </c>
      <c r="F21" s="1765">
        <v>11.9</v>
      </c>
      <c r="G21" s="1312"/>
      <c r="H21" s="1760" t="s">
        <v>43</v>
      </c>
      <c r="I21" s="1761"/>
      <c r="J21" s="1761"/>
      <c r="K21" s="1757"/>
      <c r="L21" s="316"/>
      <c r="M21" s="316"/>
      <c r="N21" s="316"/>
      <c r="O21" s="316"/>
      <c r="P21" s="316"/>
    </row>
    <row r="22" spans="2:16">
      <c r="B22" s="1763" t="s">
        <v>47</v>
      </c>
      <c r="C22" s="1679">
        <v>0.39550000000000002</v>
      </c>
      <c r="D22" s="1764">
        <v>3.3</v>
      </c>
      <c r="E22" s="1764">
        <v>17.399999999999999</v>
      </c>
      <c r="F22" s="1765">
        <v>20.7</v>
      </c>
      <c r="G22" s="1312"/>
      <c r="H22" s="1758" t="s">
        <v>45</v>
      </c>
      <c r="I22" s="316"/>
      <c r="J22" s="1590"/>
      <c r="K22" s="1757"/>
      <c r="L22" s="316"/>
      <c r="M22" s="316"/>
      <c r="N22" s="316"/>
      <c r="O22" s="316"/>
      <c r="P22" s="316"/>
    </row>
    <row r="23" spans="2:16">
      <c r="B23" s="1763" t="s">
        <v>48</v>
      </c>
      <c r="C23" s="1679">
        <v>0.51</v>
      </c>
      <c r="D23" s="1764">
        <v>7.7</v>
      </c>
      <c r="E23" s="1764">
        <v>12.2</v>
      </c>
      <c r="F23" s="1765">
        <v>19.899999999999999</v>
      </c>
      <c r="G23" s="1312"/>
      <c r="H23" s="1637"/>
      <c r="J23" s="316"/>
      <c r="K23" s="659"/>
      <c r="L23" s="316"/>
      <c r="M23" s="316"/>
      <c r="N23" s="316"/>
      <c r="O23" s="316"/>
      <c r="P23" s="316"/>
    </row>
    <row r="24" spans="2:16" ht="12.75" customHeight="1" thickBot="1">
      <c r="B24" s="1763" t="s">
        <v>49</v>
      </c>
      <c r="C24" s="1679">
        <v>0.43969999999999998</v>
      </c>
      <c r="D24" s="1764">
        <v>2.2000000000000002</v>
      </c>
      <c r="E24" s="1764">
        <v>3.9</v>
      </c>
      <c r="F24" s="1765">
        <v>6.2</v>
      </c>
      <c r="G24" s="1312"/>
      <c r="H24" s="1639"/>
      <c r="I24" s="1640"/>
      <c r="J24" s="1640"/>
      <c r="K24" s="1759"/>
      <c r="L24" s="316"/>
      <c r="M24" s="316"/>
      <c r="N24" s="316"/>
      <c r="O24" s="316"/>
      <c r="P24" s="316"/>
    </row>
    <row r="25" spans="2:16">
      <c r="B25" s="1763" t="s">
        <v>50</v>
      </c>
      <c r="C25" s="1679">
        <v>0.64</v>
      </c>
      <c r="D25" s="1764">
        <v>1.2</v>
      </c>
      <c r="E25" s="1764">
        <v>0.6</v>
      </c>
      <c r="F25" s="1765">
        <v>1.8</v>
      </c>
      <c r="G25" s="1312"/>
      <c r="H25" s="316"/>
      <c r="I25" s="316"/>
      <c r="J25" s="316"/>
      <c r="K25" s="316"/>
      <c r="L25" s="316"/>
      <c r="M25" s="316"/>
      <c r="N25" s="316"/>
      <c r="O25" s="316"/>
      <c r="P25" s="316"/>
    </row>
    <row r="26" spans="2:16">
      <c r="B26" s="1763" t="s">
        <v>51</v>
      </c>
      <c r="C26" s="1679">
        <v>0.27500000000000002</v>
      </c>
      <c r="D26" s="1764">
        <v>1.6</v>
      </c>
      <c r="E26" s="1764">
        <v>3</v>
      </c>
      <c r="F26" s="1765">
        <v>4.5</v>
      </c>
      <c r="G26" s="1312"/>
      <c r="H26" s="316"/>
      <c r="I26" s="316"/>
      <c r="J26" s="316"/>
      <c r="K26" s="316"/>
      <c r="L26" s="316"/>
      <c r="M26" s="316"/>
      <c r="N26" s="316"/>
      <c r="O26" s="316"/>
      <c r="P26" s="316"/>
    </row>
    <row r="27" spans="2:16">
      <c r="B27" s="1763" t="s">
        <v>52</v>
      </c>
      <c r="C27" s="1679">
        <v>0.39100000000000001</v>
      </c>
      <c r="D27" s="1764">
        <v>0.9</v>
      </c>
      <c r="E27" s="1764">
        <v>0.8</v>
      </c>
      <c r="F27" s="1765">
        <v>1.7</v>
      </c>
      <c r="G27" s="1312"/>
      <c r="H27" s="491"/>
      <c r="I27" s="316"/>
      <c r="J27" s="316"/>
      <c r="K27" s="316"/>
      <c r="L27" s="316"/>
      <c r="M27" s="316"/>
      <c r="N27" s="316"/>
      <c r="O27" s="316"/>
      <c r="P27" s="316"/>
    </row>
    <row r="28" spans="2:16">
      <c r="B28" s="1763" t="s">
        <v>53</v>
      </c>
      <c r="C28" s="1679">
        <v>0.49299999999999999</v>
      </c>
      <c r="D28" s="1764">
        <v>31.4</v>
      </c>
      <c r="E28" s="1764">
        <v>72.3</v>
      </c>
      <c r="F28" s="1765">
        <v>103.8</v>
      </c>
      <c r="G28" s="1312"/>
      <c r="H28" s="316"/>
      <c r="I28" s="316"/>
      <c r="J28" s="316"/>
      <c r="K28" s="316"/>
      <c r="L28" s="316"/>
      <c r="M28" s="316"/>
      <c r="N28" s="316"/>
      <c r="O28" s="316"/>
      <c r="P28" s="316"/>
    </row>
    <row r="29" spans="2:16">
      <c r="B29" s="1763" t="s">
        <v>54</v>
      </c>
      <c r="C29" s="1679">
        <v>0.6</v>
      </c>
      <c r="D29" s="1764">
        <v>0.7</v>
      </c>
      <c r="E29" s="1764">
        <v>0.2</v>
      </c>
      <c r="F29" s="1765">
        <v>0.9</v>
      </c>
      <c r="G29" s="316"/>
      <c r="H29" s="316"/>
      <c r="I29" s="316"/>
      <c r="J29" s="316"/>
      <c r="K29" s="316"/>
      <c r="L29" s="316"/>
      <c r="M29" s="316"/>
      <c r="N29" s="316"/>
      <c r="O29" s="316"/>
      <c r="P29" s="316"/>
    </row>
    <row r="30" spans="2:16">
      <c r="B30" s="1763" t="s">
        <v>55</v>
      </c>
      <c r="C30" s="1679">
        <v>0.58350000000000002</v>
      </c>
      <c r="D30" s="1764">
        <v>1.4</v>
      </c>
      <c r="E30" s="1764">
        <v>7</v>
      </c>
      <c r="F30" s="1765">
        <v>8.4</v>
      </c>
      <c r="G30" s="316"/>
      <c r="H30" s="316"/>
      <c r="I30" s="316"/>
      <c r="J30" s="316"/>
      <c r="K30" s="316"/>
      <c r="L30" s="316"/>
      <c r="M30" s="316"/>
      <c r="N30" s="316"/>
      <c r="O30" s="316"/>
      <c r="P30" s="316"/>
    </row>
    <row r="31" spans="2:16">
      <c r="B31" s="1763" t="s">
        <v>56</v>
      </c>
      <c r="C31" s="1679">
        <v>0.59599999999999997</v>
      </c>
      <c r="D31" s="1764">
        <v>0.2</v>
      </c>
      <c r="E31" s="1764">
        <v>1.5</v>
      </c>
      <c r="F31" s="1765">
        <v>1.6</v>
      </c>
      <c r="G31" s="316"/>
      <c r="H31" s="316"/>
      <c r="I31" s="316"/>
      <c r="J31" s="316"/>
      <c r="K31" s="316"/>
      <c r="L31" s="316"/>
      <c r="M31" s="316"/>
      <c r="N31" s="316"/>
      <c r="O31" s="316"/>
      <c r="P31" s="316"/>
    </row>
    <row r="32" spans="2:16">
      <c r="B32" s="1763" t="s">
        <v>57</v>
      </c>
      <c r="C32" s="1679">
        <v>0.33279999999999998</v>
      </c>
      <c r="D32" s="1764">
        <v>29.4</v>
      </c>
      <c r="E32" s="1764">
        <v>0</v>
      </c>
      <c r="F32" s="1765">
        <v>29.4</v>
      </c>
      <c r="G32" s="316"/>
      <c r="H32" s="316"/>
      <c r="I32" s="316"/>
      <c r="J32" s="316"/>
      <c r="K32" s="316"/>
      <c r="L32" s="316"/>
      <c r="M32" s="316"/>
      <c r="N32" s="316"/>
      <c r="O32" s="316"/>
      <c r="P32" s="316"/>
    </row>
    <row r="33" spans="2:16">
      <c r="B33" s="1763" t="s">
        <v>58</v>
      </c>
      <c r="C33" s="1679">
        <v>0.3679</v>
      </c>
      <c r="D33" s="1764">
        <v>7.4</v>
      </c>
      <c r="E33" s="1764">
        <v>40.6</v>
      </c>
      <c r="F33" s="1765">
        <v>48.1</v>
      </c>
      <c r="G33" s="316"/>
      <c r="H33" s="316"/>
      <c r="I33" s="316"/>
      <c r="J33" s="316"/>
      <c r="K33" s="316"/>
      <c r="L33" s="316"/>
      <c r="M33" s="316"/>
      <c r="N33" s="316"/>
      <c r="O33" s="316"/>
      <c r="P33" s="316"/>
    </row>
    <row r="34" spans="2:16">
      <c r="B34" s="1763" t="s">
        <v>59</v>
      </c>
      <c r="C34" s="1679">
        <v>0.4017</v>
      </c>
      <c r="D34" s="1764">
        <v>7.7</v>
      </c>
      <c r="E34" s="1764">
        <v>4.3</v>
      </c>
      <c r="F34" s="1765">
        <v>12</v>
      </c>
      <c r="G34" s="316"/>
      <c r="H34" s="316"/>
      <c r="I34" s="316"/>
      <c r="J34" s="316"/>
      <c r="K34" s="316"/>
      <c r="L34" s="316"/>
      <c r="M34" s="316"/>
      <c r="N34" s="316"/>
      <c r="O34" s="316"/>
      <c r="P34" s="316"/>
    </row>
    <row r="35" spans="2:16">
      <c r="B35" s="1763" t="s">
        <v>60</v>
      </c>
      <c r="C35" s="1679">
        <v>0.17</v>
      </c>
      <c r="D35" s="1764">
        <v>1.3</v>
      </c>
      <c r="E35" s="1764">
        <v>0.1</v>
      </c>
      <c r="F35" s="1765">
        <v>1.3</v>
      </c>
      <c r="G35" s="316"/>
      <c r="H35" s="316"/>
      <c r="I35" s="316"/>
      <c r="J35" s="316"/>
      <c r="K35" s="316"/>
      <c r="L35" s="316"/>
      <c r="M35" s="316"/>
      <c r="N35" s="316"/>
      <c r="O35" s="316"/>
      <c r="P35" s="316"/>
    </row>
    <row r="36" spans="2:16">
      <c r="B36" s="1763" t="s">
        <v>61</v>
      </c>
      <c r="C36" s="1679">
        <v>0.29249999999999998</v>
      </c>
      <c r="D36" s="1764">
        <v>3</v>
      </c>
      <c r="E36" s="1764">
        <v>1.1000000000000001</v>
      </c>
      <c r="F36" s="1765">
        <v>4.0999999999999996</v>
      </c>
      <c r="G36" s="316"/>
      <c r="H36" s="316"/>
      <c r="I36" s="316"/>
      <c r="J36" s="316"/>
      <c r="K36" s="316"/>
      <c r="L36" s="316"/>
      <c r="M36" s="316"/>
      <c r="N36" s="316"/>
      <c r="O36" s="316"/>
      <c r="P36" s="316"/>
    </row>
    <row r="37" spans="2:16">
      <c r="B37" s="1763" t="s">
        <v>62</v>
      </c>
      <c r="C37" s="1679">
        <v>0.56999999999999995</v>
      </c>
      <c r="D37" s="1764">
        <v>4.5999999999999996</v>
      </c>
      <c r="E37" s="1764">
        <v>0</v>
      </c>
      <c r="F37" s="1765">
        <v>4.5999999999999996</v>
      </c>
      <c r="G37" s="316"/>
      <c r="H37" s="316"/>
      <c r="I37" s="316"/>
      <c r="J37" s="316"/>
      <c r="K37" s="316"/>
      <c r="L37" s="316"/>
      <c r="M37" s="316"/>
      <c r="N37" s="316"/>
      <c r="O37" s="316"/>
      <c r="P37" s="316"/>
    </row>
    <row r="38" spans="2:16">
      <c r="B38" s="1763" t="s">
        <v>63</v>
      </c>
      <c r="C38" s="1679">
        <v>0.28029999999999999</v>
      </c>
      <c r="D38" s="1764">
        <v>0.4</v>
      </c>
      <c r="E38" s="1764">
        <v>0</v>
      </c>
      <c r="F38" s="1765">
        <v>0.4</v>
      </c>
      <c r="G38" s="316"/>
      <c r="H38" s="316"/>
      <c r="I38" s="316"/>
      <c r="J38" s="316"/>
      <c r="K38" s="316"/>
      <c r="L38" s="316"/>
      <c r="M38" s="316"/>
      <c r="N38" s="316"/>
      <c r="O38" s="316"/>
      <c r="P38" s="316"/>
    </row>
    <row r="39" spans="2:16">
      <c r="B39" s="1763" t="s">
        <v>64</v>
      </c>
      <c r="C39" s="1679">
        <v>0.41499999999999998</v>
      </c>
      <c r="D39" s="1764">
        <v>5.0999999999999996</v>
      </c>
      <c r="E39" s="1764">
        <v>0.4</v>
      </c>
      <c r="F39" s="1765">
        <v>5.5</v>
      </c>
      <c r="G39" s="316"/>
      <c r="H39" s="316"/>
      <c r="I39" s="316"/>
      <c r="J39" s="316"/>
      <c r="K39" s="316"/>
      <c r="L39" s="316"/>
      <c r="M39" s="316"/>
      <c r="N39" s="316"/>
      <c r="O39" s="316"/>
      <c r="P39" s="316"/>
    </row>
    <row r="40" spans="2:16">
      <c r="B40" s="1763" t="s">
        <v>65</v>
      </c>
      <c r="C40" s="1679">
        <v>0.59099999999999997</v>
      </c>
      <c r="D40" s="1764">
        <v>3.9</v>
      </c>
      <c r="E40" s="1764">
        <v>0</v>
      </c>
      <c r="F40" s="1765">
        <v>3.9</v>
      </c>
      <c r="G40" s="316"/>
      <c r="H40" s="316"/>
      <c r="I40" s="316"/>
      <c r="J40" s="316"/>
      <c r="K40" s="316"/>
      <c r="L40" s="316"/>
      <c r="M40" s="316"/>
      <c r="N40" s="316"/>
      <c r="O40" s="316"/>
      <c r="P40" s="316"/>
    </row>
    <row r="41" spans="2:16">
      <c r="B41" s="1763" t="s">
        <v>66</v>
      </c>
      <c r="C41" s="1679" t="s">
        <v>163</v>
      </c>
      <c r="D41" s="1764">
        <v>8.9</v>
      </c>
      <c r="E41" s="1764">
        <v>231.4</v>
      </c>
      <c r="F41" s="1765">
        <v>240.3</v>
      </c>
      <c r="G41" s="491"/>
      <c r="H41" s="316"/>
      <c r="I41" s="316"/>
      <c r="J41" s="491"/>
      <c r="K41" s="316"/>
      <c r="L41" s="316"/>
      <c r="M41" s="316"/>
      <c r="N41" s="316"/>
      <c r="O41" s="316"/>
      <c r="P41" s="316"/>
    </row>
    <row r="42" spans="2:16">
      <c r="B42" s="1763" t="s">
        <v>67</v>
      </c>
      <c r="C42" s="1679" t="s">
        <v>163</v>
      </c>
      <c r="D42" s="1764">
        <v>9.3000000000000007</v>
      </c>
      <c r="E42" s="1764">
        <v>0</v>
      </c>
      <c r="F42" s="1765">
        <v>9.3000000000000007</v>
      </c>
      <c r="G42" s="316"/>
      <c r="H42" s="316"/>
      <c r="I42" s="316"/>
      <c r="J42" s="316"/>
      <c r="K42" s="316"/>
      <c r="L42" s="316"/>
      <c r="M42" s="316"/>
      <c r="N42" s="316"/>
      <c r="O42" s="316"/>
      <c r="P42" s="316"/>
    </row>
    <row r="43" spans="2:16">
      <c r="B43" s="1763" t="s">
        <v>68</v>
      </c>
      <c r="C43" s="1679">
        <v>0.5</v>
      </c>
      <c r="D43" s="1764">
        <v>0.2</v>
      </c>
      <c r="E43" s="1764">
        <v>2.1</v>
      </c>
      <c r="F43" s="1765">
        <v>2.4</v>
      </c>
      <c r="G43" s="316"/>
      <c r="H43" s="316"/>
      <c r="I43" s="316"/>
      <c r="J43" s="316"/>
      <c r="K43" s="316"/>
      <c r="L43" s="316"/>
      <c r="M43" s="316"/>
      <c r="N43" s="316"/>
      <c r="O43" s="316"/>
      <c r="P43" s="316"/>
    </row>
    <row r="44" spans="2:16">
      <c r="B44" s="1763" t="s">
        <v>69</v>
      </c>
      <c r="C44" s="1679">
        <v>0.58840000000000003</v>
      </c>
      <c r="D44" s="1764">
        <v>8.9</v>
      </c>
      <c r="E44" s="1764">
        <v>26.4</v>
      </c>
      <c r="F44" s="1765">
        <v>35.299999999999997</v>
      </c>
      <c r="G44" s="491"/>
      <c r="H44" s="316"/>
      <c r="I44" s="316"/>
      <c r="J44" s="491"/>
      <c r="K44" s="316"/>
      <c r="L44" s="316"/>
      <c r="M44" s="316"/>
      <c r="N44" s="316"/>
      <c r="O44" s="316"/>
      <c r="P44" s="316"/>
    </row>
    <row r="45" spans="2:16">
      <c r="B45" s="1763" t="s">
        <v>71</v>
      </c>
      <c r="C45" s="1679">
        <v>0.63949999999999996</v>
      </c>
      <c r="D45" s="1764">
        <v>2</v>
      </c>
      <c r="E45" s="1764">
        <v>0</v>
      </c>
      <c r="F45" s="1765">
        <v>2</v>
      </c>
      <c r="G45" s="316"/>
      <c r="H45" s="316"/>
      <c r="I45" s="316"/>
      <c r="J45" s="316"/>
      <c r="K45" s="316"/>
      <c r="L45" s="316"/>
      <c r="M45" s="316"/>
      <c r="N45" s="316"/>
      <c r="O45" s="316"/>
      <c r="P45" s="316"/>
    </row>
    <row r="46" spans="2:16">
      <c r="B46" s="1763" t="s">
        <v>72</v>
      </c>
      <c r="C46" s="1679">
        <v>0.38440000000000002</v>
      </c>
      <c r="D46" s="1764">
        <v>0.5</v>
      </c>
      <c r="E46" s="1764">
        <v>0.6</v>
      </c>
      <c r="F46" s="1765">
        <v>1.1000000000000001</v>
      </c>
      <c r="G46" s="316"/>
      <c r="H46" s="316"/>
      <c r="I46" s="316"/>
      <c r="J46" s="316"/>
      <c r="K46" s="316"/>
      <c r="L46" s="316"/>
      <c r="M46" s="316"/>
      <c r="N46" s="316"/>
      <c r="O46" s="316"/>
      <c r="P46" s="316"/>
    </row>
    <row r="47" spans="2:16">
      <c r="B47" s="1763" t="s">
        <v>73</v>
      </c>
      <c r="C47" s="1679">
        <v>0.66779999999999995</v>
      </c>
      <c r="D47" s="1764">
        <v>0.9</v>
      </c>
      <c r="E47" s="1764">
        <v>4.2</v>
      </c>
      <c r="F47" s="1765">
        <v>5</v>
      </c>
      <c r="G47" s="316"/>
      <c r="H47" s="316"/>
      <c r="I47" s="316"/>
      <c r="J47" s="316"/>
      <c r="K47" s="316"/>
      <c r="L47" s="316"/>
      <c r="M47" s="316"/>
      <c r="N47" s="316"/>
      <c r="O47" s="316"/>
      <c r="P47" s="316"/>
    </row>
    <row r="48" spans="2:16">
      <c r="B48" s="1763" t="s">
        <v>74</v>
      </c>
      <c r="C48" s="1679">
        <v>0.41499999999999998</v>
      </c>
      <c r="D48" s="1764">
        <v>5.4</v>
      </c>
      <c r="E48" s="1764">
        <v>0</v>
      </c>
      <c r="F48" s="1765">
        <v>5.4</v>
      </c>
      <c r="G48" s="316"/>
      <c r="H48" s="316"/>
      <c r="I48" s="316"/>
      <c r="J48" s="316"/>
      <c r="K48" s="316"/>
      <c r="L48" s="316"/>
      <c r="M48" s="316"/>
      <c r="N48" s="316"/>
      <c r="O48" s="316"/>
      <c r="P48" s="316"/>
    </row>
    <row r="49" spans="2:17">
      <c r="B49" s="1763" t="s">
        <v>75</v>
      </c>
      <c r="C49" s="1679">
        <v>0.53200000000000003</v>
      </c>
      <c r="D49" s="1764">
        <v>16.5</v>
      </c>
      <c r="E49" s="1764">
        <v>41.1</v>
      </c>
      <c r="F49" s="1765">
        <v>57.6</v>
      </c>
      <c r="G49" s="1482"/>
      <c r="H49" s="1341"/>
      <c r="I49" s="316"/>
      <c r="J49" s="1341"/>
      <c r="K49" s="316"/>
      <c r="L49" s="1341"/>
      <c r="M49" s="316"/>
      <c r="N49" s="316"/>
      <c r="O49" s="316"/>
      <c r="P49" s="316"/>
      <c r="Q49" s="316"/>
    </row>
    <row r="50" spans="2:17">
      <c r="B50" s="1766" t="s">
        <v>76</v>
      </c>
      <c r="C50" s="1767">
        <v>0.35010000000000002</v>
      </c>
      <c r="D50" s="1768">
        <v>15.9</v>
      </c>
      <c r="E50" s="1768">
        <v>30.3</v>
      </c>
      <c r="F50" s="1769">
        <v>46.3</v>
      </c>
      <c r="G50" s="1482"/>
      <c r="H50" s="1341"/>
      <c r="I50" s="316"/>
      <c r="J50" s="1341"/>
      <c r="K50" s="316"/>
      <c r="L50" s="1341"/>
      <c r="M50" s="316"/>
      <c r="N50" s="316"/>
      <c r="O50" s="316"/>
      <c r="P50" s="316"/>
      <c r="Q50" s="1490"/>
    </row>
    <row r="51" spans="2:17" ht="13.5" thickBot="1">
      <c r="B51" s="1682" t="s">
        <v>77</v>
      </c>
      <c r="C51" s="1683"/>
      <c r="D51" s="1684">
        <f>SUM(D6:D50)</f>
        <v>595.29999999999984</v>
      </c>
      <c r="E51" s="1684">
        <f>SUM(E6:E50)</f>
        <v>694.50000000000011</v>
      </c>
      <c r="F51" s="1685">
        <f>SUM(F6:F50)</f>
        <v>1290.0999999999999</v>
      </c>
      <c r="G51" s="1482"/>
      <c r="I51" s="316"/>
      <c r="J51" s="1341"/>
      <c r="K51" s="316"/>
      <c r="L51" s="1341"/>
      <c r="M51" s="316"/>
      <c r="N51" s="316"/>
      <c r="O51" s="316"/>
      <c r="P51" s="316"/>
      <c r="Q51" s="1341"/>
    </row>
    <row r="52" spans="2:17">
      <c r="B52" s="1770"/>
      <c r="C52" s="316"/>
      <c r="D52" s="316"/>
      <c r="E52" s="316"/>
      <c r="F52" s="316"/>
      <c r="G52" s="1484"/>
      <c r="H52" s="1482"/>
      <c r="I52" s="1488"/>
      <c r="J52" s="316"/>
      <c r="K52" s="316"/>
      <c r="L52" s="316"/>
      <c r="M52" s="316"/>
      <c r="N52" s="316"/>
      <c r="O52" s="316"/>
      <c r="P52" s="316"/>
      <c r="Q52" s="1341"/>
    </row>
    <row r="53" spans="2:17">
      <c r="B53" s="1481" t="s">
        <v>164</v>
      </c>
      <c r="C53" s="1483"/>
      <c r="D53" s="1484"/>
      <c r="E53" s="1484"/>
      <c r="F53" s="1484"/>
      <c r="G53" s="1484"/>
      <c r="H53" s="1485"/>
      <c r="I53" s="1488"/>
      <c r="J53" s="316"/>
      <c r="K53" s="316"/>
      <c r="L53" s="316"/>
      <c r="M53" s="316"/>
      <c r="N53" s="316"/>
      <c r="O53" s="316"/>
      <c r="P53" s="316"/>
      <c r="Q53" s="1341"/>
    </row>
    <row r="54" spans="2:17">
      <c r="B54" s="1481"/>
      <c r="C54" s="1483"/>
      <c r="D54" s="1484"/>
      <c r="E54" s="1484"/>
      <c r="F54" s="1484"/>
      <c r="G54" s="1484"/>
      <c r="H54" s="1341"/>
      <c r="I54" s="1486"/>
      <c r="J54" s="316"/>
      <c r="K54" s="316"/>
      <c r="L54" s="316"/>
      <c r="M54" s="316"/>
      <c r="N54" s="316"/>
      <c r="O54" s="316"/>
      <c r="P54" s="316"/>
      <c r="Q54" s="1341"/>
    </row>
    <row r="55" spans="2:17" ht="11.25" customHeight="1">
      <c r="B55" s="1947"/>
      <c r="C55" s="1947"/>
      <c r="D55" s="1947"/>
      <c r="E55" s="1947"/>
      <c r="F55" s="1947"/>
      <c r="G55" s="1947"/>
      <c r="H55" s="1485"/>
      <c r="I55" s="1486"/>
      <c r="J55" s="316"/>
      <c r="K55" s="316"/>
      <c r="L55" s="316"/>
      <c r="M55" s="316"/>
      <c r="N55" s="316"/>
      <c r="O55" s="316"/>
      <c r="P55" s="316"/>
      <c r="Q55" s="1341"/>
    </row>
    <row r="56" spans="2:17" ht="13.5" thickBot="1">
      <c r="B56" s="1947"/>
      <c r="C56" s="1947"/>
      <c r="D56" s="1947"/>
      <c r="E56" s="1947"/>
      <c r="F56" s="1947"/>
      <c r="G56" s="316"/>
      <c r="H56" s="1486"/>
      <c r="I56" s="1485"/>
      <c r="J56" s="316"/>
      <c r="K56" s="316"/>
      <c r="L56" s="316"/>
      <c r="M56" s="316"/>
      <c r="N56" s="316"/>
      <c r="O56" s="316"/>
      <c r="P56" s="1341"/>
      <c r="Q56" s="1341"/>
    </row>
    <row r="57" spans="2:17" ht="13.5" thickBot="1">
      <c r="B57" s="1937" t="s">
        <v>165</v>
      </c>
      <c r="C57" s="1938"/>
      <c r="D57" s="1938"/>
      <c r="E57" s="1938"/>
      <c r="F57" s="1938"/>
      <c r="G57" s="1939"/>
      <c r="H57" s="316"/>
      <c r="I57" s="1751" t="s">
        <v>80</v>
      </c>
      <c r="J57" s="1752"/>
      <c r="K57" s="1752"/>
      <c r="L57" s="1752"/>
      <c r="M57" s="1752"/>
      <c r="N57" s="1753"/>
      <c r="O57" s="316"/>
      <c r="P57" s="1341"/>
      <c r="Q57" s="1341"/>
    </row>
    <row r="58" spans="2:17" ht="30" customHeight="1">
      <c r="B58" s="1778" t="s">
        <v>81</v>
      </c>
      <c r="C58" s="1553"/>
      <c r="D58" s="1553"/>
      <c r="E58" s="1553" t="s">
        <v>82</v>
      </c>
      <c r="F58" s="1553"/>
      <c r="G58" s="1754"/>
      <c r="H58" s="316"/>
      <c r="I58" s="1783" t="s">
        <v>83</v>
      </c>
      <c r="J58" s="1650" t="s">
        <v>84</v>
      </c>
      <c r="K58" s="1782" t="s">
        <v>85</v>
      </c>
      <c r="L58" s="1782" t="s">
        <v>86</v>
      </c>
      <c r="M58" s="1782" t="s">
        <v>11</v>
      </c>
      <c r="N58" s="1784" t="s">
        <v>12</v>
      </c>
      <c r="O58" s="316"/>
      <c r="P58" s="316"/>
      <c r="Q58" s="1303"/>
    </row>
    <row r="59" spans="2:17" ht="22.5" customHeight="1" thickBot="1">
      <c r="B59" s="1779" t="s">
        <v>83</v>
      </c>
      <c r="C59" s="1780" t="s">
        <v>87</v>
      </c>
      <c r="D59" s="1780" t="s">
        <v>85</v>
      </c>
      <c r="E59" s="1780" t="s">
        <v>86</v>
      </c>
      <c r="F59" s="1780" t="s">
        <v>11</v>
      </c>
      <c r="G59" s="1781" t="s">
        <v>12</v>
      </c>
      <c r="H59" s="316"/>
      <c r="I59" s="1785" t="s">
        <v>88</v>
      </c>
      <c r="J59" s="1786"/>
      <c r="K59" s="1798" t="s">
        <v>89</v>
      </c>
      <c r="L59" s="1788">
        <v>4.8480833320445671E-2</v>
      </c>
      <c r="M59" s="1788">
        <v>-2.00231506720652E-3</v>
      </c>
      <c r="N59" s="1789">
        <v>4.6478518253239148E-2</v>
      </c>
      <c r="O59" s="316"/>
      <c r="P59" s="316"/>
      <c r="Q59" s="1303"/>
    </row>
    <row r="60" spans="2:17">
      <c r="B60" s="1801" t="s">
        <v>166</v>
      </c>
      <c r="C60" s="1802" t="s">
        <v>91</v>
      </c>
      <c r="D60" s="1803">
        <v>7.2700000000000001E-2</v>
      </c>
      <c r="E60" s="1662">
        <v>16.600000000000001</v>
      </c>
      <c r="F60" s="1660">
        <v>0</v>
      </c>
      <c r="G60" s="1777">
        <v>16.600000000000001</v>
      </c>
      <c r="H60" s="1482"/>
      <c r="I60" s="1785" t="s">
        <v>98</v>
      </c>
      <c r="J60" s="1786"/>
      <c r="K60" s="1799">
        <v>0.27500000000000002</v>
      </c>
      <c r="L60" s="1788">
        <v>8.4389573779477178</v>
      </c>
      <c r="M60" s="1788">
        <v>0.12908320771005399</v>
      </c>
      <c r="N60" s="1789">
        <v>8.568040585657771</v>
      </c>
      <c r="O60" s="1485"/>
      <c r="P60" s="705"/>
      <c r="Q60" s="316"/>
    </row>
    <row r="61" spans="2:17">
      <c r="B61" s="1801" t="s">
        <v>167</v>
      </c>
      <c r="C61" s="1802" t="s">
        <v>94</v>
      </c>
      <c r="D61" s="1803">
        <v>0.2021</v>
      </c>
      <c r="E61" s="1662">
        <v>12.9</v>
      </c>
      <c r="F61" s="1660">
        <v>0</v>
      </c>
      <c r="G61" s="1777">
        <v>12.9</v>
      </c>
      <c r="H61" s="1485"/>
      <c r="I61" s="1785" t="s">
        <v>100</v>
      </c>
      <c r="J61" s="1786"/>
      <c r="K61" s="1799">
        <v>0.46</v>
      </c>
      <c r="L61" s="1788">
        <v>22.238970255990161</v>
      </c>
      <c r="M61" s="1788">
        <v>2.5009786167744101</v>
      </c>
      <c r="N61" s="1789">
        <v>24.739948872764572</v>
      </c>
      <c r="O61" s="1482"/>
      <c r="P61" s="705"/>
      <c r="Q61" s="316"/>
    </row>
    <row r="62" spans="2:17">
      <c r="B62" s="1804" t="s">
        <v>96</v>
      </c>
      <c r="C62" s="2048" t="s">
        <v>97</v>
      </c>
      <c r="D62" s="2049">
        <v>0.12</v>
      </c>
      <c r="E62" s="2050">
        <v>25.1</v>
      </c>
      <c r="F62" s="2050">
        <v>0</v>
      </c>
      <c r="G62" s="2051">
        <v>25.1</v>
      </c>
      <c r="H62" s="1482"/>
      <c r="I62" s="1785" t="s">
        <v>102</v>
      </c>
      <c r="J62" s="1786"/>
      <c r="K62" s="1799">
        <v>0.12</v>
      </c>
      <c r="L62" s="1788">
        <v>0.30159162955454388</v>
      </c>
      <c r="M62" s="1788">
        <v>5.5799561032391304E-3</v>
      </c>
      <c r="N62" s="1789">
        <v>0.30717158565778302</v>
      </c>
      <c r="O62" s="316"/>
      <c r="P62" s="316"/>
      <c r="Q62" s="1303"/>
    </row>
    <row r="63" spans="2:17">
      <c r="B63" s="869" t="s">
        <v>99</v>
      </c>
      <c r="C63" s="1802" t="s">
        <v>97</v>
      </c>
      <c r="D63" s="1803">
        <v>0.12</v>
      </c>
      <c r="E63" s="1660">
        <v>10.1</v>
      </c>
      <c r="F63" s="1660">
        <v>0</v>
      </c>
      <c r="G63" s="1805">
        <v>10.1</v>
      </c>
      <c r="H63" s="1485"/>
      <c r="I63" s="1785" t="s">
        <v>104</v>
      </c>
      <c r="J63" s="1786"/>
      <c r="K63" s="1799">
        <v>0.25</v>
      </c>
      <c r="L63" s="1788">
        <v>10.013939966345738</v>
      </c>
      <c r="M63" s="1788">
        <v>0.21204251670550001</v>
      </c>
      <c r="N63" s="1789">
        <v>10.225982483051238</v>
      </c>
      <c r="O63" s="316"/>
      <c r="P63" s="316"/>
      <c r="Q63" s="1303"/>
    </row>
    <row r="64" spans="2:17">
      <c r="B64" s="869" t="s">
        <v>101</v>
      </c>
      <c r="C64" s="1802" t="s">
        <v>97</v>
      </c>
      <c r="D64" s="1803">
        <v>0.12</v>
      </c>
      <c r="E64" s="1660">
        <v>8.4</v>
      </c>
      <c r="F64" s="1660">
        <v>0</v>
      </c>
      <c r="G64" s="1805">
        <v>8.4</v>
      </c>
      <c r="H64" s="1482"/>
      <c r="I64" s="1785" t="s">
        <v>106</v>
      </c>
      <c r="J64" s="1786"/>
      <c r="K64" s="1799">
        <v>0.5</v>
      </c>
      <c r="L64" s="1788">
        <v>12.226408104758423</v>
      </c>
      <c r="M64" s="1788">
        <v>4.2048040324652203E-2</v>
      </c>
      <c r="N64" s="1789">
        <v>12.268456145083075</v>
      </c>
      <c r="O64" s="1485"/>
      <c r="P64" s="705"/>
      <c r="Q64" s="316"/>
    </row>
    <row r="65" spans="2:17">
      <c r="B65" s="869" t="s">
        <v>157</v>
      </c>
      <c r="C65" s="1802" t="s">
        <v>97</v>
      </c>
      <c r="D65" s="1803">
        <v>0.12</v>
      </c>
      <c r="E65" s="1660">
        <v>0</v>
      </c>
      <c r="F65" s="1660">
        <v>0</v>
      </c>
      <c r="G65" s="1805">
        <v>0</v>
      </c>
      <c r="H65" s="1485"/>
      <c r="I65" s="1785" t="s">
        <v>156</v>
      </c>
      <c r="J65" s="1786"/>
      <c r="K65" s="1798" t="s">
        <v>89</v>
      </c>
      <c r="L65" s="1788">
        <v>30.76037159514587</v>
      </c>
      <c r="M65" s="1788">
        <v>178.66628166524558</v>
      </c>
      <c r="N65" s="1789">
        <v>209.42665326039145</v>
      </c>
      <c r="O65" s="1482"/>
      <c r="P65" s="705"/>
      <c r="Q65" s="316"/>
    </row>
    <row r="66" spans="2:17">
      <c r="B66" s="869" t="s">
        <v>103</v>
      </c>
      <c r="C66" s="1802" t="s">
        <v>97</v>
      </c>
      <c r="D66" s="1803">
        <v>0.12</v>
      </c>
      <c r="E66" s="1660">
        <v>3.5</v>
      </c>
      <c r="F66" s="1660">
        <v>0</v>
      </c>
      <c r="G66" s="1805">
        <v>3.5</v>
      </c>
      <c r="H66" s="1482"/>
      <c r="I66" s="1785" t="s">
        <v>110</v>
      </c>
      <c r="J66" s="1786"/>
      <c r="K66" s="1798" t="s">
        <v>89</v>
      </c>
      <c r="L66" s="1788">
        <v>0.172165215348489</v>
      </c>
      <c r="M66" s="1788">
        <v>142.14237646975599</v>
      </c>
      <c r="N66" s="1789">
        <v>142.31454168510447</v>
      </c>
      <c r="O66" s="316"/>
      <c r="P66" s="316"/>
      <c r="Q66" s="1303"/>
    </row>
    <row r="67" spans="2:17">
      <c r="B67" s="869" t="s">
        <v>105</v>
      </c>
      <c r="C67" s="1802" t="s">
        <v>97</v>
      </c>
      <c r="D67" s="1803">
        <v>0.12</v>
      </c>
      <c r="E67" s="1660">
        <v>3.1</v>
      </c>
      <c r="F67" s="1660">
        <v>0</v>
      </c>
      <c r="G67" s="1805">
        <v>3.1</v>
      </c>
      <c r="H67" s="1485"/>
      <c r="I67" s="1785" t="s">
        <v>112</v>
      </c>
      <c r="J67" s="1786"/>
      <c r="K67" s="1798" t="s">
        <v>89</v>
      </c>
      <c r="L67" s="1788">
        <v>30.588206379797381</v>
      </c>
      <c r="M67" s="1788">
        <v>36.523905195489597</v>
      </c>
      <c r="N67" s="1789">
        <v>67.112111575286974</v>
      </c>
      <c r="O67" s="316"/>
      <c r="P67" s="316"/>
      <c r="Q67" s="1303"/>
    </row>
    <row r="68" spans="2:17">
      <c r="B68" s="1804" t="s">
        <v>107</v>
      </c>
      <c r="C68" s="2048" t="s">
        <v>97</v>
      </c>
      <c r="D68" s="2049">
        <v>0.22159999999999999</v>
      </c>
      <c r="E68" s="2050">
        <v>73.3</v>
      </c>
      <c r="F68" s="2050">
        <v>0</v>
      </c>
      <c r="G68" s="2051">
        <v>73.3</v>
      </c>
      <c r="H68" s="1482"/>
      <c r="I68" s="1785" t="s">
        <v>114</v>
      </c>
      <c r="J68" s="1786"/>
      <c r="K68" s="1798" t="s">
        <v>89</v>
      </c>
      <c r="L68" s="1788">
        <v>0</v>
      </c>
      <c r="M68" s="1788">
        <v>0</v>
      </c>
      <c r="N68" s="1789">
        <v>0</v>
      </c>
      <c r="O68" s="1485"/>
      <c r="P68" s="705"/>
      <c r="Q68" s="316"/>
    </row>
    <row r="69" spans="2:17">
      <c r="B69" s="869" t="s">
        <v>109</v>
      </c>
      <c r="C69" s="1802" t="s">
        <v>97</v>
      </c>
      <c r="D69" s="1803">
        <v>0.22159999999999999</v>
      </c>
      <c r="E69" s="1660">
        <v>15.3</v>
      </c>
      <c r="F69" s="1660">
        <v>0</v>
      </c>
      <c r="G69" s="1805">
        <v>15.3</v>
      </c>
      <c r="H69" s="1485"/>
      <c r="I69" s="1785" t="s">
        <v>117</v>
      </c>
      <c r="J69" s="1786"/>
      <c r="K69" s="1799">
        <v>0.215</v>
      </c>
      <c r="L69" s="1788">
        <v>12.912822694581667</v>
      </c>
      <c r="M69" s="1788">
        <v>0.298284292846065</v>
      </c>
      <c r="N69" s="1789">
        <v>13.211106987427732</v>
      </c>
      <c r="O69" s="1482"/>
      <c r="P69" s="705"/>
      <c r="Q69" s="316"/>
    </row>
    <row r="70" spans="2:17">
      <c r="B70" s="869" t="s">
        <v>111</v>
      </c>
      <c r="C70" s="1802" t="s">
        <v>97</v>
      </c>
      <c r="D70" s="1803">
        <v>0.22159999999999999</v>
      </c>
      <c r="E70" s="1660">
        <v>27.1</v>
      </c>
      <c r="F70" s="1660">
        <v>0</v>
      </c>
      <c r="G70" s="1805">
        <v>27.1</v>
      </c>
      <c r="H70" s="1482"/>
      <c r="I70" s="1785" t="s">
        <v>119</v>
      </c>
      <c r="J70" s="1786"/>
      <c r="K70" s="1799">
        <v>0.25</v>
      </c>
      <c r="L70" s="1788">
        <v>6.8584582247460313</v>
      </c>
      <c r="M70" s="1788">
        <v>0.28672170675673903</v>
      </c>
      <c r="N70" s="1789">
        <v>7.1451799315027706</v>
      </c>
      <c r="O70" s="316"/>
      <c r="P70" s="316"/>
      <c r="Q70" s="1303"/>
    </row>
    <row r="71" spans="2:17">
      <c r="B71" s="869" t="s">
        <v>113</v>
      </c>
      <c r="C71" s="1802" t="s">
        <v>97</v>
      </c>
      <c r="D71" s="1803">
        <v>0.22159999999999999</v>
      </c>
      <c r="E71" s="1660">
        <v>6</v>
      </c>
      <c r="F71" s="1660">
        <v>0</v>
      </c>
      <c r="G71" s="1805">
        <v>6</v>
      </c>
      <c r="H71" s="1485"/>
      <c r="I71" s="1785" t="s">
        <v>121</v>
      </c>
      <c r="J71" s="1786"/>
      <c r="K71" s="1799">
        <v>0.25</v>
      </c>
      <c r="L71" s="1788">
        <v>18.59881945291454</v>
      </c>
      <c r="M71" s="1788">
        <v>2.6442776929835001</v>
      </c>
      <c r="N71" s="1789">
        <v>21.243097145898041</v>
      </c>
      <c r="O71" s="316"/>
      <c r="P71" s="316"/>
      <c r="Q71" s="1303"/>
    </row>
    <row r="72" spans="2:17">
      <c r="B72" s="869" t="s">
        <v>116</v>
      </c>
      <c r="C72" s="1802" t="s">
        <v>97</v>
      </c>
      <c r="D72" s="1803">
        <v>0.22159999999999999</v>
      </c>
      <c r="E72" s="1660">
        <v>17.399999999999999</v>
      </c>
      <c r="F72" s="1660">
        <v>0</v>
      </c>
      <c r="G72" s="1805">
        <v>17.399999999999999</v>
      </c>
      <c r="H72" s="1482"/>
      <c r="I72" s="1785" t="s">
        <v>123</v>
      </c>
      <c r="J72" s="1787" t="s">
        <v>115</v>
      </c>
      <c r="K72" s="1799">
        <v>1</v>
      </c>
      <c r="L72" s="1788">
        <v>0.36541771172408666</v>
      </c>
      <c r="M72" s="1788">
        <v>2.4670324236684801E-2</v>
      </c>
      <c r="N72" s="1789">
        <v>0.39008803596077146</v>
      </c>
      <c r="O72" s="316"/>
      <c r="P72" s="705"/>
      <c r="Q72" s="316"/>
    </row>
    <row r="73" spans="2:17">
      <c r="B73" s="869" t="s">
        <v>118</v>
      </c>
      <c r="C73" s="1802" t="s">
        <v>97</v>
      </c>
      <c r="D73" s="1803">
        <v>0.22159999999999999</v>
      </c>
      <c r="E73" s="1660">
        <v>7.5</v>
      </c>
      <c r="F73" s="1660">
        <v>0</v>
      </c>
      <c r="G73" s="1805">
        <v>7.5</v>
      </c>
      <c r="H73" s="1485"/>
      <c r="I73" s="1790" t="s">
        <v>126</v>
      </c>
      <c r="J73" s="1791"/>
      <c r="K73" s="1800">
        <v>0.36890000000000001</v>
      </c>
      <c r="L73" s="1792">
        <v>26.8322096832363</v>
      </c>
      <c r="M73" s="1792">
        <v>0.68288037269701096</v>
      </c>
      <c r="N73" s="1793">
        <v>27.51509005593331</v>
      </c>
      <c r="O73" s="316"/>
      <c r="P73" s="705"/>
      <c r="Q73" s="316"/>
    </row>
    <row r="74" spans="2:17" ht="13.5" thickBot="1">
      <c r="B74" s="1801" t="s">
        <v>120</v>
      </c>
      <c r="C74" s="1806" t="s">
        <v>97</v>
      </c>
      <c r="D74" s="1807">
        <v>0.1333</v>
      </c>
      <c r="E74" s="1662">
        <v>7.2</v>
      </c>
      <c r="F74" s="1662">
        <v>0</v>
      </c>
      <c r="G74" s="1777">
        <v>7.2</v>
      </c>
      <c r="H74" s="1482"/>
      <c r="I74" s="1794" t="s">
        <v>158</v>
      </c>
      <c r="J74" s="1795"/>
      <c r="K74" s="1795"/>
      <c r="L74" s="1796">
        <v>150</v>
      </c>
      <c r="M74" s="1796">
        <v>185</v>
      </c>
      <c r="N74" s="1797">
        <v>335</v>
      </c>
      <c r="O74" s="316"/>
      <c r="P74" s="316"/>
      <c r="Q74" s="1303"/>
    </row>
    <row r="75" spans="2:17" ht="13.5" customHeight="1">
      <c r="B75" s="1801" t="s">
        <v>122</v>
      </c>
      <c r="C75" s="1806" t="s">
        <v>125</v>
      </c>
      <c r="D75" s="1807">
        <v>0.5</v>
      </c>
      <c r="E75" s="1662">
        <v>2.1</v>
      </c>
      <c r="F75" s="1662">
        <v>0.4</v>
      </c>
      <c r="G75" s="1777">
        <v>2.5</v>
      </c>
      <c r="H75" s="1485"/>
      <c r="I75" s="316"/>
      <c r="J75" s="1527"/>
      <c r="K75" s="316"/>
      <c r="L75" s="316"/>
      <c r="M75" s="1527"/>
      <c r="N75" s="316"/>
      <c r="O75" s="316"/>
      <c r="P75" s="316"/>
      <c r="Q75" s="1303"/>
    </row>
    <row r="76" spans="2:17">
      <c r="B76" s="1801" t="s">
        <v>124</v>
      </c>
      <c r="C76" s="1806" t="s">
        <v>125</v>
      </c>
      <c r="D76" s="1807">
        <v>0.3</v>
      </c>
      <c r="E76" s="1662">
        <v>16.3</v>
      </c>
      <c r="F76" s="1662">
        <v>3.1</v>
      </c>
      <c r="G76" s="1777">
        <v>19.399999999999999</v>
      </c>
      <c r="H76" s="1482"/>
      <c r="I76" s="316"/>
      <c r="J76" s="1303"/>
      <c r="K76" s="316"/>
      <c r="L76" s="316"/>
      <c r="M76" s="1303"/>
      <c r="N76" s="316"/>
      <c r="O76" s="1485"/>
      <c r="P76" s="705"/>
      <c r="Q76" s="316"/>
    </row>
    <row r="77" spans="2:17" ht="13.5" customHeight="1">
      <c r="B77" s="1801" t="s">
        <v>168</v>
      </c>
      <c r="C77" s="1806" t="s">
        <v>130</v>
      </c>
      <c r="D77" s="1807">
        <v>1</v>
      </c>
      <c r="E77" s="1662">
        <v>0.2</v>
      </c>
      <c r="F77" s="1662">
        <v>0</v>
      </c>
      <c r="G77" s="1777">
        <v>0.2</v>
      </c>
      <c r="H77" s="1485"/>
      <c r="I77" s="316"/>
      <c r="J77" s="1527"/>
      <c r="K77" s="316"/>
      <c r="L77" s="316"/>
      <c r="M77" s="1527"/>
      <c r="N77" s="316"/>
      <c r="O77" s="1482"/>
      <c r="P77" s="705"/>
      <c r="Q77" s="316"/>
    </row>
    <row r="78" spans="2:17" ht="13.5" customHeight="1">
      <c r="B78" s="1801" t="s">
        <v>169</v>
      </c>
      <c r="C78" s="1806" t="s">
        <v>130</v>
      </c>
      <c r="D78" s="1808" t="s">
        <v>170</v>
      </c>
      <c r="E78" s="1662">
        <v>11.1</v>
      </c>
      <c r="F78" s="1662">
        <v>0</v>
      </c>
      <c r="G78" s="1777">
        <v>11.2</v>
      </c>
      <c r="H78" s="1482"/>
      <c r="I78" s="705"/>
      <c r="J78" s="316"/>
      <c r="K78" s="1633"/>
      <c r="L78" s="316"/>
      <c r="M78" s="316"/>
      <c r="N78" s="316"/>
      <c r="O78" s="316"/>
      <c r="P78" s="316"/>
      <c r="Q78" s="1303"/>
    </row>
    <row r="79" spans="2:17">
      <c r="B79" s="1801" t="s">
        <v>132</v>
      </c>
      <c r="C79" s="1806" t="s">
        <v>135</v>
      </c>
      <c r="D79" s="1807">
        <v>0.09</v>
      </c>
      <c r="E79" s="1662">
        <v>10.7</v>
      </c>
      <c r="F79" s="1662">
        <v>0</v>
      </c>
      <c r="G79" s="1777">
        <v>10.7</v>
      </c>
      <c r="H79" s="1485"/>
      <c r="I79" s="705"/>
      <c r="J79" s="316"/>
      <c r="K79" s="1633"/>
      <c r="L79" s="316"/>
      <c r="M79" s="316"/>
      <c r="N79" s="316"/>
      <c r="O79" s="316"/>
      <c r="P79" s="316"/>
      <c r="Q79" s="1303"/>
    </row>
    <row r="80" spans="2:17">
      <c r="B80" s="1801" t="s">
        <v>134</v>
      </c>
      <c r="C80" s="1806" t="s">
        <v>135</v>
      </c>
      <c r="D80" s="1807">
        <v>0.05</v>
      </c>
      <c r="E80" s="1662">
        <v>2.8</v>
      </c>
      <c r="F80" s="1662">
        <v>0</v>
      </c>
      <c r="G80" s="1777">
        <v>2.8</v>
      </c>
      <c r="H80" s="1482"/>
      <c r="I80" s="705"/>
      <c r="J80" s="316"/>
      <c r="K80" s="1527"/>
      <c r="L80" s="316"/>
      <c r="M80" s="316"/>
      <c r="N80" s="316"/>
      <c r="O80" s="1485"/>
      <c r="P80" s="705"/>
      <c r="Q80" s="316"/>
    </row>
    <row r="81" spans="2:17">
      <c r="B81" s="1801" t="s">
        <v>137</v>
      </c>
      <c r="C81" s="1806" t="s">
        <v>135</v>
      </c>
      <c r="D81" s="1807">
        <v>9.4899999999999998E-2</v>
      </c>
      <c r="E81" s="1662">
        <v>1.5</v>
      </c>
      <c r="F81" s="1662">
        <v>0</v>
      </c>
      <c r="G81" s="1777">
        <v>1.5</v>
      </c>
      <c r="H81" s="1485"/>
      <c r="I81" s="316"/>
      <c r="J81" s="316"/>
      <c r="K81" s="1303"/>
      <c r="L81" s="316"/>
      <c r="M81" s="316"/>
      <c r="N81" s="316"/>
      <c r="O81" s="1482"/>
      <c r="P81" s="705"/>
      <c r="Q81" s="316"/>
    </row>
    <row r="82" spans="2:17">
      <c r="B82" s="1801" t="s">
        <v>138</v>
      </c>
      <c r="C82" s="1806" t="s">
        <v>140</v>
      </c>
      <c r="D82" s="1807">
        <v>0.45900000000000002</v>
      </c>
      <c r="E82" s="1662">
        <v>14.5</v>
      </c>
      <c r="F82" s="1662">
        <v>0</v>
      </c>
      <c r="G82" s="1777">
        <v>14.5</v>
      </c>
      <c r="H82" s="1482"/>
      <c r="I82" s="316"/>
      <c r="J82" s="316"/>
      <c r="K82" s="1303"/>
      <c r="L82" s="316"/>
      <c r="M82" s="316"/>
      <c r="N82" s="316"/>
      <c r="O82" s="316"/>
      <c r="P82" s="316"/>
      <c r="Q82" s="1303"/>
    </row>
    <row r="83" spans="2:17">
      <c r="B83" s="1801" t="s">
        <v>139</v>
      </c>
      <c r="C83" s="1806" t="s">
        <v>140</v>
      </c>
      <c r="D83" s="1807">
        <v>0.31850000000000001</v>
      </c>
      <c r="E83" s="1662">
        <v>0</v>
      </c>
      <c r="F83" s="1662">
        <v>26.3</v>
      </c>
      <c r="G83" s="1777">
        <v>26.3</v>
      </c>
      <c r="H83" s="1485"/>
      <c r="I83" s="1485"/>
      <c r="J83" s="705"/>
      <c r="K83" s="316"/>
      <c r="L83" s="1485"/>
      <c r="M83" s="705"/>
      <c r="N83" s="316"/>
      <c r="O83" s="316"/>
      <c r="P83" s="316"/>
      <c r="Q83" s="1303"/>
    </row>
    <row r="84" spans="2:17">
      <c r="B84" s="1801" t="s">
        <v>141</v>
      </c>
      <c r="C84" s="1806" t="s">
        <v>130</v>
      </c>
      <c r="D84" s="1807">
        <v>0.65110000000000001</v>
      </c>
      <c r="E84" s="1662">
        <v>17.600000000000001</v>
      </c>
      <c r="F84" s="1662">
        <v>0</v>
      </c>
      <c r="G84" s="1777">
        <v>17.600000000000001</v>
      </c>
      <c r="H84" s="1482"/>
      <c r="I84" s="1482"/>
      <c r="J84" s="705"/>
      <c r="K84" s="316"/>
      <c r="L84" s="1482"/>
      <c r="M84" s="705"/>
      <c r="N84" s="316"/>
      <c r="O84" s="1485"/>
      <c r="P84" s="705"/>
      <c r="Q84" s="316"/>
    </row>
    <row r="85" spans="2:17">
      <c r="B85" s="1801" t="s">
        <v>142</v>
      </c>
      <c r="C85" s="1806" t="s">
        <v>144</v>
      </c>
      <c r="D85" s="1807">
        <v>0.1</v>
      </c>
      <c r="E85" s="1662">
        <v>8.3000000000000007</v>
      </c>
      <c r="F85" s="1662">
        <v>0</v>
      </c>
      <c r="G85" s="1777">
        <v>8.3000000000000007</v>
      </c>
      <c r="H85" s="1485"/>
      <c r="I85" s="1485"/>
      <c r="J85" s="705"/>
      <c r="K85" s="316"/>
      <c r="L85" s="1485"/>
      <c r="M85" s="705"/>
      <c r="N85" s="316"/>
      <c r="O85" s="1482"/>
      <c r="P85" s="705"/>
      <c r="Q85" s="316"/>
    </row>
    <row r="86" spans="2:17" ht="13.5" customHeight="1">
      <c r="B86" s="1801" t="s">
        <v>145</v>
      </c>
      <c r="C86" s="1806" t="s">
        <v>147</v>
      </c>
      <c r="D86" s="1807">
        <v>0.6</v>
      </c>
      <c r="E86" s="1662">
        <v>54.6</v>
      </c>
      <c r="F86" s="1662">
        <v>0</v>
      </c>
      <c r="G86" s="1777">
        <v>54.6</v>
      </c>
      <c r="H86" s="1482"/>
      <c r="I86" s="1485"/>
      <c r="J86" s="705"/>
      <c r="K86" s="316"/>
      <c r="L86" s="1485"/>
      <c r="M86" s="705"/>
      <c r="N86" s="316"/>
      <c r="O86" s="1485"/>
    </row>
    <row r="87" spans="2:17">
      <c r="B87" s="1801" t="s">
        <v>146</v>
      </c>
      <c r="C87" s="1806" t="s">
        <v>147</v>
      </c>
      <c r="D87" s="1807">
        <v>0.25</v>
      </c>
      <c r="E87" s="1662">
        <v>26</v>
      </c>
      <c r="F87" s="1662">
        <v>2.4</v>
      </c>
      <c r="G87" s="1777">
        <v>28.4</v>
      </c>
      <c r="H87" s="1485"/>
      <c r="I87" s="1482"/>
      <c r="J87" s="705"/>
      <c r="K87" s="316"/>
      <c r="L87" s="1482"/>
      <c r="M87" s="705"/>
      <c r="N87" s="316"/>
      <c r="O87" s="1482"/>
    </row>
    <row r="88" spans="2:17" ht="15">
      <c r="B88" s="1801" t="s">
        <v>171</v>
      </c>
      <c r="C88" s="1806" t="s">
        <v>130</v>
      </c>
      <c r="D88" s="1807">
        <v>0.14530000000000001</v>
      </c>
      <c r="E88" s="1662">
        <v>2.8</v>
      </c>
      <c r="F88" s="1662">
        <v>1.5</v>
      </c>
      <c r="G88" s="1777">
        <v>4.2</v>
      </c>
      <c r="H88" s="1482"/>
      <c r="I88" s="1485"/>
      <c r="J88" s="705"/>
      <c r="K88" s="316"/>
      <c r="L88" s="1485"/>
      <c r="M88" s="705"/>
      <c r="N88" s="316"/>
      <c r="O88" s="1485"/>
    </row>
    <row r="89" spans="2:17">
      <c r="B89" s="1801" t="s">
        <v>149</v>
      </c>
      <c r="C89" s="1806" t="s">
        <v>130</v>
      </c>
      <c r="D89" s="1807">
        <v>0.38</v>
      </c>
      <c r="E89" s="1662">
        <v>0.5</v>
      </c>
      <c r="F89" s="1662">
        <v>0.6</v>
      </c>
      <c r="G89" s="1777">
        <v>1.1000000000000001</v>
      </c>
      <c r="H89" s="1485"/>
      <c r="I89" s="1485"/>
      <c r="J89" s="705"/>
      <c r="K89" s="316"/>
      <c r="L89" s="1485"/>
      <c r="M89" s="705"/>
      <c r="N89" s="316"/>
      <c r="O89" s="1485"/>
    </row>
    <row r="90" spans="2:17" ht="13.5" thickBot="1">
      <c r="B90" s="1809" t="s">
        <v>150</v>
      </c>
      <c r="C90" s="1810" t="s">
        <v>161</v>
      </c>
      <c r="D90" s="1810"/>
      <c r="E90" s="1811">
        <v>304</v>
      </c>
      <c r="F90" s="1811">
        <v>33.9</v>
      </c>
      <c r="G90" s="1812">
        <v>338</v>
      </c>
      <c r="H90" s="1482"/>
      <c r="I90" s="1482"/>
      <c r="J90" s="705"/>
      <c r="K90" s="316"/>
      <c r="L90" s="1482"/>
      <c r="M90" s="705"/>
      <c r="N90" s="316"/>
      <c r="O90" s="1482"/>
    </row>
    <row r="91" spans="2:17">
      <c r="I91" s="1485"/>
      <c r="J91" s="705"/>
      <c r="K91" s="316"/>
      <c r="L91" s="1485"/>
      <c r="M91" s="705"/>
      <c r="N91" s="316"/>
      <c r="O91" s="1485"/>
    </row>
    <row r="92" spans="2:17">
      <c r="I92" s="1485"/>
      <c r="J92" s="705"/>
      <c r="K92" s="316"/>
      <c r="L92" s="1485"/>
      <c r="M92" s="705"/>
      <c r="N92" s="316"/>
      <c r="O92" s="1485"/>
    </row>
    <row r="93" spans="2:17">
      <c r="I93" s="1482"/>
      <c r="J93" s="705"/>
      <c r="K93" s="316"/>
      <c r="L93" s="1482"/>
      <c r="M93" s="705"/>
      <c r="N93" s="316"/>
      <c r="O93" s="1482"/>
    </row>
    <row r="94" spans="2:17">
      <c r="I94" s="1485"/>
      <c r="J94" s="705"/>
      <c r="K94" s="316"/>
      <c r="L94" s="1485"/>
      <c r="M94" s="705"/>
      <c r="N94" s="316"/>
      <c r="O94" s="1485"/>
    </row>
    <row r="95" spans="2:17">
      <c r="I95" s="1485"/>
      <c r="J95" s="705"/>
      <c r="K95" s="316"/>
      <c r="L95" s="1485"/>
      <c r="M95" s="705"/>
      <c r="N95" s="316"/>
    </row>
    <row r="96" spans="2:17">
      <c r="I96" s="1482"/>
      <c r="J96" s="705"/>
      <c r="K96" s="316"/>
      <c r="L96" s="1482"/>
      <c r="M96" s="705"/>
      <c r="N96" s="316"/>
    </row>
    <row r="97" spans="9:14">
      <c r="I97" s="1485"/>
      <c r="J97" s="705"/>
      <c r="K97" s="316"/>
      <c r="L97" s="1485"/>
      <c r="M97" s="705"/>
      <c r="N97" s="316"/>
    </row>
  </sheetData>
  <mergeCells count="7">
    <mergeCell ref="B57:G57"/>
    <mergeCell ref="B2:K2"/>
    <mergeCell ref="D3:F3"/>
    <mergeCell ref="J3:K3"/>
    <mergeCell ref="H20:J20"/>
    <mergeCell ref="B55:G55"/>
    <mergeCell ref="B56:F56"/>
  </mergeCells>
  <hyperlinks>
    <hyperlink ref="H22" r:id="rId1" display="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xr:uid="{67EF0B71-091A-4B61-9FE8-573743ACE389}"/>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9"/>
  <sheetViews>
    <sheetView topLeftCell="A4" workbookViewId="0">
      <selection activeCell="I29" sqref="I29"/>
    </sheetView>
  </sheetViews>
  <sheetFormatPr defaultRowHeight="12.75"/>
  <cols>
    <col min="2" max="2" width="25" customWidth="1"/>
    <col min="3" max="3" width="13.5703125" customWidth="1"/>
    <col min="4" max="4" width="10.7109375" customWidth="1"/>
    <col min="5" max="5" width="9.7109375" bestFit="1" customWidth="1"/>
    <col min="7" max="7" width="6.28515625" customWidth="1"/>
  </cols>
  <sheetData>
    <row r="1" spans="2:6">
      <c r="B1" s="701" t="s">
        <v>445</v>
      </c>
      <c r="C1" s="675"/>
      <c r="D1" s="691"/>
      <c r="E1" s="691"/>
      <c r="F1" s="691"/>
    </row>
    <row r="2" spans="2:6">
      <c r="B2" s="666"/>
    </row>
    <row r="3" spans="2:6">
      <c r="B3" s="658" t="s">
        <v>446</v>
      </c>
      <c r="C3" s="551"/>
      <c r="D3" s="1959" t="s">
        <v>380</v>
      </c>
      <c r="E3" s="1976"/>
      <c r="F3" s="1976"/>
    </row>
    <row r="4" spans="2:6">
      <c r="B4" s="658" t="s">
        <v>83</v>
      </c>
      <c r="C4" s="551" t="s">
        <v>447</v>
      </c>
      <c r="D4" s="552" t="s">
        <v>381</v>
      </c>
      <c r="E4" s="552" t="s">
        <v>11</v>
      </c>
      <c r="F4" s="552" t="s">
        <v>12</v>
      </c>
    </row>
    <row r="5" spans="2:6">
      <c r="B5" s="658"/>
      <c r="C5" s="551"/>
      <c r="D5" s="552"/>
      <c r="E5" s="552"/>
      <c r="F5" s="552"/>
    </row>
    <row r="6" spans="2:6">
      <c r="B6" s="726" t="s">
        <v>15</v>
      </c>
      <c r="C6" s="577">
        <v>0.85</v>
      </c>
      <c r="D6" s="288">
        <v>5.1697018111111106</v>
      </c>
      <c r="E6" s="288">
        <v>9.1200169222222218</v>
      </c>
      <c r="F6" s="256">
        <f>SUM(D6:E6)</f>
        <v>14.289718733333332</v>
      </c>
    </row>
    <row r="7" spans="2:6">
      <c r="B7" s="327" t="s">
        <v>23</v>
      </c>
      <c r="C7" s="581" t="s">
        <v>217</v>
      </c>
      <c r="D7" s="288">
        <v>16.895557466666666</v>
      </c>
      <c r="E7" s="288">
        <v>6.1221358999999991</v>
      </c>
      <c r="F7" s="256">
        <f t="shared" ref="F7:F35" si="0">SUM(D7:E7)</f>
        <v>23.017693366666666</v>
      </c>
    </row>
    <row r="8" spans="2:6">
      <c r="B8" s="327" t="s">
        <v>218</v>
      </c>
      <c r="C8" s="581" t="s">
        <v>219</v>
      </c>
      <c r="D8" s="288">
        <v>1.8171155555555558E-2</v>
      </c>
      <c r="E8" s="288">
        <v>1.4073555555555554E-3</v>
      </c>
      <c r="F8" s="256">
        <f t="shared" si="0"/>
        <v>1.9578511111111113E-2</v>
      </c>
    </row>
    <row r="9" spans="2:6">
      <c r="B9" s="327" t="s">
        <v>27</v>
      </c>
      <c r="C9" s="577">
        <v>0.58699999999999997</v>
      </c>
      <c r="D9" s="288">
        <v>20.450179744444444</v>
      </c>
      <c r="E9" s="288">
        <v>5.2502173666666669</v>
      </c>
      <c r="F9" s="256">
        <f t="shared" si="0"/>
        <v>25.700397111111112</v>
      </c>
    </row>
    <row r="10" spans="2:6">
      <c r="B10" s="330" t="s">
        <v>29</v>
      </c>
      <c r="C10" s="583" t="s">
        <v>221</v>
      </c>
      <c r="D10" s="288">
        <v>49.898815044444447</v>
      </c>
      <c r="E10" s="288">
        <v>0</v>
      </c>
      <c r="F10" s="256">
        <f t="shared" si="0"/>
        <v>49.898815044444447</v>
      </c>
    </row>
    <row r="11" spans="2:6">
      <c r="B11" s="327" t="s">
        <v>31</v>
      </c>
      <c r="C11" s="581">
        <v>0.36</v>
      </c>
      <c r="D11" s="288">
        <v>19.477439811111111</v>
      </c>
      <c r="E11" s="288">
        <v>11.632542333333335</v>
      </c>
      <c r="F11" s="256">
        <f t="shared" si="0"/>
        <v>31.109982144444444</v>
      </c>
    </row>
    <row r="12" spans="2:6">
      <c r="B12" s="327" t="s">
        <v>33</v>
      </c>
      <c r="C12" s="581">
        <v>0.51</v>
      </c>
      <c r="D12" s="288">
        <v>43.618652288888889</v>
      </c>
      <c r="E12" s="288">
        <v>47.294334788888882</v>
      </c>
      <c r="F12" s="256">
        <f t="shared" si="0"/>
        <v>90.912987077777771</v>
      </c>
    </row>
    <row r="13" spans="2:6">
      <c r="B13" s="330" t="s">
        <v>37</v>
      </c>
      <c r="C13" s="583">
        <v>0.13039999999999999</v>
      </c>
      <c r="D13" s="288">
        <v>6.7448819999999996</v>
      </c>
      <c r="E13" s="288">
        <v>3.1159849333333334</v>
      </c>
      <c r="F13" s="256">
        <f t="shared" si="0"/>
        <v>9.8608669333333339</v>
      </c>
    </row>
    <row r="14" spans="2:6">
      <c r="B14" s="327" t="s">
        <v>226</v>
      </c>
      <c r="C14" s="581" t="s">
        <v>227</v>
      </c>
      <c r="D14" s="288">
        <v>0.19105093333333331</v>
      </c>
      <c r="E14" s="288">
        <v>1.2398843777777779</v>
      </c>
      <c r="F14" s="256">
        <f t="shared" si="0"/>
        <v>1.4309353111111112</v>
      </c>
    </row>
    <row r="15" spans="2:6">
      <c r="B15" s="327" t="s">
        <v>46</v>
      </c>
      <c r="C15" s="577">
        <v>0.55300000000000005</v>
      </c>
      <c r="D15" s="288">
        <v>8.5355805333333343</v>
      </c>
      <c r="E15" s="288">
        <v>7.6344466111111107</v>
      </c>
      <c r="F15" s="256">
        <f t="shared" si="0"/>
        <v>16.170027144444447</v>
      </c>
    </row>
    <row r="16" spans="2:6">
      <c r="B16" s="327" t="s">
        <v>47</v>
      </c>
      <c r="C16" s="581">
        <v>0.39550000000000002</v>
      </c>
      <c r="D16" s="288">
        <v>10.113537422222221</v>
      </c>
      <c r="E16" s="288">
        <v>41.505021166666666</v>
      </c>
      <c r="F16" s="256">
        <f t="shared" si="0"/>
        <v>51.618558588888888</v>
      </c>
    </row>
    <row r="17" spans="2:6">
      <c r="B17" s="327" t="s">
        <v>49</v>
      </c>
      <c r="C17" s="577">
        <v>0.43969999999999998</v>
      </c>
      <c r="D17" s="288">
        <v>9.1509756333333332</v>
      </c>
      <c r="E17" s="288">
        <v>12.578893866666666</v>
      </c>
      <c r="F17" s="256">
        <f t="shared" si="0"/>
        <v>21.7298695</v>
      </c>
    </row>
    <row r="18" spans="2:6">
      <c r="B18" s="327" t="s">
        <v>50</v>
      </c>
      <c r="C18" s="577">
        <v>0.64</v>
      </c>
      <c r="D18" s="288">
        <v>6.5520127111111117</v>
      </c>
      <c r="E18" s="288">
        <v>2.984494588888889</v>
      </c>
      <c r="F18" s="256">
        <f t="shared" si="0"/>
        <v>9.5365073000000002</v>
      </c>
    </row>
    <row r="19" spans="2:6">
      <c r="B19" s="327" t="s">
        <v>51</v>
      </c>
      <c r="C19" s="577">
        <v>0.2</v>
      </c>
      <c r="D19" s="288">
        <v>0</v>
      </c>
      <c r="E19" s="288">
        <v>0</v>
      </c>
      <c r="F19" s="256">
        <f t="shared" si="0"/>
        <v>0</v>
      </c>
    </row>
    <row r="20" spans="2:6">
      <c r="B20" s="327" t="s">
        <v>52</v>
      </c>
      <c r="C20" s="581" t="s">
        <v>228</v>
      </c>
      <c r="D20" s="288">
        <v>12.870585999999999</v>
      </c>
      <c r="E20" s="288">
        <v>1.051188988888889</v>
      </c>
      <c r="F20" s="256">
        <f t="shared" si="0"/>
        <v>13.921774988888888</v>
      </c>
    </row>
    <row r="21" spans="2:6">
      <c r="B21" s="327" t="s">
        <v>39</v>
      </c>
      <c r="C21" s="581">
        <v>0.35</v>
      </c>
      <c r="D21" s="256">
        <v>0</v>
      </c>
      <c r="E21" s="288">
        <v>0</v>
      </c>
      <c r="F21" s="256">
        <f t="shared" si="0"/>
        <v>0</v>
      </c>
    </row>
    <row r="22" spans="2:6">
      <c r="B22" s="327" t="s">
        <v>53</v>
      </c>
      <c r="C22" s="583" t="s">
        <v>229</v>
      </c>
      <c r="D22" s="288">
        <v>51.253762988888887</v>
      </c>
      <c r="E22" s="288">
        <v>51.397592533333338</v>
      </c>
      <c r="F22" s="256">
        <f t="shared" si="0"/>
        <v>102.65135552222222</v>
      </c>
    </row>
    <row r="23" spans="2:6">
      <c r="B23" s="327" t="s">
        <v>231</v>
      </c>
      <c r="C23" s="581" t="s">
        <v>230</v>
      </c>
      <c r="D23" s="288">
        <v>15.240440988888889</v>
      </c>
      <c r="E23" s="288">
        <v>39.153589088888893</v>
      </c>
      <c r="F23" s="256">
        <f t="shared" si="0"/>
        <v>54.394030077777785</v>
      </c>
    </row>
    <row r="24" spans="2:6">
      <c r="B24" s="327" t="s">
        <v>57</v>
      </c>
      <c r="C24" s="581">
        <v>0.33279999999999998</v>
      </c>
      <c r="D24" s="288">
        <v>30.093582799999997</v>
      </c>
      <c r="E24" s="288">
        <v>1.6495735333333332</v>
      </c>
      <c r="F24" s="256">
        <f t="shared" si="0"/>
        <v>31.743156333333332</v>
      </c>
    </row>
    <row r="25" spans="2:6">
      <c r="B25" s="327" t="s">
        <v>58</v>
      </c>
      <c r="C25" s="581">
        <v>0.3679</v>
      </c>
      <c r="D25" s="288">
        <v>9.3663252888888895</v>
      </c>
      <c r="E25" s="288">
        <v>41.436893111111111</v>
      </c>
      <c r="F25" s="256">
        <f t="shared" si="0"/>
        <v>50.803218399999999</v>
      </c>
    </row>
    <row r="26" spans="2:6">
      <c r="B26" s="327" t="s">
        <v>59</v>
      </c>
      <c r="C26" s="581" t="s">
        <v>232</v>
      </c>
      <c r="D26" s="288">
        <v>23.682302533333335</v>
      </c>
      <c r="E26" s="288">
        <v>14.008203755555556</v>
      </c>
      <c r="F26" s="256">
        <f t="shared" si="0"/>
        <v>37.690506288888891</v>
      </c>
    </row>
    <row r="27" spans="2:6">
      <c r="B27" s="327" t="s">
        <v>64</v>
      </c>
      <c r="C27" s="577">
        <v>0.41499999999999998</v>
      </c>
      <c r="D27" s="288">
        <v>6.9679809444444443</v>
      </c>
      <c r="E27" s="288">
        <v>0</v>
      </c>
      <c r="F27" s="256">
        <f t="shared" si="0"/>
        <v>6.9679809444444443</v>
      </c>
    </row>
    <row r="28" spans="2:6">
      <c r="B28" s="327" t="s">
        <v>66</v>
      </c>
      <c r="C28" s="577">
        <v>0.30580000000000002</v>
      </c>
      <c r="D28" s="288">
        <v>10.094752655555556</v>
      </c>
      <c r="E28" s="288">
        <v>209.28941392222222</v>
      </c>
      <c r="F28" s="256">
        <f t="shared" si="0"/>
        <v>219.38416657777779</v>
      </c>
    </row>
    <row r="29" spans="2:6">
      <c r="B29" s="327" t="s">
        <v>67</v>
      </c>
      <c r="C29" s="577">
        <v>0.30580000000000002</v>
      </c>
      <c r="D29" s="288">
        <v>33.747417300000002</v>
      </c>
      <c r="E29" s="288">
        <v>0</v>
      </c>
      <c r="F29" s="256">
        <f t="shared" si="0"/>
        <v>33.747417300000002</v>
      </c>
    </row>
    <row r="30" spans="2:6">
      <c r="B30" s="327" t="s">
        <v>69</v>
      </c>
      <c r="C30" s="577">
        <v>0.58840000000000003</v>
      </c>
      <c r="D30" s="288">
        <v>22.908131100000002</v>
      </c>
      <c r="E30" s="288">
        <v>30.60721938888889</v>
      </c>
      <c r="F30" s="256">
        <f t="shared" si="0"/>
        <v>53.515350488888892</v>
      </c>
    </row>
    <row r="31" spans="2:6">
      <c r="B31" s="327" t="s">
        <v>73</v>
      </c>
      <c r="C31" s="577">
        <v>0.53774999999999995</v>
      </c>
      <c r="D31" s="288">
        <v>2.5037861666666665</v>
      </c>
      <c r="E31" s="288">
        <v>26.417292722222221</v>
      </c>
      <c r="F31" s="256">
        <f t="shared" si="0"/>
        <v>28.921078888888889</v>
      </c>
    </row>
    <row r="32" spans="2:6">
      <c r="B32" s="327" t="s">
        <v>274</v>
      </c>
      <c r="C32" s="577">
        <v>0.18</v>
      </c>
      <c r="D32" s="288">
        <v>1.5124661555555554</v>
      </c>
      <c r="E32" s="288">
        <v>0.7499629888888889</v>
      </c>
      <c r="F32" s="256">
        <f t="shared" si="0"/>
        <v>2.2624291444444444</v>
      </c>
    </row>
    <row r="33" spans="2:6">
      <c r="B33" s="327" t="s">
        <v>74</v>
      </c>
      <c r="C33" s="581">
        <v>0.41499999999999998</v>
      </c>
      <c r="D33" s="288">
        <v>10.658870088888889</v>
      </c>
      <c r="E33" s="288">
        <v>0.7843430777777779</v>
      </c>
      <c r="F33" s="256">
        <f t="shared" si="0"/>
        <v>11.443213166666668</v>
      </c>
    </row>
    <row r="34" spans="2:6">
      <c r="B34" s="327" t="s">
        <v>75</v>
      </c>
      <c r="C34" s="581">
        <v>0.53200000000000003</v>
      </c>
      <c r="D34" s="288">
        <v>31.950049144444442</v>
      </c>
      <c r="E34" s="288">
        <v>46.074786122222221</v>
      </c>
      <c r="F34" s="256">
        <f t="shared" si="0"/>
        <v>78.024835266666656</v>
      </c>
    </row>
    <row r="35" spans="2:6">
      <c r="B35" s="327" t="s">
        <v>76</v>
      </c>
      <c r="C35" s="581">
        <v>0.34570000000000001</v>
      </c>
      <c r="D35" s="288">
        <v>34.263817788888893</v>
      </c>
      <c r="E35" s="288">
        <v>60.672079766666663</v>
      </c>
      <c r="F35" s="256">
        <f t="shared" si="0"/>
        <v>94.935897555555556</v>
      </c>
    </row>
    <row r="36" spans="2:6" ht="13.5" thickBot="1">
      <c r="B36" s="943" t="s">
        <v>430</v>
      </c>
      <c r="C36" s="921"/>
      <c r="D36" s="944">
        <f>SUM(D6:D35)</f>
        <v>493.93082849999996</v>
      </c>
      <c r="E36" s="944">
        <f>SUM(E6:E35)</f>
        <v>671.77151921111113</v>
      </c>
      <c r="F36" s="945">
        <f>SUM(D36:E36)</f>
        <v>1165.7023477111111</v>
      </c>
    </row>
    <row r="37" spans="2:6">
      <c r="B37" s="720" t="s">
        <v>235</v>
      </c>
      <c r="C37" s="720"/>
      <c r="D37" s="720"/>
      <c r="E37" s="720"/>
      <c r="F37" s="720"/>
    </row>
    <row r="38" spans="2:6" ht="13.15" customHeight="1">
      <c r="B38" s="720" t="s">
        <v>415</v>
      </c>
      <c r="C38" s="720"/>
      <c r="D38" s="720"/>
      <c r="E38" s="720"/>
      <c r="F38" s="720"/>
    </row>
    <row r="39" spans="2:6" ht="13.15" customHeight="1">
      <c r="B39" s="720" t="s">
        <v>416</v>
      </c>
      <c r="C39" s="720"/>
      <c r="D39" s="720"/>
      <c r="E39" s="720"/>
      <c r="F39" s="720"/>
    </row>
    <row r="40" spans="2:6">
      <c r="B40" s="720" t="s">
        <v>448</v>
      </c>
      <c r="C40" s="720"/>
      <c r="D40" s="720"/>
      <c r="E40" s="720"/>
      <c r="F40" s="720"/>
    </row>
    <row r="41" spans="2:6">
      <c r="B41" s="720" t="s">
        <v>418</v>
      </c>
      <c r="C41" s="720"/>
      <c r="D41" s="720"/>
      <c r="E41" s="720"/>
      <c r="F41" s="720"/>
    </row>
    <row r="42" spans="2:6">
      <c r="B42" s="720" t="s">
        <v>419</v>
      </c>
      <c r="C42" s="720"/>
      <c r="D42" s="720"/>
      <c r="E42" s="720"/>
      <c r="F42" s="720"/>
    </row>
    <row r="43" spans="2:6">
      <c r="B43" s="720" t="s">
        <v>420</v>
      </c>
      <c r="C43" s="720"/>
      <c r="D43" s="720"/>
      <c r="E43" s="720"/>
      <c r="F43" s="720"/>
    </row>
    <row r="44" spans="2:6">
      <c r="B44" s="720" t="s">
        <v>421</v>
      </c>
      <c r="C44" s="720"/>
      <c r="D44" s="720"/>
      <c r="E44" s="720"/>
      <c r="F44" s="720"/>
    </row>
    <row r="45" spans="2:6" ht="13.5" thickBot="1">
      <c r="B45" s="563"/>
    </row>
    <row r="46" spans="2:6">
      <c r="B46" s="654" t="s">
        <v>383</v>
      </c>
      <c r="C46" s="727" t="s">
        <v>449</v>
      </c>
      <c r="D46" s="728" t="s">
        <v>380</v>
      </c>
      <c r="E46" s="729"/>
      <c r="F46" s="730"/>
    </row>
    <row r="47" spans="2:6">
      <c r="B47" s="658" t="s">
        <v>83</v>
      </c>
      <c r="C47" s="551"/>
      <c r="D47" s="552" t="s">
        <v>381</v>
      </c>
      <c r="E47" s="566" t="s">
        <v>11</v>
      </c>
      <c r="F47" s="731" t="s">
        <v>12</v>
      </c>
    </row>
    <row r="48" spans="2:6">
      <c r="B48" s="327" t="s">
        <v>333</v>
      </c>
      <c r="C48" s="581">
        <v>0.15</v>
      </c>
      <c r="D48" s="256">
        <f>IFERROR(VLOOKUP(B48,#REF!,3,FALSE),0)</f>
        <v>0</v>
      </c>
      <c r="E48" s="288">
        <f>IFERROR(VLOOKUP(B48,#REF!,4,FALSE),0)</f>
        <v>0</v>
      </c>
      <c r="F48" s="274">
        <f>SUM(D48:E48)</f>
        <v>0</v>
      </c>
    </row>
    <row r="49" spans="2:6">
      <c r="B49" s="327" t="s">
        <v>334</v>
      </c>
      <c r="C49" s="581">
        <v>0.28849999999999998</v>
      </c>
      <c r="D49" s="256">
        <v>3.1616335555555555</v>
      </c>
      <c r="E49" s="288">
        <v>0</v>
      </c>
      <c r="F49" s="274">
        <f t="shared" ref="F49:F58" si="1">SUM(D49:E49)</f>
        <v>3.1616335555555555</v>
      </c>
    </row>
    <row r="50" spans="2:6">
      <c r="B50" s="327" t="s">
        <v>272</v>
      </c>
      <c r="C50" s="577">
        <v>7.5999999999999998E-2</v>
      </c>
      <c r="D50" s="256">
        <v>11.551654888888889</v>
      </c>
      <c r="E50" s="288">
        <v>1.731476888888889</v>
      </c>
      <c r="F50" s="274">
        <f t="shared" si="1"/>
        <v>13.283131777777777</v>
      </c>
    </row>
    <row r="51" spans="2:6">
      <c r="B51" s="327" t="s">
        <v>14</v>
      </c>
      <c r="C51" s="577">
        <v>0.1178</v>
      </c>
      <c r="D51" s="256">
        <v>0.16151322222222222</v>
      </c>
      <c r="E51" s="288">
        <v>0</v>
      </c>
      <c r="F51" s="274">
        <f t="shared" si="1"/>
        <v>0.16151322222222222</v>
      </c>
    </row>
    <row r="52" spans="2:6">
      <c r="B52" s="327" t="s">
        <v>336</v>
      </c>
      <c r="C52" s="577">
        <v>0.47099999999999997</v>
      </c>
      <c r="D52" s="256">
        <v>2.7256666666666669E-2</v>
      </c>
      <c r="E52" s="288">
        <v>0</v>
      </c>
      <c r="F52" s="274">
        <f t="shared" si="1"/>
        <v>2.7256666666666669E-2</v>
      </c>
    </row>
    <row r="53" spans="2:6">
      <c r="B53" s="327" t="s">
        <v>24</v>
      </c>
      <c r="C53" s="581">
        <v>0.25341999999999998</v>
      </c>
      <c r="D53" s="256">
        <v>3.710890333333333</v>
      </c>
      <c r="E53" s="288">
        <v>70.63218021111112</v>
      </c>
      <c r="F53" s="274">
        <f t="shared" si="1"/>
        <v>74.343070544444458</v>
      </c>
    </row>
    <row r="54" spans="2:6">
      <c r="B54" s="327" t="s">
        <v>337</v>
      </c>
      <c r="C54" s="577">
        <v>0.1482</v>
      </c>
      <c r="D54" s="256">
        <v>0.90624922222222226</v>
      </c>
      <c r="E54" s="288">
        <v>0</v>
      </c>
      <c r="F54" s="274">
        <f t="shared" si="1"/>
        <v>0.90624922222222226</v>
      </c>
    </row>
    <row r="55" spans="2:6">
      <c r="B55" s="327" t="s">
        <v>26</v>
      </c>
      <c r="C55" s="577">
        <v>0.36165000000000003</v>
      </c>
      <c r="D55" s="256">
        <v>15.106077777777777</v>
      </c>
      <c r="E55" s="288">
        <v>24.189928599999998</v>
      </c>
      <c r="F55" s="274">
        <f t="shared" si="1"/>
        <v>39.296006377777772</v>
      </c>
    </row>
    <row r="56" spans="2:6">
      <c r="B56" s="327" t="s">
        <v>22</v>
      </c>
      <c r="C56" s="577">
        <v>0.5</v>
      </c>
      <c r="D56" s="256">
        <v>1.2553446777777777</v>
      </c>
      <c r="E56" s="288">
        <v>5.2254605444444442</v>
      </c>
      <c r="F56" s="274">
        <f t="shared" si="1"/>
        <v>6.4808052222222221</v>
      </c>
    </row>
    <row r="57" spans="2:6">
      <c r="B57" s="327" t="s">
        <v>16</v>
      </c>
      <c r="C57" s="577">
        <v>0.35</v>
      </c>
      <c r="D57" s="256">
        <v>31.31092111111111</v>
      </c>
      <c r="E57" s="288">
        <v>0</v>
      </c>
      <c r="F57" s="274">
        <f t="shared" si="1"/>
        <v>31.31092111111111</v>
      </c>
    </row>
    <row r="58" spans="2:6">
      <c r="B58" s="327" t="s">
        <v>20</v>
      </c>
      <c r="C58" s="577">
        <v>0.41470000000000001</v>
      </c>
      <c r="D58" s="256">
        <v>22.767167922222225</v>
      </c>
      <c r="E58" s="288">
        <v>6.5493103444444447</v>
      </c>
      <c r="F58" s="274">
        <f t="shared" si="1"/>
        <v>29.316478266666671</v>
      </c>
    </row>
    <row r="59" spans="2:6">
      <c r="B59" s="924" t="s">
        <v>387</v>
      </c>
      <c r="C59" s="2182"/>
      <c r="D59" s="2233">
        <f>SUM(D48:D58)</f>
        <v>89.95870937777778</v>
      </c>
      <c r="E59" s="2233">
        <f>SUM(E48:E58)</f>
        <v>108.32835658888891</v>
      </c>
      <c r="F59" s="1734">
        <f>SUM(D59:E59)</f>
        <v>198.28706596666669</v>
      </c>
    </row>
    <row r="60" spans="2:6">
      <c r="B60" s="924" t="s">
        <v>397</v>
      </c>
      <c r="C60" s="2182"/>
      <c r="D60" s="2233">
        <v>16.8</v>
      </c>
      <c r="E60" s="2233"/>
      <c r="F60" s="1734">
        <f>+D60+E60</f>
        <v>16.8</v>
      </c>
    </row>
    <row r="61" spans="2:6" ht="13.5" thickBot="1">
      <c r="B61" s="946" t="s">
        <v>450</v>
      </c>
      <c r="C61" s="947"/>
      <c r="D61" s="945">
        <v>116.8</v>
      </c>
      <c r="E61" s="944">
        <v>108.3</v>
      </c>
      <c r="F61" s="948">
        <v>225</v>
      </c>
    </row>
    <row r="62" spans="2:6" ht="13.5" thickBot="1">
      <c r="B62" s="733"/>
      <c r="C62" s="723"/>
      <c r="D62" s="724"/>
      <c r="E62" s="725"/>
      <c r="F62" s="732"/>
    </row>
    <row r="63" spans="2:6" ht="13.5" thickBot="1">
      <c r="B63" s="734" t="s">
        <v>451</v>
      </c>
      <c r="C63" s="735"/>
      <c r="D63" s="736">
        <v>601</v>
      </c>
      <c r="E63" s="737">
        <v>780</v>
      </c>
      <c r="F63" s="738">
        <v>1381</v>
      </c>
    </row>
    <row r="64" spans="2:6">
      <c r="B64" s="258" t="s">
        <v>398</v>
      </c>
      <c r="C64" s="137"/>
      <c r="D64" s="721"/>
      <c r="E64" s="721"/>
      <c r="F64" s="722"/>
    </row>
    <row r="67" spans="1:6">
      <c r="A67" s="714" t="s">
        <v>407</v>
      </c>
      <c r="B67" s="715"/>
      <c r="C67" s="715"/>
      <c r="D67" s="715"/>
      <c r="E67" s="715"/>
      <c r="F67" s="716"/>
    </row>
    <row r="68" spans="1:6">
      <c r="A68" s="717" t="s">
        <v>87</v>
      </c>
      <c r="B68" s="712" t="s">
        <v>452</v>
      </c>
      <c r="C68" s="712" t="s">
        <v>449</v>
      </c>
      <c r="D68" s="713" t="s">
        <v>86</v>
      </c>
      <c r="E68" s="713" t="s">
        <v>11</v>
      </c>
      <c r="F68" s="718" t="s">
        <v>12</v>
      </c>
    </row>
    <row r="69" spans="1:6">
      <c r="A69" s="708" t="s">
        <v>91</v>
      </c>
      <c r="B69" s="827" t="s">
        <v>166</v>
      </c>
      <c r="C69" s="704">
        <v>7.2700000000000001E-2</v>
      </c>
      <c r="D69" s="705">
        <v>43.4</v>
      </c>
      <c r="E69" s="705">
        <v>0</v>
      </c>
      <c r="F69" s="709">
        <v>43.4</v>
      </c>
    </row>
    <row r="70" spans="1:6">
      <c r="A70" s="708" t="s">
        <v>94</v>
      </c>
      <c r="B70" s="827" t="s">
        <v>167</v>
      </c>
      <c r="C70" s="704">
        <v>0.2021</v>
      </c>
      <c r="D70" s="705">
        <v>47</v>
      </c>
      <c r="E70" s="705">
        <v>0</v>
      </c>
      <c r="F70" s="709">
        <v>47</v>
      </c>
    </row>
    <row r="71" spans="1:6">
      <c r="A71" s="708" t="s">
        <v>130</v>
      </c>
      <c r="B71" s="827" t="s">
        <v>400</v>
      </c>
      <c r="C71" s="704">
        <v>0.17</v>
      </c>
      <c r="D71" s="705">
        <v>1.9</v>
      </c>
      <c r="E71" s="705">
        <v>0</v>
      </c>
      <c r="F71" s="709">
        <v>1.9</v>
      </c>
    </row>
    <row r="72" spans="1:6">
      <c r="A72" s="708" t="s">
        <v>97</v>
      </c>
      <c r="B72" s="827" t="s">
        <v>99</v>
      </c>
      <c r="C72" s="704">
        <v>0.1333</v>
      </c>
      <c r="D72" s="705">
        <v>6.2</v>
      </c>
      <c r="E72" s="705">
        <v>0</v>
      </c>
      <c r="F72" s="709">
        <v>6.2</v>
      </c>
    </row>
    <row r="73" spans="1:6">
      <c r="A73" s="708" t="s">
        <v>97</v>
      </c>
      <c r="B73" s="827" t="s">
        <v>101</v>
      </c>
      <c r="C73" s="704">
        <v>0.1333</v>
      </c>
      <c r="D73" s="705">
        <v>5.7594106777777778</v>
      </c>
      <c r="E73" s="705">
        <v>0</v>
      </c>
      <c r="F73" s="709">
        <v>5.7594106777777778</v>
      </c>
    </row>
    <row r="74" spans="1:6">
      <c r="A74" s="708" t="s">
        <v>97</v>
      </c>
      <c r="B74" s="827" t="s">
        <v>262</v>
      </c>
      <c r="C74" s="704">
        <v>0.1333</v>
      </c>
      <c r="D74" s="705">
        <v>1.9907887333333334</v>
      </c>
      <c r="E74" s="705">
        <v>0</v>
      </c>
      <c r="F74" s="709">
        <v>1.9907887333333334</v>
      </c>
    </row>
    <row r="75" spans="1:6">
      <c r="A75" s="708" t="s">
        <v>97</v>
      </c>
      <c r="B75" s="827" t="s">
        <v>263</v>
      </c>
      <c r="C75" s="704">
        <v>0.1333</v>
      </c>
      <c r="D75" s="705">
        <v>5.3974440444444447</v>
      </c>
      <c r="E75" s="705">
        <v>0</v>
      </c>
      <c r="F75" s="709">
        <v>5.3974440444444447</v>
      </c>
    </row>
    <row r="76" spans="1:6">
      <c r="A76" s="708" t="s">
        <v>97</v>
      </c>
      <c r="B76" s="827" t="s">
        <v>157</v>
      </c>
      <c r="C76" s="704">
        <v>0.1333</v>
      </c>
      <c r="D76" s="705">
        <v>1.4329443333333334</v>
      </c>
      <c r="E76" s="705">
        <v>0</v>
      </c>
      <c r="F76" s="709">
        <v>1.4329443333333334</v>
      </c>
    </row>
    <row r="77" spans="1:6">
      <c r="A77" s="708" t="s">
        <v>97</v>
      </c>
      <c r="B77" s="827" t="s">
        <v>103</v>
      </c>
      <c r="C77" s="704">
        <v>0.1333</v>
      </c>
      <c r="D77" s="705">
        <v>7.2709438999999998</v>
      </c>
      <c r="E77" s="705">
        <v>0</v>
      </c>
      <c r="F77" s="709">
        <v>7.2709438999999998</v>
      </c>
    </row>
    <row r="78" spans="1:6">
      <c r="A78" s="708" t="s">
        <v>97</v>
      </c>
      <c r="B78" s="827" t="s">
        <v>105</v>
      </c>
      <c r="C78" s="704">
        <v>0.1333</v>
      </c>
      <c r="D78" s="705">
        <v>4.9730551777777778</v>
      </c>
      <c r="E78" s="705">
        <v>0</v>
      </c>
      <c r="F78" s="709">
        <v>4.9730551777777778</v>
      </c>
    </row>
    <row r="79" spans="1:6">
      <c r="A79" s="708" t="s">
        <v>97</v>
      </c>
      <c r="B79" s="827" t="s">
        <v>109</v>
      </c>
      <c r="C79" s="704">
        <v>0.23330000000000001</v>
      </c>
      <c r="D79" s="705">
        <v>40.58017473333333</v>
      </c>
      <c r="E79" s="705">
        <v>0</v>
      </c>
      <c r="F79" s="709">
        <v>40.58017473333333</v>
      </c>
    </row>
    <row r="80" spans="1:6">
      <c r="A80" s="708" t="s">
        <v>97</v>
      </c>
      <c r="B80" s="827" t="s">
        <v>111</v>
      </c>
      <c r="C80" s="704">
        <v>0.23330000000000001</v>
      </c>
      <c r="D80" s="705">
        <v>44.234030022222221</v>
      </c>
      <c r="E80" s="705">
        <v>0</v>
      </c>
      <c r="F80" s="709">
        <v>44.234030022222221</v>
      </c>
    </row>
    <row r="81" spans="1:6">
      <c r="A81" s="708" t="s">
        <v>97</v>
      </c>
      <c r="B81" s="827" t="s">
        <v>113</v>
      </c>
      <c r="C81" s="704">
        <v>0.23330000000000001</v>
      </c>
      <c r="D81" s="705">
        <v>14.729710000000001</v>
      </c>
      <c r="E81" s="705">
        <v>0</v>
      </c>
      <c r="F81" s="709">
        <v>14.729710000000001</v>
      </c>
    </row>
    <row r="82" spans="1:6">
      <c r="A82" s="708" t="s">
        <v>97</v>
      </c>
      <c r="B82" s="827" t="s">
        <v>116</v>
      </c>
      <c r="C82" s="704">
        <v>0.23330000000000001</v>
      </c>
      <c r="D82" s="705">
        <v>21.665653922222223</v>
      </c>
      <c r="E82" s="705">
        <v>0</v>
      </c>
      <c r="F82" s="709">
        <v>21.665653922222223</v>
      </c>
    </row>
    <row r="83" spans="1:6">
      <c r="A83" s="708" t="s">
        <v>97</v>
      </c>
      <c r="B83" s="827" t="s">
        <v>118</v>
      </c>
      <c r="C83" s="704">
        <v>0.23330000000000001</v>
      </c>
      <c r="D83" s="705">
        <v>12.931354588888889</v>
      </c>
      <c r="E83" s="705">
        <v>0</v>
      </c>
      <c r="F83" s="709">
        <v>12.931354588888889</v>
      </c>
    </row>
    <row r="84" spans="1:6">
      <c r="A84" s="710" t="s">
        <v>97</v>
      </c>
      <c r="B84" s="827" t="s">
        <v>120</v>
      </c>
      <c r="C84" s="704">
        <v>0.1333</v>
      </c>
      <c r="D84" s="705">
        <v>15.9</v>
      </c>
      <c r="E84" s="705">
        <v>0</v>
      </c>
      <c r="F84" s="709">
        <v>15.9</v>
      </c>
    </row>
    <row r="85" spans="1:6">
      <c r="A85" s="710" t="s">
        <v>453</v>
      </c>
      <c r="B85" s="827" t="s">
        <v>88</v>
      </c>
      <c r="C85" s="719" t="s">
        <v>454</v>
      </c>
      <c r="D85" s="705">
        <v>50.436829566666667</v>
      </c>
      <c r="E85" s="705">
        <v>6.9720005777777772</v>
      </c>
      <c r="F85" s="709">
        <v>57.4</v>
      </c>
    </row>
    <row r="86" spans="1:6">
      <c r="A86" s="710" t="s">
        <v>453</v>
      </c>
      <c r="B86" s="827" t="s">
        <v>100</v>
      </c>
      <c r="C86" s="719">
        <v>0.23549999999999999</v>
      </c>
      <c r="D86" s="705">
        <v>12.992799033333334</v>
      </c>
      <c r="E86" s="705">
        <v>1.6496665333333334</v>
      </c>
      <c r="F86" s="709">
        <v>14.6</v>
      </c>
    </row>
    <row r="87" spans="1:6">
      <c r="A87" s="710" t="s">
        <v>247</v>
      </c>
      <c r="B87" s="827" t="s">
        <v>422</v>
      </c>
      <c r="C87" s="706">
        <v>0.36499999999999999</v>
      </c>
      <c r="D87" s="707">
        <v>0</v>
      </c>
      <c r="E87" s="705">
        <v>21.3</v>
      </c>
      <c r="F87" s="709">
        <v>21.3</v>
      </c>
    </row>
    <row r="88" spans="1:6">
      <c r="A88" s="710" t="s">
        <v>453</v>
      </c>
      <c r="B88" s="827" t="s">
        <v>289</v>
      </c>
      <c r="C88" s="706" t="s">
        <v>454</v>
      </c>
      <c r="D88" s="707">
        <v>24.160498177777775</v>
      </c>
      <c r="E88" s="707">
        <v>15.270221077777778</v>
      </c>
      <c r="F88" s="740">
        <v>39.4</v>
      </c>
    </row>
    <row r="89" spans="1:6">
      <c r="A89" s="710" t="s">
        <v>453</v>
      </c>
      <c r="B89" s="827" t="s">
        <v>102</v>
      </c>
      <c r="C89" s="706">
        <v>0.12</v>
      </c>
      <c r="D89" s="707">
        <v>4.1091774666666669</v>
      </c>
      <c r="E89" s="705">
        <v>0.21521109999999999</v>
      </c>
      <c r="F89" s="709">
        <v>4.3243885666666664</v>
      </c>
    </row>
    <row r="90" spans="1:6">
      <c r="A90" s="710" t="s">
        <v>135</v>
      </c>
      <c r="B90" s="827" t="s">
        <v>132</v>
      </c>
      <c r="C90" s="706">
        <v>0.09</v>
      </c>
      <c r="D90" s="739">
        <v>3.5273664111111112</v>
      </c>
      <c r="E90" s="707">
        <v>0</v>
      </c>
      <c r="F90" s="709">
        <v>3.5</v>
      </c>
    </row>
    <row r="91" spans="1:6">
      <c r="A91" s="710" t="s">
        <v>135</v>
      </c>
      <c r="B91" s="827" t="s">
        <v>134</v>
      </c>
      <c r="C91" s="704">
        <v>0.05</v>
      </c>
      <c r="D91" s="739">
        <v>3.1757997666666666</v>
      </c>
      <c r="E91" s="707">
        <v>0</v>
      </c>
      <c r="F91" s="709">
        <v>3.2</v>
      </c>
    </row>
    <row r="92" spans="1:6">
      <c r="A92" s="710" t="s">
        <v>135</v>
      </c>
      <c r="B92" s="827" t="s">
        <v>137</v>
      </c>
      <c r="C92" s="704">
        <v>9.2600000000000002E-2</v>
      </c>
      <c r="D92" s="739">
        <v>6.4745884111111103</v>
      </c>
      <c r="E92" s="707">
        <v>0</v>
      </c>
      <c r="F92" s="709">
        <v>6.5229016739130428</v>
      </c>
    </row>
    <row r="93" spans="1:6">
      <c r="A93" s="710" t="s">
        <v>140</v>
      </c>
      <c r="B93" s="827" t="s">
        <v>138</v>
      </c>
      <c r="C93" s="704">
        <v>0.45900000000000002</v>
      </c>
      <c r="D93" s="707">
        <v>22.248876111111112</v>
      </c>
      <c r="E93" s="707">
        <v>0</v>
      </c>
      <c r="F93" s="709">
        <v>22.2</v>
      </c>
    </row>
    <row r="94" spans="1:6">
      <c r="A94" s="710" t="s">
        <v>140</v>
      </c>
      <c r="B94" s="827" t="s">
        <v>139</v>
      </c>
      <c r="C94" s="704">
        <v>0.31850000000000001</v>
      </c>
      <c r="D94" s="707">
        <v>0</v>
      </c>
      <c r="E94" s="705">
        <v>50.4</v>
      </c>
      <c r="F94" s="709">
        <v>50.4</v>
      </c>
    </row>
    <row r="95" spans="1:6">
      <c r="A95" s="710" t="s">
        <v>453</v>
      </c>
      <c r="B95" s="827" t="s">
        <v>104</v>
      </c>
      <c r="C95" s="704">
        <v>0.25</v>
      </c>
      <c r="D95" s="707">
        <v>7.1600994444444446</v>
      </c>
      <c r="E95" s="705">
        <v>0.13096666666666668</v>
      </c>
      <c r="F95" s="709">
        <v>7.2910661111111112</v>
      </c>
    </row>
    <row r="96" spans="1:6">
      <c r="A96" s="710" t="s">
        <v>453</v>
      </c>
      <c r="B96" s="827" t="s">
        <v>106</v>
      </c>
      <c r="C96" s="704">
        <v>0.5</v>
      </c>
      <c r="D96" s="707">
        <v>11.143821388888888</v>
      </c>
      <c r="E96" s="705">
        <v>9.6877777777777771E-2</v>
      </c>
      <c r="F96" s="709">
        <v>11.240699166666666</v>
      </c>
    </row>
    <row r="97" spans="1:7">
      <c r="A97" s="710" t="s">
        <v>285</v>
      </c>
      <c r="B97" s="827" t="s">
        <v>284</v>
      </c>
      <c r="C97" s="704">
        <v>0.3</v>
      </c>
      <c r="D97" s="705">
        <v>9.4454232065217383</v>
      </c>
      <c r="E97" s="707">
        <v>0</v>
      </c>
      <c r="F97" s="709">
        <v>9.4454232065217383</v>
      </c>
    </row>
    <row r="98" spans="1:7">
      <c r="A98" s="710" t="s">
        <v>453</v>
      </c>
      <c r="B98" s="827" t="s">
        <v>156</v>
      </c>
      <c r="C98" s="719" t="s">
        <v>454</v>
      </c>
      <c r="D98" s="705">
        <v>14.348387799999999</v>
      </c>
      <c r="E98" s="707">
        <v>162.75191002222221</v>
      </c>
      <c r="F98" s="709">
        <v>177.10029782222222</v>
      </c>
    </row>
    <row r="99" spans="1:7">
      <c r="A99" s="710" t="s">
        <v>144</v>
      </c>
      <c r="B99" s="827" t="s">
        <v>142</v>
      </c>
      <c r="C99" s="706">
        <v>0.1</v>
      </c>
      <c r="D99" s="705">
        <v>8.3000000000000007</v>
      </c>
      <c r="E99" s="707">
        <v>0</v>
      </c>
      <c r="F99" s="709">
        <v>8.3000000000000007</v>
      </c>
    </row>
    <row r="100" spans="1:7">
      <c r="A100" s="710" t="s">
        <v>453</v>
      </c>
      <c r="B100" s="827" t="s">
        <v>455</v>
      </c>
      <c r="C100" s="706" t="s">
        <v>291</v>
      </c>
      <c r="D100" s="705">
        <v>0.78414438888888893</v>
      </c>
      <c r="E100" s="707">
        <v>0</v>
      </c>
      <c r="F100" s="709">
        <v>0.78414438888888893</v>
      </c>
    </row>
    <row r="101" spans="1:7">
      <c r="A101" s="710" t="s">
        <v>147</v>
      </c>
      <c r="B101" s="827" t="s">
        <v>145</v>
      </c>
      <c r="C101" s="706">
        <v>0.6</v>
      </c>
      <c r="D101" s="705">
        <v>34.6</v>
      </c>
      <c r="E101" s="707">
        <v>0</v>
      </c>
      <c r="F101" s="709">
        <v>34.6</v>
      </c>
    </row>
    <row r="102" spans="1:7">
      <c r="A102" s="710" t="s">
        <v>453</v>
      </c>
      <c r="B102" s="827" t="s">
        <v>456</v>
      </c>
      <c r="C102" s="706">
        <v>0.215</v>
      </c>
      <c r="D102" s="705">
        <v>19.882198511111113</v>
      </c>
      <c r="E102" s="707">
        <v>0.43111107777777774</v>
      </c>
      <c r="F102" s="709">
        <v>20.313309588888892</v>
      </c>
    </row>
    <row r="103" spans="1:7">
      <c r="A103" s="710" t="s">
        <v>453</v>
      </c>
      <c r="B103" s="827" t="s">
        <v>119</v>
      </c>
      <c r="C103" s="706">
        <v>0.25</v>
      </c>
      <c r="D103" s="705">
        <v>0.7</v>
      </c>
      <c r="E103" s="707">
        <v>0</v>
      </c>
      <c r="F103" s="709">
        <v>0.7</v>
      </c>
    </row>
    <row r="104" spans="1:7">
      <c r="A104" s="710" t="s">
        <v>453</v>
      </c>
      <c r="B104" s="827" t="s">
        <v>121</v>
      </c>
      <c r="C104" s="706">
        <v>0.25</v>
      </c>
      <c r="D104" s="705">
        <v>23.275664933333335</v>
      </c>
      <c r="E104" s="707">
        <v>1.3545554555555557</v>
      </c>
      <c r="F104" s="709">
        <v>24.630220388888887</v>
      </c>
    </row>
    <row r="105" spans="1:7">
      <c r="A105" s="710" t="s">
        <v>135</v>
      </c>
      <c r="B105" s="827" t="s">
        <v>269</v>
      </c>
      <c r="C105" s="704">
        <v>0.15</v>
      </c>
      <c r="D105" s="705">
        <v>6.1</v>
      </c>
      <c r="E105" s="707">
        <v>0</v>
      </c>
      <c r="F105" s="709">
        <v>6.1</v>
      </c>
    </row>
    <row r="106" spans="1:7" ht="13.5" thickBot="1">
      <c r="A106" s="711"/>
      <c r="B106" s="949" t="s">
        <v>407</v>
      </c>
      <c r="C106" s="940"/>
      <c r="D106" s="941">
        <f>SUM(D69:D105)</f>
        <v>538.23118475096612</v>
      </c>
      <c r="E106" s="941">
        <f>SUM(E69:E105)</f>
        <v>260.57252028888882</v>
      </c>
      <c r="F106" s="942">
        <v>799</v>
      </c>
    </row>
    <row r="108" spans="1:7">
      <c r="A108" s="1977" t="s">
        <v>457</v>
      </c>
      <c r="B108" s="1977"/>
      <c r="C108" s="1977"/>
      <c r="D108" s="1977"/>
      <c r="E108" s="1977"/>
      <c r="F108" s="1977"/>
      <c r="G108" s="1977"/>
    </row>
    <row r="109" spans="1:7">
      <c r="A109" s="1392" t="s">
        <v>441</v>
      </c>
      <c r="B109" s="1392"/>
      <c r="C109" s="1392"/>
      <c r="D109" s="1392"/>
      <c r="E109" s="1392"/>
      <c r="F109" s="1392"/>
      <c r="G109" s="1392"/>
    </row>
  </sheetData>
  <mergeCells count="2">
    <mergeCell ref="D3:F3"/>
    <mergeCell ref="A108:G108"/>
  </mergeCells>
  <pageMargins left="0.7" right="0.7" top="0.75" bottom="0.75" header="0.3" footer="0.3"/>
  <pageSetup paperSize="9" orientation="portrait" r:id="rId1"/>
  <ignoredErrors>
    <ignoredError sqref="F6:F35 F49:F50 F51:F58" formulaRange="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10"/>
  <sheetViews>
    <sheetView topLeftCell="A52" zoomScale="110" zoomScaleNormal="110" workbookViewId="0">
      <selection activeCell="B64" sqref="B64"/>
    </sheetView>
  </sheetViews>
  <sheetFormatPr defaultRowHeight="12.75"/>
  <cols>
    <col min="2" max="2" width="25" customWidth="1"/>
    <col min="3" max="3" width="13.5703125" customWidth="1"/>
    <col min="4" max="4" width="10.7109375" customWidth="1"/>
    <col min="7" max="7" width="6.28515625" customWidth="1"/>
  </cols>
  <sheetData>
    <row r="1" spans="2:6">
      <c r="B1" s="701" t="s">
        <v>445</v>
      </c>
      <c r="C1" s="675"/>
      <c r="D1" s="691"/>
      <c r="E1" s="691"/>
      <c r="F1" s="691"/>
    </row>
    <row r="2" spans="2:6">
      <c r="B2" s="666"/>
    </row>
    <row r="3" spans="2:6">
      <c r="B3" s="658" t="s">
        <v>446</v>
      </c>
      <c r="C3" s="551"/>
      <c r="D3" s="1959" t="s">
        <v>380</v>
      </c>
      <c r="E3" s="1976"/>
      <c r="F3" s="1976"/>
    </row>
    <row r="4" spans="2:6">
      <c r="B4" s="658" t="s">
        <v>83</v>
      </c>
      <c r="C4" s="551" t="s">
        <v>447</v>
      </c>
      <c r="D4" s="552" t="s">
        <v>381</v>
      </c>
      <c r="E4" s="552" t="s">
        <v>11</v>
      </c>
      <c r="F4" s="552" t="s">
        <v>12</v>
      </c>
    </row>
    <row r="5" spans="2:6">
      <c r="B5" s="658"/>
      <c r="C5" s="551"/>
      <c r="D5" s="552"/>
      <c r="E5" s="552"/>
      <c r="F5" s="552"/>
    </row>
    <row r="6" spans="2:6">
      <c r="B6" s="660" t="s">
        <v>15</v>
      </c>
      <c r="C6" s="577">
        <v>0.85</v>
      </c>
      <c r="D6" s="628">
        <v>6.1480207608695645</v>
      </c>
      <c r="E6" s="628">
        <v>10.916785206521739</v>
      </c>
      <c r="F6" s="627">
        <v>17.064805967391305</v>
      </c>
    </row>
    <row r="7" spans="2:6">
      <c r="B7" s="661" t="s">
        <v>23</v>
      </c>
      <c r="C7" s="581" t="s">
        <v>217</v>
      </c>
      <c r="D7" s="628">
        <v>14.603899304347824</v>
      </c>
      <c r="E7" s="628">
        <v>5.8504515217391306</v>
      </c>
      <c r="F7" s="627">
        <v>20.454350826086955</v>
      </c>
    </row>
    <row r="8" spans="2:6">
      <c r="B8" s="661" t="s">
        <v>218</v>
      </c>
      <c r="C8" s="581" t="s">
        <v>219</v>
      </c>
      <c r="D8" s="628">
        <v>0.21649243478260871</v>
      </c>
      <c r="E8" s="628">
        <v>3.1734695652173912E-2</v>
      </c>
      <c r="F8" s="627">
        <v>0.24822713043478262</v>
      </c>
    </row>
    <row r="9" spans="2:6">
      <c r="B9" s="661" t="s">
        <v>27</v>
      </c>
      <c r="C9" s="577">
        <v>0.58699999999999997</v>
      </c>
      <c r="D9" s="628">
        <v>17.206232336956521</v>
      </c>
      <c r="E9" s="628">
        <v>14.052678652173913</v>
      </c>
      <c r="F9" s="627">
        <v>31.258910989130435</v>
      </c>
    </row>
    <row r="10" spans="2:6">
      <c r="B10" s="662" t="s">
        <v>29</v>
      </c>
      <c r="C10" s="583" t="s">
        <v>221</v>
      </c>
      <c r="D10" s="628">
        <v>50.874565108695649</v>
      </c>
      <c r="E10" s="628">
        <v>0</v>
      </c>
      <c r="F10" s="627">
        <v>50.874565108695649</v>
      </c>
    </row>
    <row r="11" spans="2:6">
      <c r="B11" s="661" t="s">
        <v>31</v>
      </c>
      <c r="C11" s="581">
        <v>0.36</v>
      </c>
      <c r="D11" s="628">
        <v>21.235526315217392</v>
      </c>
      <c r="E11" s="628">
        <v>13.112296032608697</v>
      </c>
      <c r="F11" s="627">
        <v>34.347822347826089</v>
      </c>
    </row>
    <row r="12" spans="2:6">
      <c r="B12" s="661" t="s">
        <v>33</v>
      </c>
      <c r="C12" s="581">
        <v>0.51</v>
      </c>
      <c r="D12" s="628">
        <v>45.704892445652177</v>
      </c>
      <c r="E12" s="628">
        <v>55.574146804347826</v>
      </c>
      <c r="F12" s="627">
        <v>101.27903925000001</v>
      </c>
    </row>
    <row r="13" spans="2:6">
      <c r="B13" s="662" t="s">
        <v>37</v>
      </c>
      <c r="C13" s="583">
        <v>0.13039999999999999</v>
      </c>
      <c r="D13" s="628">
        <v>6.9102235434782617</v>
      </c>
      <c r="E13" s="628">
        <v>3.1771811413043478</v>
      </c>
      <c r="F13" s="627">
        <v>10.087404684782609</v>
      </c>
    </row>
    <row r="14" spans="2:6">
      <c r="B14" s="661" t="s">
        <v>226</v>
      </c>
      <c r="C14" s="581" t="s">
        <v>227</v>
      </c>
      <c r="D14" s="628">
        <v>0.2102751304347826</v>
      </c>
      <c r="E14" s="628">
        <v>1.4613143369565218</v>
      </c>
      <c r="F14" s="627">
        <v>1.6715894673913043</v>
      </c>
    </row>
    <row r="15" spans="2:6">
      <c r="B15" s="661" t="s">
        <v>46</v>
      </c>
      <c r="C15" s="577">
        <v>0.55300000000000005</v>
      </c>
      <c r="D15" s="628">
        <v>10.376314130434782</v>
      </c>
      <c r="E15" s="628">
        <v>9.2756224130434788</v>
      </c>
      <c r="F15" s="627">
        <v>19.651936543478261</v>
      </c>
    </row>
    <row r="16" spans="2:6">
      <c r="B16" s="661" t="s">
        <v>47</v>
      </c>
      <c r="C16" s="581">
        <v>0.39550000000000002</v>
      </c>
      <c r="D16" s="628">
        <v>9.4099871521739136</v>
      </c>
      <c r="E16" s="628">
        <v>37.609001456521739</v>
      </c>
      <c r="F16" s="627">
        <v>47.018988608695651</v>
      </c>
    </row>
    <row r="17" spans="2:6">
      <c r="B17" s="661" t="s">
        <v>49</v>
      </c>
      <c r="C17" s="577">
        <v>0.43969999999999998</v>
      </c>
      <c r="D17" s="628">
        <v>8.3975618260869567</v>
      </c>
      <c r="E17" s="628">
        <v>11.561454010869566</v>
      </c>
      <c r="F17" s="627">
        <v>19.959015836956524</v>
      </c>
    </row>
    <row r="18" spans="2:6">
      <c r="B18" s="661" t="s">
        <v>50</v>
      </c>
      <c r="C18" s="577">
        <v>0.64</v>
      </c>
      <c r="D18" s="628">
        <v>5.0142269891304343</v>
      </c>
      <c r="E18" s="628">
        <v>1.9991825543478259</v>
      </c>
      <c r="F18" s="627">
        <v>7.01340954347826</v>
      </c>
    </row>
    <row r="19" spans="2:6">
      <c r="B19" s="661" t="s">
        <v>51</v>
      </c>
      <c r="C19" s="577">
        <v>0.2</v>
      </c>
      <c r="D19" s="628">
        <v>0</v>
      </c>
      <c r="E19" s="628">
        <v>0</v>
      </c>
      <c r="F19" s="627">
        <v>0</v>
      </c>
    </row>
    <row r="20" spans="2:6">
      <c r="B20" s="661" t="s">
        <v>52</v>
      </c>
      <c r="C20" s="581" t="s">
        <v>228</v>
      </c>
      <c r="D20" s="628">
        <v>13.956254978260869</v>
      </c>
      <c r="E20" s="628">
        <v>0.89332344565217392</v>
      </c>
      <c r="F20" s="627">
        <v>14.849578423913043</v>
      </c>
    </row>
    <row r="21" spans="2:6">
      <c r="B21" s="661" t="s">
        <v>39</v>
      </c>
      <c r="C21" s="581">
        <v>0.35</v>
      </c>
      <c r="D21" s="627">
        <v>0</v>
      </c>
      <c r="E21" s="628">
        <v>0</v>
      </c>
      <c r="F21" s="627">
        <v>0</v>
      </c>
    </row>
    <row r="22" spans="2:6">
      <c r="B22" s="661" t="s">
        <v>53</v>
      </c>
      <c r="C22" s="583" t="s">
        <v>229</v>
      </c>
      <c r="D22" s="628">
        <v>52.733244423913042</v>
      </c>
      <c r="E22" s="628">
        <v>54.582434836956523</v>
      </c>
      <c r="F22" s="627">
        <v>107.31567926086956</v>
      </c>
    </row>
    <row r="23" spans="2:6">
      <c r="B23" s="661" t="s">
        <v>231</v>
      </c>
      <c r="C23" s="581" t="s">
        <v>230</v>
      </c>
      <c r="D23" s="628">
        <v>15.838571358695649</v>
      </c>
      <c r="E23" s="628">
        <v>39.263604619565214</v>
      </c>
      <c r="F23" s="627">
        <v>55.10217597826086</v>
      </c>
    </row>
    <row r="24" spans="2:6">
      <c r="B24" s="661" t="s">
        <v>57</v>
      </c>
      <c r="C24" s="581">
        <v>0.33279999999999998</v>
      </c>
      <c r="D24" s="628">
        <v>31.152261532608694</v>
      </c>
      <c r="E24" s="628">
        <v>0</v>
      </c>
      <c r="F24" s="627">
        <v>31.152261532608694</v>
      </c>
    </row>
    <row r="25" spans="2:6">
      <c r="B25" s="661" t="s">
        <v>58</v>
      </c>
      <c r="C25" s="581">
        <v>0.3679</v>
      </c>
      <c r="D25" s="628">
        <v>9.3403562826086954</v>
      </c>
      <c r="E25" s="628">
        <v>40.370853804347824</v>
      </c>
      <c r="F25" s="627">
        <v>49.71121008695652</v>
      </c>
    </row>
    <row r="26" spans="2:6">
      <c r="B26" s="661" t="s">
        <v>59</v>
      </c>
      <c r="C26" s="581" t="s">
        <v>232</v>
      </c>
      <c r="D26" s="628">
        <v>24.351989076086952</v>
      </c>
      <c r="E26" s="628">
        <v>16.888274793478256</v>
      </c>
      <c r="F26" s="627">
        <v>41.240263869565212</v>
      </c>
    </row>
    <row r="27" spans="2:6">
      <c r="B27" s="661" t="s">
        <v>64</v>
      </c>
      <c r="C27" s="577">
        <v>0.41499999999999998</v>
      </c>
      <c r="D27" s="628">
        <v>6.716576086956521</v>
      </c>
      <c r="E27" s="628">
        <v>0</v>
      </c>
      <c r="F27" s="627">
        <v>6.716576086956521</v>
      </c>
    </row>
    <row r="28" spans="2:6">
      <c r="B28" s="661" t="s">
        <v>66</v>
      </c>
      <c r="C28" s="577">
        <v>0.30580000000000002</v>
      </c>
      <c r="D28" s="628">
        <v>10.347765217391304</v>
      </c>
      <c r="E28" s="628">
        <v>206.86524083695653</v>
      </c>
      <c r="F28" s="627">
        <v>217.21300605434783</v>
      </c>
    </row>
    <row r="29" spans="2:6">
      <c r="B29" s="661" t="s">
        <v>67</v>
      </c>
      <c r="C29" s="577">
        <v>0.30580000000000002</v>
      </c>
      <c r="D29" s="628">
        <v>38.282194097826086</v>
      </c>
      <c r="E29" s="628">
        <v>0</v>
      </c>
      <c r="F29" s="627">
        <v>38.282194097826086</v>
      </c>
    </row>
    <row r="30" spans="2:6">
      <c r="B30" s="661" t="s">
        <v>69</v>
      </c>
      <c r="C30" s="577">
        <v>0.58840000000000003</v>
      </c>
      <c r="D30" s="628">
        <v>24.857776663043477</v>
      </c>
      <c r="E30" s="628">
        <v>34.844449304347826</v>
      </c>
      <c r="F30" s="627">
        <v>59.7022259673913</v>
      </c>
    </row>
    <row r="31" spans="2:6">
      <c r="B31" s="661" t="s">
        <v>73</v>
      </c>
      <c r="C31" s="577">
        <v>0.53774999999999995</v>
      </c>
      <c r="D31" s="628">
        <v>1.9687194239130434</v>
      </c>
      <c r="E31" s="628">
        <v>21.527656945652176</v>
      </c>
      <c r="F31" s="627">
        <v>23.496376369565219</v>
      </c>
    </row>
    <row r="32" spans="2:6">
      <c r="B32" s="661" t="s">
        <v>274</v>
      </c>
      <c r="C32" s="577">
        <v>0.18</v>
      </c>
      <c r="D32" s="628">
        <v>0.99231009782608692</v>
      </c>
      <c r="E32" s="628">
        <v>0.52302539130434778</v>
      </c>
      <c r="F32" s="627">
        <v>1.5153354891304347</v>
      </c>
    </row>
    <row r="33" spans="2:6">
      <c r="B33" s="661" t="s">
        <v>74</v>
      </c>
      <c r="C33" s="581">
        <v>0.41499999999999998</v>
      </c>
      <c r="D33" s="628">
        <v>11.577916130434781</v>
      </c>
      <c r="E33" s="628">
        <v>0.12101413043478261</v>
      </c>
      <c r="F33" s="627">
        <v>11.698930260869563</v>
      </c>
    </row>
    <row r="34" spans="2:6">
      <c r="B34" s="661" t="s">
        <v>75</v>
      </c>
      <c r="C34" s="581">
        <v>0.53200000000000003</v>
      </c>
      <c r="D34" s="628">
        <v>33.152839978260872</v>
      </c>
      <c r="E34" s="628">
        <v>41.315604793478258</v>
      </c>
      <c r="F34" s="627">
        <v>74.468444771739129</v>
      </c>
    </row>
    <row r="35" spans="2:6">
      <c r="B35" s="702" t="s">
        <v>76</v>
      </c>
      <c r="C35" s="581">
        <v>0.34570000000000001</v>
      </c>
      <c r="D35" s="628">
        <v>34.841525913043476</v>
      </c>
      <c r="E35" s="628">
        <v>62.298171978260868</v>
      </c>
      <c r="F35" s="628">
        <v>97.139697891304337</v>
      </c>
    </row>
    <row r="36" spans="2:6">
      <c r="B36" s="703" t="s">
        <v>430</v>
      </c>
      <c r="C36" s="698"/>
      <c r="D36" s="699">
        <v>506.41851873913055</v>
      </c>
      <c r="E36" s="699">
        <v>684.11550370652185</v>
      </c>
      <c r="F36" s="699">
        <v>1190.5340224456525</v>
      </c>
    </row>
    <row r="37" spans="2:6">
      <c r="B37" s="702"/>
      <c r="C37" s="628"/>
      <c r="D37" s="700"/>
      <c r="E37" s="700"/>
      <c r="F37" s="700"/>
    </row>
    <row r="38" spans="2:6">
      <c r="B38" s="702" t="s">
        <v>235</v>
      </c>
      <c r="C38" s="628"/>
      <c r="D38" s="628"/>
      <c r="E38" s="628"/>
      <c r="F38" s="628"/>
    </row>
    <row r="39" spans="2:6">
      <c r="B39" s="702" t="s">
        <v>415</v>
      </c>
      <c r="C39" s="628"/>
      <c r="D39" s="628"/>
      <c r="E39" s="628"/>
      <c r="F39" s="628"/>
    </row>
    <row r="40" spans="2:6" ht="13.15" customHeight="1">
      <c r="B40" s="702" t="s">
        <v>416</v>
      </c>
      <c r="C40" s="628"/>
      <c r="D40" s="628"/>
      <c r="E40" s="628"/>
      <c r="F40" s="628"/>
    </row>
    <row r="41" spans="2:6">
      <c r="B41" s="664" t="s">
        <v>458</v>
      </c>
      <c r="C41" s="553"/>
      <c r="D41" s="553"/>
      <c r="E41" s="557"/>
      <c r="F41" s="558"/>
    </row>
    <row r="42" spans="2:6">
      <c r="B42" s="664" t="s">
        <v>459</v>
      </c>
      <c r="C42" s="553"/>
    </row>
    <row r="43" spans="2:6">
      <c r="B43" s="665" t="s">
        <v>418</v>
      </c>
      <c r="C43" s="560"/>
    </row>
    <row r="44" spans="2:6">
      <c r="B44" s="665" t="s">
        <v>419</v>
      </c>
      <c r="C44" s="560"/>
    </row>
    <row r="45" spans="2:6">
      <c r="B45" s="665" t="s">
        <v>420</v>
      </c>
      <c r="C45" s="560"/>
      <c r="D45" s="555"/>
      <c r="E45" s="555"/>
    </row>
    <row r="46" spans="2:6">
      <c r="B46" s="665" t="s">
        <v>421</v>
      </c>
      <c r="C46" s="560"/>
      <c r="D46" s="555"/>
      <c r="E46" s="555"/>
      <c r="F46" s="555"/>
    </row>
    <row r="49" spans="2:6">
      <c r="B49" s="658" t="s">
        <v>383</v>
      </c>
      <c r="C49" s="552" t="s">
        <v>449</v>
      </c>
      <c r="D49" s="564" t="s">
        <v>380</v>
      </c>
      <c r="E49" s="565"/>
      <c r="F49" s="551"/>
    </row>
    <row r="50" spans="2:6">
      <c r="B50" s="658" t="s">
        <v>83</v>
      </c>
      <c r="C50" s="551"/>
      <c r="D50" s="552" t="s">
        <v>381</v>
      </c>
      <c r="E50" s="566" t="s">
        <v>11</v>
      </c>
      <c r="F50" s="552" t="s">
        <v>12</v>
      </c>
    </row>
    <row r="51" spans="2:6">
      <c r="B51" s="661" t="s">
        <v>333</v>
      </c>
      <c r="C51" s="581">
        <v>0.15</v>
      </c>
      <c r="D51" s="627">
        <v>0</v>
      </c>
      <c r="E51" s="628">
        <v>0</v>
      </c>
      <c r="F51" s="627">
        <v>0</v>
      </c>
    </row>
    <row r="52" spans="2:6">
      <c r="B52" s="661" t="s">
        <v>334</v>
      </c>
      <c r="C52" s="581">
        <v>0.28849999999999998</v>
      </c>
      <c r="D52" s="627">
        <v>2.9002369565217392</v>
      </c>
      <c r="E52" s="628">
        <v>0</v>
      </c>
      <c r="F52" s="627">
        <v>2.9002369565217392</v>
      </c>
    </row>
    <row r="53" spans="2:6">
      <c r="B53" s="661" t="s">
        <v>272</v>
      </c>
      <c r="C53" s="577">
        <v>7.5999999999999998E-2</v>
      </c>
      <c r="D53" s="627">
        <v>11.502564021739129</v>
      </c>
      <c r="E53" s="628">
        <v>1.7645298695652174</v>
      </c>
      <c r="F53" s="627">
        <v>13.267093891304347</v>
      </c>
    </row>
    <row r="54" spans="2:6">
      <c r="B54" s="661" t="s">
        <v>14</v>
      </c>
      <c r="C54" s="577">
        <v>0.1178</v>
      </c>
      <c r="D54" s="627">
        <v>7.3634021739130431E-2</v>
      </c>
      <c r="E54" s="628">
        <v>0</v>
      </c>
      <c r="F54" s="627">
        <v>7.3634021739130431E-2</v>
      </c>
    </row>
    <row r="55" spans="2:6">
      <c r="B55" s="661" t="s">
        <v>336</v>
      </c>
      <c r="C55" s="577">
        <v>0.47099999999999997</v>
      </c>
      <c r="D55" s="627">
        <v>2.5843695652173912E-2</v>
      </c>
      <c r="E55" s="628">
        <v>0</v>
      </c>
      <c r="F55" s="627">
        <v>2.5843695652173912E-2</v>
      </c>
    </row>
    <row r="56" spans="2:6">
      <c r="B56" s="661" t="s">
        <v>24</v>
      </c>
      <c r="C56" s="581">
        <v>0.25341999999999998</v>
      </c>
      <c r="D56" s="627">
        <v>3.6036914130434781</v>
      </c>
      <c r="E56" s="628">
        <v>70.940337989130427</v>
      </c>
      <c r="F56" s="627">
        <v>74.544029402173905</v>
      </c>
    </row>
    <row r="57" spans="2:6">
      <c r="B57" s="661" t="s">
        <v>337</v>
      </c>
      <c r="C57" s="577">
        <v>0.1482</v>
      </c>
      <c r="D57" s="627">
        <v>1.0374397826086956</v>
      </c>
      <c r="E57" s="628">
        <v>0</v>
      </c>
      <c r="F57" s="627">
        <v>1.0374397826086956</v>
      </c>
    </row>
    <row r="58" spans="2:6">
      <c r="B58" s="661" t="s">
        <v>26</v>
      </c>
      <c r="C58" s="577">
        <v>0.36165000000000003</v>
      </c>
      <c r="D58" s="627">
        <v>11.533488967391305</v>
      </c>
      <c r="E58" s="628">
        <v>19.822492510869566</v>
      </c>
      <c r="F58" s="627">
        <v>31.355981478260873</v>
      </c>
    </row>
    <row r="59" spans="2:6">
      <c r="B59" s="661" t="s">
        <v>22</v>
      </c>
      <c r="C59" s="577">
        <v>0.5</v>
      </c>
      <c r="D59" s="627">
        <v>1.6413941630434783</v>
      </c>
      <c r="E59" s="628">
        <v>7.1565222282608696</v>
      </c>
      <c r="F59" s="627">
        <v>8.7979163913043479</v>
      </c>
    </row>
    <row r="60" spans="2:6">
      <c r="B60" s="661" t="s">
        <v>16</v>
      </c>
      <c r="C60" s="577">
        <v>0.35</v>
      </c>
      <c r="D60" s="627">
        <v>4.6311492391304343</v>
      </c>
      <c r="E60" s="628">
        <v>0</v>
      </c>
      <c r="F60" s="627">
        <v>4.6311492391304343</v>
      </c>
    </row>
    <row r="61" spans="2:6">
      <c r="B61" s="661" t="s">
        <v>20</v>
      </c>
      <c r="C61" s="577">
        <v>0.41472999999999999</v>
      </c>
      <c r="D61" s="627">
        <v>26.412406358695652</v>
      </c>
      <c r="E61" s="628">
        <v>4.4550389456521744</v>
      </c>
      <c r="F61" s="627">
        <v>30.867445304347825</v>
      </c>
    </row>
    <row r="62" spans="2:6">
      <c r="B62" s="924" t="s">
        <v>387</v>
      </c>
      <c r="C62" s="2143"/>
      <c r="D62" s="2234">
        <v>63.361848619565222</v>
      </c>
      <c r="E62" s="2234">
        <v>104.13892154347826</v>
      </c>
      <c r="F62" s="2234">
        <v>167.50077016304348</v>
      </c>
    </row>
    <row r="63" spans="2:6">
      <c r="B63" s="924" t="s">
        <v>460</v>
      </c>
      <c r="C63" s="2143"/>
      <c r="D63" s="2234">
        <v>18.42860608695652</v>
      </c>
      <c r="E63" s="2234"/>
      <c r="F63" s="2234">
        <v>18.42860608695652</v>
      </c>
    </row>
    <row r="64" spans="2:6" ht="13.5" thickBot="1">
      <c r="B64" s="950" t="s">
        <v>32</v>
      </c>
      <c r="C64" s="951"/>
      <c r="D64" s="952">
        <v>588.2089734456523</v>
      </c>
      <c r="E64" s="953">
        <v>788.25442525000017</v>
      </c>
      <c r="F64" s="953">
        <v>1376.4633986956524</v>
      </c>
    </row>
    <row r="65" spans="1:6">
      <c r="B65" s="629" t="s">
        <v>398</v>
      </c>
      <c r="C65" s="629"/>
      <c r="D65" s="642"/>
      <c r="E65" s="642"/>
      <c r="F65" s="633"/>
    </row>
    <row r="66" spans="1:6">
      <c r="B66" s="631"/>
      <c r="C66" s="631"/>
      <c r="D66" s="642"/>
      <c r="E66" s="642"/>
      <c r="F66" s="697"/>
    </row>
    <row r="68" spans="1:6" ht="13.5" thickBot="1">
      <c r="C68" s="653"/>
    </row>
    <row r="69" spans="1:6">
      <c r="A69" s="714" t="s">
        <v>407</v>
      </c>
      <c r="B69" s="715"/>
      <c r="C69" s="715"/>
      <c r="D69" s="715"/>
      <c r="E69" s="715"/>
      <c r="F69" s="716"/>
    </row>
    <row r="70" spans="1:6">
      <c r="A70" s="717" t="s">
        <v>87</v>
      </c>
      <c r="B70" s="712" t="s">
        <v>452</v>
      </c>
      <c r="C70" s="712" t="s">
        <v>449</v>
      </c>
      <c r="D70" s="713" t="s">
        <v>86</v>
      </c>
      <c r="E70" s="713" t="s">
        <v>11</v>
      </c>
      <c r="F70" s="718" t="s">
        <v>12</v>
      </c>
    </row>
    <row r="71" spans="1:6">
      <c r="A71" s="708" t="s">
        <v>91</v>
      </c>
      <c r="B71" s="827" t="s">
        <v>166</v>
      </c>
      <c r="C71" s="623">
        <v>7.2700000000000001E-2</v>
      </c>
      <c r="D71" s="705">
        <v>46.046148717391304</v>
      </c>
      <c r="E71" s="470">
        <v>0</v>
      </c>
      <c r="F71" s="709">
        <v>46.046148717391304</v>
      </c>
    </row>
    <row r="72" spans="1:6">
      <c r="A72" s="708" t="s">
        <v>94</v>
      </c>
      <c r="B72" s="827" t="s">
        <v>167</v>
      </c>
      <c r="C72" s="623">
        <v>0.2021</v>
      </c>
      <c r="D72" s="705">
        <v>45.930268293478264</v>
      </c>
      <c r="E72" s="470">
        <v>0</v>
      </c>
      <c r="F72" s="709">
        <v>45.930268293478264</v>
      </c>
    </row>
    <row r="73" spans="1:6">
      <c r="A73" s="708" t="s">
        <v>130</v>
      </c>
      <c r="B73" s="827" t="s">
        <v>400</v>
      </c>
      <c r="C73" s="623">
        <v>0.17</v>
      </c>
      <c r="D73" s="705">
        <v>2.2551085326086957</v>
      </c>
      <c r="E73" s="470">
        <v>0</v>
      </c>
      <c r="F73" s="709">
        <v>2.2551085326086957</v>
      </c>
    </row>
    <row r="74" spans="1:6">
      <c r="A74" s="708" t="s">
        <v>97</v>
      </c>
      <c r="B74" s="827" t="s">
        <v>99</v>
      </c>
      <c r="C74" s="704">
        <v>0.1333</v>
      </c>
      <c r="D74" s="705">
        <v>6.5899560217391295</v>
      </c>
      <c r="E74" s="705">
        <v>0</v>
      </c>
      <c r="F74" s="709">
        <v>6.5899560217391295</v>
      </c>
    </row>
    <row r="75" spans="1:6">
      <c r="A75" s="708" t="s">
        <v>97</v>
      </c>
      <c r="B75" s="827" t="s">
        <v>101</v>
      </c>
      <c r="C75" s="704">
        <v>0.1333</v>
      </c>
      <c r="D75" s="705">
        <v>6.300619097826087</v>
      </c>
      <c r="E75" s="705">
        <v>0</v>
      </c>
      <c r="F75" s="709">
        <v>6.300619097826087</v>
      </c>
    </row>
    <row r="76" spans="1:6">
      <c r="A76" s="708" t="s">
        <v>97</v>
      </c>
      <c r="B76" s="827" t="s">
        <v>262</v>
      </c>
      <c r="C76" s="704">
        <v>0.1333</v>
      </c>
      <c r="D76" s="705">
        <v>1.9288911630434782</v>
      </c>
      <c r="E76" s="705">
        <v>0</v>
      </c>
      <c r="F76" s="709">
        <v>1.9288911630434782</v>
      </c>
    </row>
    <row r="77" spans="1:6">
      <c r="A77" s="708" t="s">
        <v>97</v>
      </c>
      <c r="B77" s="827" t="s">
        <v>263</v>
      </c>
      <c r="C77" s="704">
        <v>0.1333</v>
      </c>
      <c r="D77" s="705">
        <v>5.8736734673913045</v>
      </c>
      <c r="E77" s="705">
        <v>0</v>
      </c>
      <c r="F77" s="709">
        <v>5.8736734673913045</v>
      </c>
    </row>
    <row r="78" spans="1:6">
      <c r="A78" s="708" t="s">
        <v>97</v>
      </c>
      <c r="B78" s="827" t="s">
        <v>157</v>
      </c>
      <c r="C78" s="704">
        <v>0.1333</v>
      </c>
      <c r="D78" s="705">
        <v>1.2917825108695653</v>
      </c>
      <c r="E78" s="705">
        <v>0</v>
      </c>
      <c r="F78" s="709">
        <v>1.2917825108695653</v>
      </c>
    </row>
    <row r="79" spans="1:6">
      <c r="A79" s="708" t="s">
        <v>97</v>
      </c>
      <c r="B79" s="827" t="s">
        <v>103</v>
      </c>
      <c r="C79" s="704">
        <v>0.1333</v>
      </c>
      <c r="D79" s="705">
        <v>8.0638472173913041</v>
      </c>
      <c r="E79" s="705">
        <v>0</v>
      </c>
      <c r="F79" s="709">
        <v>8.0638472173913041</v>
      </c>
    </row>
    <row r="80" spans="1:6">
      <c r="A80" s="708" t="s">
        <v>97</v>
      </c>
      <c r="B80" s="827" t="s">
        <v>105</v>
      </c>
      <c r="C80" s="704">
        <v>0.1333</v>
      </c>
      <c r="D80" s="705">
        <v>5.2254887391304345</v>
      </c>
      <c r="E80" s="705">
        <v>0</v>
      </c>
      <c r="F80" s="709">
        <v>5.2254887391304345</v>
      </c>
    </row>
    <row r="81" spans="1:6">
      <c r="A81" s="708" t="s">
        <v>97</v>
      </c>
      <c r="B81" s="827" t="s">
        <v>109</v>
      </c>
      <c r="C81" s="704">
        <v>0.23330000000000001</v>
      </c>
      <c r="D81" s="705">
        <v>40.623659989130431</v>
      </c>
      <c r="E81" s="705">
        <v>0</v>
      </c>
      <c r="F81" s="709">
        <v>40.623659989130431</v>
      </c>
    </row>
    <row r="82" spans="1:6">
      <c r="A82" s="708" t="s">
        <v>97</v>
      </c>
      <c r="B82" s="827" t="s">
        <v>111</v>
      </c>
      <c r="C82" s="704">
        <v>0.23330000000000001</v>
      </c>
      <c r="D82" s="705">
        <v>45.680398750000002</v>
      </c>
      <c r="E82" s="705">
        <v>0</v>
      </c>
      <c r="F82" s="709">
        <v>45.680398750000002</v>
      </c>
    </row>
    <row r="83" spans="1:6">
      <c r="A83" s="708" t="s">
        <v>97</v>
      </c>
      <c r="B83" s="827" t="s">
        <v>113</v>
      </c>
      <c r="C83" s="704">
        <v>0.23330000000000001</v>
      </c>
      <c r="D83" s="705">
        <v>15.091988000000001</v>
      </c>
      <c r="E83" s="705">
        <v>0</v>
      </c>
      <c r="F83" s="709">
        <v>15.091988000000001</v>
      </c>
    </row>
    <row r="84" spans="1:6">
      <c r="A84" s="708" t="s">
        <v>97</v>
      </c>
      <c r="B84" s="827" t="s">
        <v>116</v>
      </c>
      <c r="C84" s="704">
        <v>0.23330000000000001</v>
      </c>
      <c r="D84" s="705">
        <v>22.072563565217393</v>
      </c>
      <c r="E84" s="705">
        <v>0</v>
      </c>
      <c r="F84" s="709">
        <v>22.072563565217393</v>
      </c>
    </row>
    <row r="85" spans="1:6">
      <c r="A85" s="708" t="s">
        <v>97</v>
      </c>
      <c r="B85" s="827" t="s">
        <v>118</v>
      </c>
      <c r="C85" s="704">
        <v>0.23330000000000001</v>
      </c>
      <c r="D85" s="705">
        <v>12.314825173913043</v>
      </c>
      <c r="E85" s="705">
        <v>0</v>
      </c>
      <c r="F85" s="709">
        <v>12.314825173913043</v>
      </c>
    </row>
    <row r="86" spans="1:6">
      <c r="A86" s="710" t="s">
        <v>97</v>
      </c>
      <c r="B86" s="827" t="s">
        <v>120</v>
      </c>
      <c r="C86" s="704">
        <v>0.1333</v>
      </c>
      <c r="D86" s="705">
        <v>17.696161717391306</v>
      </c>
      <c r="E86" s="470">
        <v>0</v>
      </c>
      <c r="F86" s="709">
        <v>17.696161717391306</v>
      </c>
    </row>
    <row r="87" spans="1:6">
      <c r="A87" s="710" t="s">
        <v>453</v>
      </c>
      <c r="B87" s="827" t="s">
        <v>88</v>
      </c>
      <c r="C87" s="719" t="s">
        <v>454</v>
      </c>
      <c r="D87" s="705">
        <v>53.7</v>
      </c>
      <c r="E87" s="705">
        <v>8.5</v>
      </c>
      <c r="F87" s="709">
        <v>62.2</v>
      </c>
    </row>
    <row r="88" spans="1:6">
      <c r="A88" s="710" t="s">
        <v>453</v>
      </c>
      <c r="B88" s="827" t="s">
        <v>100</v>
      </c>
      <c r="C88" s="719">
        <v>0.23549999999999999</v>
      </c>
      <c r="D88" s="705">
        <v>10</v>
      </c>
      <c r="E88" s="705">
        <v>1.4</v>
      </c>
      <c r="F88" s="709">
        <v>11.4</v>
      </c>
    </row>
    <row r="89" spans="1:6">
      <c r="A89" s="710" t="s">
        <v>247</v>
      </c>
      <c r="B89" s="827" t="s">
        <v>422</v>
      </c>
      <c r="C89" s="706">
        <v>0.36499999999999999</v>
      </c>
      <c r="D89" s="707">
        <v>0</v>
      </c>
      <c r="E89" s="705">
        <v>19.073998576086957</v>
      </c>
      <c r="F89" s="709">
        <v>19.073998576086957</v>
      </c>
    </row>
    <row r="90" spans="1:6">
      <c r="A90" s="710" t="s">
        <v>453</v>
      </c>
      <c r="B90" s="827" t="s">
        <v>289</v>
      </c>
      <c r="C90" s="706" t="s">
        <v>454</v>
      </c>
      <c r="D90" s="707">
        <v>23.9</v>
      </c>
      <c r="E90" s="705">
        <v>16.7</v>
      </c>
      <c r="F90" s="709">
        <v>40.6</v>
      </c>
    </row>
    <row r="91" spans="1:6">
      <c r="A91" s="710" t="s">
        <v>453</v>
      </c>
      <c r="B91" s="827" t="s">
        <v>102</v>
      </c>
      <c r="C91" s="706">
        <v>0.12</v>
      </c>
      <c r="D91" s="707">
        <v>4.5</v>
      </c>
      <c r="E91" s="705">
        <v>0.2</v>
      </c>
      <c r="F91" s="709">
        <v>4.7</v>
      </c>
    </row>
    <row r="92" spans="1:6">
      <c r="A92" s="710" t="s">
        <v>135</v>
      </c>
      <c r="B92" s="827" t="s">
        <v>132</v>
      </c>
      <c r="C92" s="706">
        <v>0.09</v>
      </c>
      <c r="D92" s="705">
        <v>0.76868471739130428</v>
      </c>
      <c r="E92" s="707">
        <v>0</v>
      </c>
      <c r="F92" s="709">
        <v>0.76868471739130428</v>
      </c>
    </row>
    <row r="93" spans="1:6">
      <c r="A93" s="710" t="s">
        <v>135</v>
      </c>
      <c r="B93" s="827" t="s">
        <v>134</v>
      </c>
      <c r="C93" s="704">
        <v>0.05</v>
      </c>
      <c r="D93" s="705">
        <v>3.3892606195652175</v>
      </c>
      <c r="E93" s="707">
        <v>0</v>
      </c>
      <c r="F93" s="709">
        <v>3.3892606195652175</v>
      </c>
    </row>
    <row r="94" spans="1:6">
      <c r="A94" s="710" t="s">
        <v>135</v>
      </c>
      <c r="B94" s="827" t="s">
        <v>137</v>
      </c>
      <c r="C94" s="704">
        <v>9.2600000000000002E-2</v>
      </c>
      <c r="D94" s="705">
        <v>6.5229016739130428</v>
      </c>
      <c r="E94" s="707">
        <v>0</v>
      </c>
      <c r="F94" s="709">
        <v>6.5229016739130428</v>
      </c>
    </row>
    <row r="95" spans="1:6">
      <c r="A95" s="710" t="s">
        <v>140</v>
      </c>
      <c r="B95" s="827" t="s">
        <v>138</v>
      </c>
      <c r="C95" s="704">
        <v>0.45900000000000002</v>
      </c>
      <c r="D95" s="705">
        <v>22.040715728260871</v>
      </c>
      <c r="E95" s="707">
        <v>0</v>
      </c>
      <c r="F95" s="709">
        <v>22.040715728260867</v>
      </c>
    </row>
    <row r="96" spans="1:6">
      <c r="A96" s="710" t="s">
        <v>140</v>
      </c>
      <c r="B96" s="827" t="s">
        <v>139</v>
      </c>
      <c r="C96" s="704">
        <v>0.31850000000000001</v>
      </c>
      <c r="D96" s="707">
        <v>0</v>
      </c>
      <c r="E96" s="705">
        <v>44.160746684782609</v>
      </c>
      <c r="F96" s="709">
        <v>44.160746684782609</v>
      </c>
    </row>
    <row r="97" spans="1:7">
      <c r="A97" s="710" t="s">
        <v>453</v>
      </c>
      <c r="B97" s="827" t="s">
        <v>104</v>
      </c>
      <c r="C97" s="704">
        <v>0.25</v>
      </c>
      <c r="D97" s="707">
        <v>5.6</v>
      </c>
      <c r="E97" s="705">
        <v>0.1</v>
      </c>
      <c r="F97" s="709">
        <v>5.7</v>
      </c>
    </row>
    <row r="98" spans="1:7">
      <c r="A98" s="710" t="s">
        <v>453</v>
      </c>
      <c r="B98" s="827" t="s">
        <v>106</v>
      </c>
      <c r="C98" s="704">
        <v>0.5</v>
      </c>
      <c r="D98" s="707">
        <v>8.8000000000000007</v>
      </c>
      <c r="E98" s="705">
        <v>0</v>
      </c>
      <c r="F98" s="709">
        <v>8.8000000000000007</v>
      </c>
    </row>
    <row r="99" spans="1:7">
      <c r="A99" s="710" t="s">
        <v>285</v>
      </c>
      <c r="B99" s="827" t="s">
        <v>284</v>
      </c>
      <c r="C99" s="704">
        <v>0.3</v>
      </c>
      <c r="D99" s="705">
        <v>9.4454232065217383</v>
      </c>
      <c r="E99" s="707">
        <v>0</v>
      </c>
      <c r="F99" s="709">
        <v>9.4454232065217383</v>
      </c>
    </row>
    <row r="100" spans="1:7">
      <c r="A100" s="710" t="s">
        <v>453</v>
      </c>
      <c r="B100" s="827" t="s">
        <v>156</v>
      </c>
      <c r="C100" s="719" t="s">
        <v>454</v>
      </c>
      <c r="D100" s="705">
        <v>11.9</v>
      </c>
      <c r="E100" s="707">
        <v>133.19999999999999</v>
      </c>
      <c r="F100" s="709">
        <v>145.1</v>
      </c>
    </row>
    <row r="101" spans="1:7">
      <c r="A101" s="710" t="s">
        <v>144</v>
      </c>
      <c r="B101" s="827" t="s">
        <v>142</v>
      </c>
      <c r="C101" s="706">
        <v>0.1</v>
      </c>
      <c r="D101" s="705">
        <v>7.3676298804347828</v>
      </c>
      <c r="E101" s="707">
        <v>0</v>
      </c>
      <c r="F101" s="709">
        <v>7.3676298804347828</v>
      </c>
    </row>
    <row r="102" spans="1:7">
      <c r="A102" s="710" t="s">
        <v>453</v>
      </c>
      <c r="B102" s="827" t="s">
        <v>455</v>
      </c>
      <c r="C102" s="706" t="s">
        <v>291</v>
      </c>
      <c r="D102" s="705">
        <v>0.3</v>
      </c>
      <c r="E102" s="707">
        <v>0</v>
      </c>
      <c r="F102" s="709">
        <v>0.3</v>
      </c>
    </row>
    <row r="103" spans="1:7">
      <c r="A103" s="710" t="s">
        <v>147</v>
      </c>
      <c r="B103" s="827" t="s">
        <v>145</v>
      </c>
      <c r="C103" s="706">
        <v>0.6</v>
      </c>
      <c r="D103" s="705">
        <v>37.360262423913042</v>
      </c>
      <c r="E103" s="707">
        <v>0</v>
      </c>
      <c r="F103" s="709">
        <v>37.360262423913042</v>
      </c>
    </row>
    <row r="104" spans="1:7">
      <c r="A104" s="710" t="s">
        <v>453</v>
      </c>
      <c r="B104" s="827" t="s">
        <v>456</v>
      </c>
      <c r="C104" s="706">
        <v>0.215</v>
      </c>
      <c r="D104" s="705">
        <v>18.399999999999999</v>
      </c>
      <c r="E104" s="707">
        <v>0.5</v>
      </c>
      <c r="F104" s="709">
        <v>18.899999999999999</v>
      </c>
    </row>
    <row r="105" spans="1:7">
      <c r="A105" s="710" t="s">
        <v>453</v>
      </c>
      <c r="B105" s="827" t="s">
        <v>121</v>
      </c>
      <c r="C105" s="706">
        <v>0.25</v>
      </c>
      <c r="D105" s="705">
        <v>19.7</v>
      </c>
      <c r="E105" s="707">
        <v>1.2</v>
      </c>
      <c r="F105" s="709">
        <v>20.8</v>
      </c>
    </row>
    <row r="106" spans="1:7">
      <c r="A106" s="710" t="s">
        <v>135</v>
      </c>
      <c r="B106" s="827" t="s">
        <v>269</v>
      </c>
      <c r="C106" s="704">
        <v>0.15</v>
      </c>
      <c r="D106" s="705">
        <v>5.7975539130434779</v>
      </c>
      <c r="E106" s="707">
        <v>0</v>
      </c>
      <c r="F106" s="709">
        <v>5.7975539130434779</v>
      </c>
    </row>
    <row r="107" spans="1:7" ht="13.5" thickBot="1">
      <c r="A107" s="711"/>
      <c r="B107" s="949" t="s">
        <v>407</v>
      </c>
      <c r="C107" s="940"/>
      <c r="D107" s="941">
        <f>SUM(D71:D106)</f>
        <v>532.4778131195651</v>
      </c>
      <c r="E107" s="941">
        <f>SUM(E71:E106)</f>
        <v>225.03474526086956</v>
      </c>
      <c r="F107" s="942">
        <f>+D107+E107</f>
        <v>757.51255838043471</v>
      </c>
    </row>
    <row r="109" spans="1:7">
      <c r="A109" s="1977" t="s">
        <v>457</v>
      </c>
      <c r="B109" s="1977"/>
      <c r="C109" s="1977"/>
      <c r="D109" s="1977"/>
      <c r="E109" s="1977"/>
      <c r="F109" s="1977"/>
      <c r="G109" s="1977"/>
    </row>
    <row r="110" spans="1:7">
      <c r="A110" s="1392" t="s">
        <v>441</v>
      </c>
      <c r="B110" s="1392"/>
      <c r="C110" s="1392"/>
      <c r="D110" s="1392"/>
      <c r="E110" s="1392"/>
      <c r="F110" s="1392"/>
      <c r="G110" s="1392"/>
    </row>
  </sheetData>
  <mergeCells count="2">
    <mergeCell ref="D3:F3"/>
    <mergeCell ref="A109:G109"/>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06"/>
  <sheetViews>
    <sheetView topLeftCell="A82" workbookViewId="0">
      <selection activeCell="G87" sqref="G87"/>
    </sheetView>
  </sheetViews>
  <sheetFormatPr defaultRowHeight="12.75"/>
  <cols>
    <col min="1" max="1" width="8.28515625" customWidth="1"/>
    <col min="2" max="2" width="18" customWidth="1"/>
    <col min="3" max="3" width="12.42578125" customWidth="1"/>
    <col min="4" max="4" width="14.5703125" customWidth="1"/>
    <col min="7" max="7" width="14.28515625" customWidth="1"/>
    <col min="9" max="9" width="20.42578125" customWidth="1"/>
  </cols>
  <sheetData>
    <row r="1" spans="2:11">
      <c r="B1" s="653" t="s">
        <v>1</v>
      </c>
    </row>
    <row r="2" spans="2:11" ht="13.5" thickBot="1"/>
    <row r="3" spans="2:11">
      <c r="B3" s="654" t="s">
        <v>446</v>
      </c>
      <c r="C3" s="655" t="s">
        <v>449</v>
      </c>
      <c r="D3" s="1978" t="s">
        <v>380</v>
      </c>
      <c r="E3" s="1979"/>
      <c r="F3" s="1979"/>
      <c r="G3" s="656"/>
      <c r="H3" s="680"/>
    </row>
    <row r="4" spans="2:11">
      <c r="B4" s="658" t="s">
        <v>83</v>
      </c>
      <c r="C4" s="551"/>
      <c r="D4" s="552" t="s">
        <v>381</v>
      </c>
      <c r="E4" s="552" t="s">
        <v>11</v>
      </c>
      <c r="F4" s="552" t="s">
        <v>12</v>
      </c>
      <c r="G4" s="625"/>
      <c r="H4" s="681"/>
    </row>
    <row r="5" spans="2:11">
      <c r="B5" s="660" t="s">
        <v>15</v>
      </c>
      <c r="C5" s="577">
        <v>0.85</v>
      </c>
      <c r="D5" s="628">
        <v>6.2485029021739127</v>
      </c>
      <c r="E5" s="628">
        <v>11.532641913043479</v>
      </c>
      <c r="F5" s="627">
        <v>17.781144815217392</v>
      </c>
      <c r="G5" s="625"/>
      <c r="H5" s="681"/>
    </row>
    <row r="6" spans="2:11">
      <c r="B6" s="661" t="s">
        <v>23</v>
      </c>
      <c r="C6" s="581" t="s">
        <v>217</v>
      </c>
      <c r="D6" s="628">
        <v>19.100000000000001</v>
      </c>
      <c r="E6" s="628">
        <v>5.6502680326086958</v>
      </c>
      <c r="F6" s="627">
        <v>24.8</v>
      </c>
      <c r="G6" s="625"/>
      <c r="H6" s="681"/>
      <c r="K6">
        <v>19.100000000000001</v>
      </c>
    </row>
    <row r="7" spans="2:11">
      <c r="B7" s="661" t="s">
        <v>218</v>
      </c>
      <c r="C7" s="581" t="s">
        <v>219</v>
      </c>
      <c r="D7" s="628">
        <v>0.41073291304347825</v>
      </c>
      <c r="E7" s="628">
        <v>0.16791134782608697</v>
      </c>
      <c r="F7" s="627">
        <v>0.57864426086956522</v>
      </c>
      <c r="G7" s="625"/>
      <c r="H7" s="681"/>
      <c r="K7">
        <v>5.7</v>
      </c>
    </row>
    <row r="8" spans="2:11">
      <c r="B8" s="661" t="s">
        <v>27</v>
      </c>
      <c r="C8" s="577">
        <v>0.58699999999999997</v>
      </c>
      <c r="D8" s="628">
        <v>16.58805929347826</v>
      </c>
      <c r="E8" s="628">
        <v>10.078780608695652</v>
      </c>
      <c r="F8" s="627">
        <v>26.666839902173912</v>
      </c>
      <c r="G8" s="625"/>
      <c r="H8" s="681"/>
      <c r="K8">
        <f>SUM(K6:K7)</f>
        <v>24.8</v>
      </c>
    </row>
    <row r="9" spans="2:11">
      <c r="B9" s="662" t="s">
        <v>29</v>
      </c>
      <c r="C9" s="583" t="s">
        <v>221</v>
      </c>
      <c r="D9" s="628">
        <v>50.567920380434778</v>
      </c>
      <c r="E9" s="628">
        <v>0</v>
      </c>
      <c r="F9" s="627">
        <v>50.567920380434778</v>
      </c>
      <c r="G9" s="625"/>
      <c r="H9" s="681"/>
    </row>
    <row r="10" spans="2:11">
      <c r="B10" s="661" t="s">
        <v>31</v>
      </c>
      <c r="C10" s="581">
        <v>0.36</v>
      </c>
      <c r="D10" s="628">
        <v>20.433296086956521</v>
      </c>
      <c r="E10" s="628">
        <v>10.427542989130433</v>
      </c>
      <c r="F10" s="627">
        <v>30.860839076086954</v>
      </c>
      <c r="G10" s="625"/>
      <c r="H10" s="682"/>
    </row>
    <row r="11" spans="2:11">
      <c r="B11" s="661" t="s">
        <v>33</v>
      </c>
      <c r="C11" s="581">
        <v>0.51</v>
      </c>
      <c r="D11" s="628">
        <v>47.062675206521739</v>
      </c>
      <c r="E11" s="628">
        <v>54.400994315217396</v>
      </c>
      <c r="F11" s="627">
        <v>101.46366952173913</v>
      </c>
      <c r="G11" s="625"/>
      <c r="H11" s="681"/>
    </row>
    <row r="12" spans="2:11">
      <c r="B12" s="662" t="s">
        <v>37</v>
      </c>
      <c r="C12" s="583">
        <v>0.13039999999999999</v>
      </c>
      <c r="D12" s="628">
        <v>6.9451432391304344</v>
      </c>
      <c r="E12" s="628">
        <v>3.3259293913043479</v>
      </c>
      <c r="F12" s="627">
        <v>10.271072630434782</v>
      </c>
      <c r="G12" s="625"/>
      <c r="H12" s="681"/>
    </row>
    <row r="13" spans="2:11">
      <c r="B13" s="661" t="s">
        <v>226</v>
      </c>
      <c r="C13" s="581" t="s">
        <v>227</v>
      </c>
      <c r="D13" s="628">
        <v>0.30900456521739128</v>
      </c>
      <c r="E13" s="628">
        <v>1.7875271413043479</v>
      </c>
      <c r="F13" s="627">
        <v>2.096531706521739</v>
      </c>
      <c r="G13" s="625"/>
      <c r="H13" s="681"/>
    </row>
    <row r="14" spans="2:11">
      <c r="B14" s="661" t="s">
        <v>46</v>
      </c>
      <c r="C14" s="577">
        <v>0.55300000000000005</v>
      </c>
      <c r="D14" s="628">
        <v>9.3999626413043469</v>
      </c>
      <c r="E14" s="628">
        <v>9.17096822826087</v>
      </c>
      <c r="F14" s="627">
        <v>18.570930869565217</v>
      </c>
      <c r="G14" s="625"/>
      <c r="H14" s="681"/>
    </row>
    <row r="15" spans="2:11">
      <c r="B15" s="661" t="s">
        <v>47</v>
      </c>
      <c r="C15" s="581">
        <v>0.39550000000000002</v>
      </c>
      <c r="D15" s="628">
        <v>10.159281380434782</v>
      </c>
      <c r="E15" s="628">
        <v>42.754533695652178</v>
      </c>
      <c r="F15" s="627">
        <v>52.913815076086962</v>
      </c>
      <c r="G15" s="625"/>
      <c r="H15" s="681"/>
    </row>
    <row r="16" spans="2:11">
      <c r="B16" s="661" t="s">
        <v>49</v>
      </c>
      <c r="C16" s="577">
        <v>0.43969999999999998</v>
      </c>
      <c r="D16" s="628">
        <v>6.8683115543478266</v>
      </c>
      <c r="E16" s="628">
        <v>12.514750543478261</v>
      </c>
      <c r="F16" s="627">
        <v>19.383062097826087</v>
      </c>
      <c r="G16" s="625"/>
      <c r="H16" s="681"/>
    </row>
    <row r="17" spans="2:6">
      <c r="B17" s="661" t="s">
        <v>50</v>
      </c>
      <c r="C17" s="577">
        <v>0.64</v>
      </c>
      <c r="D17" s="628">
        <v>5.0531077173913044</v>
      </c>
      <c r="E17" s="628">
        <v>2.2371695652173913</v>
      </c>
      <c r="F17" s="627">
        <v>7.2902772826086952</v>
      </c>
    </row>
    <row r="18" spans="2:6">
      <c r="B18" s="661" t="s">
        <v>51</v>
      </c>
      <c r="C18" s="577">
        <v>0.2</v>
      </c>
      <c r="D18" s="628">
        <v>0</v>
      </c>
      <c r="E18" s="628">
        <v>0</v>
      </c>
      <c r="F18" s="627">
        <v>0</v>
      </c>
    </row>
    <row r="19" spans="2:6">
      <c r="B19" s="661" t="s">
        <v>52</v>
      </c>
      <c r="C19" s="581" t="s">
        <v>228</v>
      </c>
      <c r="D19" s="628">
        <v>13.779555423913044</v>
      </c>
      <c r="E19" s="628">
        <v>1.0766526847826086</v>
      </c>
      <c r="F19" s="627">
        <v>14.856208108695652</v>
      </c>
    </row>
    <row r="20" spans="2:6">
      <c r="B20" s="661" t="s">
        <v>39</v>
      </c>
      <c r="C20" s="581">
        <v>0.35</v>
      </c>
      <c r="D20" s="627">
        <v>0</v>
      </c>
      <c r="E20" s="628">
        <v>0</v>
      </c>
      <c r="F20" s="627">
        <v>0</v>
      </c>
    </row>
    <row r="21" spans="2:6">
      <c r="B21" s="661" t="s">
        <v>53</v>
      </c>
      <c r="C21" s="583" t="s">
        <v>229</v>
      </c>
      <c r="D21" s="628">
        <v>63.522950010869572</v>
      </c>
      <c r="E21" s="628">
        <v>27.662291358695651</v>
      </c>
      <c r="F21" s="627">
        <v>91.185241369565219</v>
      </c>
    </row>
    <row r="22" spans="2:6">
      <c r="B22" s="661" t="s">
        <v>231</v>
      </c>
      <c r="C22" s="581" t="s">
        <v>230</v>
      </c>
      <c r="D22" s="628">
        <v>15.464734630434782</v>
      </c>
      <c r="E22" s="628">
        <v>37.697339445652176</v>
      </c>
      <c r="F22" s="627">
        <v>53.162074076086959</v>
      </c>
    </row>
    <row r="23" spans="2:6">
      <c r="B23" s="661" t="s">
        <v>57</v>
      </c>
      <c r="C23" s="581">
        <v>0.33279999999999998</v>
      </c>
      <c r="D23" s="628">
        <v>20.617144456521739</v>
      </c>
      <c r="E23" s="628">
        <v>0</v>
      </c>
      <c r="F23" s="627">
        <v>20.617144456521739</v>
      </c>
    </row>
    <row r="24" spans="2:6">
      <c r="B24" s="661" t="s">
        <v>58</v>
      </c>
      <c r="C24" s="581">
        <v>0.3679</v>
      </c>
      <c r="D24" s="628">
        <v>9.1626964782608695</v>
      </c>
      <c r="E24" s="628">
        <v>39.921249826086957</v>
      </c>
      <c r="F24" s="627">
        <v>49.083946304347826</v>
      </c>
    </row>
    <row r="25" spans="2:6">
      <c r="B25" s="661" t="s">
        <v>59</v>
      </c>
      <c r="C25" s="581" t="s">
        <v>232</v>
      </c>
      <c r="D25" s="628">
        <v>25.637053608695652</v>
      </c>
      <c r="E25" s="628">
        <v>15.450043597826088</v>
      </c>
      <c r="F25" s="627">
        <v>41.08709720652174</v>
      </c>
    </row>
    <row r="26" spans="2:6">
      <c r="B26" s="661" t="s">
        <v>64</v>
      </c>
      <c r="C26" s="577">
        <v>0.41499999999999998</v>
      </c>
      <c r="D26" s="628">
        <v>8.8458650978260867</v>
      </c>
      <c r="E26" s="628">
        <v>0</v>
      </c>
      <c r="F26" s="627">
        <v>8.8458650978260867</v>
      </c>
    </row>
    <row r="27" spans="2:6">
      <c r="B27" s="661" t="s">
        <v>66</v>
      </c>
      <c r="C27" s="577">
        <v>0.30580000000000002</v>
      </c>
      <c r="D27" s="628">
        <v>9.9860394130434784</v>
      </c>
      <c r="E27" s="628">
        <v>182.1850790978261</v>
      </c>
      <c r="F27" s="627">
        <v>192.17111851086958</v>
      </c>
    </row>
    <row r="28" spans="2:6">
      <c r="B28" s="661" t="s">
        <v>67</v>
      </c>
      <c r="C28" s="577">
        <v>0.30580000000000002</v>
      </c>
      <c r="D28" s="628">
        <v>41.433541565217389</v>
      </c>
      <c r="E28" s="628">
        <v>0</v>
      </c>
      <c r="F28" s="627">
        <v>41.433541565217389</v>
      </c>
    </row>
    <row r="29" spans="2:6">
      <c r="B29" s="661" t="s">
        <v>69</v>
      </c>
      <c r="C29" s="577">
        <v>0.58840000000000003</v>
      </c>
      <c r="D29" s="628">
        <v>23.924072652173912</v>
      </c>
      <c r="E29" s="628">
        <v>30.450191782608698</v>
      </c>
      <c r="F29" s="627">
        <v>54.37426443478261</v>
      </c>
    </row>
    <row r="30" spans="2:6">
      <c r="B30" s="661" t="s">
        <v>73</v>
      </c>
      <c r="C30" s="577">
        <v>0.53774999999999995</v>
      </c>
      <c r="D30" s="628">
        <v>1.9238020760869565</v>
      </c>
      <c r="E30" s="628">
        <v>27.081671032608696</v>
      </c>
      <c r="F30" s="627">
        <v>29.005473108695654</v>
      </c>
    </row>
    <row r="31" spans="2:6">
      <c r="B31" s="661" t="s">
        <v>274</v>
      </c>
      <c r="C31" s="577">
        <v>0.18</v>
      </c>
      <c r="D31" s="628">
        <v>1.1215839347826086</v>
      </c>
      <c r="E31" s="628">
        <v>0.45313516304347823</v>
      </c>
      <c r="F31" s="627">
        <v>1.5747190978260868</v>
      </c>
    </row>
    <row r="32" spans="2:6">
      <c r="B32" s="661" t="s">
        <v>74</v>
      </c>
      <c r="C32" s="581">
        <v>0.41499999999999998</v>
      </c>
      <c r="D32" s="628">
        <v>5.9870418152173919</v>
      </c>
      <c r="E32" s="628">
        <v>0.27584336956521743</v>
      </c>
      <c r="F32" s="627">
        <v>6.2628851847826095</v>
      </c>
    </row>
    <row r="33" spans="2:9">
      <c r="B33" s="661" t="s">
        <v>75</v>
      </c>
      <c r="C33" s="581">
        <v>0.53200000000000003</v>
      </c>
      <c r="D33" s="628">
        <v>30.421361358695652</v>
      </c>
      <c r="E33" s="628">
        <v>39.300997641304349</v>
      </c>
      <c r="F33" s="627">
        <v>69.722358999999997</v>
      </c>
      <c r="G33" s="625"/>
      <c r="H33" s="681"/>
      <c r="I33" s="543">
        <f>SUM(F5:F34)</f>
        <v>1121.1737446086959</v>
      </c>
    </row>
    <row r="34" spans="2:9">
      <c r="B34" s="661" t="s">
        <v>76</v>
      </c>
      <c r="C34" s="581">
        <v>0.34570000000000001</v>
      </c>
      <c r="D34" s="628">
        <v>30.69338792391304</v>
      </c>
      <c r="E34" s="628">
        <v>53.853671543478264</v>
      </c>
      <c r="F34" s="627">
        <v>84.547059467391307</v>
      </c>
      <c r="G34" s="625"/>
      <c r="H34" s="681"/>
    </row>
    <row r="35" spans="2:9">
      <c r="B35" s="924" t="s">
        <v>430</v>
      </c>
      <c r="C35" s="2144"/>
      <c r="D35" s="2235">
        <v>501.69540342391304</v>
      </c>
      <c r="E35" s="2235">
        <v>619.45718431521755</v>
      </c>
      <c r="F35" s="2236">
        <v>1121.1525877391305</v>
      </c>
      <c r="G35" s="625"/>
      <c r="H35" s="681"/>
    </row>
    <row r="36" spans="2:9">
      <c r="B36" s="663"/>
      <c r="C36" s="625"/>
      <c r="D36" s="625"/>
      <c r="E36" s="625"/>
      <c r="F36" s="625"/>
      <c r="G36" s="625"/>
      <c r="H36" s="681"/>
    </row>
    <row r="37" spans="2:9">
      <c r="B37" s="664" t="s">
        <v>461</v>
      </c>
      <c r="C37" s="554"/>
      <c r="D37" s="555"/>
      <c r="E37" s="555"/>
      <c r="F37" s="555"/>
      <c r="G37" s="555"/>
      <c r="H37" s="683"/>
    </row>
    <row r="38" spans="2:9">
      <c r="B38" s="664" t="s">
        <v>415</v>
      </c>
      <c r="C38" s="554"/>
      <c r="D38" s="555"/>
      <c r="E38" s="555"/>
      <c r="F38" s="555"/>
      <c r="G38" s="555"/>
      <c r="H38" s="683"/>
    </row>
    <row r="39" spans="2:9" ht="13.15" customHeight="1">
      <c r="B39" s="1980" t="s">
        <v>416</v>
      </c>
      <c r="C39" s="1969"/>
      <c r="D39" s="1969"/>
      <c r="E39" s="1969"/>
      <c r="F39" s="1969"/>
      <c r="G39" s="1969"/>
      <c r="H39" s="1981"/>
    </row>
    <row r="40" spans="2:9">
      <c r="B40" s="664" t="s">
        <v>448</v>
      </c>
      <c r="C40" s="553"/>
      <c r="D40" s="553"/>
      <c r="E40" s="557"/>
      <c r="F40" s="558"/>
      <c r="G40" s="558"/>
      <c r="H40" s="684"/>
    </row>
    <row r="41" spans="2:9">
      <c r="B41" s="665" t="s">
        <v>418</v>
      </c>
      <c r="C41" s="560"/>
      <c r="D41" s="560"/>
      <c r="E41" s="561"/>
      <c r="F41" s="555"/>
      <c r="G41" s="555"/>
      <c r="H41" s="683"/>
    </row>
    <row r="42" spans="2:9">
      <c r="B42" s="665" t="s">
        <v>419</v>
      </c>
      <c r="C42" s="560"/>
      <c r="D42" s="560"/>
      <c r="E42" s="561"/>
      <c r="F42" s="555"/>
      <c r="G42" s="555"/>
      <c r="H42" s="683"/>
    </row>
    <row r="43" spans="2:9">
      <c r="B43" s="665" t="s">
        <v>420</v>
      </c>
      <c r="C43" s="554"/>
      <c r="D43" s="555"/>
      <c r="E43" s="555"/>
      <c r="F43" s="555"/>
      <c r="G43" s="555"/>
      <c r="H43" s="683"/>
    </row>
    <row r="44" spans="2:9">
      <c r="B44" s="665" t="s">
        <v>421</v>
      </c>
      <c r="C44" s="554"/>
      <c r="D44" s="555"/>
      <c r="E44" s="555"/>
      <c r="F44" s="555"/>
      <c r="G44" s="555"/>
      <c r="H44" s="683"/>
    </row>
    <row r="45" spans="2:9">
      <c r="B45" s="666"/>
      <c r="H45" s="659"/>
    </row>
    <row r="46" spans="2:9">
      <c r="B46" s="658" t="s">
        <v>383</v>
      </c>
      <c r="C46" s="552" t="s">
        <v>449</v>
      </c>
      <c r="D46" s="564" t="s">
        <v>380</v>
      </c>
      <c r="E46" s="565"/>
      <c r="F46" s="551"/>
      <c r="H46" s="659"/>
    </row>
    <row r="47" spans="2:9">
      <c r="B47" s="658" t="s">
        <v>83</v>
      </c>
      <c r="C47" s="551"/>
      <c r="D47" s="552" t="s">
        <v>381</v>
      </c>
      <c r="E47" s="566" t="s">
        <v>11</v>
      </c>
      <c r="F47" s="552" t="s">
        <v>12</v>
      </c>
      <c r="H47" s="659"/>
    </row>
    <row r="48" spans="2:9">
      <c r="B48" s="667" t="s">
        <v>333</v>
      </c>
      <c r="C48" s="581">
        <v>0.15</v>
      </c>
      <c r="D48" s="636">
        <v>0</v>
      </c>
      <c r="E48" s="636">
        <v>0</v>
      </c>
      <c r="F48" s="636">
        <v>0</v>
      </c>
      <c r="H48" s="659"/>
    </row>
    <row r="49" spans="2:6">
      <c r="B49" s="667" t="s">
        <v>334</v>
      </c>
      <c r="C49" s="581">
        <v>0.28849999999999998</v>
      </c>
      <c r="D49" s="636">
        <v>3.1516318478260872</v>
      </c>
      <c r="E49" s="636">
        <v>0</v>
      </c>
      <c r="F49" s="636">
        <v>3.1516318478260872</v>
      </c>
    </row>
    <row r="50" spans="2:6">
      <c r="B50" s="667" t="s">
        <v>272</v>
      </c>
      <c r="C50" s="577">
        <v>7.5999999999999998E-2</v>
      </c>
      <c r="D50" s="636">
        <v>12.195216086956522</v>
      </c>
      <c r="E50" s="636">
        <v>1.8994577608695651</v>
      </c>
      <c r="F50" s="636">
        <v>14.094673847826087</v>
      </c>
    </row>
    <row r="51" spans="2:6">
      <c r="B51" s="667" t="s">
        <v>14</v>
      </c>
      <c r="C51" s="577">
        <v>0.1178</v>
      </c>
      <c r="D51" s="636">
        <v>0.14952423913043478</v>
      </c>
      <c r="E51" s="636">
        <v>0</v>
      </c>
      <c r="F51" s="636">
        <v>0.14952423913043478</v>
      </c>
    </row>
    <row r="52" spans="2:6">
      <c r="B52" s="667" t="s">
        <v>336</v>
      </c>
      <c r="C52" s="577">
        <v>0.47099999999999997</v>
      </c>
      <c r="D52" s="636">
        <v>2.6253913043478263E-2</v>
      </c>
      <c r="E52" s="636">
        <v>0</v>
      </c>
      <c r="F52" s="636">
        <v>2.6253913043478263E-2</v>
      </c>
    </row>
    <row r="53" spans="2:6">
      <c r="B53" s="667" t="s">
        <v>24</v>
      </c>
      <c r="C53" s="581">
        <v>0.25341999999999998</v>
      </c>
      <c r="D53" s="636">
        <v>4.1149590217391303</v>
      </c>
      <c r="E53" s="636">
        <v>72.201538510869568</v>
      </c>
      <c r="F53" s="636">
        <v>76.316497532608693</v>
      </c>
    </row>
    <row r="54" spans="2:6">
      <c r="B54" s="667" t="s">
        <v>337</v>
      </c>
      <c r="C54" s="577">
        <v>0.1482</v>
      </c>
      <c r="D54" s="636">
        <v>1.1154494565217392</v>
      </c>
      <c r="E54" s="636">
        <v>0</v>
      </c>
      <c r="F54" s="636">
        <v>1.1154494565217392</v>
      </c>
    </row>
    <row r="55" spans="2:6">
      <c r="B55" s="667" t="s">
        <v>26</v>
      </c>
      <c r="C55" s="577">
        <v>0.36165000000000003</v>
      </c>
      <c r="D55" s="636">
        <v>12.88240829347826</v>
      </c>
      <c r="E55" s="636">
        <v>22.652722728260869</v>
      </c>
      <c r="F55" s="636">
        <v>35.535131021739133</v>
      </c>
    </row>
    <row r="56" spans="2:6">
      <c r="B56" s="667" t="s">
        <v>22</v>
      </c>
      <c r="C56" s="577">
        <v>0.5</v>
      </c>
      <c r="D56" s="636">
        <v>2.1906007717391303</v>
      </c>
      <c r="E56" s="636">
        <v>7.9095105108695654</v>
      </c>
      <c r="F56" s="636">
        <v>10.100111282608696</v>
      </c>
    </row>
    <row r="57" spans="2:6">
      <c r="B57" s="667" t="s">
        <v>16</v>
      </c>
      <c r="C57" s="577">
        <v>0.35</v>
      </c>
      <c r="D57" s="636">
        <v>16.265734891304348</v>
      </c>
      <c r="E57" s="636">
        <v>0</v>
      </c>
      <c r="F57" s="636">
        <v>16.265734891304348</v>
      </c>
    </row>
    <row r="58" spans="2:6">
      <c r="B58" s="667" t="s">
        <v>20</v>
      </c>
      <c r="C58" s="577">
        <v>0.41472999999999999</v>
      </c>
      <c r="D58" s="636">
        <v>14.018632391304347</v>
      </c>
      <c r="E58" s="636">
        <v>5.3490233152173916</v>
      </c>
      <c r="F58" s="636">
        <v>19.367655706521738</v>
      </c>
    </row>
    <row r="59" spans="2:6">
      <c r="B59" s="924" t="s">
        <v>387</v>
      </c>
      <c r="C59" s="2182"/>
      <c r="D59" s="2183">
        <v>66.110410913043481</v>
      </c>
      <c r="E59" s="2183">
        <v>110.01225282608696</v>
      </c>
      <c r="F59" s="2183">
        <v>176.12266373913045</v>
      </c>
    </row>
    <row r="60" spans="2:6">
      <c r="B60" s="924" t="s">
        <v>460</v>
      </c>
      <c r="C60" s="2182"/>
      <c r="D60" s="2183">
        <v>18.331247826086955</v>
      </c>
      <c r="E60" s="2183"/>
      <c r="F60" s="2183">
        <v>18.331247826086955</v>
      </c>
    </row>
    <row r="61" spans="2:6">
      <c r="B61" s="954" t="s">
        <v>32</v>
      </c>
      <c r="C61" s="2185"/>
      <c r="D61" s="2186">
        <v>586.13706216304342</v>
      </c>
      <c r="E61" s="2187">
        <v>729.46943714130452</v>
      </c>
      <c r="F61" s="2187">
        <v>1315.6064993043478</v>
      </c>
    </row>
    <row r="62" spans="2:6" ht="13.5" thickBot="1">
      <c r="B62" s="668" t="s">
        <v>398</v>
      </c>
      <c r="C62" s="669"/>
      <c r="D62" s="670"/>
      <c r="E62" s="670"/>
      <c r="F62" s="671"/>
    </row>
    <row r="65" spans="1:7">
      <c r="A65" s="674"/>
      <c r="B65" s="675" t="s">
        <v>407</v>
      </c>
      <c r="C65" s="691"/>
      <c r="D65" s="691"/>
      <c r="E65" s="691"/>
      <c r="F65" s="691"/>
      <c r="G65" s="691"/>
    </row>
    <row r="66" spans="1:7">
      <c r="A66" s="666"/>
      <c r="C66" s="673"/>
      <c r="D66" s="565" t="s">
        <v>462</v>
      </c>
      <c r="E66" s="565"/>
      <c r="F66" s="565"/>
    </row>
    <row r="67" spans="1:7">
      <c r="A67" s="676" t="s">
        <v>87</v>
      </c>
      <c r="B67" s="565" t="s">
        <v>452</v>
      </c>
      <c r="C67" s="565" t="s">
        <v>449</v>
      </c>
      <c r="D67" s="566" t="s">
        <v>86</v>
      </c>
      <c r="E67" s="566" t="s">
        <v>11</v>
      </c>
      <c r="F67" s="565" t="s">
        <v>12</v>
      </c>
    </row>
    <row r="68" spans="1:7">
      <c r="A68" s="677" t="s">
        <v>91</v>
      </c>
      <c r="B68" s="581" t="s">
        <v>166</v>
      </c>
      <c r="C68" s="581">
        <v>8.5599999999999996E-2</v>
      </c>
      <c r="D68" s="679">
        <v>50.11983320652174</v>
      </c>
      <c r="E68" s="679">
        <v>0</v>
      </c>
      <c r="F68" s="679">
        <v>50.11983320652174</v>
      </c>
    </row>
    <row r="69" spans="1:7">
      <c r="A69" s="677" t="s">
        <v>94</v>
      </c>
      <c r="B69" s="581" t="s">
        <v>167</v>
      </c>
      <c r="C69" s="581">
        <v>0.2021</v>
      </c>
      <c r="D69" s="679">
        <v>46.412355217391301</v>
      </c>
      <c r="E69" s="679">
        <v>0</v>
      </c>
      <c r="F69" s="679">
        <v>46.412355217391301</v>
      </c>
    </row>
    <row r="70" spans="1:7">
      <c r="A70" s="677" t="s">
        <v>130</v>
      </c>
      <c r="B70" s="581" t="s">
        <v>400</v>
      </c>
      <c r="C70" s="581">
        <v>0.17</v>
      </c>
      <c r="D70" s="679">
        <v>1.7904237826086955</v>
      </c>
      <c r="E70" s="679">
        <v>0</v>
      </c>
      <c r="F70" s="679">
        <v>1.7904237826086955</v>
      </c>
    </row>
    <row r="71" spans="1:7">
      <c r="A71" s="692" t="s">
        <v>97</v>
      </c>
      <c r="B71" s="688" t="s">
        <v>96</v>
      </c>
      <c r="C71" s="688">
        <v>0.1333</v>
      </c>
      <c r="D71" s="689">
        <v>37.617464586956515</v>
      </c>
      <c r="E71" s="689">
        <v>0</v>
      </c>
      <c r="F71" s="689">
        <v>37.617464586956515</v>
      </c>
      <c r="G71" s="690" t="s">
        <v>463</v>
      </c>
    </row>
    <row r="72" spans="1:7">
      <c r="A72" s="677" t="s">
        <v>453</v>
      </c>
      <c r="B72" s="581" t="s">
        <v>88</v>
      </c>
      <c r="C72" s="581" t="s">
        <v>89</v>
      </c>
      <c r="D72" s="679">
        <v>54.6</v>
      </c>
      <c r="E72" s="679">
        <v>8.3000000000000007</v>
      </c>
      <c r="F72" s="679">
        <v>62.9</v>
      </c>
    </row>
    <row r="73" spans="1:7">
      <c r="A73" s="693" t="s">
        <v>97</v>
      </c>
      <c r="B73" s="687" t="s">
        <v>99</v>
      </c>
      <c r="C73" s="583">
        <v>0.1333</v>
      </c>
      <c r="D73" s="679">
        <v>7.3020538043478265</v>
      </c>
      <c r="E73" s="679">
        <v>0</v>
      </c>
      <c r="F73" s="679">
        <v>7.3020538043478265</v>
      </c>
    </row>
    <row r="74" spans="1:7">
      <c r="A74" s="677" t="s">
        <v>97</v>
      </c>
      <c r="B74" s="581" t="s">
        <v>101</v>
      </c>
      <c r="C74" s="581">
        <v>0.1333</v>
      </c>
      <c r="D74" s="679">
        <v>6.4036082173913034</v>
      </c>
      <c r="E74" s="679">
        <v>0</v>
      </c>
      <c r="F74" s="679">
        <v>6.4036082173913034</v>
      </c>
    </row>
    <row r="75" spans="1:7">
      <c r="A75" s="677" t="s">
        <v>97</v>
      </c>
      <c r="B75" s="581" t="s">
        <v>262</v>
      </c>
      <c r="C75" s="581">
        <v>0.1333</v>
      </c>
      <c r="D75" s="679">
        <v>1.9579020217391303</v>
      </c>
      <c r="E75" s="679">
        <v>0</v>
      </c>
      <c r="F75" s="679">
        <v>1.9579020217391303</v>
      </c>
    </row>
    <row r="76" spans="1:7">
      <c r="A76" s="677" t="s">
        <v>97</v>
      </c>
      <c r="B76" s="581" t="s">
        <v>263</v>
      </c>
      <c r="C76" s="581">
        <v>0.1333</v>
      </c>
      <c r="D76" s="679">
        <v>6.9800755652173914</v>
      </c>
      <c r="E76" s="679">
        <v>0</v>
      </c>
      <c r="F76" s="679">
        <v>6.9800755652173914</v>
      </c>
    </row>
    <row r="77" spans="1:7">
      <c r="A77" s="677" t="s">
        <v>97</v>
      </c>
      <c r="B77" s="581" t="s">
        <v>157</v>
      </c>
      <c r="C77" s="581">
        <v>0.1333</v>
      </c>
      <c r="D77" s="679">
        <v>1.3734346847826087</v>
      </c>
      <c r="E77" s="679">
        <v>0</v>
      </c>
      <c r="F77" s="679">
        <v>1.3734346847826087</v>
      </c>
    </row>
    <row r="78" spans="1:7">
      <c r="A78" s="677" t="s">
        <v>97</v>
      </c>
      <c r="B78" s="581" t="s">
        <v>103</v>
      </c>
      <c r="C78" s="581">
        <v>0.1333</v>
      </c>
      <c r="D78" s="679">
        <v>8.7594667391304348</v>
      </c>
      <c r="E78" s="679">
        <v>0</v>
      </c>
      <c r="F78" s="679">
        <v>8.7594667391304348</v>
      </c>
    </row>
    <row r="79" spans="1:7">
      <c r="A79" s="677" t="s">
        <v>97</v>
      </c>
      <c r="B79" s="581" t="s">
        <v>105</v>
      </c>
      <c r="C79" s="581">
        <v>0.1333</v>
      </c>
      <c r="D79" s="679">
        <v>4.8409235543478255</v>
      </c>
      <c r="E79" s="679">
        <v>0</v>
      </c>
      <c r="F79" s="679">
        <v>4.8409235543478255</v>
      </c>
    </row>
    <row r="80" spans="1:7">
      <c r="A80" s="694" t="s">
        <v>97</v>
      </c>
      <c r="B80" s="685" t="s">
        <v>107</v>
      </c>
      <c r="C80" s="685">
        <v>0.23330000000000001</v>
      </c>
      <c r="D80" s="686">
        <v>137.12460929347827</v>
      </c>
      <c r="E80" s="686">
        <v>0</v>
      </c>
      <c r="F80" s="686">
        <v>137.12460929347827</v>
      </c>
      <c r="G80" s="690" t="s">
        <v>463</v>
      </c>
    </row>
    <row r="81" spans="1:6">
      <c r="A81" s="677" t="s">
        <v>97</v>
      </c>
      <c r="B81" s="581" t="s">
        <v>109</v>
      </c>
      <c r="C81" s="581">
        <v>0.23330000000000001</v>
      </c>
      <c r="D81" s="679">
        <v>39.583986163043484</v>
      </c>
      <c r="E81" s="679">
        <v>0</v>
      </c>
      <c r="F81" s="679">
        <v>39.583986163043484</v>
      </c>
    </row>
    <row r="82" spans="1:6">
      <c r="A82" s="677" t="s">
        <v>97</v>
      </c>
      <c r="B82" s="581" t="s">
        <v>111</v>
      </c>
      <c r="C82" s="581">
        <v>0.23330000000000001</v>
      </c>
      <c r="D82" s="679">
        <v>45.467018326086951</v>
      </c>
      <c r="E82" s="679">
        <v>0</v>
      </c>
      <c r="F82" s="679">
        <v>45.467018326086951</v>
      </c>
    </row>
    <row r="83" spans="1:6">
      <c r="A83" s="677" t="s">
        <v>97</v>
      </c>
      <c r="B83" s="581" t="s">
        <v>113</v>
      </c>
      <c r="C83" s="581">
        <v>0.23330000000000001</v>
      </c>
      <c r="D83" s="679">
        <v>15.841303163043479</v>
      </c>
      <c r="E83" s="679">
        <v>0</v>
      </c>
      <c r="F83" s="679">
        <v>15.841303163043479</v>
      </c>
    </row>
    <row r="84" spans="1:6">
      <c r="A84" s="677" t="s">
        <v>97</v>
      </c>
      <c r="B84" s="581" t="s">
        <v>116</v>
      </c>
      <c r="C84" s="581">
        <v>0.23330000000000001</v>
      </c>
      <c r="D84" s="679">
        <v>23.236367826086958</v>
      </c>
      <c r="E84" s="679">
        <v>0</v>
      </c>
      <c r="F84" s="679">
        <v>23.236367826086958</v>
      </c>
    </row>
    <row r="85" spans="1:6">
      <c r="A85" s="677" t="s">
        <v>97</v>
      </c>
      <c r="B85" s="581" t="s">
        <v>118</v>
      </c>
      <c r="C85" s="581">
        <v>0.23330000000000001</v>
      </c>
      <c r="D85" s="679">
        <v>12.995933815217393</v>
      </c>
      <c r="E85" s="679">
        <v>0</v>
      </c>
      <c r="F85" s="679">
        <v>12.995933815217393</v>
      </c>
    </row>
    <row r="86" spans="1:6">
      <c r="A86" s="677" t="s">
        <v>97</v>
      </c>
      <c r="B86" s="581" t="s">
        <v>120</v>
      </c>
      <c r="C86" s="581">
        <v>0.1333</v>
      </c>
      <c r="D86" s="679">
        <v>18.772726858695652</v>
      </c>
      <c r="E86" s="679">
        <v>0</v>
      </c>
      <c r="F86" s="679">
        <v>18.772726858695652</v>
      </c>
    </row>
    <row r="87" spans="1:6">
      <c r="A87" s="677" t="s">
        <v>464</v>
      </c>
      <c r="B87" s="581" t="s">
        <v>465</v>
      </c>
      <c r="C87" s="581">
        <v>0.23549999999999999</v>
      </c>
      <c r="D87" s="679">
        <v>11.5</v>
      </c>
      <c r="E87" s="679">
        <v>1.6</v>
      </c>
      <c r="F87" s="679">
        <v>13.1</v>
      </c>
    </row>
    <row r="88" spans="1:6">
      <c r="A88" s="677" t="s">
        <v>247</v>
      </c>
      <c r="B88" s="581" t="s">
        <v>422</v>
      </c>
      <c r="C88" s="581">
        <v>0.36499999999999999</v>
      </c>
      <c r="D88" s="679">
        <v>0</v>
      </c>
      <c r="E88" s="679">
        <v>17.016390032608694</v>
      </c>
      <c r="F88" s="679">
        <v>17.016390032608694</v>
      </c>
    </row>
    <row r="89" spans="1:6">
      <c r="A89" s="677" t="s">
        <v>453</v>
      </c>
      <c r="B89" s="581" t="s">
        <v>289</v>
      </c>
      <c r="C89" s="581" t="s">
        <v>89</v>
      </c>
      <c r="D89" s="679">
        <v>20</v>
      </c>
      <c r="E89" s="679">
        <v>13.9</v>
      </c>
      <c r="F89" s="679">
        <v>33.9</v>
      </c>
    </row>
    <row r="90" spans="1:6">
      <c r="A90" s="677" t="s">
        <v>453</v>
      </c>
      <c r="B90" s="581" t="s">
        <v>102</v>
      </c>
      <c r="C90" s="581">
        <v>0.12</v>
      </c>
      <c r="D90" s="679">
        <v>4.8</v>
      </c>
      <c r="E90" s="679">
        <v>0.2</v>
      </c>
      <c r="F90" s="679">
        <v>5</v>
      </c>
    </row>
    <row r="91" spans="1:6">
      <c r="A91" s="677" t="s">
        <v>135</v>
      </c>
      <c r="B91" s="581" t="s">
        <v>134</v>
      </c>
      <c r="C91" s="581">
        <v>0.05</v>
      </c>
      <c r="D91" s="679">
        <v>3.3687388695652172</v>
      </c>
      <c r="E91" s="679">
        <v>0</v>
      </c>
      <c r="F91" s="679">
        <v>3.3687388695652172</v>
      </c>
    </row>
    <row r="92" spans="1:6">
      <c r="A92" s="677" t="s">
        <v>135</v>
      </c>
      <c r="B92" s="581" t="s">
        <v>137</v>
      </c>
      <c r="C92" s="581">
        <v>0.09</v>
      </c>
      <c r="D92" s="679">
        <v>6.3513473478260867</v>
      </c>
      <c r="E92" s="679">
        <v>0</v>
      </c>
      <c r="F92" s="679">
        <v>6.3513473478260867</v>
      </c>
    </row>
    <row r="93" spans="1:6">
      <c r="A93" s="677" t="s">
        <v>140</v>
      </c>
      <c r="B93" s="581" t="s">
        <v>138</v>
      </c>
      <c r="C93" s="581">
        <v>0.45900000000000002</v>
      </c>
      <c r="D93" s="679">
        <v>24.264791663043475</v>
      </c>
      <c r="E93" s="679">
        <v>0</v>
      </c>
      <c r="F93" s="679">
        <v>24.264791663043479</v>
      </c>
    </row>
    <row r="94" spans="1:6">
      <c r="A94" s="677" t="s">
        <v>140</v>
      </c>
      <c r="B94" s="581" t="s">
        <v>139</v>
      </c>
      <c r="C94" s="581">
        <v>0.31850000000000001</v>
      </c>
      <c r="D94" s="679">
        <v>0</v>
      </c>
      <c r="E94" s="679">
        <v>22.417172228260871</v>
      </c>
      <c r="F94" s="679">
        <v>22.417172228260871</v>
      </c>
    </row>
    <row r="95" spans="1:6">
      <c r="A95" s="677" t="s">
        <v>453</v>
      </c>
      <c r="B95" s="581" t="s">
        <v>104</v>
      </c>
      <c r="C95" s="581">
        <v>0.25</v>
      </c>
      <c r="D95" s="679">
        <v>6.5</v>
      </c>
      <c r="E95" s="679">
        <v>0.1</v>
      </c>
      <c r="F95" s="679">
        <v>6.6</v>
      </c>
    </row>
    <row r="96" spans="1:6">
      <c r="A96" s="677" t="s">
        <v>453</v>
      </c>
      <c r="B96" s="581" t="s">
        <v>106</v>
      </c>
      <c r="C96" s="581">
        <v>0.5</v>
      </c>
      <c r="D96" s="679">
        <v>5.2</v>
      </c>
      <c r="E96" s="679">
        <v>0</v>
      </c>
      <c r="F96" s="679">
        <v>5.2</v>
      </c>
    </row>
    <row r="97" spans="1:7">
      <c r="A97" s="677" t="s">
        <v>285</v>
      </c>
      <c r="B97" s="581" t="s">
        <v>284</v>
      </c>
      <c r="C97" s="581">
        <v>0.3</v>
      </c>
      <c r="D97" s="679">
        <v>9.1539884347826082</v>
      </c>
      <c r="E97" s="679">
        <v>0</v>
      </c>
      <c r="F97" s="679">
        <v>9.1539884347826082</v>
      </c>
    </row>
    <row r="98" spans="1:7">
      <c r="A98" s="677" t="s">
        <v>453</v>
      </c>
      <c r="B98" s="581" t="s">
        <v>156</v>
      </c>
      <c r="C98" s="581" t="s">
        <v>89</v>
      </c>
      <c r="D98" s="679">
        <v>12.8</v>
      </c>
      <c r="E98" s="679">
        <v>118.3</v>
      </c>
      <c r="F98" s="679">
        <v>131.1</v>
      </c>
    </row>
    <row r="99" spans="1:7">
      <c r="A99" s="677" t="s">
        <v>144</v>
      </c>
      <c r="B99" s="581" t="s">
        <v>142</v>
      </c>
      <c r="C99" s="581">
        <v>0.1</v>
      </c>
      <c r="D99" s="679">
        <v>3.3910649673913045</v>
      </c>
      <c r="E99" s="679">
        <v>0</v>
      </c>
      <c r="F99" s="679">
        <v>3.3910649673913045</v>
      </c>
    </row>
    <row r="100" spans="1:7">
      <c r="A100" s="677" t="s">
        <v>453</v>
      </c>
      <c r="B100" s="581" t="s">
        <v>290</v>
      </c>
      <c r="C100" s="581" t="s">
        <v>291</v>
      </c>
      <c r="D100" s="679">
        <v>0.4</v>
      </c>
      <c r="E100" s="679">
        <v>0</v>
      </c>
      <c r="F100" s="679">
        <v>0.4</v>
      </c>
    </row>
    <row r="101" spans="1:7">
      <c r="A101" s="677" t="s">
        <v>147</v>
      </c>
      <c r="B101" s="581" t="s">
        <v>145</v>
      </c>
      <c r="C101" s="581">
        <v>0.6</v>
      </c>
      <c r="D101" s="679">
        <v>43.811100630434787</v>
      </c>
      <c r="E101" s="679">
        <v>0</v>
      </c>
      <c r="F101" s="679">
        <v>43.811100630434787</v>
      </c>
    </row>
    <row r="102" spans="1:7">
      <c r="A102" s="677" t="s">
        <v>453</v>
      </c>
      <c r="B102" s="581" t="s">
        <v>456</v>
      </c>
      <c r="C102" s="581">
        <v>0.215</v>
      </c>
      <c r="D102" s="679">
        <v>18.8</v>
      </c>
      <c r="E102" s="679">
        <v>0.5</v>
      </c>
      <c r="F102" s="679">
        <v>19.3</v>
      </c>
    </row>
    <row r="103" spans="1:7">
      <c r="A103" s="677" t="s">
        <v>453</v>
      </c>
      <c r="B103" s="581" t="s">
        <v>121</v>
      </c>
      <c r="C103" s="581">
        <v>0.25</v>
      </c>
      <c r="D103" s="679">
        <v>26.4</v>
      </c>
      <c r="E103" s="679">
        <v>1.6</v>
      </c>
      <c r="F103" s="679">
        <v>28</v>
      </c>
    </row>
    <row r="104" spans="1:7">
      <c r="A104" s="677" t="s">
        <v>135</v>
      </c>
      <c r="B104" s="581" t="s">
        <v>269</v>
      </c>
      <c r="C104" s="581">
        <v>0.15</v>
      </c>
      <c r="D104" s="679">
        <v>2.3143150434782611</v>
      </c>
      <c r="E104" s="679">
        <v>0</v>
      </c>
      <c r="F104" s="679">
        <v>2.3143150434782611</v>
      </c>
    </row>
    <row r="105" spans="1:7">
      <c r="A105" s="677"/>
      <c r="B105" s="581"/>
      <c r="C105" s="581"/>
      <c r="D105" s="679"/>
      <c r="E105" s="679"/>
      <c r="F105" s="679"/>
    </row>
    <row r="106" spans="1:7" ht="13.5" thickBot="1">
      <c r="A106" s="695" t="s">
        <v>466</v>
      </c>
      <c r="B106" s="678"/>
      <c r="C106" s="672"/>
      <c r="D106" s="696">
        <f>SUM(D68:D104)-D71-D80</f>
        <v>545.4927599021737</v>
      </c>
      <c r="E106" s="696">
        <f>SUM(E68:E104)</f>
        <v>183.93356226086956</v>
      </c>
      <c r="F106" s="696">
        <f>SUM(F68:F104)-F71-F80</f>
        <v>729.42632216304332</v>
      </c>
      <c r="G106" s="672"/>
    </row>
  </sheetData>
  <mergeCells count="2">
    <mergeCell ref="D3:F3"/>
    <mergeCell ref="B39:H39"/>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4:J117"/>
  <sheetViews>
    <sheetView topLeftCell="A70" workbookViewId="0">
      <selection activeCell="I86" sqref="I86"/>
    </sheetView>
  </sheetViews>
  <sheetFormatPr defaultRowHeight="12.75"/>
  <cols>
    <col min="2" max="2" width="11.28515625" customWidth="1"/>
    <col min="3" max="3" width="30.7109375" customWidth="1"/>
    <col min="4" max="4" width="16.28515625" customWidth="1"/>
    <col min="5" max="5" width="13.28515625" customWidth="1"/>
    <col min="6" max="6" width="11.28515625" customWidth="1"/>
    <col min="7" max="7" width="10.7109375" customWidth="1"/>
  </cols>
  <sheetData>
    <row r="4" spans="3:7">
      <c r="C4" s="551" t="s">
        <v>446</v>
      </c>
      <c r="D4" s="551" t="s">
        <v>449</v>
      </c>
      <c r="E4" s="1959" t="s">
        <v>380</v>
      </c>
      <c r="F4" s="1982"/>
      <c r="G4" s="1982"/>
    </row>
    <row r="5" spans="3:7">
      <c r="C5" s="551" t="s">
        <v>83</v>
      </c>
      <c r="D5" s="551"/>
      <c r="E5" s="552" t="s">
        <v>381</v>
      </c>
      <c r="F5" s="552" t="s">
        <v>11</v>
      </c>
      <c r="G5" s="552" t="s">
        <v>12</v>
      </c>
    </row>
    <row r="6" spans="3:7">
      <c r="C6" s="635" t="s">
        <v>15</v>
      </c>
      <c r="D6" s="577">
        <v>0.85</v>
      </c>
      <c r="E6" s="636">
        <v>5.6128925934065936</v>
      </c>
      <c r="F6" s="636">
        <v>10.275799087912088</v>
      </c>
      <c r="G6" s="636">
        <v>15.888691681318681</v>
      </c>
    </row>
    <row r="7" spans="3:7">
      <c r="C7" s="638" t="s">
        <v>23</v>
      </c>
      <c r="D7" s="581" t="s">
        <v>217</v>
      </c>
      <c r="E7" s="636">
        <v>14.770064197802199</v>
      </c>
      <c r="F7" s="636">
        <v>5.6082864835164834</v>
      </c>
      <c r="G7" s="636">
        <v>20.378350681318683</v>
      </c>
    </row>
    <row r="8" spans="3:7">
      <c r="C8" s="638" t="s">
        <v>218</v>
      </c>
      <c r="D8" s="581" t="s">
        <v>219</v>
      </c>
      <c r="E8" s="636">
        <v>0.40371104395604396</v>
      </c>
      <c r="F8" s="636">
        <v>-7.1361098901098902E-3</v>
      </c>
      <c r="G8" s="636">
        <v>0.39657493406593408</v>
      </c>
    </row>
    <row r="9" spans="3:7">
      <c r="C9" s="638" t="s">
        <v>27</v>
      </c>
      <c r="D9" s="577">
        <v>0.58699999999999997</v>
      </c>
      <c r="E9" s="636">
        <v>1.2104835164835166E-3</v>
      </c>
      <c r="F9" s="636">
        <v>0</v>
      </c>
      <c r="G9" s="636">
        <v>1.2104835164835166E-3</v>
      </c>
    </row>
    <row r="10" spans="3:7">
      <c r="C10" s="639" t="s">
        <v>29</v>
      </c>
      <c r="D10" s="583" t="s">
        <v>221</v>
      </c>
      <c r="E10" s="636">
        <v>44.765287857142852</v>
      </c>
      <c r="F10" s="636">
        <v>0</v>
      </c>
      <c r="G10" s="636">
        <v>44.765287857142852</v>
      </c>
    </row>
    <row r="11" spans="3:7">
      <c r="C11" s="638" t="s">
        <v>31</v>
      </c>
      <c r="D11" s="581">
        <v>0.36</v>
      </c>
      <c r="E11" s="636">
        <v>24.620602285714284</v>
      </c>
      <c r="F11" s="636">
        <v>12.709222934065934</v>
      </c>
      <c r="G11" s="636">
        <v>37.329825219780219</v>
      </c>
    </row>
    <row r="12" spans="3:7">
      <c r="C12" s="638" t="s">
        <v>33</v>
      </c>
      <c r="D12" s="581">
        <v>0.51</v>
      </c>
      <c r="E12" s="636">
        <v>39.010896450549453</v>
      </c>
      <c r="F12" s="636">
        <v>44.918306901098902</v>
      </c>
      <c r="G12" s="636">
        <v>83.929203351648354</v>
      </c>
    </row>
    <row r="13" spans="3:7">
      <c r="C13" s="639" t="s">
        <v>37</v>
      </c>
      <c r="D13" s="583">
        <v>0.13039999999999999</v>
      </c>
      <c r="E13" s="636">
        <v>7.4167992527472526</v>
      </c>
      <c r="F13" s="636">
        <v>3.2412714175824173</v>
      </c>
      <c r="G13" s="636">
        <v>10.658070670329669</v>
      </c>
    </row>
    <row r="14" spans="3:7">
      <c r="C14" s="638" t="s">
        <v>226</v>
      </c>
      <c r="D14" s="581" t="s">
        <v>227</v>
      </c>
      <c r="E14" s="636">
        <v>0.54131341758241758</v>
      </c>
      <c r="F14" s="636">
        <v>1.7121162967032968</v>
      </c>
      <c r="G14" s="636">
        <v>2.2534297142857143</v>
      </c>
    </row>
    <row r="15" spans="3:7">
      <c r="C15" s="638" t="s">
        <v>467</v>
      </c>
      <c r="D15" s="577">
        <v>0.1988</v>
      </c>
      <c r="E15" s="636">
        <v>0</v>
      </c>
      <c r="F15" s="636">
        <v>0</v>
      </c>
      <c r="G15" s="636">
        <v>0</v>
      </c>
    </row>
    <row r="16" spans="3:7">
      <c r="C16" s="638" t="s">
        <v>46</v>
      </c>
      <c r="D16" s="577">
        <v>0.55300000000000005</v>
      </c>
      <c r="E16" s="636">
        <v>9.8206195934065939</v>
      </c>
      <c r="F16" s="636">
        <v>9.3799451538461547</v>
      </c>
      <c r="G16" s="636">
        <v>19.200564747252749</v>
      </c>
    </row>
    <row r="17" spans="3:7">
      <c r="C17" s="638" t="s">
        <v>47</v>
      </c>
      <c r="D17" s="581">
        <v>0.39550000000000002</v>
      </c>
      <c r="E17" s="636">
        <v>10.878010945054946</v>
      </c>
      <c r="F17" s="636">
        <v>44.230758010989014</v>
      </c>
      <c r="G17" s="636">
        <v>55.10876895604396</v>
      </c>
    </row>
    <row r="18" spans="3:7">
      <c r="C18" s="638" t="s">
        <v>49</v>
      </c>
      <c r="D18" s="577">
        <v>0.43969999999999998</v>
      </c>
      <c r="E18" s="636">
        <v>8.7134830659340654</v>
      </c>
      <c r="F18" s="636">
        <v>13.649422472527474</v>
      </c>
      <c r="G18" s="636">
        <v>22.36290553846154</v>
      </c>
    </row>
    <row r="19" spans="3:7">
      <c r="C19" s="638" t="s">
        <v>50</v>
      </c>
      <c r="D19" s="577">
        <v>0.64</v>
      </c>
      <c r="E19" s="636">
        <v>5.8195219340659339</v>
      </c>
      <c r="F19" s="636">
        <v>3.2586782747252747</v>
      </c>
      <c r="G19" s="636">
        <v>9.078200208791209</v>
      </c>
    </row>
    <row r="20" spans="3:7">
      <c r="C20" s="638" t="s">
        <v>51</v>
      </c>
      <c r="D20" s="577">
        <v>0.2</v>
      </c>
      <c r="E20" s="636">
        <v>0</v>
      </c>
      <c r="F20" s="636">
        <v>0</v>
      </c>
      <c r="G20" s="636">
        <v>0</v>
      </c>
    </row>
    <row r="21" spans="3:7">
      <c r="C21" s="638" t="s">
        <v>52</v>
      </c>
      <c r="D21" s="581" t="s">
        <v>228</v>
      </c>
      <c r="E21" s="636">
        <v>15.997965439560438</v>
      </c>
      <c r="F21" s="636">
        <v>0.90696283516483511</v>
      </c>
      <c r="G21" s="636">
        <v>16.904928274725272</v>
      </c>
    </row>
    <row r="22" spans="3:7">
      <c r="C22" s="638" t="s">
        <v>39</v>
      </c>
      <c r="D22" s="581">
        <v>0.35</v>
      </c>
      <c r="E22" s="636">
        <v>0</v>
      </c>
      <c r="F22" s="636">
        <v>0</v>
      </c>
      <c r="G22" s="636">
        <v>0</v>
      </c>
    </row>
    <row r="23" spans="3:7">
      <c r="C23" s="638" t="s">
        <v>53</v>
      </c>
      <c r="D23" s="583" t="s">
        <v>229</v>
      </c>
      <c r="E23" s="636">
        <v>66.395766901098895</v>
      </c>
      <c r="F23" s="636">
        <v>23.155834098901099</v>
      </c>
      <c r="G23" s="636">
        <v>89.551600999999991</v>
      </c>
    </row>
    <row r="24" spans="3:7">
      <c r="C24" s="638" t="s">
        <v>231</v>
      </c>
      <c r="D24" s="581" t="s">
        <v>230</v>
      </c>
      <c r="E24" s="636">
        <v>14.149766923076925</v>
      </c>
      <c r="F24" s="636">
        <v>41.902867417582421</v>
      </c>
      <c r="G24" s="636">
        <v>56.052634340659345</v>
      </c>
    </row>
    <row r="25" spans="3:7">
      <c r="C25" s="638" t="s">
        <v>57</v>
      </c>
      <c r="D25" s="581">
        <v>0.33279999999999998</v>
      </c>
      <c r="E25" s="636">
        <v>28.233383263736265</v>
      </c>
      <c r="F25" s="636">
        <v>0</v>
      </c>
      <c r="G25" s="636">
        <v>28.233383263736265</v>
      </c>
    </row>
    <row r="26" spans="3:7">
      <c r="C26" s="638" t="s">
        <v>58</v>
      </c>
      <c r="D26" s="581">
        <v>0.3679</v>
      </c>
      <c r="E26" s="636">
        <v>5.5173935274725272</v>
      </c>
      <c r="F26" s="636">
        <v>23.09666317582418</v>
      </c>
      <c r="G26" s="636">
        <v>28.614056703296708</v>
      </c>
    </row>
    <row r="27" spans="3:7">
      <c r="C27" s="638" t="s">
        <v>59</v>
      </c>
      <c r="D27" s="581" t="s">
        <v>232</v>
      </c>
      <c r="E27" s="636">
        <v>26.259433725274729</v>
      </c>
      <c r="F27" s="636">
        <v>15.801779879120879</v>
      </c>
      <c r="G27" s="636">
        <v>42.061213604395604</v>
      </c>
    </row>
    <row r="28" spans="3:7">
      <c r="C28" s="638" t="s">
        <v>64</v>
      </c>
      <c r="D28" s="577">
        <v>0.41499999999999998</v>
      </c>
      <c r="E28" s="636">
        <v>10.121992703296703</v>
      </c>
      <c r="F28" s="636">
        <v>0</v>
      </c>
      <c r="G28" s="636">
        <v>10.121992703296703</v>
      </c>
    </row>
    <row r="29" spans="3:7">
      <c r="C29" s="638" t="s">
        <v>66</v>
      </c>
      <c r="D29" s="577">
        <v>0.30580000000000002</v>
      </c>
      <c r="E29" s="636">
        <v>9.2177986593406587</v>
      </c>
      <c r="F29" s="636">
        <v>161.73571212087913</v>
      </c>
      <c r="G29" s="636">
        <v>170.9535107802198</v>
      </c>
    </row>
    <row r="30" spans="3:7">
      <c r="C30" s="638" t="s">
        <v>67</v>
      </c>
      <c r="D30" s="577">
        <v>0.30580000000000002</v>
      </c>
      <c r="E30" s="636">
        <v>38.649751626373629</v>
      </c>
      <c r="F30" s="636">
        <v>0</v>
      </c>
      <c r="G30" s="636">
        <v>38.649751626373629</v>
      </c>
    </row>
    <row r="31" spans="3:7">
      <c r="C31" s="638" t="s">
        <v>69</v>
      </c>
      <c r="D31" s="577">
        <v>0.58840000000000003</v>
      </c>
      <c r="E31" s="636">
        <v>24.633753351648352</v>
      </c>
      <c r="F31" s="636">
        <v>30.147675824175828</v>
      </c>
      <c r="G31" s="636">
        <v>54.781429175824179</v>
      </c>
    </row>
    <row r="32" spans="3:7">
      <c r="C32" s="638" t="s">
        <v>73</v>
      </c>
      <c r="D32" s="577">
        <v>0.53774999999999995</v>
      </c>
      <c r="E32" s="636">
        <v>1.977400802197802</v>
      </c>
      <c r="F32" s="636">
        <v>21.325541483516481</v>
      </c>
      <c r="G32" s="636">
        <v>23.302942285714284</v>
      </c>
    </row>
    <row r="33" spans="3:10">
      <c r="C33" s="638" t="s">
        <v>274</v>
      </c>
      <c r="D33" s="577">
        <v>0.18</v>
      </c>
      <c r="E33" s="636">
        <v>1.5184516813186812</v>
      </c>
      <c r="F33" s="636">
        <v>0.69443859340659342</v>
      </c>
      <c r="G33" s="636">
        <v>2.2128902747252748</v>
      </c>
      <c r="H33" s="634"/>
      <c r="I33" s="634"/>
      <c r="J33" s="634"/>
    </row>
    <row r="34" spans="3:10">
      <c r="C34" s="638" t="s">
        <v>74</v>
      </c>
      <c r="D34" s="581">
        <v>0.41499999999999998</v>
      </c>
      <c r="E34" s="636">
        <v>10.688349164835165</v>
      </c>
      <c r="F34" s="636">
        <v>0.28685641758241759</v>
      </c>
      <c r="G34" s="636">
        <v>10.975205582417582</v>
      </c>
      <c r="H34" s="634"/>
      <c r="I34" s="634"/>
      <c r="J34" s="634"/>
    </row>
    <row r="35" spans="3:10">
      <c r="C35" s="638" t="s">
        <v>75</v>
      </c>
      <c r="D35" s="581">
        <v>0.53200000000000003</v>
      </c>
      <c r="E35" s="636">
        <v>24.339163428571428</v>
      </c>
      <c r="F35" s="636">
        <v>30.703418054945054</v>
      </c>
      <c r="G35" s="636">
        <v>55.042581483516486</v>
      </c>
      <c r="H35" s="634"/>
      <c r="I35" s="634"/>
      <c r="J35" s="634"/>
    </row>
    <row r="36" spans="3:10">
      <c r="C36" s="638" t="s">
        <v>76</v>
      </c>
      <c r="D36" s="581">
        <v>0.34570000000000001</v>
      </c>
      <c r="E36" s="636">
        <v>33.625248923076917</v>
      </c>
      <c r="F36" s="636">
        <v>59.494201120879126</v>
      </c>
      <c r="G36" s="636">
        <v>93.11945004395605</v>
      </c>
      <c r="H36" s="634"/>
      <c r="I36" s="634"/>
      <c r="J36" s="634"/>
    </row>
    <row r="37" spans="3:10">
      <c r="C37" s="2143" t="s">
        <v>430</v>
      </c>
      <c r="D37" s="2144"/>
      <c r="E37" s="2192">
        <v>483.70003324175826</v>
      </c>
      <c r="F37" s="2192">
        <v>558.22862194505501</v>
      </c>
      <c r="G37" s="2139">
        <v>1041.9286551868133</v>
      </c>
      <c r="H37" s="634"/>
      <c r="I37" s="634"/>
      <c r="J37" s="640"/>
    </row>
    <row r="38" spans="3:10">
      <c r="C38" s="634"/>
      <c r="D38" s="634"/>
      <c r="E38" s="634"/>
      <c r="F38" s="634"/>
      <c r="G38" s="634"/>
      <c r="H38" s="634"/>
      <c r="I38" s="634"/>
      <c r="J38" s="637"/>
    </row>
    <row r="39" spans="3:10">
      <c r="C39" s="553" t="s">
        <v>468</v>
      </c>
      <c r="D39" s="554"/>
      <c r="E39" s="555"/>
      <c r="F39" s="555"/>
      <c r="G39" s="555"/>
      <c r="H39" s="555"/>
      <c r="I39" s="556"/>
      <c r="J39" s="556"/>
    </row>
    <row r="40" spans="3:10">
      <c r="C40" s="553" t="s">
        <v>415</v>
      </c>
      <c r="D40" s="554"/>
      <c r="E40" s="555"/>
      <c r="F40" s="555"/>
      <c r="G40" s="555"/>
      <c r="H40" s="555"/>
      <c r="I40" s="556"/>
      <c r="J40" s="556"/>
    </row>
    <row r="41" spans="3:10">
      <c r="C41" s="1969" t="s">
        <v>469</v>
      </c>
      <c r="D41" s="2227"/>
      <c r="E41" s="2227"/>
      <c r="F41" s="2227"/>
      <c r="G41" s="2227"/>
      <c r="H41" s="2227"/>
      <c r="I41" s="2227"/>
      <c r="J41" s="2227"/>
    </row>
    <row r="42" spans="3:10">
      <c r="C42" s="553" t="s">
        <v>448</v>
      </c>
      <c r="D42" s="553"/>
      <c r="E42" s="553"/>
      <c r="F42" s="557"/>
      <c r="G42" s="558"/>
      <c r="H42" s="558"/>
      <c r="I42" s="559"/>
      <c r="J42" s="559"/>
    </row>
    <row r="43" spans="3:10">
      <c r="C43" s="560" t="s">
        <v>418</v>
      </c>
      <c r="D43" s="560"/>
      <c r="E43" s="560"/>
      <c r="F43" s="561"/>
      <c r="G43" s="555"/>
      <c r="H43" s="555"/>
      <c r="I43" s="556"/>
      <c r="J43" s="556"/>
    </row>
    <row r="44" spans="3:10">
      <c r="C44" s="560" t="s">
        <v>419</v>
      </c>
      <c r="D44" s="560"/>
      <c r="E44" s="560"/>
      <c r="F44" s="561"/>
      <c r="G44" s="555"/>
      <c r="H44" s="555"/>
      <c r="I44" s="556"/>
      <c r="J44" s="556"/>
    </row>
    <row r="45" spans="3:10">
      <c r="C45" s="560" t="s">
        <v>470</v>
      </c>
      <c r="D45" s="554"/>
      <c r="E45" s="555"/>
      <c r="F45" s="555"/>
      <c r="G45" s="555"/>
      <c r="H45" s="555"/>
      <c r="I45" s="556"/>
      <c r="J45" s="556"/>
    </row>
    <row r="46" spans="3:10">
      <c r="C46" s="560" t="s">
        <v>421</v>
      </c>
      <c r="D46" s="554"/>
      <c r="E46" s="555"/>
      <c r="F46" s="555"/>
      <c r="G46" s="555"/>
      <c r="H46" s="555"/>
      <c r="I46" s="556"/>
      <c r="J46" s="556"/>
    </row>
    <row r="49" spans="3:7">
      <c r="C49" s="551" t="s">
        <v>383</v>
      </c>
      <c r="D49" s="552" t="s">
        <v>449</v>
      </c>
      <c r="E49" s="564" t="s">
        <v>380</v>
      </c>
      <c r="F49" s="565"/>
      <c r="G49" s="551"/>
    </row>
    <row r="50" spans="3:7">
      <c r="C50" s="551" t="s">
        <v>83</v>
      </c>
      <c r="D50" s="551"/>
      <c r="E50" s="552" t="s">
        <v>381</v>
      </c>
      <c r="F50" s="566" t="s">
        <v>11</v>
      </c>
      <c r="G50" s="552" t="s">
        <v>12</v>
      </c>
    </row>
    <row r="51" spans="3:7">
      <c r="C51" s="638" t="s">
        <v>333</v>
      </c>
      <c r="D51" s="581">
        <v>0.15</v>
      </c>
      <c r="E51" s="636">
        <v>0</v>
      </c>
      <c r="F51" s="636">
        <v>0</v>
      </c>
      <c r="G51" s="636">
        <v>0</v>
      </c>
    </row>
    <row r="52" spans="3:7">
      <c r="C52" s="638" t="s">
        <v>334</v>
      </c>
      <c r="D52" s="581">
        <v>0.28849999999999998</v>
      </c>
      <c r="E52" s="636">
        <v>3.5145893406593407</v>
      </c>
      <c r="F52" s="636">
        <v>0</v>
      </c>
      <c r="G52" s="636">
        <v>3.5145893406593407</v>
      </c>
    </row>
    <row r="53" spans="3:7">
      <c r="C53" s="638" t="s">
        <v>272</v>
      </c>
      <c r="D53" s="577">
        <v>7.5999999999999998E-2</v>
      </c>
      <c r="E53" s="636">
        <v>12.525463626373627</v>
      </c>
      <c r="F53" s="636">
        <v>1.9521585934065935</v>
      </c>
      <c r="G53" s="636">
        <v>14.477622219780221</v>
      </c>
    </row>
    <row r="54" spans="3:7">
      <c r="C54" s="638" t="s">
        <v>14</v>
      </c>
      <c r="D54" s="577">
        <v>0.1178</v>
      </c>
      <c r="E54" s="636">
        <v>0.12116890109890111</v>
      </c>
      <c r="F54" s="636">
        <v>0</v>
      </c>
      <c r="G54" s="636">
        <v>0.12116890109890111</v>
      </c>
    </row>
    <row r="55" spans="3:7">
      <c r="C55" s="638" t="s">
        <v>336</v>
      </c>
      <c r="D55" s="577">
        <v>0.47099999999999997</v>
      </c>
      <c r="E55" s="636">
        <v>1.016076923076923E-2</v>
      </c>
      <c r="F55" s="636">
        <v>0</v>
      </c>
      <c r="G55" s="636">
        <v>1.016076923076923E-2</v>
      </c>
    </row>
    <row r="56" spans="3:7">
      <c r="C56" s="638" t="s">
        <v>24</v>
      </c>
      <c r="D56" s="581">
        <v>0.25341999999999998</v>
      </c>
      <c r="E56" s="636">
        <v>3.9424475824175822</v>
      </c>
      <c r="F56" s="636">
        <v>65.988273670329676</v>
      </c>
      <c r="G56" s="636">
        <v>69.930721252747261</v>
      </c>
    </row>
    <row r="57" spans="3:7">
      <c r="C57" s="638" t="s">
        <v>337</v>
      </c>
      <c r="D57" s="577">
        <v>0.1482</v>
      </c>
      <c r="E57" s="636">
        <v>1.1693870329670331</v>
      </c>
      <c r="F57" s="636">
        <v>0</v>
      </c>
      <c r="G57" s="636">
        <v>1.1693870329670331</v>
      </c>
    </row>
    <row r="58" spans="3:7">
      <c r="C58" s="638" t="s">
        <v>54</v>
      </c>
      <c r="D58" s="577">
        <v>0.6</v>
      </c>
      <c r="E58" s="636">
        <v>4.9342643956043952</v>
      </c>
      <c r="F58" s="636">
        <v>1.5939251978021978</v>
      </c>
      <c r="G58" s="636">
        <v>6.5281895934065926</v>
      </c>
    </row>
    <row r="59" spans="3:7">
      <c r="C59" s="638" t="s">
        <v>26</v>
      </c>
      <c r="D59" s="577">
        <v>0.36165000000000003</v>
      </c>
      <c r="E59" s="636">
        <v>17.09757001098901</v>
      </c>
      <c r="F59" s="636">
        <v>27.015235362637362</v>
      </c>
      <c r="G59" s="636">
        <v>44.112805373626372</v>
      </c>
    </row>
    <row r="60" spans="3:7">
      <c r="C60" s="638" t="s">
        <v>22</v>
      </c>
      <c r="D60" s="577">
        <v>0.5</v>
      </c>
      <c r="E60" s="636">
        <v>1.7387996043956042</v>
      </c>
      <c r="F60" s="636">
        <v>7.3338767142857142</v>
      </c>
      <c r="G60" s="636">
        <v>9.0726763186813191</v>
      </c>
    </row>
    <row r="61" spans="3:7">
      <c r="C61" s="638" t="s">
        <v>16</v>
      </c>
      <c r="D61" s="577">
        <v>0.35</v>
      </c>
      <c r="E61" s="636">
        <v>25.305361208791211</v>
      </c>
      <c r="F61" s="636">
        <v>0</v>
      </c>
      <c r="G61" s="636">
        <v>25.305361208791211</v>
      </c>
    </row>
    <row r="62" spans="3:7">
      <c r="C62" s="638" t="s">
        <v>20</v>
      </c>
      <c r="D62" s="577">
        <v>0.41472999999999999</v>
      </c>
      <c r="E62" s="636">
        <v>14.129897472527473</v>
      </c>
      <c r="F62" s="636">
        <v>4.5317208461538465</v>
      </c>
      <c r="G62" s="636">
        <v>18.66161831868132</v>
      </c>
    </row>
    <row r="63" spans="3:7">
      <c r="C63" s="2143" t="s">
        <v>387</v>
      </c>
      <c r="D63" s="2182"/>
      <c r="E63" s="2183">
        <v>84.489109945054949</v>
      </c>
      <c r="F63" s="2183">
        <v>108.41519038461537</v>
      </c>
      <c r="G63" s="2183">
        <v>192.90430032967032</v>
      </c>
    </row>
    <row r="64" spans="3:7">
      <c r="C64" s="2143" t="s">
        <v>460</v>
      </c>
      <c r="D64" s="2182"/>
      <c r="E64" s="2183">
        <v>18.219572527472526</v>
      </c>
      <c r="F64" s="2183"/>
      <c r="G64" s="2183">
        <v>18.219572527472526</v>
      </c>
    </row>
    <row r="65" spans="2:7">
      <c r="C65" s="2184" t="s">
        <v>471</v>
      </c>
      <c r="D65" s="2185"/>
      <c r="E65" s="2186">
        <v>586.40871571428579</v>
      </c>
      <c r="F65" s="2187">
        <v>666.64381232967037</v>
      </c>
      <c r="G65" s="2187">
        <v>1253.052528043956</v>
      </c>
    </row>
    <row r="66" spans="2:7">
      <c r="C66" s="638" t="s">
        <v>398</v>
      </c>
      <c r="D66" s="641"/>
      <c r="E66" s="642"/>
      <c r="F66" s="642"/>
      <c r="G66" s="643"/>
    </row>
    <row r="67" spans="2:7">
      <c r="C67" s="634"/>
      <c r="D67" s="641"/>
      <c r="E67" s="642"/>
      <c r="F67" s="642"/>
      <c r="G67" s="644"/>
    </row>
    <row r="71" spans="2:7">
      <c r="C71" s="565" t="s">
        <v>472</v>
      </c>
      <c r="D71" s="565"/>
      <c r="E71" s="565" t="s">
        <v>462</v>
      </c>
      <c r="F71" s="565"/>
      <c r="G71" s="565"/>
    </row>
    <row r="72" spans="2:7">
      <c r="B72" s="565" t="s">
        <v>87</v>
      </c>
      <c r="C72" s="565" t="s">
        <v>83</v>
      </c>
      <c r="D72" s="565" t="s">
        <v>449</v>
      </c>
      <c r="E72" s="565" t="s">
        <v>86</v>
      </c>
      <c r="F72" s="565" t="s">
        <v>11</v>
      </c>
      <c r="G72" s="565" t="s">
        <v>12</v>
      </c>
    </row>
    <row r="73" spans="2:7">
      <c r="B73" s="259" t="s">
        <v>91</v>
      </c>
      <c r="C73" s="259" t="s">
        <v>166</v>
      </c>
      <c r="D73" s="645">
        <v>8.5599999999999996E-2</v>
      </c>
      <c r="E73" s="646">
        <v>50.459073131868138</v>
      </c>
      <c r="F73" s="259"/>
      <c r="G73" s="646">
        <v>50.459073131868138</v>
      </c>
    </row>
    <row r="74" spans="2:7">
      <c r="B74" s="259" t="s">
        <v>94</v>
      </c>
      <c r="C74" s="259" t="s">
        <v>167</v>
      </c>
      <c r="D74" s="645">
        <v>0.2021</v>
      </c>
      <c r="E74" s="646">
        <v>48.78110621978022</v>
      </c>
      <c r="F74" s="259"/>
      <c r="G74" s="646">
        <v>48.78110621978022</v>
      </c>
    </row>
    <row r="75" spans="2:7">
      <c r="B75" s="259" t="s">
        <v>130</v>
      </c>
      <c r="C75" s="259" t="s">
        <v>400</v>
      </c>
      <c r="D75" s="645">
        <v>0.17</v>
      </c>
      <c r="E75" s="646">
        <v>2.6385382637362635</v>
      </c>
      <c r="F75" s="259"/>
      <c r="G75" s="646">
        <v>2.6385382637362635</v>
      </c>
    </row>
    <row r="76" spans="2:7">
      <c r="B76" s="651" t="s">
        <v>97</v>
      </c>
      <c r="C76" s="651" t="s">
        <v>96</v>
      </c>
      <c r="D76" s="652">
        <v>0</v>
      </c>
      <c r="E76" s="647">
        <v>37.682711483516478</v>
      </c>
      <c r="F76" s="647"/>
      <c r="G76" s="647">
        <v>37.682711483516478</v>
      </c>
    </row>
    <row r="77" spans="2:7">
      <c r="B77" s="259" t="s">
        <v>97</v>
      </c>
      <c r="C77" s="259" t="s">
        <v>99</v>
      </c>
      <c r="D77" s="645">
        <v>0.1333</v>
      </c>
      <c r="E77" s="646">
        <v>7.0762082637362633</v>
      </c>
      <c r="F77" s="259"/>
      <c r="G77" s="646">
        <v>7.0762082637362633</v>
      </c>
    </row>
    <row r="78" spans="2:7">
      <c r="B78" s="259" t="s">
        <v>97</v>
      </c>
      <c r="C78" s="259" t="s">
        <v>101</v>
      </c>
      <c r="D78" s="645">
        <v>0.1333</v>
      </c>
      <c r="E78" s="646">
        <v>6.8985159670329672</v>
      </c>
      <c r="F78" s="259"/>
      <c r="G78" s="646">
        <v>6.8985159670329672</v>
      </c>
    </row>
    <row r="79" spans="2:7">
      <c r="B79" s="259" t="s">
        <v>97</v>
      </c>
      <c r="C79" s="259" t="s">
        <v>262</v>
      </c>
      <c r="D79" s="645">
        <v>0.1333</v>
      </c>
      <c r="E79" s="646">
        <v>1.9358679890109889</v>
      </c>
      <c r="F79" s="259"/>
      <c r="G79" s="646">
        <v>1.9358679890109889</v>
      </c>
    </row>
    <row r="80" spans="2:7">
      <c r="B80" s="259" t="s">
        <v>97</v>
      </c>
      <c r="C80" s="259" t="s">
        <v>263</v>
      </c>
      <c r="D80" s="645">
        <v>0.1333</v>
      </c>
      <c r="E80" s="646">
        <v>7.0001313406593404</v>
      </c>
      <c r="F80" s="259"/>
      <c r="G80" s="646">
        <v>7.0001313406593404</v>
      </c>
    </row>
    <row r="81" spans="2:7">
      <c r="B81" s="259" t="s">
        <v>97</v>
      </c>
      <c r="C81" s="259" t="s">
        <v>157</v>
      </c>
      <c r="D81" s="645">
        <v>0.1333</v>
      </c>
      <c r="E81" s="646">
        <v>1.3755713296703296</v>
      </c>
      <c r="F81" s="259"/>
      <c r="G81" s="646">
        <v>1.3755713296703296</v>
      </c>
    </row>
    <row r="82" spans="2:7">
      <c r="B82" s="259" t="s">
        <v>97</v>
      </c>
      <c r="C82" s="259" t="s">
        <v>103</v>
      </c>
      <c r="D82" s="645">
        <v>0.1333</v>
      </c>
      <c r="E82" s="646">
        <v>8.7777685824175826</v>
      </c>
      <c r="F82" s="259"/>
      <c r="G82" s="646">
        <v>8.7777685824175826</v>
      </c>
    </row>
    <row r="83" spans="2:7">
      <c r="B83" s="259" t="s">
        <v>97</v>
      </c>
      <c r="C83" s="259" t="s">
        <v>105</v>
      </c>
      <c r="D83" s="645">
        <v>0.1333</v>
      </c>
      <c r="E83" s="646">
        <v>4.6186480109890109</v>
      </c>
      <c r="F83" s="259"/>
      <c r="G83" s="646">
        <v>4.6186480109890109</v>
      </c>
    </row>
    <row r="84" spans="2:7">
      <c r="B84" s="647" t="s">
        <v>97</v>
      </c>
      <c r="C84" s="647" t="s">
        <v>107</v>
      </c>
      <c r="D84" s="647">
        <v>0</v>
      </c>
      <c r="E84" s="647">
        <v>140.78237406593405</v>
      </c>
      <c r="F84" s="647"/>
      <c r="G84" s="647">
        <v>140.78237406593405</v>
      </c>
    </row>
    <row r="85" spans="2:7">
      <c r="B85" s="259" t="s">
        <v>97</v>
      </c>
      <c r="C85" s="259" t="s">
        <v>109</v>
      </c>
      <c r="D85" s="645">
        <v>0.23330000000000001</v>
      </c>
      <c r="E85" s="646">
        <v>41.130579329670333</v>
      </c>
      <c r="F85" s="259"/>
      <c r="G85" s="646">
        <v>41.130579329670333</v>
      </c>
    </row>
    <row r="86" spans="2:7">
      <c r="B86" s="259" t="s">
        <v>97</v>
      </c>
      <c r="C86" s="259" t="s">
        <v>111</v>
      </c>
      <c r="D86" s="645">
        <v>0.23330000000000001</v>
      </c>
      <c r="E86" s="646">
        <v>47.777249175824174</v>
      </c>
      <c r="F86" s="259"/>
      <c r="G86" s="646">
        <v>47.777249175824174</v>
      </c>
    </row>
    <row r="87" spans="2:7">
      <c r="B87" s="259" t="s">
        <v>97</v>
      </c>
      <c r="C87" s="259" t="s">
        <v>113</v>
      </c>
      <c r="D87" s="645">
        <v>0.23330000000000001</v>
      </c>
      <c r="E87" s="646">
        <v>18.40996565934066</v>
      </c>
      <c r="F87" s="259"/>
      <c r="G87" s="646">
        <v>18.40996565934066</v>
      </c>
    </row>
    <row r="88" spans="2:7">
      <c r="B88" s="259" t="s">
        <v>97</v>
      </c>
      <c r="C88" s="259" t="s">
        <v>116</v>
      </c>
      <c r="D88" s="645">
        <v>0.23330000000000001</v>
      </c>
      <c r="E88" s="646">
        <v>22.152415923076923</v>
      </c>
      <c r="F88" s="259"/>
      <c r="G88" s="646">
        <v>22.152415923076923</v>
      </c>
    </row>
    <row r="89" spans="2:7">
      <c r="B89" s="259" t="s">
        <v>97</v>
      </c>
      <c r="C89" s="259" t="s">
        <v>118</v>
      </c>
      <c r="D89" s="645">
        <v>0.23330000000000001</v>
      </c>
      <c r="E89" s="646">
        <v>11.312163978021976</v>
      </c>
      <c r="F89" s="259"/>
      <c r="G89" s="646">
        <v>11.312163978021976</v>
      </c>
    </row>
    <row r="90" spans="2:7">
      <c r="B90" s="259" t="s">
        <v>97</v>
      </c>
      <c r="C90" s="259" t="s">
        <v>120</v>
      </c>
      <c r="D90" s="645">
        <v>0.1333</v>
      </c>
      <c r="E90" s="646">
        <v>17.650701978021978</v>
      </c>
      <c r="F90" s="259"/>
      <c r="G90" s="646">
        <v>17.650701978021978</v>
      </c>
    </row>
    <row r="91" spans="2:7">
      <c r="B91" s="259" t="s">
        <v>453</v>
      </c>
      <c r="C91" s="259" t="s">
        <v>391</v>
      </c>
      <c r="D91" s="648" t="s">
        <v>89</v>
      </c>
      <c r="E91" s="646">
        <v>47.8</v>
      </c>
      <c r="F91" s="259">
        <v>6.9</v>
      </c>
      <c r="G91" s="646">
        <v>54.7</v>
      </c>
    </row>
    <row r="92" spans="2:7">
      <c r="B92" s="259" t="s">
        <v>453</v>
      </c>
      <c r="C92" s="259" t="s">
        <v>100</v>
      </c>
      <c r="D92" s="648">
        <v>0.23549999999999999</v>
      </c>
      <c r="E92" s="646">
        <v>5.6</v>
      </c>
      <c r="F92" s="259">
        <v>0.7</v>
      </c>
      <c r="G92" s="646">
        <v>6.3</v>
      </c>
    </row>
    <row r="93" spans="2:7">
      <c r="B93" s="259" t="s">
        <v>247</v>
      </c>
      <c r="C93" s="259" t="s">
        <v>422</v>
      </c>
      <c r="D93" s="645">
        <v>0.36499999999999999</v>
      </c>
      <c r="E93" s="646">
        <v>0</v>
      </c>
      <c r="F93" s="646">
        <v>22.00936098901099</v>
      </c>
      <c r="G93" s="646">
        <v>22.00936098901099</v>
      </c>
    </row>
    <row r="94" spans="2:7">
      <c r="B94" s="259" t="s">
        <v>453</v>
      </c>
      <c r="C94" s="259" t="s">
        <v>392</v>
      </c>
      <c r="D94" s="648" t="s">
        <v>89</v>
      </c>
      <c r="E94" s="646">
        <v>19.3</v>
      </c>
      <c r="F94" s="646">
        <v>11.3</v>
      </c>
      <c r="G94" s="646">
        <v>30.6</v>
      </c>
    </row>
    <row r="95" spans="2:7">
      <c r="B95" s="259" t="s">
        <v>453</v>
      </c>
      <c r="C95" s="259" t="s">
        <v>102</v>
      </c>
      <c r="D95" s="648">
        <v>0.12</v>
      </c>
      <c r="E95" s="646">
        <v>4.7</v>
      </c>
      <c r="F95" s="646">
        <v>0.2</v>
      </c>
      <c r="G95" s="646">
        <v>4.9000000000000004</v>
      </c>
    </row>
    <row r="96" spans="2:7">
      <c r="B96" s="259" t="s">
        <v>135</v>
      </c>
      <c r="C96" s="259" t="s">
        <v>134</v>
      </c>
      <c r="D96" s="645">
        <v>0.05</v>
      </c>
      <c r="E96" s="646">
        <v>3.6661755494505495</v>
      </c>
      <c r="F96" s="646"/>
      <c r="G96" s="646">
        <v>3.6661755494505495</v>
      </c>
    </row>
    <row r="97" spans="2:7">
      <c r="B97" s="259" t="s">
        <v>135</v>
      </c>
      <c r="C97" s="259" t="s">
        <v>137</v>
      </c>
      <c r="D97" s="645">
        <v>0.09</v>
      </c>
      <c r="E97" s="646">
        <v>7.328010428571428</v>
      </c>
      <c r="F97" s="646"/>
      <c r="G97" s="646">
        <v>7.328010428571428</v>
      </c>
    </row>
    <row r="98" spans="2:7">
      <c r="B98" s="259" t="s">
        <v>140</v>
      </c>
      <c r="C98" s="259" t="s">
        <v>138</v>
      </c>
      <c r="D98" s="645">
        <v>0.45900000000000002</v>
      </c>
      <c r="E98" s="646">
        <v>25.38321789010989</v>
      </c>
      <c r="F98" s="646"/>
      <c r="G98" s="646">
        <v>25.38321789010989</v>
      </c>
    </row>
    <row r="99" spans="2:7">
      <c r="B99" s="259" t="s">
        <v>140</v>
      </c>
      <c r="C99" s="259" t="s">
        <v>139</v>
      </c>
      <c r="D99" s="645">
        <v>0.31850000000000001</v>
      </c>
      <c r="E99" s="646">
        <v>0</v>
      </c>
      <c r="F99" s="646">
        <v>42.550513296703294</v>
      </c>
      <c r="G99" s="646">
        <v>42.550513296703294</v>
      </c>
    </row>
    <row r="100" spans="2:7">
      <c r="B100" s="259" t="s">
        <v>453</v>
      </c>
      <c r="C100" s="259" t="s">
        <v>104</v>
      </c>
      <c r="D100" s="645">
        <v>0.25</v>
      </c>
      <c r="E100" s="646">
        <v>10.8</v>
      </c>
      <c r="F100" s="646">
        <v>0.2</v>
      </c>
      <c r="G100" s="646">
        <v>11</v>
      </c>
    </row>
    <row r="101" spans="2:7">
      <c r="B101" s="259" t="s">
        <v>453</v>
      </c>
      <c r="C101" s="259" t="s">
        <v>106</v>
      </c>
      <c r="D101" s="645">
        <v>0.5</v>
      </c>
      <c r="E101" s="646">
        <v>5</v>
      </c>
      <c r="F101" s="646"/>
      <c r="G101" s="646">
        <v>5.0999999999999996</v>
      </c>
    </row>
    <row r="102" spans="2:7">
      <c r="B102" s="259" t="s">
        <v>285</v>
      </c>
      <c r="C102" s="259" t="s">
        <v>284</v>
      </c>
      <c r="D102" s="645">
        <v>0.3</v>
      </c>
      <c r="E102" s="646">
        <v>9.34406523076923</v>
      </c>
      <c r="F102" s="646"/>
      <c r="G102" s="646">
        <v>9.34406523076923</v>
      </c>
    </row>
    <row r="103" spans="2:7">
      <c r="B103" s="259" t="s">
        <v>135</v>
      </c>
      <c r="C103" s="259" t="s">
        <v>473</v>
      </c>
      <c r="D103" s="645">
        <v>1</v>
      </c>
      <c r="E103" s="646">
        <v>0</v>
      </c>
      <c r="F103" s="646"/>
      <c r="G103" s="646">
        <v>0</v>
      </c>
    </row>
    <row r="104" spans="2:7">
      <c r="B104" s="259" t="s">
        <v>464</v>
      </c>
      <c r="C104" s="259" t="s">
        <v>108</v>
      </c>
      <c r="D104" s="648" t="s">
        <v>89</v>
      </c>
      <c r="E104" s="646">
        <v>10.5</v>
      </c>
      <c r="F104" s="646">
        <v>109.3</v>
      </c>
      <c r="G104" s="646">
        <v>119.8</v>
      </c>
    </row>
    <row r="105" spans="2:7">
      <c r="B105" s="259" t="s">
        <v>144</v>
      </c>
      <c r="C105" s="259" t="s">
        <v>142</v>
      </c>
      <c r="D105" s="645">
        <v>0.1</v>
      </c>
      <c r="E105" s="646">
        <v>2.6615272747252749</v>
      </c>
      <c r="F105" s="646"/>
      <c r="G105" s="646">
        <v>2.6615272747252749</v>
      </c>
    </row>
    <row r="106" spans="2:7">
      <c r="B106" s="259" t="s">
        <v>453</v>
      </c>
      <c r="C106" s="259" t="s">
        <v>290</v>
      </c>
      <c r="D106" s="648" t="s">
        <v>474</v>
      </c>
      <c r="E106" s="646">
        <v>0.6</v>
      </c>
      <c r="F106" s="646">
        <v>0</v>
      </c>
      <c r="G106" s="646">
        <v>0.6</v>
      </c>
    </row>
    <row r="107" spans="2:7">
      <c r="B107" s="259" t="s">
        <v>147</v>
      </c>
      <c r="C107" s="259" t="s">
        <v>145</v>
      </c>
      <c r="D107" s="645">
        <v>0.6</v>
      </c>
      <c r="E107" s="646">
        <v>41.252531406593405</v>
      </c>
      <c r="F107" s="646"/>
      <c r="G107" s="646">
        <v>41.252531406593405</v>
      </c>
    </row>
    <row r="108" spans="2:7">
      <c r="B108" s="259" t="s">
        <v>475</v>
      </c>
      <c r="C108" s="259" t="s">
        <v>476</v>
      </c>
      <c r="D108" s="645">
        <v>9.6799999999999997E-2</v>
      </c>
      <c r="E108" s="646">
        <v>9.9470432087912091</v>
      </c>
      <c r="F108" s="646"/>
      <c r="G108" s="646">
        <v>9.9470432087912091</v>
      </c>
    </row>
    <row r="109" spans="2:7">
      <c r="B109" s="259" t="s">
        <v>453</v>
      </c>
      <c r="C109" s="259" t="s">
        <v>117</v>
      </c>
      <c r="D109" s="645">
        <v>0.215</v>
      </c>
      <c r="E109" s="646">
        <v>17.399999999999999</v>
      </c>
      <c r="F109" s="646">
        <v>0.4</v>
      </c>
      <c r="G109" s="646">
        <v>17.8</v>
      </c>
    </row>
    <row r="110" spans="2:7">
      <c r="B110" s="259" t="s">
        <v>453</v>
      </c>
      <c r="C110" s="259" t="s">
        <v>121</v>
      </c>
      <c r="D110" s="645">
        <v>0.25</v>
      </c>
      <c r="E110" s="646">
        <v>24.6</v>
      </c>
      <c r="F110" s="646">
        <v>1.5</v>
      </c>
      <c r="G110" s="646">
        <v>26.1</v>
      </c>
    </row>
    <row r="111" spans="2:7">
      <c r="B111" s="259" t="s">
        <v>135</v>
      </c>
      <c r="C111" s="259" t="s">
        <v>269</v>
      </c>
      <c r="D111" s="645">
        <v>0.15</v>
      </c>
      <c r="E111" s="646">
        <v>4.3895271428571432</v>
      </c>
      <c r="F111" s="646"/>
      <c r="G111" s="646">
        <v>4.3895271428571432</v>
      </c>
    </row>
    <row r="113" spans="2:7">
      <c r="B113" s="259" t="s">
        <v>457</v>
      </c>
      <c r="C113" s="259"/>
      <c r="D113" s="645"/>
      <c r="E113" s="646"/>
      <c r="F113" s="646"/>
      <c r="G113" s="646"/>
    </row>
    <row r="114" spans="2:7">
      <c r="B114" s="259" t="s">
        <v>441</v>
      </c>
      <c r="C114" s="259"/>
      <c r="D114" s="645"/>
      <c r="E114" s="646"/>
      <c r="F114" s="646"/>
      <c r="G114" s="646"/>
    </row>
    <row r="115" spans="2:7">
      <c r="B115" s="259" t="s">
        <v>477</v>
      </c>
      <c r="C115" s="259"/>
      <c r="D115" s="645"/>
      <c r="E115" s="646"/>
      <c r="F115" s="646"/>
      <c r="G115" s="646"/>
    </row>
    <row r="116" spans="2:7">
      <c r="B116" s="259"/>
      <c r="C116" s="259"/>
      <c r="D116" s="645"/>
      <c r="E116" s="646"/>
      <c r="F116" s="646"/>
      <c r="G116" s="646"/>
    </row>
    <row r="117" spans="2:7">
      <c r="B117" s="259"/>
      <c r="C117" s="649" t="s">
        <v>478</v>
      </c>
      <c r="D117" s="649"/>
      <c r="E117" s="650">
        <f>SUM(E73:E116)-E76-E84</f>
        <v>548.26660327472553</v>
      </c>
      <c r="F117" s="650">
        <f>SUM(F73:F116)-F76-F84</f>
        <v>195.0598742857143</v>
      </c>
      <c r="G117" s="650">
        <f>SUM(G73:G116)-G76-G84</f>
        <v>743.42647756043982</v>
      </c>
    </row>
  </sheetData>
  <mergeCells count="2">
    <mergeCell ref="E4:G4"/>
    <mergeCell ref="C41:J41"/>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D1:K112"/>
  <sheetViews>
    <sheetView topLeftCell="A58" workbookViewId="0">
      <selection activeCell="J30" sqref="J30"/>
    </sheetView>
  </sheetViews>
  <sheetFormatPr defaultRowHeight="12.75"/>
  <cols>
    <col min="4" max="4" width="14.7109375" customWidth="1"/>
    <col min="5" max="5" width="29.28515625" customWidth="1"/>
    <col min="8" max="8" width="19" customWidth="1"/>
    <col min="14" max="14" width="19" customWidth="1"/>
  </cols>
  <sheetData>
    <row r="1" spans="4:8" ht="13.15" customHeight="1">
      <c r="D1" s="551" t="s">
        <v>446</v>
      </c>
      <c r="E1" s="552" t="s">
        <v>449</v>
      </c>
      <c r="F1" s="1959" t="s">
        <v>380</v>
      </c>
      <c r="G1" s="1976"/>
      <c r="H1" s="1976"/>
    </row>
    <row r="2" spans="4:8">
      <c r="D2" s="551" t="s">
        <v>83</v>
      </c>
      <c r="E2" s="551"/>
      <c r="F2" s="552" t="s">
        <v>381</v>
      </c>
      <c r="G2" s="552" t="s">
        <v>11</v>
      </c>
      <c r="H2" s="552" t="s">
        <v>12</v>
      </c>
    </row>
    <row r="3" spans="4:8">
      <c r="D3" s="626" t="s">
        <v>15</v>
      </c>
      <c r="E3" s="577">
        <v>0.85</v>
      </c>
      <c r="F3" s="627">
        <v>6.2435982638888898</v>
      </c>
      <c r="G3" s="628">
        <v>10.152920755555556</v>
      </c>
      <c r="H3" s="627">
        <v>16.396519019444447</v>
      </c>
    </row>
    <row r="4" spans="4:8">
      <c r="D4" s="629" t="s">
        <v>23</v>
      </c>
      <c r="E4" s="581" t="s">
        <v>217</v>
      </c>
      <c r="F4" s="627">
        <v>16.263919402398002</v>
      </c>
      <c r="G4" s="628">
        <v>6.3622441444444453</v>
      </c>
      <c r="H4" s="627">
        <v>22.626163546842449</v>
      </c>
    </row>
    <row r="5" spans="4:8">
      <c r="D5" s="629" t="s">
        <v>218</v>
      </c>
      <c r="E5" s="577">
        <v>0.65129999999999999</v>
      </c>
      <c r="F5" s="627">
        <v>0.29753072021272448</v>
      </c>
      <c r="G5" s="628">
        <v>0.24685783333333333</v>
      </c>
      <c r="H5" s="627">
        <v>0.54438855354605775</v>
      </c>
    </row>
    <row r="6" spans="4:8">
      <c r="D6" s="630" t="s">
        <v>29</v>
      </c>
      <c r="E6" s="583" t="s">
        <v>219</v>
      </c>
      <c r="F6" s="627">
        <v>42.373122222222221</v>
      </c>
      <c r="G6" s="628">
        <v>0</v>
      </c>
      <c r="H6" s="627">
        <v>42.373122222222221</v>
      </c>
    </row>
    <row r="7" spans="4:8">
      <c r="D7" s="629" t="s">
        <v>31</v>
      </c>
      <c r="E7" s="581">
        <v>0.36</v>
      </c>
      <c r="F7" s="627">
        <v>25.442189583333338</v>
      </c>
      <c r="G7" s="628">
        <v>11.547502433333335</v>
      </c>
      <c r="H7" s="627">
        <v>36.989692016666673</v>
      </c>
    </row>
    <row r="8" spans="4:8">
      <c r="D8" s="629" t="s">
        <v>33</v>
      </c>
      <c r="E8" s="581">
        <v>0.51</v>
      </c>
      <c r="F8" s="627">
        <v>45.915751736111105</v>
      </c>
      <c r="G8" s="628">
        <v>51.369788344444444</v>
      </c>
      <c r="H8" s="627">
        <v>97.285540080555549</v>
      </c>
    </row>
    <row r="9" spans="4:8">
      <c r="D9" s="630" t="s">
        <v>37</v>
      </c>
      <c r="E9" s="583">
        <v>0.13039999999999999</v>
      </c>
      <c r="F9" s="627">
        <v>7.911625954861111</v>
      </c>
      <c r="G9" s="628">
        <v>3.2586075222222224</v>
      </c>
      <c r="H9" s="627">
        <v>11.170233477083332</v>
      </c>
    </row>
    <row r="10" spans="4:8">
      <c r="D10" s="629" t="s">
        <v>226</v>
      </c>
      <c r="E10" s="581" t="s">
        <v>221</v>
      </c>
      <c r="F10" s="627">
        <v>0.46458109809027781</v>
      </c>
      <c r="G10" s="628">
        <v>1.703678511111111</v>
      </c>
      <c r="H10" s="627">
        <v>2.1682596092013888</v>
      </c>
    </row>
    <row r="11" spans="4:8">
      <c r="D11" s="629" t="s">
        <v>467</v>
      </c>
      <c r="E11" s="577">
        <v>0.1988</v>
      </c>
      <c r="F11" s="627">
        <v>0</v>
      </c>
      <c r="G11" s="628">
        <v>0</v>
      </c>
      <c r="H11" s="627">
        <v>0</v>
      </c>
    </row>
    <row r="12" spans="4:8">
      <c r="D12" s="629" t="s">
        <v>46</v>
      </c>
      <c r="E12" s="577">
        <v>0.55300000000000005</v>
      </c>
      <c r="F12" s="627">
        <v>10.095857638888889</v>
      </c>
      <c r="G12" s="628">
        <v>8.4258705555555551</v>
      </c>
      <c r="H12" s="627">
        <v>18.521728194444442</v>
      </c>
    </row>
    <row r="13" spans="4:8">
      <c r="D13" s="629" t="s">
        <v>47</v>
      </c>
      <c r="E13" s="581">
        <v>0.39550000000000002</v>
      </c>
      <c r="F13" s="627">
        <v>12.484777777777776</v>
      </c>
      <c r="G13" s="628">
        <v>49.913994411111112</v>
      </c>
      <c r="H13" s="627">
        <v>62.398772188888884</v>
      </c>
    </row>
    <row r="14" spans="4:8">
      <c r="D14" s="629" t="s">
        <v>49</v>
      </c>
      <c r="E14" s="577">
        <v>0.43969999999999998</v>
      </c>
      <c r="F14" s="627">
        <v>9.1424500868055549</v>
      </c>
      <c r="G14" s="628">
        <v>13.055667977777777</v>
      </c>
      <c r="H14" s="627">
        <v>22.198118064583333</v>
      </c>
    </row>
    <row r="15" spans="4:8">
      <c r="D15" s="629" t="s">
        <v>50</v>
      </c>
      <c r="E15" s="577">
        <v>0.64</v>
      </c>
      <c r="F15" s="627">
        <v>7.1342968750000004</v>
      </c>
      <c r="G15" s="628">
        <v>3.3290755999999999</v>
      </c>
      <c r="H15" s="627">
        <v>10.463372475</v>
      </c>
    </row>
    <row r="16" spans="4:8">
      <c r="D16" s="629" t="s">
        <v>51</v>
      </c>
      <c r="E16" s="577">
        <v>0.2</v>
      </c>
      <c r="F16" s="627">
        <v>0</v>
      </c>
      <c r="G16" s="628">
        <v>0</v>
      </c>
      <c r="H16" s="627">
        <v>0</v>
      </c>
    </row>
    <row r="17" spans="4:8">
      <c r="D17" s="629" t="s">
        <v>52</v>
      </c>
      <c r="E17" s="581" t="s">
        <v>227</v>
      </c>
      <c r="F17" s="627">
        <v>17.903131138780381</v>
      </c>
      <c r="G17" s="628">
        <v>0.82020237777777771</v>
      </c>
      <c r="H17" s="627">
        <v>18.72333351655816</v>
      </c>
    </row>
    <row r="18" spans="4:8">
      <c r="D18" s="629" t="s">
        <v>39</v>
      </c>
      <c r="E18" s="581">
        <v>0.35</v>
      </c>
      <c r="F18" s="627">
        <v>0</v>
      </c>
      <c r="G18" s="628">
        <v>0</v>
      </c>
      <c r="H18" s="627">
        <v>0</v>
      </c>
    </row>
    <row r="19" spans="4:8">
      <c r="D19" s="629" t="s">
        <v>53</v>
      </c>
      <c r="E19" s="583" t="s">
        <v>228</v>
      </c>
      <c r="F19" s="627">
        <v>70.236760416666669</v>
      </c>
      <c r="G19" s="628">
        <v>45.6</v>
      </c>
      <c r="H19" s="627">
        <v>115.83676041666666</v>
      </c>
    </row>
    <row r="20" spans="4:8">
      <c r="D20" s="629" t="s">
        <v>231</v>
      </c>
      <c r="E20" s="581" t="s">
        <v>229</v>
      </c>
      <c r="F20" s="627">
        <v>13.057947449408637</v>
      </c>
      <c r="G20" s="628">
        <v>41.656044477777776</v>
      </c>
      <c r="H20" s="627">
        <v>54.713991927186413</v>
      </c>
    </row>
    <row r="21" spans="4:8">
      <c r="D21" s="629" t="s">
        <v>57</v>
      </c>
      <c r="E21" s="581" t="s">
        <v>230</v>
      </c>
      <c r="F21" s="627">
        <v>30.529177777777779</v>
      </c>
      <c r="G21" s="628">
        <v>0</v>
      </c>
      <c r="H21" s="627">
        <v>30.529177777777779</v>
      </c>
    </row>
    <row r="22" spans="4:8">
      <c r="D22" s="629" t="s">
        <v>58</v>
      </c>
      <c r="E22" s="581">
        <v>0.3679</v>
      </c>
      <c r="F22" s="627">
        <v>9.1049722222222229</v>
      </c>
      <c r="G22" s="628">
        <v>38.663111111111107</v>
      </c>
      <c r="H22" s="627">
        <v>47.76808333333333</v>
      </c>
    </row>
    <row r="23" spans="4:8">
      <c r="D23" s="629" t="s">
        <v>59</v>
      </c>
      <c r="E23" s="581" t="s">
        <v>232</v>
      </c>
      <c r="F23" s="627">
        <v>28.702968706597222</v>
      </c>
      <c r="G23" s="628">
        <v>17.983683944444444</v>
      </c>
      <c r="H23" s="627">
        <v>46.686652651041669</v>
      </c>
    </row>
    <row r="24" spans="4:8">
      <c r="D24" s="629" t="s">
        <v>64</v>
      </c>
      <c r="E24" s="577">
        <v>0.41499999999999998</v>
      </c>
      <c r="F24" s="627">
        <v>10.311477777777778</v>
      </c>
      <c r="G24" s="628">
        <v>0</v>
      </c>
      <c r="H24" s="627">
        <v>10.311477777777778</v>
      </c>
    </row>
    <row r="25" spans="4:8">
      <c r="D25" s="629" t="s">
        <v>66</v>
      </c>
      <c r="E25" s="577">
        <v>0.30580000000000002</v>
      </c>
      <c r="F25" s="627">
        <v>11.435654166666668</v>
      </c>
      <c r="G25" s="628">
        <v>207.21424549999998</v>
      </c>
      <c r="H25" s="627">
        <v>218.64989966666664</v>
      </c>
    </row>
    <row r="26" spans="4:8">
      <c r="D26" s="629" t="s">
        <v>67</v>
      </c>
      <c r="E26" s="577">
        <v>0.30580000000000002</v>
      </c>
      <c r="F26" s="627">
        <v>37.38697777777778</v>
      </c>
      <c r="G26" s="628">
        <v>0</v>
      </c>
      <c r="H26" s="627">
        <v>37.38697777777778</v>
      </c>
    </row>
    <row r="27" spans="4:8">
      <c r="D27" s="629" t="s">
        <v>69</v>
      </c>
      <c r="E27" s="577">
        <v>0.58840000000000003</v>
      </c>
      <c r="F27" s="627">
        <v>23.475583159722223</v>
      </c>
      <c r="G27" s="628">
        <v>24.473136122222222</v>
      </c>
      <c r="H27" s="627">
        <v>47.948719281944449</v>
      </c>
    </row>
    <row r="28" spans="4:8">
      <c r="D28" s="629" t="s">
        <v>73</v>
      </c>
      <c r="E28" s="577">
        <v>0.53774999999999995</v>
      </c>
      <c r="F28" s="627">
        <v>2.681133840603299</v>
      </c>
      <c r="G28" s="628">
        <v>24.586441044444442</v>
      </c>
      <c r="H28" s="627">
        <v>27.26757488504774</v>
      </c>
    </row>
    <row r="29" spans="4:8">
      <c r="D29" s="629" t="s">
        <v>274</v>
      </c>
      <c r="E29" s="577">
        <v>0.18</v>
      </c>
      <c r="F29" s="627">
        <v>1.9230358723958334</v>
      </c>
      <c r="G29" s="628">
        <v>0.90939086666666669</v>
      </c>
      <c r="H29" s="627">
        <v>2.8324267390625</v>
      </c>
    </row>
    <row r="30" spans="4:8">
      <c r="D30" s="629" t="s">
        <v>74</v>
      </c>
      <c r="E30" s="581">
        <v>0.41499999999999998</v>
      </c>
      <c r="F30" s="627">
        <v>10.714113324652779</v>
      </c>
      <c r="G30" s="628">
        <v>0.22629253333333332</v>
      </c>
      <c r="H30" s="627">
        <v>10.940405857986113</v>
      </c>
    </row>
    <row r="31" spans="4:8">
      <c r="D31" s="629" t="s">
        <v>75</v>
      </c>
      <c r="E31" s="581">
        <v>0.53200000000000003</v>
      </c>
      <c r="F31" s="627">
        <v>30.569460069444442</v>
      </c>
      <c r="G31" s="628">
        <v>37.152494433333331</v>
      </c>
      <c r="H31" s="627">
        <v>67.721954502777777</v>
      </c>
    </row>
    <row r="32" spans="4:8">
      <c r="D32" s="629" t="s">
        <v>76</v>
      </c>
      <c r="E32" s="581">
        <v>0.34570000000000001</v>
      </c>
      <c r="F32" s="627">
        <v>36.031484722222224</v>
      </c>
      <c r="G32" s="628">
        <v>60.897805011111103</v>
      </c>
      <c r="H32" s="627">
        <v>96.92928973333332</v>
      </c>
    </row>
    <row r="33" spans="4:11">
      <c r="D33" s="2143" t="s">
        <v>430</v>
      </c>
      <c r="E33" s="2144"/>
      <c r="F33" s="2235">
        <v>517.83357978230583</v>
      </c>
      <c r="G33" s="2235">
        <v>659.54905551111096</v>
      </c>
      <c r="H33" s="2236">
        <v>1177.3826352934168</v>
      </c>
      <c r="I33" s="625"/>
      <c r="J33" s="519"/>
      <c r="K33" s="519"/>
    </row>
    <row r="34" spans="4:11">
      <c r="D34" s="625"/>
      <c r="E34" s="625"/>
      <c r="F34" s="625"/>
      <c r="G34" s="625"/>
      <c r="H34" s="625"/>
      <c r="I34" s="625"/>
      <c r="J34" s="519"/>
      <c r="K34" s="519"/>
    </row>
    <row r="35" spans="4:11">
      <c r="D35" s="553" t="s">
        <v>468</v>
      </c>
      <c r="E35" s="554"/>
      <c r="F35" s="555"/>
      <c r="G35" s="555"/>
      <c r="H35" s="555"/>
      <c r="I35" s="555"/>
      <c r="J35" s="519"/>
      <c r="K35" s="519"/>
    </row>
    <row r="36" spans="4:11" ht="24.6" customHeight="1">
      <c r="D36" s="1969" t="s">
        <v>479</v>
      </c>
      <c r="E36" s="2237"/>
      <c r="F36" s="2237"/>
      <c r="G36" s="2237"/>
      <c r="H36" s="2237"/>
      <c r="I36" s="2237"/>
      <c r="J36" s="2237"/>
      <c r="K36" s="2237"/>
    </row>
    <row r="37" spans="4:11">
      <c r="D37" s="553" t="s">
        <v>443</v>
      </c>
      <c r="E37" s="553"/>
      <c r="F37" s="553"/>
      <c r="G37" s="557"/>
      <c r="H37" s="558"/>
      <c r="I37" s="558"/>
      <c r="J37" s="519"/>
      <c r="K37" s="519"/>
    </row>
    <row r="38" spans="4:11">
      <c r="D38" s="560" t="s">
        <v>433</v>
      </c>
      <c r="E38" s="560"/>
      <c r="F38" s="560"/>
      <c r="G38" s="561"/>
      <c r="H38" s="555"/>
      <c r="I38" s="555"/>
      <c r="J38" s="519"/>
      <c r="K38" s="519"/>
    </row>
    <row r="39" spans="4:11">
      <c r="D39" s="560" t="s">
        <v>434</v>
      </c>
      <c r="E39" s="560"/>
      <c r="F39" s="560"/>
      <c r="G39" s="561"/>
      <c r="H39" s="555"/>
      <c r="I39" s="555"/>
      <c r="J39" s="519"/>
      <c r="K39" s="519"/>
    </row>
    <row r="40" spans="4:11">
      <c r="D40" s="560" t="s">
        <v>480</v>
      </c>
      <c r="E40" s="554"/>
      <c r="F40" s="555"/>
      <c r="G40" s="555"/>
      <c r="H40" s="555"/>
      <c r="I40" s="555"/>
      <c r="J40" s="519"/>
      <c r="K40" s="519"/>
    </row>
    <row r="41" spans="4:11">
      <c r="D41" s="560" t="s">
        <v>481</v>
      </c>
      <c r="E41" s="554"/>
      <c r="F41" s="555"/>
      <c r="G41" s="555"/>
      <c r="H41" s="555"/>
      <c r="I41" s="555"/>
      <c r="J41" s="519"/>
      <c r="K41" s="519"/>
    </row>
    <row r="42" spans="4:11">
      <c r="D42" s="560" t="s">
        <v>482</v>
      </c>
      <c r="E42" s="554"/>
      <c r="F42" s="555"/>
      <c r="G42" s="555"/>
      <c r="H42" s="556"/>
      <c r="I42" s="555"/>
      <c r="J42" s="519"/>
      <c r="K42" s="519"/>
    </row>
    <row r="43" spans="4:11">
      <c r="D43" s="560" t="s">
        <v>421</v>
      </c>
      <c r="E43" s="554"/>
      <c r="F43" s="555"/>
      <c r="G43" s="555"/>
      <c r="H43" s="555"/>
      <c r="I43" s="555"/>
      <c r="J43" s="519"/>
      <c r="K43" s="519"/>
    </row>
    <row r="44" spans="4:11">
      <c r="D44" s="560" t="s">
        <v>483</v>
      </c>
      <c r="E44" s="554"/>
      <c r="F44" s="555"/>
      <c r="G44" s="555"/>
      <c r="H44" s="555"/>
      <c r="I44" s="555"/>
      <c r="J44" s="519"/>
      <c r="K44" s="519"/>
    </row>
    <row r="45" spans="4:11">
      <c r="D45" s="560" t="s">
        <v>484</v>
      </c>
      <c r="E45" s="554"/>
      <c r="F45" s="555"/>
      <c r="G45" s="555"/>
      <c r="H45" s="555"/>
      <c r="I45" s="555"/>
      <c r="J45" s="519"/>
      <c r="K45" s="519"/>
    </row>
    <row r="46" spans="4:11">
      <c r="D46" s="562" t="s">
        <v>485</v>
      </c>
      <c r="E46" s="625"/>
      <c r="F46" s="625"/>
      <c r="G46" s="625"/>
      <c r="H46" s="625"/>
      <c r="I46" s="625"/>
      <c r="J46" s="519"/>
      <c r="K46" s="519"/>
    </row>
    <row r="47" spans="4:11">
      <c r="D47" s="563" t="s">
        <v>486</v>
      </c>
      <c r="E47" s="625"/>
      <c r="F47" s="625"/>
      <c r="G47" s="625"/>
      <c r="H47" s="625"/>
      <c r="I47" s="625"/>
      <c r="J47" s="519"/>
      <c r="K47" s="519"/>
    </row>
    <row r="48" spans="4:11">
      <c r="D48" s="563" t="s">
        <v>487</v>
      </c>
      <c r="E48" s="625"/>
      <c r="F48" s="625"/>
      <c r="G48" s="625"/>
      <c r="H48" s="625"/>
      <c r="I48" s="625"/>
      <c r="J48" s="519"/>
      <c r="K48" s="519"/>
    </row>
    <row r="50" spans="4:8">
      <c r="D50" s="551" t="s">
        <v>383</v>
      </c>
      <c r="E50" s="552" t="s">
        <v>449</v>
      </c>
      <c r="F50" s="564" t="s">
        <v>380</v>
      </c>
      <c r="G50" s="565"/>
      <c r="H50" s="551"/>
    </row>
    <row r="51" spans="4:8">
      <c r="D51" s="551" t="s">
        <v>83</v>
      </c>
      <c r="E51" s="551"/>
      <c r="F51" s="552" t="s">
        <v>381</v>
      </c>
      <c r="G51" s="566" t="s">
        <v>11</v>
      </c>
      <c r="H51" s="552" t="s">
        <v>12</v>
      </c>
    </row>
    <row r="52" spans="4:8">
      <c r="D52" s="629" t="s">
        <v>333</v>
      </c>
      <c r="E52" s="581">
        <v>0.15</v>
      </c>
      <c r="F52" s="627">
        <v>0</v>
      </c>
      <c r="G52" s="628">
        <v>0</v>
      </c>
      <c r="H52" s="627">
        <v>0</v>
      </c>
    </row>
    <row r="53" spans="4:8">
      <c r="D53" s="629" t="s">
        <v>334</v>
      </c>
      <c r="E53" s="581">
        <v>0.28849999999999998</v>
      </c>
      <c r="F53" s="627">
        <v>3.4510344618055555</v>
      </c>
      <c r="G53" s="628">
        <v>0</v>
      </c>
      <c r="H53" s="627">
        <v>3.4510344618055555</v>
      </c>
    </row>
    <row r="54" spans="4:8" ht="13.15" customHeight="1">
      <c r="D54" s="629" t="s">
        <v>272</v>
      </c>
      <c r="E54" s="577">
        <v>7.5999999999999998E-2</v>
      </c>
      <c r="F54" s="627">
        <v>12.81861111111111</v>
      </c>
      <c r="G54" s="628">
        <v>2.1956299000000001</v>
      </c>
      <c r="H54" s="627">
        <v>15.01424101111111</v>
      </c>
    </row>
    <row r="55" spans="4:8">
      <c r="D55" s="629" t="s">
        <v>14</v>
      </c>
      <c r="E55" s="577">
        <v>0.1178</v>
      </c>
      <c r="F55" s="627">
        <v>0</v>
      </c>
      <c r="G55" s="628">
        <v>0</v>
      </c>
      <c r="H55" s="627">
        <v>0</v>
      </c>
    </row>
    <row r="56" spans="4:8">
      <c r="D56" s="629" t="s">
        <v>24</v>
      </c>
      <c r="E56" s="581" t="s">
        <v>233</v>
      </c>
      <c r="F56" s="627">
        <v>4.3651222222222223</v>
      </c>
      <c r="G56" s="628">
        <v>72.638495988888891</v>
      </c>
      <c r="H56" s="627">
        <v>77.003618211111117</v>
      </c>
    </row>
    <row r="57" spans="4:8">
      <c r="D57" s="629" t="s">
        <v>337</v>
      </c>
      <c r="E57" s="577">
        <v>0.1482</v>
      </c>
      <c r="F57" s="627">
        <v>1.1359044270833334</v>
      </c>
      <c r="G57" s="628">
        <v>7.6525555555555548E-3</v>
      </c>
      <c r="H57" s="627">
        <v>1.1435569826388889</v>
      </c>
    </row>
    <row r="58" spans="4:8">
      <c r="D58" s="629" t="s">
        <v>54</v>
      </c>
      <c r="E58" s="577">
        <v>0.6</v>
      </c>
      <c r="F58" s="627">
        <v>6.1425185763888885</v>
      </c>
      <c r="G58" s="628">
        <v>2.3656517333333333</v>
      </c>
      <c r="H58" s="627">
        <v>8.508170309722221</v>
      </c>
    </row>
    <row r="59" spans="4:8">
      <c r="D59" s="629" t="s">
        <v>26</v>
      </c>
      <c r="E59" s="577">
        <v>0.36165000000000003</v>
      </c>
      <c r="F59" s="627">
        <v>19.583349999999999</v>
      </c>
      <c r="G59" s="628">
        <v>27.51655317777778</v>
      </c>
      <c r="H59" s="627">
        <v>47.099903177777776</v>
      </c>
    </row>
    <row r="60" spans="4:8">
      <c r="D60" s="629" t="s">
        <v>22</v>
      </c>
      <c r="E60" s="577">
        <v>0.5</v>
      </c>
      <c r="F60" s="627">
        <v>2.1645318467881944</v>
      </c>
      <c r="G60" s="628">
        <v>9.9392513444444432</v>
      </c>
      <c r="H60" s="627">
        <v>12.103783191232637</v>
      </c>
    </row>
    <row r="61" spans="4:8">
      <c r="D61" s="629" t="s">
        <v>16</v>
      </c>
      <c r="E61" s="577">
        <v>0.35</v>
      </c>
      <c r="F61" s="627">
        <v>15.717588888888891</v>
      </c>
      <c r="G61" s="628">
        <v>0</v>
      </c>
      <c r="H61" s="627">
        <v>15.717588888888891</v>
      </c>
    </row>
    <row r="62" spans="4:8">
      <c r="D62" s="629" t="s">
        <v>20</v>
      </c>
      <c r="E62" s="577">
        <v>0.41472999999999999</v>
      </c>
      <c r="F62" s="627">
        <v>13.231922222222222</v>
      </c>
      <c r="G62" s="628">
        <v>3.1709347222222219</v>
      </c>
      <c r="H62" s="627">
        <v>16.402856944444444</v>
      </c>
    </row>
    <row r="63" spans="4:8">
      <c r="D63" s="2143" t="s">
        <v>387</v>
      </c>
      <c r="E63" s="2182"/>
      <c r="F63" s="2234">
        <v>78.610583756510422</v>
      </c>
      <c r="G63" s="2234">
        <v>117.83416942222223</v>
      </c>
      <c r="H63" s="2234">
        <v>196.44475317873264</v>
      </c>
    </row>
    <row r="64" spans="4:8">
      <c r="D64" s="2143" t="s">
        <v>460</v>
      </c>
      <c r="E64" s="2182"/>
      <c r="F64" s="2234">
        <v>19.074888888888889</v>
      </c>
      <c r="G64" s="2234"/>
      <c r="H64" s="2234">
        <v>19.074888888888889</v>
      </c>
    </row>
    <row r="65" spans="4:8">
      <c r="D65" s="2238" t="s">
        <v>32</v>
      </c>
      <c r="E65" s="2185"/>
      <c r="F65" s="2239">
        <v>615.51905242770511</v>
      </c>
      <c r="G65" s="2240">
        <v>777.38322493333317</v>
      </c>
      <c r="H65" s="2240">
        <v>1392.9022773610382</v>
      </c>
    </row>
    <row r="66" spans="4:8">
      <c r="D66" s="629" t="s">
        <v>398</v>
      </c>
      <c r="E66" s="631"/>
      <c r="F66" s="632"/>
      <c r="G66" s="632"/>
      <c r="H66" s="633"/>
    </row>
    <row r="67" spans="4:8" ht="15">
      <c r="D67" s="605"/>
      <c r="E67" s="605"/>
      <c r="F67" s="605"/>
      <c r="G67" s="605"/>
      <c r="H67" s="605"/>
    </row>
    <row r="68" spans="4:8" ht="15">
      <c r="F68" s="605"/>
      <c r="G68" s="605"/>
      <c r="H68" s="605"/>
    </row>
    <row r="69" spans="4:8" ht="15">
      <c r="D69" s="605"/>
      <c r="E69" s="605"/>
    </row>
    <row r="71" spans="4:8">
      <c r="D71" s="2241" t="s">
        <v>488</v>
      </c>
      <c r="E71" s="2242"/>
      <c r="F71" s="2242" t="s">
        <v>462</v>
      </c>
      <c r="G71" s="2242"/>
      <c r="H71" s="2243"/>
    </row>
    <row r="72" spans="4:8">
      <c r="D72" s="586" t="s">
        <v>83</v>
      </c>
      <c r="E72" s="344" t="s">
        <v>449</v>
      </c>
      <c r="F72" s="344" t="s">
        <v>86</v>
      </c>
      <c r="G72" s="344" t="s">
        <v>11</v>
      </c>
      <c r="H72" s="585" t="s">
        <v>12</v>
      </c>
    </row>
    <row r="73" spans="4:8">
      <c r="D73" s="955" t="s">
        <v>166</v>
      </c>
      <c r="E73" s="623">
        <v>8.5599999999999996E-2</v>
      </c>
      <c r="F73" s="470">
        <v>49.774444444444448</v>
      </c>
      <c r="G73" s="470">
        <v>0</v>
      </c>
      <c r="H73" s="490">
        <f>F73+G73</f>
        <v>49.774444444444448</v>
      </c>
    </row>
    <row r="74" spans="4:8">
      <c r="D74" s="955" t="s">
        <v>167</v>
      </c>
      <c r="E74" s="623">
        <v>0.2021</v>
      </c>
      <c r="F74" s="470">
        <v>49.206555555555553</v>
      </c>
      <c r="G74" s="470">
        <v>0</v>
      </c>
      <c r="H74" s="490">
        <f t="shared" ref="H74:H110" si="0">F74+G74</f>
        <v>49.206555555555553</v>
      </c>
    </row>
    <row r="75" spans="4:8">
      <c r="D75" s="955" t="s">
        <v>400</v>
      </c>
      <c r="E75" s="623">
        <v>0.17</v>
      </c>
      <c r="F75" s="470">
        <v>2.6679777777777778</v>
      </c>
      <c r="G75" s="470">
        <v>0</v>
      </c>
      <c r="H75" s="490">
        <f t="shared" si="0"/>
        <v>2.6679777777777778</v>
      </c>
    </row>
    <row r="76" spans="4:8">
      <c r="D76" s="955" t="s">
        <v>88</v>
      </c>
      <c r="E76" s="1623" t="s">
        <v>89</v>
      </c>
      <c r="F76" s="470">
        <v>43.6</v>
      </c>
      <c r="G76" s="470">
        <v>4.4000000000000004</v>
      </c>
      <c r="H76" s="490">
        <f t="shared" si="0"/>
        <v>48</v>
      </c>
    </row>
    <row r="77" spans="4:8">
      <c r="D77" s="955" t="s">
        <v>100</v>
      </c>
      <c r="E77" s="1623">
        <v>0.23549999999999999</v>
      </c>
      <c r="F77" s="470">
        <v>11.9</v>
      </c>
      <c r="G77" s="470">
        <v>1.5</v>
      </c>
      <c r="H77" s="490">
        <f t="shared" si="0"/>
        <v>13.4</v>
      </c>
    </row>
    <row r="78" spans="4:8">
      <c r="D78" s="955" t="s">
        <v>489</v>
      </c>
      <c r="E78" s="623">
        <v>0.23330000000000001</v>
      </c>
      <c r="F78" s="470">
        <v>40.628777777777778</v>
      </c>
      <c r="G78" s="470">
        <v>0</v>
      </c>
      <c r="H78" s="490">
        <f t="shared" si="0"/>
        <v>40.628777777777778</v>
      </c>
    </row>
    <row r="79" spans="4:8">
      <c r="D79" s="955" t="s">
        <v>490</v>
      </c>
      <c r="E79" s="623">
        <v>0.23330000000000001</v>
      </c>
      <c r="F79" s="470">
        <v>47.141888888888893</v>
      </c>
      <c r="G79" s="470">
        <v>0</v>
      </c>
      <c r="H79" s="490">
        <f t="shared" si="0"/>
        <v>47.141888888888893</v>
      </c>
    </row>
    <row r="80" spans="4:8">
      <c r="D80" s="955" t="s">
        <v>289</v>
      </c>
      <c r="E80" s="1624" t="s">
        <v>89</v>
      </c>
      <c r="F80" s="470">
        <v>18.7</v>
      </c>
      <c r="G80" s="470">
        <v>13.1</v>
      </c>
      <c r="H80" s="490">
        <f t="shared" si="0"/>
        <v>31.799999999999997</v>
      </c>
    </row>
    <row r="81" spans="4:8">
      <c r="D81" s="955" t="s">
        <v>491</v>
      </c>
      <c r="E81" s="623">
        <v>0.23330000000000001</v>
      </c>
      <c r="F81" s="470">
        <v>17.855733333333333</v>
      </c>
      <c r="G81" s="470">
        <v>0</v>
      </c>
      <c r="H81" s="490">
        <f t="shared" si="0"/>
        <v>17.855733333333333</v>
      </c>
    </row>
    <row r="82" spans="4:8">
      <c r="D82" s="955" t="s">
        <v>102</v>
      </c>
      <c r="E82" s="623">
        <v>0.12</v>
      </c>
      <c r="F82" s="470">
        <v>3.2</v>
      </c>
      <c r="G82" s="470">
        <v>0.2</v>
      </c>
      <c r="H82" s="490">
        <f t="shared" si="0"/>
        <v>3.4000000000000004</v>
      </c>
    </row>
    <row r="83" spans="4:8">
      <c r="D83" s="955" t="s">
        <v>134</v>
      </c>
      <c r="E83" s="623">
        <v>0.05</v>
      </c>
      <c r="F83" s="470">
        <v>3.8950111111111108</v>
      </c>
      <c r="G83" s="470">
        <v>0</v>
      </c>
      <c r="H83" s="490">
        <f t="shared" si="0"/>
        <v>3.8950111111111108</v>
      </c>
    </row>
    <row r="84" spans="4:8">
      <c r="D84" s="955" t="s">
        <v>137</v>
      </c>
      <c r="E84" s="623">
        <v>0.09</v>
      </c>
      <c r="F84" s="470">
        <v>6.9186666666666667</v>
      </c>
      <c r="G84" s="470">
        <v>0</v>
      </c>
      <c r="H84" s="490">
        <f t="shared" si="0"/>
        <v>6.9186666666666667</v>
      </c>
    </row>
    <row r="85" spans="4:8">
      <c r="D85" s="955" t="s">
        <v>138</v>
      </c>
      <c r="E85" s="623">
        <v>0.45900000000000002</v>
      </c>
      <c r="F85" s="470">
        <v>22.856177777777781</v>
      </c>
      <c r="G85" s="470">
        <v>0</v>
      </c>
      <c r="H85" s="490">
        <f t="shared" si="0"/>
        <v>22.856177777777781</v>
      </c>
    </row>
    <row r="86" spans="4:8">
      <c r="D86" s="955" t="s">
        <v>139</v>
      </c>
      <c r="E86" s="623">
        <v>0.31850000000000001</v>
      </c>
      <c r="F86" s="470">
        <v>0</v>
      </c>
      <c r="G86" s="470">
        <v>47.569333333333333</v>
      </c>
      <c r="H86" s="490">
        <f t="shared" si="0"/>
        <v>47.569333333333333</v>
      </c>
    </row>
    <row r="87" spans="4:8">
      <c r="D87" s="955" t="s">
        <v>104</v>
      </c>
      <c r="E87" s="623">
        <v>0.25</v>
      </c>
      <c r="F87" s="470">
        <v>9.6</v>
      </c>
      <c r="G87" s="470">
        <v>0.2</v>
      </c>
      <c r="H87" s="490">
        <f t="shared" si="0"/>
        <v>9.7999999999999989</v>
      </c>
    </row>
    <row r="88" spans="4:8">
      <c r="D88" s="955" t="s">
        <v>106</v>
      </c>
      <c r="E88" s="623">
        <v>0.5</v>
      </c>
      <c r="F88" s="470">
        <v>6.3</v>
      </c>
      <c r="G88" s="470">
        <v>0</v>
      </c>
      <c r="H88" s="490">
        <f t="shared" si="0"/>
        <v>6.3</v>
      </c>
    </row>
    <row r="89" spans="4:8">
      <c r="D89" s="955" t="s">
        <v>284</v>
      </c>
      <c r="E89" s="623">
        <v>0.3</v>
      </c>
      <c r="F89" s="470">
        <v>9.6730111111111103</v>
      </c>
      <c r="G89" s="470">
        <v>0</v>
      </c>
      <c r="H89" s="490">
        <f t="shared" si="0"/>
        <v>9.6730111111111103</v>
      </c>
    </row>
    <row r="90" spans="4:8">
      <c r="D90" s="955" t="s">
        <v>492</v>
      </c>
      <c r="E90" s="623">
        <v>0.1333</v>
      </c>
      <c r="F90" s="470">
        <v>7.7773222222222218</v>
      </c>
      <c r="G90" s="470">
        <v>0</v>
      </c>
      <c r="H90" s="490">
        <f t="shared" si="0"/>
        <v>7.7773222222222218</v>
      </c>
    </row>
    <row r="91" spans="4:8">
      <c r="D91" s="955" t="s">
        <v>493</v>
      </c>
      <c r="E91" s="623">
        <v>0.1333</v>
      </c>
      <c r="F91" s="470">
        <v>6.9963333333333333</v>
      </c>
      <c r="G91" s="470">
        <v>0</v>
      </c>
      <c r="H91" s="490">
        <f t="shared" si="0"/>
        <v>6.9963333333333333</v>
      </c>
    </row>
    <row r="92" spans="4:8">
      <c r="D92" s="955" t="s">
        <v>494</v>
      </c>
      <c r="E92" s="623">
        <v>0.1333</v>
      </c>
      <c r="F92" s="470">
        <v>1.9084555555555556</v>
      </c>
      <c r="G92" s="470">
        <v>0</v>
      </c>
      <c r="H92" s="490">
        <f t="shared" si="0"/>
        <v>1.9084555555555556</v>
      </c>
    </row>
    <row r="93" spans="4:8">
      <c r="D93" s="955" t="s">
        <v>495</v>
      </c>
      <c r="E93" s="623">
        <v>0.1333</v>
      </c>
      <c r="F93" s="470">
        <v>7.0511222222222223</v>
      </c>
      <c r="G93" s="470">
        <v>0</v>
      </c>
      <c r="H93" s="490">
        <f t="shared" si="0"/>
        <v>7.0511222222222223</v>
      </c>
    </row>
    <row r="94" spans="4:8">
      <c r="D94" s="955" t="s">
        <v>496</v>
      </c>
      <c r="E94" s="623">
        <v>1</v>
      </c>
      <c r="F94" s="470">
        <v>7.3607111111111108</v>
      </c>
      <c r="G94" s="470">
        <v>0</v>
      </c>
      <c r="H94" s="490">
        <f t="shared" si="0"/>
        <v>7.3607111111111108</v>
      </c>
    </row>
    <row r="95" spans="4:8">
      <c r="D95" s="955" t="s">
        <v>156</v>
      </c>
      <c r="E95" s="1623" t="s">
        <v>89</v>
      </c>
      <c r="F95" s="470">
        <v>10.8</v>
      </c>
      <c r="G95" s="470">
        <v>106.4</v>
      </c>
      <c r="H95" s="490">
        <f t="shared" si="0"/>
        <v>117.2</v>
      </c>
    </row>
    <row r="96" spans="4:8">
      <c r="D96" s="955" t="s">
        <v>497</v>
      </c>
      <c r="E96" s="623">
        <v>0.1333</v>
      </c>
      <c r="F96" s="470">
        <v>1.3865666666666665</v>
      </c>
      <c r="G96" s="470">
        <v>0</v>
      </c>
      <c r="H96" s="490">
        <f t="shared" si="0"/>
        <v>1.3865666666666665</v>
      </c>
    </row>
    <row r="97" spans="4:8">
      <c r="D97" s="955" t="s">
        <v>498</v>
      </c>
      <c r="E97" s="623">
        <v>0.1333</v>
      </c>
      <c r="F97" s="470">
        <v>8.6849666666666678</v>
      </c>
      <c r="G97" s="470">
        <v>0</v>
      </c>
      <c r="H97" s="490">
        <f t="shared" si="0"/>
        <v>8.6849666666666678</v>
      </c>
    </row>
    <row r="98" spans="4:8">
      <c r="D98" s="955" t="s">
        <v>290</v>
      </c>
      <c r="E98" s="1623" t="s">
        <v>291</v>
      </c>
      <c r="F98" s="470">
        <v>0.6</v>
      </c>
      <c r="G98" s="470">
        <v>0</v>
      </c>
      <c r="H98" s="490">
        <f t="shared" si="0"/>
        <v>0.6</v>
      </c>
    </row>
    <row r="99" spans="4:8">
      <c r="D99" s="955" t="s">
        <v>499</v>
      </c>
      <c r="E99" s="623">
        <v>0.23330000000000001</v>
      </c>
      <c r="F99" s="470">
        <v>25.440222222222221</v>
      </c>
      <c r="G99" s="470">
        <v>0</v>
      </c>
      <c r="H99" s="490">
        <f t="shared" si="0"/>
        <v>25.440222222222221</v>
      </c>
    </row>
    <row r="100" spans="4:8">
      <c r="D100" s="955" t="s">
        <v>145</v>
      </c>
      <c r="E100" s="623">
        <v>0.6</v>
      </c>
      <c r="F100" s="470">
        <v>37.034122222222223</v>
      </c>
      <c r="G100" s="470">
        <v>0</v>
      </c>
      <c r="H100" s="490">
        <f t="shared" si="0"/>
        <v>37.034122222222223</v>
      </c>
    </row>
    <row r="101" spans="4:8">
      <c r="D101" s="955" t="s">
        <v>500</v>
      </c>
      <c r="E101" s="623">
        <v>9.6799999999999997E-2</v>
      </c>
      <c r="F101" s="470">
        <v>9.8895999999999997</v>
      </c>
      <c r="G101" s="470">
        <v>0</v>
      </c>
      <c r="H101" s="490">
        <f t="shared" si="0"/>
        <v>9.8895999999999997</v>
      </c>
    </row>
    <row r="102" spans="4:8">
      <c r="D102" s="955" t="s">
        <v>501</v>
      </c>
      <c r="E102" s="623">
        <v>0.1333</v>
      </c>
      <c r="F102" s="470">
        <v>21.714200000000002</v>
      </c>
      <c r="G102" s="470">
        <v>0</v>
      </c>
      <c r="H102" s="490">
        <f t="shared" si="0"/>
        <v>21.714200000000002</v>
      </c>
    </row>
    <row r="103" spans="4:8">
      <c r="D103" s="955" t="s">
        <v>502</v>
      </c>
      <c r="E103" s="623">
        <v>0.23330000000000001</v>
      </c>
      <c r="F103" s="470">
        <v>13.809177777777776</v>
      </c>
      <c r="G103" s="470">
        <v>0</v>
      </c>
      <c r="H103" s="490">
        <f t="shared" si="0"/>
        <v>13.809177777777776</v>
      </c>
    </row>
    <row r="104" spans="4:8">
      <c r="D104" s="955" t="s">
        <v>503</v>
      </c>
      <c r="E104" s="623">
        <v>0.1333</v>
      </c>
      <c r="F104" s="470">
        <v>5.2864111111111116</v>
      </c>
      <c r="G104" s="470">
        <v>0</v>
      </c>
      <c r="H104" s="490">
        <f t="shared" si="0"/>
        <v>5.2864111111111116</v>
      </c>
    </row>
    <row r="105" spans="4:8">
      <c r="D105" s="955" t="s">
        <v>504</v>
      </c>
      <c r="E105" s="623">
        <v>0.215</v>
      </c>
      <c r="F105" s="470">
        <v>16.100000000000001</v>
      </c>
      <c r="G105" s="470">
        <v>0.4</v>
      </c>
      <c r="H105" s="490">
        <f t="shared" si="0"/>
        <v>16.5</v>
      </c>
    </row>
    <row r="106" spans="4:8">
      <c r="D106" s="955" t="s">
        <v>121</v>
      </c>
      <c r="E106" s="623">
        <v>0.25</v>
      </c>
      <c r="F106" s="470">
        <v>23</v>
      </c>
      <c r="G106" s="470">
        <v>1.5</v>
      </c>
      <c r="H106" s="490">
        <f t="shared" si="0"/>
        <v>24.5</v>
      </c>
    </row>
    <row r="107" spans="4:8">
      <c r="D107" s="955" t="s">
        <v>269</v>
      </c>
      <c r="E107" s="623">
        <v>0.15</v>
      </c>
      <c r="F107" s="470">
        <v>5.869933333333333</v>
      </c>
      <c r="G107" s="470">
        <v>0</v>
      </c>
      <c r="H107" s="490">
        <f t="shared" si="0"/>
        <v>5.869933333333333</v>
      </c>
    </row>
    <row r="108" spans="4:8">
      <c r="D108" s="955" t="s">
        <v>266</v>
      </c>
      <c r="E108" s="1625">
        <v>0.36499999999999999</v>
      </c>
      <c r="F108" s="470">
        <v>0</v>
      </c>
      <c r="G108" s="470">
        <v>21.935266666666667</v>
      </c>
      <c r="H108" s="490">
        <f t="shared" si="0"/>
        <v>21.935266666666667</v>
      </c>
    </row>
    <row r="109" spans="4:8">
      <c r="D109" s="955" t="s">
        <v>142</v>
      </c>
      <c r="E109" s="1625">
        <v>0.1</v>
      </c>
      <c r="F109" s="470">
        <v>1.4985111111111111</v>
      </c>
      <c r="G109" s="470">
        <v>0</v>
      </c>
      <c r="H109" s="490">
        <f t="shared" si="0"/>
        <v>1.4985111111111111</v>
      </c>
    </row>
    <row r="110" spans="4:8">
      <c r="D110" s="1735" t="s">
        <v>505</v>
      </c>
      <c r="E110" s="2244"/>
      <c r="F110" s="2245">
        <f>SUM(F73:F109)</f>
        <v>556.1259</v>
      </c>
      <c r="G110" s="2245">
        <f>SUM(G73:G109)</f>
        <v>197.20460000000003</v>
      </c>
      <c r="H110" s="2246">
        <f t="shared" si="0"/>
        <v>753.33050000000003</v>
      </c>
    </row>
    <row r="111" spans="4:8">
      <c r="D111" s="316" t="s">
        <v>506</v>
      </c>
      <c r="E111" s="316"/>
      <c r="F111" s="316"/>
      <c r="G111" s="316"/>
      <c r="H111" s="316"/>
    </row>
    <row r="112" spans="4:8">
      <c r="D112" s="316" t="s">
        <v>507</v>
      </c>
    </row>
  </sheetData>
  <mergeCells count="2">
    <mergeCell ref="F1:H1"/>
    <mergeCell ref="D36:K36"/>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1:J113"/>
  <sheetViews>
    <sheetView topLeftCell="A34" workbookViewId="0">
      <selection activeCell="J105" sqref="J105"/>
    </sheetView>
  </sheetViews>
  <sheetFormatPr defaultRowHeight="12.75"/>
  <sheetData>
    <row r="1" spans="3:7" ht="15">
      <c r="C1" s="603" t="s">
        <v>446</v>
      </c>
      <c r="D1" s="603" t="s">
        <v>449</v>
      </c>
      <c r="E1" s="1983" t="s">
        <v>380</v>
      </c>
      <c r="F1" s="1984"/>
      <c r="G1" s="1984"/>
    </row>
    <row r="2" spans="3:7" ht="15">
      <c r="C2" s="603" t="s">
        <v>83</v>
      </c>
      <c r="D2" s="603"/>
      <c r="E2" s="604" t="s">
        <v>381</v>
      </c>
      <c r="F2" s="604" t="s">
        <v>11</v>
      </c>
      <c r="G2" s="604" t="s">
        <v>12</v>
      </c>
    </row>
    <row r="3" spans="3:7" ht="15">
      <c r="C3" s="605" t="s">
        <v>15</v>
      </c>
      <c r="D3" s="606">
        <v>0.85</v>
      </c>
      <c r="E3" s="607">
        <v>6.5837082201086954</v>
      </c>
      <c r="F3" s="608">
        <v>9.7959301195652166</v>
      </c>
      <c r="G3" s="607">
        <v>16.37963833967391</v>
      </c>
    </row>
    <row r="4" spans="3:7" ht="15">
      <c r="C4" s="609" t="s">
        <v>23</v>
      </c>
      <c r="D4" s="610" t="s">
        <v>217</v>
      </c>
      <c r="E4" s="607">
        <v>16.458595596976902</v>
      </c>
      <c r="F4" s="608">
        <v>6.5258450434782613</v>
      </c>
      <c r="G4" s="607">
        <v>22.984440640455162</v>
      </c>
    </row>
    <row r="5" spans="3:7" ht="15">
      <c r="C5" s="609" t="s">
        <v>218</v>
      </c>
      <c r="D5" s="606">
        <v>0.65129999999999999</v>
      </c>
      <c r="E5" s="607">
        <v>0.74887022930642833</v>
      </c>
      <c r="F5" s="608">
        <v>0.21404499999999999</v>
      </c>
      <c r="G5" s="607">
        <v>0.96291522930642826</v>
      </c>
    </row>
    <row r="6" spans="3:7" ht="15">
      <c r="C6" s="611" t="s">
        <v>29</v>
      </c>
      <c r="D6" s="612" t="s">
        <v>219</v>
      </c>
      <c r="E6" s="607">
        <v>42.757760869565217</v>
      </c>
      <c r="F6" s="608">
        <v>0</v>
      </c>
      <c r="G6" s="607">
        <v>42.757760869565217</v>
      </c>
    </row>
    <row r="7" spans="3:7" ht="15">
      <c r="C7" s="609" t="s">
        <v>31</v>
      </c>
      <c r="D7" s="610">
        <v>0.36</v>
      </c>
      <c r="E7" s="607">
        <v>26.182442934782607</v>
      </c>
      <c r="F7" s="608">
        <v>11.160500152173913</v>
      </c>
      <c r="G7" s="607">
        <v>37.342943086956524</v>
      </c>
    </row>
    <row r="8" spans="3:7" ht="15">
      <c r="C8" s="609" t="s">
        <v>33</v>
      </c>
      <c r="D8" s="610">
        <v>0.51</v>
      </c>
      <c r="E8" s="607">
        <v>47.411808423913044</v>
      </c>
      <c r="F8" s="608">
        <v>51.678749250000003</v>
      </c>
      <c r="G8" s="607">
        <v>99.090557673913054</v>
      </c>
    </row>
    <row r="9" spans="3:7" ht="15">
      <c r="C9" s="611" t="s">
        <v>37</v>
      </c>
      <c r="D9" s="612">
        <v>0.13039999999999999</v>
      </c>
      <c r="E9" s="607">
        <v>7.6989386367797854</v>
      </c>
      <c r="F9" s="608">
        <v>2.2128450434782607</v>
      </c>
      <c r="G9" s="607">
        <v>9.911783680258047</v>
      </c>
    </row>
    <row r="10" spans="3:7" ht="15">
      <c r="C10" s="609" t="s">
        <v>226</v>
      </c>
      <c r="D10" s="610" t="s">
        <v>221</v>
      </c>
      <c r="E10" s="607">
        <v>0.29421477740743912</v>
      </c>
      <c r="F10" s="608">
        <v>0.8226905000000001</v>
      </c>
      <c r="G10" s="607">
        <v>1.1169052774074393</v>
      </c>
    </row>
    <row r="11" spans="3:7" ht="15">
      <c r="C11" s="609" t="s">
        <v>467</v>
      </c>
      <c r="D11" s="606">
        <v>0.1988</v>
      </c>
      <c r="E11" s="607">
        <v>0</v>
      </c>
      <c r="F11" s="608">
        <v>0</v>
      </c>
      <c r="G11" s="607">
        <v>0</v>
      </c>
    </row>
    <row r="12" spans="3:7" ht="15">
      <c r="C12" s="609" t="s">
        <v>46</v>
      </c>
      <c r="D12" s="606">
        <v>0.55300000000000005</v>
      </c>
      <c r="E12" s="607">
        <v>10.339414741847827</v>
      </c>
      <c r="F12" s="608">
        <v>9.2611054999999993</v>
      </c>
      <c r="G12" s="607">
        <v>19.600520241847825</v>
      </c>
    </row>
    <row r="13" spans="3:7" ht="15">
      <c r="C13" s="609" t="s">
        <v>47</v>
      </c>
      <c r="D13" s="610">
        <v>0.39550000000000002</v>
      </c>
      <c r="E13" s="607">
        <v>14.142266219429347</v>
      </c>
      <c r="F13" s="608">
        <v>51.735798739130438</v>
      </c>
      <c r="G13" s="607">
        <v>65.87806495855979</v>
      </c>
    </row>
    <row r="14" spans="3:7" ht="15">
      <c r="C14" s="609" t="s">
        <v>49</v>
      </c>
      <c r="D14" s="606">
        <v>0.43969999999999998</v>
      </c>
      <c r="E14" s="607">
        <v>8.5375251358695667</v>
      </c>
      <c r="F14" s="608">
        <v>12.357091489130436</v>
      </c>
      <c r="G14" s="607">
        <v>20.894616625000005</v>
      </c>
    </row>
    <row r="15" spans="3:7" ht="15">
      <c r="C15" s="609" t="s">
        <v>50</v>
      </c>
      <c r="D15" s="606">
        <v>0.64</v>
      </c>
      <c r="E15" s="607">
        <v>8.2019655655570656</v>
      </c>
      <c r="F15" s="608">
        <v>3.3688118804347829</v>
      </c>
      <c r="G15" s="607">
        <v>11.570777445991848</v>
      </c>
    </row>
    <row r="16" spans="3:7" ht="15">
      <c r="C16" s="609" t="s">
        <v>51</v>
      </c>
      <c r="D16" s="606">
        <v>0.2</v>
      </c>
      <c r="E16" s="607">
        <v>8.6956525869343583E-8</v>
      </c>
      <c r="F16" s="608">
        <v>0</v>
      </c>
      <c r="G16" s="607">
        <v>8.6956525869343583E-8</v>
      </c>
    </row>
    <row r="17" spans="3:7" ht="15">
      <c r="C17" s="609" t="s">
        <v>52</v>
      </c>
      <c r="D17" s="610" t="s">
        <v>227</v>
      </c>
      <c r="E17" s="607">
        <v>15.076335279381793</v>
      </c>
      <c r="F17" s="608">
        <v>1.0417270978260869</v>
      </c>
      <c r="G17" s="607">
        <v>16.118062377207881</v>
      </c>
    </row>
    <row r="18" spans="3:7" ht="15">
      <c r="C18" s="609" t="s">
        <v>39</v>
      </c>
      <c r="D18" s="610">
        <v>0.35</v>
      </c>
      <c r="E18" s="607">
        <v>0</v>
      </c>
      <c r="F18" s="608">
        <v>0</v>
      </c>
      <c r="G18" s="607">
        <v>0</v>
      </c>
    </row>
    <row r="19" spans="3:7" ht="15">
      <c r="C19" s="609" t="s">
        <v>53</v>
      </c>
      <c r="D19" s="612" t="s">
        <v>228</v>
      </c>
      <c r="E19" s="607">
        <v>65.717862643283354</v>
      </c>
      <c r="F19" s="608">
        <v>13.773854500000001</v>
      </c>
      <c r="G19" s="607">
        <v>79.491717143283353</v>
      </c>
    </row>
    <row r="20" spans="3:7" ht="15">
      <c r="C20" s="609" t="s">
        <v>231</v>
      </c>
      <c r="D20" s="610" t="s">
        <v>229</v>
      </c>
      <c r="E20" s="607">
        <v>14.572594928243886</v>
      </c>
      <c r="F20" s="608">
        <v>48.103210097826086</v>
      </c>
      <c r="G20" s="607">
        <v>62.675805026069973</v>
      </c>
    </row>
    <row r="21" spans="3:7" ht="15">
      <c r="C21" s="609" t="s">
        <v>57</v>
      </c>
      <c r="D21" s="610" t="s">
        <v>230</v>
      </c>
      <c r="E21" s="607">
        <v>30.429271739130435</v>
      </c>
      <c r="F21" s="608">
        <v>0</v>
      </c>
      <c r="G21" s="607">
        <v>30.429271739130435</v>
      </c>
    </row>
    <row r="22" spans="3:7" ht="15">
      <c r="C22" s="609" t="s">
        <v>58</v>
      </c>
      <c r="D22" s="610">
        <v>0.3679</v>
      </c>
      <c r="E22" s="607">
        <v>10.164557574728262</v>
      </c>
      <c r="F22" s="608">
        <v>37.098326086956519</v>
      </c>
      <c r="G22" s="607">
        <v>47.262883661684782</v>
      </c>
    </row>
    <row r="23" spans="3:7" ht="15">
      <c r="C23" s="609" t="s">
        <v>59</v>
      </c>
      <c r="D23" s="610" t="s">
        <v>232</v>
      </c>
      <c r="E23" s="607">
        <v>28.639807043987769</v>
      </c>
      <c r="F23" s="608">
        <v>18.582365891304349</v>
      </c>
      <c r="G23" s="607">
        <v>47.222172935292122</v>
      </c>
    </row>
    <row r="24" spans="3:7" ht="15">
      <c r="C24" s="609" t="s">
        <v>64</v>
      </c>
      <c r="D24" s="606">
        <v>0.41499999999999998</v>
      </c>
      <c r="E24" s="607">
        <v>11.277760869565219</v>
      </c>
      <c r="F24" s="608">
        <v>0</v>
      </c>
      <c r="G24" s="607">
        <v>11.277760869565219</v>
      </c>
    </row>
    <row r="25" spans="3:7" ht="15">
      <c r="C25" s="609" t="s">
        <v>66</v>
      </c>
      <c r="D25" s="606">
        <v>0.30580000000000002</v>
      </c>
      <c r="E25" s="607">
        <v>10.709009850543479</v>
      </c>
      <c r="F25" s="608">
        <v>196.94293438043476</v>
      </c>
      <c r="G25" s="607">
        <v>207.65194423097824</v>
      </c>
    </row>
    <row r="26" spans="3:7" ht="15">
      <c r="C26" s="609" t="s">
        <v>67</v>
      </c>
      <c r="D26" s="606">
        <v>0.30580000000000002</v>
      </c>
      <c r="E26" s="607">
        <v>43.615000000000002</v>
      </c>
      <c r="F26" s="608">
        <v>0</v>
      </c>
      <c r="G26" s="607">
        <v>43.615000000000002</v>
      </c>
    </row>
    <row r="27" spans="3:7" ht="15">
      <c r="C27" s="609" t="s">
        <v>69</v>
      </c>
      <c r="D27" s="606">
        <v>0.58840000000000003</v>
      </c>
      <c r="E27" s="607">
        <v>25.247177309782611</v>
      </c>
      <c r="F27" s="608">
        <v>25.167760152173916</v>
      </c>
      <c r="G27" s="607">
        <v>50.414937461956526</v>
      </c>
    </row>
    <row r="28" spans="3:7" ht="15">
      <c r="C28" s="609" t="s">
        <v>73</v>
      </c>
      <c r="D28" s="606">
        <v>0.53774999999999995</v>
      </c>
      <c r="E28" s="607">
        <v>3.7834991310783059</v>
      </c>
      <c r="F28" s="608">
        <v>26.917241739130432</v>
      </c>
      <c r="G28" s="607">
        <v>30.700740870208737</v>
      </c>
    </row>
    <row r="29" spans="3:7" ht="15">
      <c r="C29" s="609" t="s">
        <v>274</v>
      </c>
      <c r="D29" s="606">
        <v>0.18</v>
      </c>
      <c r="E29" s="607">
        <v>1.8725571395210598</v>
      </c>
      <c r="F29" s="608">
        <v>1.0557254891304348</v>
      </c>
      <c r="G29" s="607">
        <v>2.9282826286514947</v>
      </c>
    </row>
    <row r="30" spans="3:7" ht="15">
      <c r="C30" s="609" t="s">
        <v>74</v>
      </c>
      <c r="D30" s="610">
        <v>0.41499999999999998</v>
      </c>
      <c r="E30" s="607">
        <v>12.100364087975542</v>
      </c>
      <c r="F30" s="608">
        <v>0.19791423913043479</v>
      </c>
      <c r="G30" s="607">
        <v>12.298278327105978</v>
      </c>
    </row>
    <row r="31" spans="3:7" ht="15">
      <c r="C31" s="609" t="s">
        <v>75</v>
      </c>
      <c r="D31" s="610">
        <v>0.53200000000000003</v>
      </c>
      <c r="E31" s="607">
        <v>33.258779211956522</v>
      </c>
      <c r="F31" s="608">
        <v>37.539978336956523</v>
      </c>
      <c r="G31" s="607">
        <v>70.798757548913045</v>
      </c>
    </row>
    <row r="32" spans="3:7" ht="15">
      <c r="C32" s="609" t="s">
        <v>508</v>
      </c>
      <c r="D32" s="610">
        <v>0.59599999999999997</v>
      </c>
      <c r="E32" s="607">
        <v>0</v>
      </c>
      <c r="F32" s="608">
        <v>6.5217391304347828E-8</v>
      </c>
      <c r="G32" s="607">
        <v>6.5217391304347828E-8</v>
      </c>
    </row>
    <row r="33" spans="3:10" ht="15">
      <c r="C33" s="609" t="s">
        <v>76</v>
      </c>
      <c r="D33" s="610">
        <v>0.34570000000000001</v>
      </c>
      <c r="E33" s="607">
        <v>35.473718749999996</v>
      </c>
      <c r="F33" s="608">
        <v>62.830078239130437</v>
      </c>
      <c r="G33" s="607">
        <v>98.303796989130433</v>
      </c>
      <c r="H33" s="1929"/>
      <c r="I33" s="1929"/>
      <c r="J33" s="1929"/>
    </row>
    <row r="34" spans="3:10" ht="15">
      <c r="C34" s="2247" t="s">
        <v>430</v>
      </c>
      <c r="D34" s="2248"/>
      <c r="E34" s="2249">
        <v>531.29580699767871</v>
      </c>
      <c r="F34" s="2249">
        <v>628.38452903260861</v>
      </c>
      <c r="G34" s="2249">
        <v>1159.6803360302874</v>
      </c>
      <c r="H34" s="1929"/>
      <c r="I34" s="1929"/>
      <c r="J34" s="1930"/>
    </row>
    <row r="35" spans="3:10" ht="15">
      <c r="C35" s="1929"/>
      <c r="D35" s="1929"/>
      <c r="E35" s="1929"/>
      <c r="F35" s="1929"/>
      <c r="G35" s="1929"/>
      <c r="H35" s="1929"/>
      <c r="I35" s="1929"/>
      <c r="J35" s="1931"/>
    </row>
    <row r="36" spans="3:10" ht="15">
      <c r="C36" s="1932" t="s">
        <v>468</v>
      </c>
      <c r="D36" s="613"/>
      <c r="E36" s="614"/>
      <c r="F36" s="614"/>
      <c r="G36" s="614"/>
      <c r="H36" s="614"/>
      <c r="I36" s="615"/>
      <c r="J36" s="615"/>
    </row>
    <row r="37" spans="3:10" ht="15">
      <c r="C37" s="1985" t="s">
        <v>479</v>
      </c>
      <c r="D37" s="2250"/>
      <c r="E37" s="2250"/>
      <c r="F37" s="2250"/>
      <c r="G37" s="2250"/>
      <c r="H37" s="2250"/>
      <c r="I37" s="2250"/>
      <c r="J37" s="2250"/>
    </row>
    <row r="38" spans="3:10" ht="15">
      <c r="C38" s="1932" t="s">
        <v>443</v>
      </c>
      <c r="D38" s="1932"/>
      <c r="E38" s="1932"/>
      <c r="F38" s="1933"/>
      <c r="G38" s="616"/>
      <c r="H38" s="616"/>
      <c r="I38" s="617"/>
      <c r="J38" s="617"/>
    </row>
    <row r="39" spans="3:10" ht="15">
      <c r="C39" s="1934" t="s">
        <v>433</v>
      </c>
      <c r="D39" s="1934"/>
      <c r="E39" s="1934"/>
      <c r="F39" s="1935"/>
      <c r="G39" s="614"/>
      <c r="H39" s="614"/>
      <c r="I39" s="615"/>
      <c r="J39" s="615"/>
    </row>
    <row r="40" spans="3:10" ht="15">
      <c r="C40" s="1934" t="s">
        <v>434</v>
      </c>
      <c r="D40" s="1934"/>
      <c r="E40" s="1934"/>
      <c r="F40" s="1935"/>
      <c r="G40" s="614"/>
      <c r="H40" s="614"/>
      <c r="I40" s="615"/>
      <c r="J40" s="615"/>
    </row>
    <row r="41" spans="3:10" ht="15">
      <c r="C41" s="1934" t="s">
        <v>480</v>
      </c>
      <c r="D41" s="613"/>
      <c r="E41" s="614"/>
      <c r="F41" s="614"/>
      <c r="G41" s="614"/>
      <c r="H41" s="614"/>
      <c r="I41" s="615"/>
      <c r="J41" s="615"/>
    </row>
    <row r="42" spans="3:10" ht="15">
      <c r="C42" s="1934" t="s">
        <v>481</v>
      </c>
      <c r="D42" s="613"/>
      <c r="E42" s="614"/>
      <c r="F42" s="614"/>
      <c r="G42" s="614"/>
      <c r="H42" s="614"/>
      <c r="I42" s="1934"/>
      <c r="J42" s="615"/>
    </row>
    <row r="43" spans="3:10" ht="15">
      <c r="C43" s="1934" t="s">
        <v>482</v>
      </c>
      <c r="D43" s="613"/>
      <c r="E43" s="614"/>
      <c r="F43" s="614"/>
      <c r="G43" s="615"/>
      <c r="H43" s="614"/>
      <c r="I43" s="615"/>
      <c r="J43" s="615"/>
    </row>
    <row r="44" spans="3:10" ht="15">
      <c r="C44" s="1934" t="s">
        <v>421</v>
      </c>
      <c r="D44" s="613"/>
      <c r="E44" s="614"/>
      <c r="F44" s="614"/>
      <c r="G44" s="614"/>
      <c r="H44" s="614"/>
      <c r="I44" s="615"/>
      <c r="J44" s="615"/>
    </row>
    <row r="45" spans="3:10" ht="15">
      <c r="C45" s="1934" t="s">
        <v>483</v>
      </c>
      <c r="D45" s="613"/>
      <c r="E45" s="614"/>
      <c r="F45" s="614"/>
      <c r="G45" s="614"/>
      <c r="H45" s="614"/>
      <c r="I45" s="618"/>
      <c r="J45" s="618"/>
    </row>
    <row r="46" spans="3:10" ht="15">
      <c r="C46" s="1934" t="s">
        <v>484</v>
      </c>
      <c r="D46" s="613"/>
      <c r="E46" s="614"/>
      <c r="F46" s="614"/>
      <c r="G46" s="614"/>
      <c r="H46" s="614"/>
      <c r="I46" s="618"/>
      <c r="J46" s="618"/>
    </row>
    <row r="47" spans="3:10" ht="15">
      <c r="C47" s="1936" t="s">
        <v>485</v>
      </c>
      <c r="D47" s="1929"/>
      <c r="E47" s="1929"/>
      <c r="F47" s="1929"/>
      <c r="G47" s="1929"/>
      <c r="H47" s="1929"/>
      <c r="I47" s="618"/>
      <c r="J47" s="618"/>
    </row>
    <row r="48" spans="3:10" ht="15">
      <c r="C48" s="619" t="s">
        <v>486</v>
      </c>
      <c r="D48" s="1929"/>
      <c r="E48" s="1929"/>
      <c r="F48" s="1929"/>
      <c r="G48" s="1929"/>
      <c r="H48" s="1929"/>
      <c r="I48" s="1929"/>
      <c r="J48" s="1929"/>
    </row>
    <row r="49" spans="3:10" ht="15">
      <c r="C49" s="619" t="s">
        <v>487</v>
      </c>
      <c r="D49" s="1929"/>
      <c r="E49" s="1929"/>
      <c r="F49" s="1929"/>
      <c r="G49" s="1929"/>
      <c r="H49" s="1929"/>
      <c r="I49" s="1929"/>
      <c r="J49" s="1929"/>
    </row>
    <row r="50" spans="3:10" ht="15">
      <c r="C50" s="619"/>
      <c r="D50" s="1929"/>
      <c r="E50" s="1929"/>
      <c r="F50" s="1929"/>
      <c r="G50" s="1929"/>
      <c r="H50" s="1929"/>
      <c r="I50" s="1929"/>
      <c r="J50" s="1929"/>
    </row>
    <row r="51" spans="3:10" ht="15">
      <c r="C51" s="603" t="s">
        <v>383</v>
      </c>
      <c r="D51" s="604" t="s">
        <v>449</v>
      </c>
      <c r="E51" s="620" t="s">
        <v>380</v>
      </c>
      <c r="F51" s="621"/>
      <c r="G51" s="603"/>
      <c r="H51" s="1929"/>
      <c r="I51" s="1929"/>
      <c r="J51" s="1929"/>
    </row>
    <row r="52" spans="3:10" ht="15">
      <c r="C52" s="603" t="s">
        <v>83</v>
      </c>
      <c r="D52" s="603"/>
      <c r="E52" s="604" t="s">
        <v>381</v>
      </c>
      <c r="F52" s="622" t="s">
        <v>11</v>
      </c>
      <c r="G52" s="604" t="s">
        <v>12</v>
      </c>
      <c r="H52" s="1929"/>
      <c r="I52" s="1929"/>
      <c r="J52" s="1929"/>
    </row>
    <row r="53" spans="3:10" ht="15">
      <c r="C53" s="609" t="s">
        <v>333</v>
      </c>
      <c r="D53" s="610">
        <v>0.15</v>
      </c>
      <c r="E53" s="607">
        <v>0</v>
      </c>
      <c r="F53" s="608">
        <v>0</v>
      </c>
      <c r="G53" s="607">
        <v>0</v>
      </c>
      <c r="H53" s="1929"/>
      <c r="I53" s="1929"/>
      <c r="J53" s="1929"/>
    </row>
    <row r="54" spans="3:10" ht="15">
      <c r="C54" s="609" t="s">
        <v>334</v>
      </c>
      <c r="D54" s="610">
        <v>0.28849999999999998</v>
      </c>
      <c r="E54" s="607">
        <v>3.8032543308423912</v>
      </c>
      <c r="F54" s="608">
        <v>0</v>
      </c>
      <c r="G54" s="607">
        <v>3.8032543308423912</v>
      </c>
      <c r="H54" s="1929"/>
      <c r="I54" s="1929"/>
      <c r="J54" s="1929"/>
    </row>
    <row r="55" spans="3:10" ht="15">
      <c r="C55" s="609" t="s">
        <v>272</v>
      </c>
      <c r="D55" s="606">
        <v>7.5999999999999998E-2</v>
      </c>
      <c r="E55" s="607">
        <v>12.667989130434782</v>
      </c>
      <c r="F55" s="608">
        <v>1.9048646195652175</v>
      </c>
      <c r="G55" s="607">
        <v>14.572853749999998</v>
      </c>
      <c r="H55" s="1929"/>
      <c r="I55" s="1929"/>
      <c r="J55" s="1929"/>
    </row>
    <row r="56" spans="3:10" ht="15">
      <c r="C56" s="609" t="s">
        <v>14</v>
      </c>
      <c r="D56" s="606">
        <v>0.1178</v>
      </c>
      <c r="E56" s="607">
        <v>0.11007500159222175</v>
      </c>
      <c r="F56" s="608">
        <v>0</v>
      </c>
      <c r="G56" s="607">
        <v>0.11007500159222175</v>
      </c>
      <c r="H56" s="1929"/>
      <c r="I56" s="1929"/>
      <c r="J56" s="1929"/>
    </row>
    <row r="57" spans="3:10" ht="15">
      <c r="C57" s="609" t="s">
        <v>24</v>
      </c>
      <c r="D57" s="610" t="s">
        <v>233</v>
      </c>
      <c r="E57" s="607">
        <v>4.4514782608695649</v>
      </c>
      <c r="F57" s="608">
        <v>74.344218260869567</v>
      </c>
      <c r="G57" s="607">
        <v>78.795696521739131</v>
      </c>
      <c r="H57" s="1929"/>
      <c r="I57" s="1929"/>
      <c r="J57" s="1929"/>
    </row>
    <row r="58" spans="3:10" ht="15">
      <c r="C58" s="609" t="s">
        <v>337</v>
      </c>
      <c r="D58" s="606">
        <v>0.1482</v>
      </c>
      <c r="E58" s="607">
        <v>1.2640163043478261</v>
      </c>
      <c r="F58" s="608">
        <v>4.548025E-2</v>
      </c>
      <c r="G58" s="607">
        <v>1.3094965543478261</v>
      </c>
      <c r="H58" s="1929"/>
      <c r="I58" s="1929"/>
      <c r="J58" s="1929"/>
    </row>
    <row r="59" spans="3:10" ht="15">
      <c r="C59" s="609" t="s">
        <v>54</v>
      </c>
      <c r="D59" s="606">
        <v>0.6</v>
      </c>
      <c r="E59" s="607">
        <v>7.5360320991847827</v>
      </c>
      <c r="F59" s="608">
        <v>3.0145553152173914</v>
      </c>
      <c r="G59" s="607">
        <v>10.550587414402173</v>
      </c>
      <c r="H59" s="1929"/>
      <c r="I59" s="1929"/>
      <c r="J59" s="1929"/>
    </row>
    <row r="60" spans="3:10" ht="15">
      <c r="C60" s="609" t="s">
        <v>26</v>
      </c>
      <c r="D60" s="606">
        <v>0.36165000000000003</v>
      </c>
      <c r="E60" s="607">
        <v>18.456330332880437</v>
      </c>
      <c r="F60" s="608">
        <v>24.620561456521738</v>
      </c>
      <c r="G60" s="607">
        <v>43.076891789402175</v>
      </c>
      <c r="H60" s="1929"/>
      <c r="I60" s="1929"/>
      <c r="J60" s="1929"/>
    </row>
    <row r="61" spans="3:10" ht="15">
      <c r="C61" s="609" t="s">
        <v>22</v>
      </c>
      <c r="D61" s="606">
        <v>0.5</v>
      </c>
      <c r="E61" s="607">
        <v>2.4039960512907608</v>
      </c>
      <c r="F61" s="608">
        <v>10.052238315217391</v>
      </c>
      <c r="G61" s="607">
        <v>12.456234366508152</v>
      </c>
      <c r="H61" s="1929"/>
      <c r="I61" s="1929"/>
      <c r="J61" s="1929"/>
    </row>
    <row r="62" spans="3:10" ht="15">
      <c r="C62" s="609" t="s">
        <v>16</v>
      </c>
      <c r="D62" s="606">
        <v>0.35</v>
      </c>
      <c r="E62" s="607">
        <v>31.911347826086956</v>
      </c>
      <c r="F62" s="608">
        <v>0</v>
      </c>
      <c r="G62" s="607">
        <v>31.911347826086956</v>
      </c>
      <c r="H62" s="1929"/>
      <c r="I62" s="1929"/>
      <c r="J62" s="1929"/>
    </row>
    <row r="63" spans="3:10" ht="15">
      <c r="C63" s="609" t="s">
        <v>20</v>
      </c>
      <c r="D63" s="606">
        <v>0.41472999999999999</v>
      </c>
      <c r="E63" s="607">
        <v>0.82590438179347825</v>
      </c>
      <c r="F63" s="608">
        <v>0.12771434782608695</v>
      </c>
      <c r="G63" s="607">
        <v>0.95361872961956518</v>
      </c>
      <c r="H63" s="1929"/>
      <c r="I63" s="1929"/>
      <c r="J63" s="1929"/>
    </row>
    <row r="64" spans="3:10" ht="15">
      <c r="C64" s="2247" t="s">
        <v>387</v>
      </c>
      <c r="D64" s="2248"/>
      <c r="E64" s="2249">
        <v>83.430423719323201</v>
      </c>
      <c r="F64" s="2249">
        <v>114.1096325652174</v>
      </c>
      <c r="G64" s="2249">
        <v>197.54005628454058</v>
      </c>
      <c r="H64" s="1929"/>
      <c r="I64" s="1929"/>
      <c r="J64" s="1930"/>
    </row>
    <row r="65" spans="3:7" ht="15">
      <c r="C65" s="2247" t="s">
        <v>509</v>
      </c>
      <c r="D65" s="2248"/>
      <c r="E65" s="2249">
        <v>17.2</v>
      </c>
      <c r="F65" s="2249"/>
      <c r="G65" s="2249">
        <v>17.2</v>
      </c>
    </row>
    <row r="66" spans="3:7" ht="15">
      <c r="C66" s="2251" t="s">
        <v>32</v>
      </c>
      <c r="D66" s="2252"/>
      <c r="E66" s="2253">
        <v>632</v>
      </c>
      <c r="F66" s="2253">
        <v>742.49416159782595</v>
      </c>
      <c r="G66" s="2253">
        <v>1374</v>
      </c>
    </row>
    <row r="67" spans="3:7">
      <c r="C67" s="576" t="s">
        <v>510</v>
      </c>
    </row>
    <row r="72" spans="3:7">
      <c r="C72" s="2241" t="s">
        <v>388</v>
      </c>
      <c r="D72" s="2242"/>
      <c r="E72" s="2242" t="s">
        <v>462</v>
      </c>
      <c r="F72" s="2242"/>
      <c r="G72" s="2243"/>
    </row>
    <row r="73" spans="3:7">
      <c r="C73" s="586" t="s">
        <v>83</v>
      </c>
      <c r="D73" s="344" t="s">
        <v>449</v>
      </c>
      <c r="E73" s="344" t="s">
        <v>86</v>
      </c>
      <c r="F73" s="344" t="s">
        <v>11</v>
      </c>
      <c r="G73" s="585" t="s">
        <v>12</v>
      </c>
    </row>
    <row r="74" spans="3:7">
      <c r="C74" s="955" t="s">
        <v>166</v>
      </c>
      <c r="D74" s="623">
        <v>8.5599999999999996E-2</v>
      </c>
      <c r="E74" s="470">
        <v>48.918913043478263</v>
      </c>
      <c r="F74" s="470">
        <v>0</v>
      </c>
      <c r="G74" s="490">
        <f>E74+F74</f>
        <v>48.918913043478263</v>
      </c>
    </row>
    <row r="75" spans="3:7">
      <c r="C75" s="955" t="s">
        <v>167</v>
      </c>
      <c r="D75" s="623">
        <v>0.2021</v>
      </c>
      <c r="E75" s="470">
        <v>38.891978260869571</v>
      </c>
      <c r="F75" s="470">
        <v>0</v>
      </c>
      <c r="G75" s="490">
        <f t="shared" ref="G75:G111" si="0">E75+F75</f>
        <v>38.891978260869571</v>
      </c>
    </row>
    <row r="76" spans="3:7">
      <c r="C76" s="955" t="s">
        <v>400</v>
      </c>
      <c r="D76" s="623">
        <v>0.17</v>
      </c>
      <c r="E76" s="470">
        <v>2.5109347826086954</v>
      </c>
      <c r="F76" s="470">
        <v>0</v>
      </c>
      <c r="G76" s="490">
        <f t="shared" si="0"/>
        <v>2.5109347826086954</v>
      </c>
    </row>
    <row r="77" spans="3:7">
      <c r="C77" s="955" t="s">
        <v>391</v>
      </c>
      <c r="D77" s="624" t="s">
        <v>511</v>
      </c>
      <c r="E77" s="470">
        <v>40.9</v>
      </c>
      <c r="F77" s="470">
        <v>6.1</v>
      </c>
      <c r="G77" s="490">
        <f t="shared" si="0"/>
        <v>47</v>
      </c>
    </row>
    <row r="78" spans="3:7">
      <c r="C78" s="955" t="s">
        <v>100</v>
      </c>
      <c r="D78" s="623">
        <v>0.23549999999999999</v>
      </c>
      <c r="E78" s="470">
        <v>13</v>
      </c>
      <c r="F78" s="470">
        <v>1.6</v>
      </c>
      <c r="G78" s="490">
        <f t="shared" si="0"/>
        <v>14.6</v>
      </c>
    </row>
    <row r="79" spans="3:7">
      <c r="C79" s="955" t="s">
        <v>489</v>
      </c>
      <c r="D79" s="623">
        <v>0.23330000000000001</v>
      </c>
      <c r="E79" s="470">
        <v>40.013804347826088</v>
      </c>
      <c r="F79" s="470">
        <v>0</v>
      </c>
      <c r="G79" s="490">
        <f t="shared" si="0"/>
        <v>40.013804347826088</v>
      </c>
    </row>
    <row r="80" spans="3:7">
      <c r="C80" s="955" t="s">
        <v>266</v>
      </c>
      <c r="D80" s="1625">
        <v>0.36499999999999999</v>
      </c>
      <c r="E80" s="470">
        <v>0</v>
      </c>
      <c r="F80" s="470">
        <v>21.239695652173911</v>
      </c>
      <c r="G80" s="490">
        <f>E80+F80</f>
        <v>21.239695652173911</v>
      </c>
    </row>
    <row r="81" spans="3:7">
      <c r="C81" s="955" t="s">
        <v>490</v>
      </c>
      <c r="D81" s="623">
        <v>0.23330000000000001</v>
      </c>
      <c r="E81" s="470">
        <v>29.690749989385196</v>
      </c>
      <c r="F81" s="470">
        <v>0</v>
      </c>
      <c r="G81" s="490">
        <f t="shared" si="0"/>
        <v>29.690749989385196</v>
      </c>
    </row>
    <row r="82" spans="3:7">
      <c r="C82" s="955" t="s">
        <v>392</v>
      </c>
      <c r="D82" s="624" t="s">
        <v>511</v>
      </c>
      <c r="E82" s="470">
        <v>21.7</v>
      </c>
      <c r="F82" s="470">
        <v>14.7</v>
      </c>
      <c r="G82" s="490">
        <f t="shared" si="0"/>
        <v>36.4</v>
      </c>
    </row>
    <row r="83" spans="3:7">
      <c r="C83" s="955" t="s">
        <v>491</v>
      </c>
      <c r="D83" s="623">
        <v>0.23330000000000001</v>
      </c>
      <c r="E83" s="470">
        <v>18.190978260869564</v>
      </c>
      <c r="F83" s="470">
        <v>0</v>
      </c>
      <c r="G83" s="490">
        <f t="shared" si="0"/>
        <v>18.190978260869564</v>
      </c>
    </row>
    <row r="84" spans="3:7">
      <c r="C84" s="955" t="s">
        <v>102</v>
      </c>
      <c r="D84" s="623">
        <v>0.12</v>
      </c>
      <c r="E84" s="470">
        <v>2.6</v>
      </c>
      <c r="F84" s="470">
        <v>0.1</v>
      </c>
      <c r="G84" s="490">
        <f t="shared" si="0"/>
        <v>2.7</v>
      </c>
    </row>
    <row r="85" spans="3:7">
      <c r="C85" s="955" t="s">
        <v>134</v>
      </c>
      <c r="D85" s="623">
        <v>0.05</v>
      </c>
      <c r="E85" s="470">
        <v>4.2036413043478262</v>
      </c>
      <c r="F85" s="470">
        <v>0</v>
      </c>
      <c r="G85" s="490">
        <f t="shared" si="0"/>
        <v>4.2036413043478262</v>
      </c>
    </row>
    <row r="86" spans="3:7">
      <c r="C86" s="955" t="s">
        <v>137</v>
      </c>
      <c r="D86" s="623">
        <v>0.09</v>
      </c>
      <c r="E86" s="470">
        <v>6.2647065217391305</v>
      </c>
      <c r="F86" s="470">
        <v>0</v>
      </c>
      <c r="G86" s="490">
        <f t="shared" si="0"/>
        <v>6.2647065217391305</v>
      </c>
    </row>
    <row r="87" spans="3:7">
      <c r="C87" s="955" t="s">
        <v>138</v>
      </c>
      <c r="D87" s="623">
        <v>0.45900000000000002</v>
      </c>
      <c r="E87" s="470">
        <v>12.375793478260871</v>
      </c>
      <c r="F87" s="470">
        <v>0</v>
      </c>
      <c r="G87" s="490">
        <f t="shared" si="0"/>
        <v>12.375793478260871</v>
      </c>
    </row>
    <row r="88" spans="3:7">
      <c r="C88" s="955" t="s">
        <v>139</v>
      </c>
      <c r="D88" s="623">
        <v>0.31850000000000001</v>
      </c>
      <c r="E88" s="470">
        <v>0</v>
      </c>
      <c r="F88" s="470">
        <v>43.090869565217389</v>
      </c>
      <c r="G88" s="490">
        <f t="shared" si="0"/>
        <v>43.090869565217389</v>
      </c>
    </row>
    <row r="89" spans="3:7">
      <c r="C89" s="955" t="s">
        <v>104</v>
      </c>
      <c r="D89" s="623">
        <v>0.25</v>
      </c>
      <c r="E89" s="470">
        <v>9</v>
      </c>
      <c r="F89" s="470">
        <v>0.2</v>
      </c>
      <c r="G89" s="490">
        <f t="shared" si="0"/>
        <v>9.1999999999999993</v>
      </c>
    </row>
    <row r="90" spans="3:7">
      <c r="C90" s="955" t="s">
        <v>106</v>
      </c>
      <c r="D90" s="623">
        <v>0.5</v>
      </c>
      <c r="E90" s="470">
        <v>7.7</v>
      </c>
      <c r="F90" s="470">
        <v>0.1</v>
      </c>
      <c r="G90" s="490">
        <f t="shared" si="0"/>
        <v>7.8</v>
      </c>
    </row>
    <row r="91" spans="3:7">
      <c r="C91" s="955" t="s">
        <v>512</v>
      </c>
      <c r="D91" s="623">
        <v>0.3</v>
      </c>
      <c r="E91" s="470">
        <v>0</v>
      </c>
      <c r="F91" s="470">
        <v>0.14260869565217391</v>
      </c>
      <c r="G91" s="490">
        <f t="shared" si="0"/>
        <v>0.14260869565217391</v>
      </c>
    </row>
    <row r="92" spans="3:7">
      <c r="C92" s="955" t="s">
        <v>284</v>
      </c>
      <c r="D92" s="623">
        <v>0.3</v>
      </c>
      <c r="E92" s="470">
        <v>9.7580108695652186</v>
      </c>
      <c r="F92" s="470">
        <v>0</v>
      </c>
      <c r="G92" s="490">
        <f t="shared" si="0"/>
        <v>9.7580108695652186</v>
      </c>
    </row>
    <row r="93" spans="3:7">
      <c r="C93" s="955" t="s">
        <v>492</v>
      </c>
      <c r="D93" s="623">
        <v>0.1333</v>
      </c>
      <c r="E93" s="470">
        <v>8.6198043478260864</v>
      </c>
      <c r="F93" s="470">
        <v>0</v>
      </c>
      <c r="G93" s="490">
        <f t="shared" si="0"/>
        <v>8.6198043478260864</v>
      </c>
    </row>
    <row r="94" spans="3:7">
      <c r="C94" s="955" t="s">
        <v>493</v>
      </c>
      <c r="D94" s="623">
        <v>0.1333</v>
      </c>
      <c r="E94" s="470">
        <v>8.530119565217392</v>
      </c>
      <c r="F94" s="470">
        <v>0</v>
      </c>
      <c r="G94" s="490">
        <f t="shared" si="0"/>
        <v>8.530119565217392</v>
      </c>
    </row>
    <row r="95" spans="3:7">
      <c r="C95" s="955" t="s">
        <v>494</v>
      </c>
      <c r="D95" s="623">
        <v>0.1333</v>
      </c>
      <c r="E95" s="470">
        <v>2.4098260869565213</v>
      </c>
      <c r="F95" s="470">
        <v>0</v>
      </c>
      <c r="G95" s="490">
        <f t="shared" si="0"/>
        <v>2.4098260869565213</v>
      </c>
    </row>
    <row r="96" spans="3:7">
      <c r="C96" s="955" t="s">
        <v>495</v>
      </c>
      <c r="D96" s="623">
        <v>0.1333</v>
      </c>
      <c r="E96" s="470">
        <v>5.6931413043478258</v>
      </c>
      <c r="F96" s="470">
        <v>0</v>
      </c>
      <c r="G96" s="490">
        <f t="shared" si="0"/>
        <v>5.6931413043478258</v>
      </c>
    </row>
    <row r="97" spans="3:7">
      <c r="C97" s="955" t="s">
        <v>496</v>
      </c>
      <c r="D97" s="623">
        <v>1</v>
      </c>
      <c r="E97" s="470">
        <v>23.777630434782608</v>
      </c>
      <c r="F97" s="470">
        <v>0</v>
      </c>
      <c r="G97" s="490">
        <f t="shared" si="0"/>
        <v>23.777630434782608</v>
      </c>
    </row>
    <row r="98" spans="3:7">
      <c r="C98" s="955" t="s">
        <v>497</v>
      </c>
      <c r="D98" s="623">
        <v>0.1333</v>
      </c>
      <c r="E98" s="470">
        <v>1.5004891304347825</v>
      </c>
      <c r="F98" s="470">
        <v>0</v>
      </c>
      <c r="G98" s="490">
        <f t="shared" si="0"/>
        <v>1.5004891304347825</v>
      </c>
    </row>
    <row r="99" spans="3:7">
      <c r="C99" s="955" t="s">
        <v>156</v>
      </c>
      <c r="D99" s="624" t="s">
        <v>511</v>
      </c>
      <c r="E99" s="470">
        <v>11.8</v>
      </c>
      <c r="F99" s="470">
        <v>101.3</v>
      </c>
      <c r="G99" s="490">
        <f t="shared" si="0"/>
        <v>113.1</v>
      </c>
    </row>
    <row r="100" spans="3:7">
      <c r="C100" s="955" t="s">
        <v>498</v>
      </c>
      <c r="D100" s="623">
        <v>0.1333</v>
      </c>
      <c r="E100" s="470">
        <v>9.2283043478260858</v>
      </c>
      <c r="F100" s="470">
        <v>0</v>
      </c>
      <c r="G100" s="490">
        <f t="shared" si="0"/>
        <v>9.2283043478260858</v>
      </c>
    </row>
    <row r="101" spans="3:7">
      <c r="C101" s="955" t="s">
        <v>499</v>
      </c>
      <c r="D101" s="623">
        <v>0.23330000000000001</v>
      </c>
      <c r="E101" s="470">
        <v>26.214391304347828</v>
      </c>
      <c r="F101" s="470">
        <v>0</v>
      </c>
      <c r="G101" s="490">
        <f t="shared" si="0"/>
        <v>26.214391304347828</v>
      </c>
    </row>
    <row r="102" spans="3:7">
      <c r="C102" s="955" t="s">
        <v>145</v>
      </c>
      <c r="D102" s="623">
        <v>0.6</v>
      </c>
      <c r="E102" s="470">
        <v>36.008695652173913</v>
      </c>
      <c r="F102" s="470">
        <v>0</v>
      </c>
      <c r="G102" s="490">
        <f t="shared" si="0"/>
        <v>36.008695652173913</v>
      </c>
    </row>
    <row r="103" spans="3:7">
      <c r="C103" s="955" t="s">
        <v>500</v>
      </c>
      <c r="D103" s="623">
        <v>9.6799999999999997E-2</v>
      </c>
      <c r="E103" s="470">
        <v>8.7105434782608704</v>
      </c>
      <c r="F103" s="470">
        <v>0</v>
      </c>
      <c r="G103" s="490">
        <f t="shared" si="0"/>
        <v>8.7105434782608704</v>
      </c>
    </row>
    <row r="104" spans="3:7">
      <c r="C104" s="955" t="s">
        <v>501</v>
      </c>
      <c r="D104" s="623">
        <v>0.1333</v>
      </c>
      <c r="E104" s="470">
        <v>21.62013043478261</v>
      </c>
      <c r="F104" s="470">
        <v>0</v>
      </c>
      <c r="G104" s="490">
        <f t="shared" si="0"/>
        <v>21.62013043478261</v>
      </c>
    </row>
    <row r="105" spans="3:7">
      <c r="C105" s="955" t="s">
        <v>502</v>
      </c>
      <c r="D105" s="623">
        <v>0.23330000000000001</v>
      </c>
      <c r="E105" s="470">
        <v>13.073902173913044</v>
      </c>
      <c r="F105" s="470">
        <v>0</v>
      </c>
      <c r="G105" s="490">
        <f t="shared" si="0"/>
        <v>13.073902173913044</v>
      </c>
    </row>
    <row r="106" spans="3:7">
      <c r="C106" s="955" t="s">
        <v>503</v>
      </c>
      <c r="D106" s="623">
        <v>0.1333</v>
      </c>
      <c r="E106" s="470">
        <v>5.1673478260869565</v>
      </c>
      <c r="F106" s="470">
        <v>0</v>
      </c>
      <c r="G106" s="490">
        <f t="shared" si="0"/>
        <v>5.1673478260869565</v>
      </c>
    </row>
    <row r="107" spans="3:7">
      <c r="C107" s="955" t="s">
        <v>456</v>
      </c>
      <c r="D107" s="623">
        <v>0.215</v>
      </c>
      <c r="E107" s="470">
        <v>15.3</v>
      </c>
      <c r="F107" s="470">
        <v>0.3</v>
      </c>
      <c r="G107" s="490">
        <f t="shared" si="0"/>
        <v>15.600000000000001</v>
      </c>
    </row>
    <row r="108" spans="3:7">
      <c r="C108" s="955" t="s">
        <v>121</v>
      </c>
      <c r="D108" s="623">
        <v>0.25</v>
      </c>
      <c r="E108" s="470">
        <v>20.2</v>
      </c>
      <c r="F108" s="470">
        <v>1.2</v>
      </c>
      <c r="G108" s="490">
        <f t="shared" si="0"/>
        <v>21.4</v>
      </c>
    </row>
    <row r="109" spans="3:7">
      <c r="C109" s="955" t="s">
        <v>269</v>
      </c>
      <c r="D109" s="1625">
        <v>0.15</v>
      </c>
      <c r="E109" s="470">
        <v>6.6579021739130431</v>
      </c>
      <c r="F109" s="470">
        <v>0</v>
      </c>
      <c r="G109" s="490">
        <f t="shared" si="0"/>
        <v>6.6579021739130431</v>
      </c>
    </row>
    <row r="111" spans="3:7" ht="15">
      <c r="C111" s="1736" t="s">
        <v>513</v>
      </c>
      <c r="D111" s="2254"/>
      <c r="E111" s="2255">
        <f>SUM(E74:E109)</f>
        <v>530.23173911981996</v>
      </c>
      <c r="F111" s="2255">
        <f>SUM(F74:F109)</f>
        <v>190.07317391304346</v>
      </c>
      <c r="G111" s="2256">
        <f t="shared" si="0"/>
        <v>720.3049130328634</v>
      </c>
    </row>
    <row r="112" spans="3:7">
      <c r="C112" s="1391" t="s">
        <v>457</v>
      </c>
      <c r="D112" s="1391"/>
      <c r="E112" s="1391"/>
      <c r="F112" s="1391"/>
      <c r="G112" s="1391"/>
    </row>
    <row r="113" spans="3:3">
      <c r="C113" s="316" t="s">
        <v>506</v>
      </c>
    </row>
  </sheetData>
  <mergeCells count="2">
    <mergeCell ref="E1:G1"/>
    <mergeCell ref="C37:J37"/>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4:I113"/>
  <sheetViews>
    <sheetView topLeftCell="A34" workbookViewId="0">
      <selection activeCell="H99" sqref="H99"/>
    </sheetView>
  </sheetViews>
  <sheetFormatPr defaultRowHeight="12.75"/>
  <cols>
    <col min="2" max="2" width="16.7109375" customWidth="1"/>
    <col min="3" max="3" width="10.28515625" customWidth="1"/>
    <col min="6" max="6" width="18.28515625" customWidth="1"/>
  </cols>
  <sheetData>
    <row r="4" spans="2:6">
      <c r="B4" s="551" t="s">
        <v>446</v>
      </c>
      <c r="C4" s="552" t="s">
        <v>449</v>
      </c>
      <c r="D4" s="551" t="s">
        <v>380</v>
      </c>
      <c r="E4" s="551"/>
      <c r="F4" s="551"/>
    </row>
    <row r="5" spans="2:6">
      <c r="B5" s="551" t="s">
        <v>83</v>
      </c>
      <c r="C5" s="551"/>
      <c r="D5" s="552" t="s">
        <v>381</v>
      </c>
      <c r="E5" s="552" t="s">
        <v>11</v>
      </c>
      <c r="F5" s="552" t="s">
        <v>12</v>
      </c>
    </row>
    <row r="6" spans="2:6">
      <c r="B6" s="576" t="s">
        <v>15</v>
      </c>
      <c r="C6" s="577">
        <v>0.85</v>
      </c>
      <c r="D6" s="578">
        <v>3.1921662125794787</v>
      </c>
      <c r="E6" s="579">
        <v>4.2938876413043481</v>
      </c>
      <c r="F6" s="578">
        <f t="shared" ref="F6:F36" si="0">SUM(D6+E6)</f>
        <v>7.4860538538838268</v>
      </c>
    </row>
    <row r="7" spans="2:6">
      <c r="B7" s="580" t="s">
        <v>23</v>
      </c>
      <c r="C7" s="581" t="s">
        <v>217</v>
      </c>
      <c r="D7" s="578">
        <v>13.271365292756453</v>
      </c>
      <c r="E7" s="579">
        <v>5.0919756304347832</v>
      </c>
      <c r="F7" s="578">
        <f t="shared" si="0"/>
        <v>18.363340923191238</v>
      </c>
    </row>
    <row r="8" spans="2:6">
      <c r="B8" s="580" t="s">
        <v>218</v>
      </c>
      <c r="C8" s="577">
        <v>0.65129999999999999</v>
      </c>
      <c r="D8" s="578">
        <v>0.43714595176603477</v>
      </c>
      <c r="E8" s="579">
        <v>0.15456602173913042</v>
      </c>
      <c r="F8" s="578">
        <f t="shared" si="0"/>
        <v>0.59171197350516525</v>
      </c>
    </row>
    <row r="9" spans="2:6">
      <c r="B9" s="582" t="s">
        <v>29</v>
      </c>
      <c r="C9" s="583" t="s">
        <v>219</v>
      </c>
      <c r="D9" s="578">
        <v>38.565695652173915</v>
      </c>
      <c r="E9" s="579"/>
      <c r="F9" s="578">
        <f t="shared" si="0"/>
        <v>38.565695652173915</v>
      </c>
    </row>
    <row r="10" spans="2:6">
      <c r="B10" s="580" t="s">
        <v>31</v>
      </c>
      <c r="C10" s="581">
        <v>0.36</v>
      </c>
      <c r="D10" s="578">
        <v>18.265871592646061</v>
      </c>
      <c r="E10" s="579">
        <v>8.2264027608695649</v>
      </c>
      <c r="F10" s="578">
        <f t="shared" si="0"/>
        <v>26.492274353515626</v>
      </c>
    </row>
    <row r="11" spans="2:6">
      <c r="B11" s="580" t="s">
        <v>33</v>
      </c>
      <c r="C11" s="581">
        <v>0.51</v>
      </c>
      <c r="D11" s="578">
        <v>42.592434952445657</v>
      </c>
      <c r="E11" s="579">
        <v>28.533960239130437</v>
      </c>
      <c r="F11" s="578">
        <f t="shared" si="0"/>
        <v>71.126395191576094</v>
      </c>
    </row>
    <row r="12" spans="2:6">
      <c r="B12" s="582" t="s">
        <v>37</v>
      </c>
      <c r="C12" s="583">
        <v>0.13039999999999999</v>
      </c>
      <c r="D12" s="578">
        <v>7.8244738553917923</v>
      </c>
      <c r="E12" s="579">
        <v>1.76667025</v>
      </c>
      <c r="F12" s="578">
        <f t="shared" si="0"/>
        <v>9.591144105391793</v>
      </c>
    </row>
    <row r="13" spans="2:6">
      <c r="B13" s="580" t="s">
        <v>226</v>
      </c>
      <c r="C13" s="581" t="s">
        <v>221</v>
      </c>
      <c r="D13" s="578">
        <v>5.7404586128566575E-2</v>
      </c>
      <c r="E13" s="579">
        <v>0.61299146739130439</v>
      </c>
      <c r="F13" s="578">
        <f t="shared" si="0"/>
        <v>0.67039605351987097</v>
      </c>
    </row>
    <row r="14" spans="2:6">
      <c r="B14" s="580" t="s">
        <v>467</v>
      </c>
      <c r="C14" s="577">
        <v>0.1988</v>
      </c>
      <c r="D14" s="578"/>
      <c r="E14" s="579"/>
      <c r="F14" s="578">
        <f t="shared" si="0"/>
        <v>0</v>
      </c>
    </row>
    <row r="15" spans="2:6">
      <c r="B15" s="580" t="s">
        <v>46</v>
      </c>
      <c r="C15" s="577">
        <v>0.55300000000000005</v>
      </c>
      <c r="D15" s="578">
        <v>6.4950351562499993</v>
      </c>
      <c r="E15" s="579">
        <v>6.0737544565217396</v>
      </c>
      <c r="F15" s="578">
        <f t="shared" si="0"/>
        <v>12.568789612771738</v>
      </c>
    </row>
    <row r="16" spans="2:6">
      <c r="B16" s="580" t="s">
        <v>47</v>
      </c>
      <c r="C16" s="581">
        <v>0.39550000000000002</v>
      </c>
      <c r="D16" s="578">
        <v>14.414215268342392</v>
      </c>
      <c r="E16" s="579">
        <v>52.171905152173913</v>
      </c>
      <c r="F16" s="578">
        <f t="shared" si="0"/>
        <v>66.586120420516309</v>
      </c>
    </row>
    <row r="17" spans="2:6">
      <c r="B17" s="580" t="s">
        <v>49</v>
      </c>
      <c r="C17" s="577">
        <v>0.43969999999999998</v>
      </c>
      <c r="D17" s="578">
        <v>6.0308707116168474</v>
      </c>
      <c r="E17" s="579">
        <v>8.9036776086956522</v>
      </c>
      <c r="F17" s="578">
        <f t="shared" si="0"/>
        <v>14.9345483203125</v>
      </c>
    </row>
    <row r="18" spans="2:6">
      <c r="B18" s="580" t="s">
        <v>50</v>
      </c>
      <c r="C18" s="577">
        <v>0.64</v>
      </c>
      <c r="D18" s="578">
        <v>5.3885593155570648</v>
      </c>
      <c r="E18" s="579">
        <v>3.0034354130434782</v>
      </c>
      <c r="F18" s="578">
        <f t="shared" si="0"/>
        <v>8.3919947286005439</v>
      </c>
    </row>
    <row r="19" spans="2:6">
      <c r="B19" s="580" t="s">
        <v>51</v>
      </c>
      <c r="C19" s="577">
        <v>0.2</v>
      </c>
      <c r="D19" s="584">
        <v>1.7391305173868719E-7</v>
      </c>
      <c r="E19" s="579">
        <v>1.1909782608695652E-4</v>
      </c>
      <c r="F19" s="578">
        <f t="shared" si="0"/>
        <v>1.192717391386952E-4</v>
      </c>
    </row>
    <row r="20" spans="2:6">
      <c r="B20" s="580" t="s">
        <v>52</v>
      </c>
      <c r="C20" s="581" t="s">
        <v>227</v>
      </c>
      <c r="D20" s="584">
        <v>7.2171504992303319</v>
      </c>
      <c r="E20" s="579">
        <v>0.87522123913043481</v>
      </c>
      <c r="F20" s="578">
        <f t="shared" si="0"/>
        <v>8.0923717383607663</v>
      </c>
    </row>
    <row r="21" spans="2:6">
      <c r="B21" s="580" t="s">
        <v>39</v>
      </c>
      <c r="C21" s="581">
        <v>0.35</v>
      </c>
      <c r="D21" s="584">
        <v>0</v>
      </c>
      <c r="E21" s="579">
        <v>-1.6429347826086958E-4</v>
      </c>
      <c r="F21" s="578">
        <f t="shared" si="0"/>
        <v>-1.6429347826086958E-4</v>
      </c>
    </row>
    <row r="22" spans="2:6">
      <c r="B22" s="580" t="s">
        <v>53</v>
      </c>
      <c r="C22" s="583" t="s">
        <v>228</v>
      </c>
      <c r="D22" s="595">
        <v>59.488136715432873</v>
      </c>
      <c r="E22" s="579">
        <v>21.91228375</v>
      </c>
      <c r="F22" s="579">
        <f t="shared" si="0"/>
        <v>81.400420465432873</v>
      </c>
    </row>
    <row r="23" spans="2:6">
      <c r="B23" s="580" t="s">
        <v>231</v>
      </c>
      <c r="C23" s="581" t="s">
        <v>229</v>
      </c>
      <c r="D23" s="584">
        <v>11.230180764903192</v>
      </c>
      <c r="E23" s="579">
        <v>35.610393402173912</v>
      </c>
      <c r="F23" s="578">
        <f t="shared" si="0"/>
        <v>46.840574167077108</v>
      </c>
    </row>
    <row r="24" spans="2:6">
      <c r="B24" s="580" t="s">
        <v>57</v>
      </c>
      <c r="C24" s="581" t="s">
        <v>230</v>
      </c>
      <c r="D24" s="584">
        <v>34.458260869565216</v>
      </c>
      <c r="E24" s="579">
        <v>0</v>
      </c>
      <c r="F24" s="578">
        <f t="shared" si="0"/>
        <v>34.458260869565216</v>
      </c>
    </row>
    <row r="25" spans="2:6">
      <c r="B25" s="580" t="s">
        <v>58</v>
      </c>
      <c r="C25" s="581">
        <v>0.3679</v>
      </c>
      <c r="D25" s="584">
        <v>7.5866110733695651</v>
      </c>
      <c r="E25" s="579">
        <v>37.784391304347821</v>
      </c>
      <c r="F25" s="578">
        <f t="shared" si="0"/>
        <v>45.371002377717389</v>
      </c>
    </row>
    <row r="26" spans="2:6">
      <c r="B26" s="580" t="s">
        <v>59</v>
      </c>
      <c r="C26" s="581" t="s">
        <v>232</v>
      </c>
      <c r="D26" s="584">
        <v>29.803680876358698</v>
      </c>
      <c r="E26" s="579">
        <v>19.713098684782612</v>
      </c>
      <c r="F26" s="578">
        <f t="shared" si="0"/>
        <v>49.516779561141306</v>
      </c>
    </row>
    <row r="27" spans="2:6">
      <c r="B27" s="580" t="s">
        <v>514</v>
      </c>
      <c r="C27" s="577">
        <v>0.41499999999999998</v>
      </c>
      <c r="D27" s="584">
        <v>10.144228260869566</v>
      </c>
      <c r="E27" s="579">
        <v>0</v>
      </c>
      <c r="F27" s="578">
        <f t="shared" si="0"/>
        <v>10.144228260869566</v>
      </c>
    </row>
    <row r="28" spans="2:6">
      <c r="B28" s="580" t="s">
        <v>66</v>
      </c>
      <c r="C28" s="577">
        <v>0.30580000000000002</v>
      </c>
      <c r="D28" s="584">
        <v>6.468076596467391</v>
      </c>
      <c r="E28" s="579">
        <v>58.756029782608699</v>
      </c>
      <c r="F28" s="578">
        <f t="shared" si="0"/>
        <v>65.22410637907609</v>
      </c>
    </row>
    <row r="29" spans="2:6">
      <c r="B29" s="580" t="s">
        <v>67</v>
      </c>
      <c r="C29" s="577">
        <v>0.30580000000000002</v>
      </c>
      <c r="D29" s="584">
        <v>40.508043478260873</v>
      </c>
      <c r="E29" s="579">
        <v>0</v>
      </c>
      <c r="F29" s="578">
        <f t="shared" si="0"/>
        <v>40.508043478260873</v>
      </c>
    </row>
    <row r="30" spans="2:6">
      <c r="B30" s="580" t="s">
        <v>69</v>
      </c>
      <c r="C30" s="577">
        <v>0.58840000000000003</v>
      </c>
      <c r="D30" s="584">
        <v>15.061300064750339</v>
      </c>
      <c r="E30" s="579">
        <v>12.799183260869565</v>
      </c>
      <c r="F30" s="578">
        <f t="shared" si="0"/>
        <v>27.860483325619903</v>
      </c>
    </row>
    <row r="31" spans="2:6">
      <c r="B31" s="580" t="s">
        <v>515</v>
      </c>
      <c r="C31" s="577">
        <v>0.53774999999999995</v>
      </c>
      <c r="D31" s="578">
        <v>2.982407184663026</v>
      </c>
      <c r="E31" s="579">
        <v>16.965871304347829</v>
      </c>
      <c r="F31" s="578">
        <f t="shared" si="0"/>
        <v>19.948278489010853</v>
      </c>
    </row>
    <row r="32" spans="2:6">
      <c r="B32" s="580" t="s">
        <v>274</v>
      </c>
      <c r="C32" s="577">
        <v>0.18</v>
      </c>
      <c r="D32" s="578">
        <v>1.4421644287109376</v>
      </c>
      <c r="E32" s="579">
        <v>0.89081933695652171</v>
      </c>
      <c r="F32" s="578">
        <f t="shared" si="0"/>
        <v>2.3329837656674592</v>
      </c>
    </row>
    <row r="33" spans="2:9">
      <c r="B33" s="580" t="s">
        <v>74</v>
      </c>
      <c r="C33" s="581">
        <v>0.41499999999999998</v>
      </c>
      <c r="D33" s="578">
        <v>15.597876386559527</v>
      </c>
      <c r="E33" s="579">
        <v>0.15980026086956522</v>
      </c>
      <c r="F33" s="578">
        <f t="shared" si="0"/>
        <v>15.757676647429092</v>
      </c>
    </row>
    <row r="34" spans="2:9">
      <c r="B34" s="580" t="s">
        <v>75</v>
      </c>
      <c r="C34" s="581">
        <v>0.53200000000000003</v>
      </c>
      <c r="D34" s="578">
        <v>30.47072911005435</v>
      </c>
      <c r="E34" s="579">
        <v>22.363685543478258</v>
      </c>
      <c r="F34" s="578">
        <f t="shared" si="0"/>
        <v>52.834414653532605</v>
      </c>
    </row>
    <row r="35" spans="2:9">
      <c r="B35" s="580" t="s">
        <v>508</v>
      </c>
      <c r="C35" s="581">
        <v>0.59599999999999997</v>
      </c>
      <c r="D35" s="578">
        <v>2.6582158035648908</v>
      </c>
      <c r="E35" s="579">
        <v>0.1538125760869565</v>
      </c>
      <c r="F35" s="578">
        <f t="shared" si="0"/>
        <v>2.8120283796518475</v>
      </c>
      <c r="G35" s="544"/>
    </row>
    <row r="36" spans="2:9">
      <c r="B36" s="580" t="s">
        <v>76</v>
      </c>
      <c r="C36" s="581">
        <v>0.34570000000000001</v>
      </c>
      <c r="D36" s="578">
        <v>28.139324898097826</v>
      </c>
      <c r="E36" s="579">
        <v>46.365306489130433</v>
      </c>
      <c r="F36" s="578">
        <f t="shared" si="0"/>
        <v>74.504631387228258</v>
      </c>
    </row>
    <row r="37" spans="2:9">
      <c r="B37" s="2143" t="s">
        <v>430</v>
      </c>
      <c r="C37" s="2144"/>
      <c r="D37" s="2257">
        <f>SUM(D6:D36)</f>
        <v>459.79162573242581</v>
      </c>
      <c r="E37" s="2257">
        <f>SUM(E6:E36)</f>
        <v>393.18307838043478</v>
      </c>
      <c r="F37" s="2257">
        <f>SUM(F6:F36)</f>
        <v>852.97470411286076</v>
      </c>
      <c r="I37" s="315"/>
    </row>
    <row r="38" spans="2:9">
      <c r="I38" s="543"/>
    </row>
    <row r="39" spans="2:9">
      <c r="B39" s="553" t="s">
        <v>468</v>
      </c>
      <c r="C39" s="554"/>
      <c r="D39" s="555"/>
      <c r="E39" s="555"/>
      <c r="F39" s="555"/>
      <c r="G39" s="555"/>
      <c r="H39" s="556"/>
      <c r="I39" s="556"/>
    </row>
    <row r="40" spans="2:9" ht="25.9" customHeight="1">
      <c r="B40" s="1969" t="s">
        <v>479</v>
      </c>
      <c r="C40" s="2258"/>
      <c r="D40" s="2258"/>
      <c r="E40" s="2258"/>
      <c r="F40" s="2258"/>
      <c r="G40" s="2258"/>
      <c r="H40" s="2258"/>
      <c r="I40" s="2258"/>
    </row>
    <row r="41" spans="2:9">
      <c r="B41" s="553" t="s">
        <v>443</v>
      </c>
      <c r="C41" s="553"/>
      <c r="D41" s="553"/>
      <c r="E41" s="557"/>
      <c r="F41" s="558"/>
      <c r="G41" s="558"/>
      <c r="H41" s="559"/>
      <c r="I41" s="559"/>
    </row>
    <row r="42" spans="2:9">
      <c r="B42" s="560" t="s">
        <v>433</v>
      </c>
      <c r="C42" s="560"/>
      <c r="D42" s="560"/>
      <c r="E42" s="561"/>
      <c r="F42" s="555"/>
      <c r="G42" s="555"/>
      <c r="H42" s="556"/>
      <c r="I42" s="556"/>
    </row>
    <row r="43" spans="2:9">
      <c r="B43" s="560" t="s">
        <v>434</v>
      </c>
      <c r="C43" s="560"/>
      <c r="D43" s="560"/>
      <c r="E43" s="561"/>
      <c r="F43" s="555"/>
      <c r="G43" s="555"/>
      <c r="H43" s="556"/>
      <c r="I43" s="556"/>
    </row>
    <row r="44" spans="2:9">
      <c r="B44" s="560" t="s">
        <v>516</v>
      </c>
      <c r="C44" s="554"/>
      <c r="D44" s="555"/>
      <c r="E44" s="555"/>
      <c r="F44" s="555"/>
      <c r="G44" s="555"/>
      <c r="H44" s="556"/>
      <c r="I44" s="556"/>
    </row>
    <row r="45" spans="2:9">
      <c r="B45" s="560" t="s">
        <v>481</v>
      </c>
      <c r="C45" s="554"/>
      <c r="D45" s="555"/>
      <c r="E45" s="555"/>
      <c r="F45" s="555"/>
      <c r="G45" s="555"/>
      <c r="H45" s="560"/>
      <c r="I45" s="556"/>
    </row>
    <row r="46" spans="2:9">
      <c r="B46" s="560" t="s">
        <v>482</v>
      </c>
      <c r="C46" s="554"/>
      <c r="D46" s="555"/>
      <c r="E46" s="555"/>
      <c r="F46" s="556"/>
      <c r="G46" s="555"/>
      <c r="H46" s="556"/>
      <c r="I46" s="556"/>
    </row>
    <row r="47" spans="2:9">
      <c r="B47" s="560" t="s">
        <v>421</v>
      </c>
      <c r="C47" s="554"/>
      <c r="D47" s="555"/>
      <c r="E47" s="555"/>
      <c r="F47" s="555"/>
      <c r="G47" s="555"/>
      <c r="H47" s="556"/>
      <c r="I47" s="556"/>
    </row>
    <row r="48" spans="2:9">
      <c r="B48" s="560" t="s">
        <v>483</v>
      </c>
      <c r="C48" s="554"/>
      <c r="D48" s="555"/>
      <c r="E48" s="555"/>
      <c r="F48" s="555"/>
      <c r="G48" s="555"/>
      <c r="H48" s="519"/>
      <c r="I48" s="519"/>
    </row>
    <row r="49" spans="2:9" ht="10.15" customHeight="1">
      <c r="B49" s="560" t="s">
        <v>484</v>
      </c>
      <c r="C49" s="554"/>
      <c r="D49" s="555"/>
      <c r="E49" s="555"/>
      <c r="F49" s="555"/>
      <c r="G49" s="555"/>
      <c r="H49" s="519"/>
      <c r="I49" s="519"/>
    </row>
    <row r="50" spans="2:9">
      <c r="B50" s="562" t="s">
        <v>485</v>
      </c>
      <c r="C50" s="597"/>
      <c r="D50" s="597"/>
      <c r="E50" s="597"/>
      <c r="F50" s="597"/>
      <c r="G50" s="597"/>
      <c r="H50" s="519"/>
      <c r="I50" s="519"/>
    </row>
    <row r="51" spans="2:9">
      <c r="B51" s="563" t="s">
        <v>486</v>
      </c>
    </row>
    <row r="52" spans="2:9">
      <c r="B52" s="563" t="s">
        <v>517</v>
      </c>
    </row>
    <row r="53" spans="2:9">
      <c r="B53" s="563"/>
    </row>
    <row r="54" spans="2:9">
      <c r="B54" s="551" t="s">
        <v>383</v>
      </c>
      <c r="C54" s="552" t="s">
        <v>449</v>
      </c>
      <c r="D54" s="564" t="s">
        <v>380</v>
      </c>
      <c r="E54" s="565"/>
      <c r="F54" s="551"/>
    </row>
    <row r="55" spans="2:9">
      <c r="B55" s="551" t="s">
        <v>83</v>
      </c>
      <c r="C55" s="551"/>
      <c r="D55" s="552" t="s">
        <v>381</v>
      </c>
      <c r="E55" s="566" t="s">
        <v>11</v>
      </c>
      <c r="F55" s="552" t="s">
        <v>12</v>
      </c>
    </row>
    <row r="56" spans="2:9">
      <c r="B56" s="580" t="s">
        <v>518</v>
      </c>
      <c r="C56" s="581">
        <v>0.15</v>
      </c>
      <c r="D56" s="584">
        <v>-1.2648369830587631E-2</v>
      </c>
      <c r="E56" s="578">
        <v>-3.6218225806451614E-2</v>
      </c>
      <c r="F56" s="578">
        <f t="shared" ref="F56:F65" si="1">SUM(D56+E56)</f>
        <v>-4.8866595637039247E-2</v>
      </c>
    </row>
    <row r="57" spans="2:9">
      <c r="B57" s="580" t="s">
        <v>519</v>
      </c>
      <c r="C57" s="581">
        <v>0.28849999999999998</v>
      </c>
      <c r="D57" s="584">
        <v>4.5603152173913042</v>
      </c>
      <c r="E57" s="578">
        <v>0</v>
      </c>
      <c r="F57" s="578">
        <f t="shared" si="1"/>
        <v>4.5603152173913042</v>
      </c>
    </row>
    <row r="58" spans="2:9">
      <c r="B58" s="580" t="s">
        <v>272</v>
      </c>
      <c r="C58" s="577">
        <v>7.5999999999999998E-2</v>
      </c>
      <c r="D58" s="584">
        <v>13.175228260869567</v>
      </c>
      <c r="E58" s="578">
        <v>1.9249328695652173</v>
      </c>
      <c r="F58" s="578">
        <f t="shared" si="1"/>
        <v>15.100161130434785</v>
      </c>
    </row>
    <row r="59" spans="2:9">
      <c r="B59" s="580" t="s">
        <v>14</v>
      </c>
      <c r="C59" s="577">
        <v>0.1178</v>
      </c>
      <c r="D59" s="584">
        <v>0.19191336722995925</v>
      </c>
      <c r="E59" s="578">
        <v>0</v>
      </c>
      <c r="F59" s="578">
        <f t="shared" si="1"/>
        <v>0.19191336722995925</v>
      </c>
    </row>
    <row r="60" spans="2:9">
      <c r="B60" s="580" t="s">
        <v>24</v>
      </c>
      <c r="C60" s="581" t="s">
        <v>233</v>
      </c>
      <c r="D60" s="584">
        <v>4.1901608355978261</v>
      </c>
      <c r="E60" s="578">
        <v>69.860730173913055</v>
      </c>
      <c r="F60" s="578">
        <f t="shared" si="1"/>
        <v>74.050891009510877</v>
      </c>
    </row>
    <row r="61" spans="2:9">
      <c r="B61" s="580" t="s">
        <v>337</v>
      </c>
      <c r="C61" s="577">
        <v>0.1482</v>
      </c>
      <c r="D61" s="584">
        <v>1.216909816576087</v>
      </c>
      <c r="E61" s="578">
        <v>4.7570663043478262E-2</v>
      </c>
      <c r="F61" s="578">
        <f t="shared" si="1"/>
        <v>1.2644804796195652</v>
      </c>
    </row>
    <row r="62" spans="2:9">
      <c r="B62" s="580" t="s">
        <v>54</v>
      </c>
      <c r="C62" s="577">
        <v>0.6</v>
      </c>
      <c r="D62" s="584">
        <v>5.1711059570312505</v>
      </c>
      <c r="E62" s="578">
        <v>2.4768291630434782</v>
      </c>
      <c r="F62" s="578">
        <f t="shared" si="1"/>
        <v>7.6479351200747292</v>
      </c>
    </row>
    <row r="63" spans="2:9">
      <c r="B63" s="580" t="s">
        <v>26</v>
      </c>
      <c r="C63" s="577">
        <v>0.36165000000000003</v>
      </c>
      <c r="D63" s="584">
        <v>15.794834111752717</v>
      </c>
      <c r="E63" s="578">
        <v>19.286857380434782</v>
      </c>
      <c r="F63" s="578">
        <f t="shared" si="1"/>
        <v>35.081691492187502</v>
      </c>
    </row>
    <row r="64" spans="2:9">
      <c r="B64" s="580" t="s">
        <v>22</v>
      </c>
      <c r="C64" s="577">
        <v>0.5</v>
      </c>
      <c r="D64" s="584">
        <v>1.451152148288229</v>
      </c>
      <c r="E64" s="578">
        <v>5.6702609891304343</v>
      </c>
      <c r="F64" s="578">
        <f t="shared" si="1"/>
        <v>7.1214131374186636</v>
      </c>
    </row>
    <row r="65" spans="2:6">
      <c r="B65" s="580" t="s">
        <v>16</v>
      </c>
      <c r="C65" s="577">
        <v>0.35</v>
      </c>
      <c r="D65" s="584">
        <v>20.786130434782606</v>
      </c>
      <c r="E65" s="578">
        <v>0</v>
      </c>
      <c r="F65" s="578">
        <f t="shared" si="1"/>
        <v>20.786130434782606</v>
      </c>
    </row>
    <row r="66" spans="2:6">
      <c r="B66" s="2143" t="s">
        <v>387</v>
      </c>
      <c r="C66" s="2182"/>
      <c r="D66" s="2257">
        <f>SUM(D56:D65)</f>
        <v>66.525101779688953</v>
      </c>
      <c r="E66" s="2257">
        <f>SUM(E56:E65)</f>
        <v>99.230963013323986</v>
      </c>
      <c r="F66" s="2259">
        <f>SUM(F56:F65)</f>
        <v>165.75606479301297</v>
      </c>
    </row>
    <row r="67" spans="2:6">
      <c r="B67" s="2260" t="s">
        <v>520</v>
      </c>
      <c r="C67" s="2261"/>
      <c r="D67" s="2262">
        <f>D37+D66</f>
        <v>526.31672751211477</v>
      </c>
      <c r="E67" s="2259">
        <f>E37+E66</f>
        <v>492.41404139375879</v>
      </c>
      <c r="F67" s="2259">
        <v>1018.8</v>
      </c>
    </row>
    <row r="68" spans="2:6">
      <c r="B68" s="576" t="s">
        <v>521</v>
      </c>
    </row>
    <row r="69" spans="2:6">
      <c r="D69" s="543"/>
      <c r="E69" s="543"/>
      <c r="F69" s="543"/>
    </row>
    <row r="70" spans="2:6">
      <c r="F70" s="543"/>
    </row>
    <row r="73" spans="2:6">
      <c r="B73" s="2241" t="s">
        <v>522</v>
      </c>
      <c r="C73" s="2242"/>
      <c r="D73" s="2242" t="s">
        <v>462</v>
      </c>
      <c r="E73" s="2242"/>
      <c r="F73" s="2243"/>
    </row>
    <row r="74" spans="2:6">
      <c r="B74" s="586" t="s">
        <v>83</v>
      </c>
      <c r="C74" s="344" t="s">
        <v>449</v>
      </c>
      <c r="D74" s="344" t="s">
        <v>86</v>
      </c>
      <c r="E74" s="344" t="s">
        <v>11</v>
      </c>
      <c r="F74" s="585" t="s">
        <v>12</v>
      </c>
    </row>
    <row r="75" spans="2:6">
      <c r="B75" s="955" t="s">
        <v>166</v>
      </c>
      <c r="C75" s="598">
        <v>8.5599999999999996E-2</v>
      </c>
      <c r="D75" s="470">
        <v>54.617065217391307</v>
      </c>
      <c r="E75" s="470"/>
      <c r="F75" s="490">
        <f>D75+E75</f>
        <v>54.617065217391307</v>
      </c>
    </row>
    <row r="76" spans="2:6">
      <c r="B76" s="955" t="s">
        <v>167</v>
      </c>
      <c r="C76" s="598">
        <v>0.2021</v>
      </c>
      <c r="D76" s="470">
        <v>49.207608695652176</v>
      </c>
      <c r="E76" s="470"/>
      <c r="F76" s="490">
        <f t="shared" ref="F76:F111" si="2">D76+E76</f>
        <v>49.207608695652176</v>
      </c>
    </row>
    <row r="77" spans="2:6">
      <c r="B77" s="955" t="s">
        <v>400</v>
      </c>
      <c r="C77" s="598">
        <v>0.17</v>
      </c>
      <c r="D77" s="470">
        <v>2.6293043478260869</v>
      </c>
      <c r="E77" s="470"/>
      <c r="F77" s="490">
        <f t="shared" si="2"/>
        <v>2.6293043478260869</v>
      </c>
    </row>
    <row r="78" spans="2:6">
      <c r="B78" s="956" t="s">
        <v>88</v>
      </c>
      <c r="C78" s="600" t="s">
        <v>454</v>
      </c>
      <c r="D78" s="588">
        <v>44.7</v>
      </c>
      <c r="E78" s="588">
        <v>6.9</v>
      </c>
      <c r="F78" s="589">
        <f t="shared" si="2"/>
        <v>51.6</v>
      </c>
    </row>
    <row r="79" spans="2:6">
      <c r="B79" s="956" t="s">
        <v>100</v>
      </c>
      <c r="C79" s="601">
        <v>0.23549999999999999</v>
      </c>
      <c r="D79" s="588">
        <v>11.4</v>
      </c>
      <c r="E79" s="588">
        <v>2.1</v>
      </c>
      <c r="F79" s="589">
        <f t="shared" si="2"/>
        <v>13.5</v>
      </c>
    </row>
    <row r="80" spans="2:6">
      <c r="B80" s="956" t="s">
        <v>489</v>
      </c>
      <c r="C80" s="601">
        <v>0.23330000000000001</v>
      </c>
      <c r="D80" s="588">
        <v>40.544021739130429</v>
      </c>
      <c r="E80" s="588"/>
      <c r="F80" s="589">
        <f t="shared" si="2"/>
        <v>40.544021739130429</v>
      </c>
    </row>
    <row r="81" spans="2:6">
      <c r="B81" s="956" t="s">
        <v>266</v>
      </c>
      <c r="C81" s="602">
        <v>0.36499999999999999</v>
      </c>
      <c r="D81" s="588">
        <v>0</v>
      </c>
      <c r="E81" s="588">
        <v>20.50192391304348</v>
      </c>
      <c r="F81" s="589">
        <f>D81+E81</f>
        <v>20.50192391304348</v>
      </c>
    </row>
    <row r="82" spans="2:6">
      <c r="B82" s="956" t="s">
        <v>490</v>
      </c>
      <c r="C82" s="601">
        <v>0.23330000000000001</v>
      </c>
      <c r="D82" s="588">
        <v>49.62130434782609</v>
      </c>
      <c r="E82" s="588"/>
      <c r="F82" s="589">
        <f t="shared" si="2"/>
        <v>49.62130434782609</v>
      </c>
    </row>
    <row r="83" spans="2:6">
      <c r="B83" s="956" t="s">
        <v>289</v>
      </c>
      <c r="C83" s="600" t="s">
        <v>454</v>
      </c>
      <c r="D83" s="588">
        <v>24.8</v>
      </c>
      <c r="E83" s="588">
        <v>17.2</v>
      </c>
      <c r="F83" s="589">
        <f t="shared" si="2"/>
        <v>42</v>
      </c>
    </row>
    <row r="84" spans="2:6">
      <c r="B84" s="956" t="s">
        <v>491</v>
      </c>
      <c r="C84" s="601">
        <v>0.23330000000000001</v>
      </c>
      <c r="D84" s="588">
        <v>18.717500000000001</v>
      </c>
      <c r="E84" s="588"/>
      <c r="F84" s="589">
        <f t="shared" si="2"/>
        <v>18.717500000000001</v>
      </c>
    </row>
    <row r="85" spans="2:6">
      <c r="B85" s="956" t="s">
        <v>102</v>
      </c>
      <c r="C85" s="601">
        <v>0.12</v>
      </c>
      <c r="D85" s="588">
        <v>1.6</v>
      </c>
      <c r="E85" s="588">
        <v>0.1</v>
      </c>
      <c r="F85" s="589">
        <f t="shared" si="2"/>
        <v>1.7000000000000002</v>
      </c>
    </row>
    <row r="86" spans="2:6">
      <c r="B86" s="956" t="s">
        <v>134</v>
      </c>
      <c r="C86" s="601">
        <v>0.05</v>
      </c>
      <c r="D86" s="588">
        <v>3.9091739130434786</v>
      </c>
      <c r="E86" s="588"/>
      <c r="F86" s="589">
        <f t="shared" si="2"/>
        <v>3.9091739130434786</v>
      </c>
    </row>
    <row r="87" spans="2:6">
      <c r="B87" s="956" t="s">
        <v>137</v>
      </c>
      <c r="C87" s="601">
        <v>0.09</v>
      </c>
      <c r="D87" s="588">
        <v>5.9090108695652166</v>
      </c>
      <c r="E87" s="588"/>
      <c r="F87" s="589">
        <f t="shared" si="2"/>
        <v>5.9090108695652166</v>
      </c>
    </row>
    <row r="88" spans="2:6">
      <c r="B88" s="956" t="s">
        <v>138</v>
      </c>
      <c r="C88" s="601">
        <v>0.45900000000000002</v>
      </c>
      <c r="D88" s="588">
        <v>14.785565217391305</v>
      </c>
      <c r="E88" s="588"/>
      <c r="F88" s="589">
        <f t="shared" si="2"/>
        <v>14.785565217391305</v>
      </c>
    </row>
    <row r="89" spans="2:6">
      <c r="B89" s="956" t="s">
        <v>139</v>
      </c>
      <c r="C89" s="601">
        <v>0.31850000000000001</v>
      </c>
      <c r="D89" s="588">
        <v>0</v>
      </c>
      <c r="E89" s="588">
        <v>38.723913043478262</v>
      </c>
      <c r="F89" s="589">
        <f t="shared" si="2"/>
        <v>38.723913043478262</v>
      </c>
    </row>
    <row r="90" spans="2:6">
      <c r="B90" s="956" t="s">
        <v>523</v>
      </c>
      <c r="C90" s="601">
        <v>0.25</v>
      </c>
      <c r="D90" s="588">
        <v>9.4</v>
      </c>
      <c r="E90" s="588">
        <v>0.2</v>
      </c>
      <c r="F90" s="589">
        <f t="shared" si="2"/>
        <v>9.6</v>
      </c>
    </row>
    <row r="91" spans="2:6">
      <c r="B91" s="956" t="s">
        <v>106</v>
      </c>
      <c r="C91" s="601">
        <v>0.5</v>
      </c>
      <c r="D91" s="588">
        <v>8.1</v>
      </c>
      <c r="E91" s="588">
        <v>0</v>
      </c>
      <c r="F91" s="589">
        <f t="shared" si="2"/>
        <v>8.1</v>
      </c>
    </row>
    <row r="92" spans="2:6">
      <c r="B92" s="956" t="s">
        <v>512</v>
      </c>
      <c r="C92" s="601">
        <v>0.3</v>
      </c>
      <c r="D92" s="588">
        <v>0</v>
      </c>
      <c r="E92" s="588">
        <v>0.11220652173913044</v>
      </c>
      <c r="F92" s="589">
        <f t="shared" si="2"/>
        <v>0.11220652173913044</v>
      </c>
    </row>
    <row r="93" spans="2:6">
      <c r="B93" s="956" t="s">
        <v>284</v>
      </c>
      <c r="C93" s="601">
        <v>0.3</v>
      </c>
      <c r="D93" s="588">
        <v>9.3743369565217396</v>
      </c>
      <c r="E93" s="588"/>
      <c r="F93" s="589">
        <f t="shared" si="2"/>
        <v>9.3743369565217396</v>
      </c>
    </row>
    <row r="94" spans="2:6">
      <c r="B94" s="956" t="s">
        <v>492</v>
      </c>
      <c r="C94" s="601">
        <v>0.1333</v>
      </c>
      <c r="D94" s="588">
        <v>9.2538152173913044</v>
      </c>
      <c r="E94" s="588"/>
      <c r="F94" s="589">
        <f t="shared" si="2"/>
        <v>9.2538152173913044</v>
      </c>
    </row>
    <row r="95" spans="2:6">
      <c r="B95" s="956" t="s">
        <v>493</v>
      </c>
      <c r="C95" s="601">
        <v>0.1333</v>
      </c>
      <c r="D95" s="588">
        <v>9.4534565217391293</v>
      </c>
      <c r="E95" s="588"/>
      <c r="F95" s="589">
        <f t="shared" si="2"/>
        <v>9.4534565217391293</v>
      </c>
    </row>
    <row r="96" spans="2:6">
      <c r="B96" s="956" t="s">
        <v>494</v>
      </c>
      <c r="C96" s="601">
        <v>0.1333</v>
      </c>
      <c r="D96" s="588">
        <v>3.4782282608695652</v>
      </c>
      <c r="E96" s="588"/>
      <c r="F96" s="589">
        <f t="shared" si="2"/>
        <v>3.4782282608695652</v>
      </c>
    </row>
    <row r="97" spans="2:6">
      <c r="B97" s="956" t="s">
        <v>495</v>
      </c>
      <c r="C97" s="601">
        <v>0.1333</v>
      </c>
      <c r="D97" s="588">
        <v>4.6553695652173914</v>
      </c>
      <c r="E97" s="588"/>
      <c r="F97" s="589">
        <f t="shared" si="2"/>
        <v>4.6553695652173914</v>
      </c>
    </row>
    <row r="98" spans="2:6">
      <c r="B98" s="956" t="s">
        <v>496</v>
      </c>
      <c r="C98" s="601">
        <v>1</v>
      </c>
      <c r="D98" s="588">
        <v>22.935978260869565</v>
      </c>
      <c r="E98" s="588"/>
      <c r="F98" s="589">
        <f t="shared" si="2"/>
        <v>22.935978260869565</v>
      </c>
    </row>
    <row r="99" spans="2:6">
      <c r="B99" s="956" t="s">
        <v>497</v>
      </c>
      <c r="C99" s="601">
        <v>0.1333</v>
      </c>
      <c r="D99" s="588">
        <v>1.3571304347826088</v>
      </c>
      <c r="E99" s="588"/>
      <c r="F99" s="589">
        <f t="shared" si="2"/>
        <v>1.3571304347826088</v>
      </c>
    </row>
    <row r="100" spans="2:6">
      <c r="B100" s="956" t="s">
        <v>156</v>
      </c>
      <c r="C100" s="600" t="s">
        <v>454</v>
      </c>
      <c r="D100" s="588">
        <v>12</v>
      </c>
      <c r="E100" s="588">
        <v>102.6</v>
      </c>
      <c r="F100" s="589">
        <f t="shared" si="2"/>
        <v>114.6</v>
      </c>
    </row>
    <row r="101" spans="2:6">
      <c r="B101" s="956" t="s">
        <v>498</v>
      </c>
      <c r="C101" s="601">
        <v>0.1333</v>
      </c>
      <c r="D101" s="588">
        <v>9.5334565217391294</v>
      </c>
      <c r="E101" s="588"/>
      <c r="F101" s="589">
        <f t="shared" si="2"/>
        <v>9.5334565217391294</v>
      </c>
    </row>
    <row r="102" spans="2:6">
      <c r="B102" s="956" t="s">
        <v>499</v>
      </c>
      <c r="C102" s="601">
        <v>0.23330000000000001</v>
      </c>
      <c r="D102" s="588">
        <v>29.176108695652172</v>
      </c>
      <c r="E102" s="588"/>
      <c r="F102" s="589">
        <f t="shared" si="2"/>
        <v>29.176108695652172</v>
      </c>
    </row>
    <row r="103" spans="2:6">
      <c r="B103" s="956" t="s">
        <v>145</v>
      </c>
      <c r="C103" s="601">
        <v>0.6</v>
      </c>
      <c r="D103" s="588">
        <v>41.670652173913041</v>
      </c>
      <c r="E103" s="588"/>
      <c r="F103" s="589">
        <f t="shared" si="2"/>
        <v>41.670652173913041</v>
      </c>
    </row>
    <row r="104" spans="2:6">
      <c r="B104" s="956" t="s">
        <v>524</v>
      </c>
      <c r="C104" s="601">
        <v>9.6799999999999997E-2</v>
      </c>
      <c r="D104" s="588">
        <v>10.91383695652174</v>
      </c>
      <c r="E104" s="588"/>
      <c r="F104" s="589">
        <f t="shared" si="2"/>
        <v>10.91383695652174</v>
      </c>
    </row>
    <row r="105" spans="2:6">
      <c r="B105" s="956" t="s">
        <v>501</v>
      </c>
      <c r="C105" s="601">
        <v>0.1333</v>
      </c>
      <c r="D105" s="588">
        <v>22.534456521739131</v>
      </c>
      <c r="E105" s="588"/>
      <c r="F105" s="589">
        <f t="shared" si="2"/>
        <v>22.534456521739131</v>
      </c>
    </row>
    <row r="106" spans="2:6">
      <c r="B106" s="956" t="s">
        <v>502</v>
      </c>
      <c r="C106" s="601">
        <v>0.23330000000000001</v>
      </c>
      <c r="D106" s="588">
        <v>14.131641304347825</v>
      </c>
      <c r="E106" s="588"/>
      <c r="F106" s="589">
        <f t="shared" si="2"/>
        <v>14.131641304347825</v>
      </c>
    </row>
    <row r="107" spans="2:6">
      <c r="B107" s="956" t="s">
        <v>503</v>
      </c>
      <c r="C107" s="601">
        <v>0.1333</v>
      </c>
      <c r="D107" s="588">
        <v>4.41695652173913</v>
      </c>
      <c r="E107" s="588"/>
      <c r="F107" s="589">
        <f t="shared" si="2"/>
        <v>4.41695652173913</v>
      </c>
    </row>
    <row r="108" spans="2:6">
      <c r="B108" s="956" t="s">
        <v>456</v>
      </c>
      <c r="C108" s="601">
        <v>0.215</v>
      </c>
      <c r="D108" s="588">
        <v>13.6</v>
      </c>
      <c r="E108" s="588">
        <v>0.3</v>
      </c>
      <c r="F108" s="589">
        <f t="shared" si="2"/>
        <v>13.9</v>
      </c>
    </row>
    <row r="109" spans="2:6">
      <c r="B109" s="956" t="s">
        <v>121</v>
      </c>
      <c r="C109" s="601">
        <v>0.25</v>
      </c>
      <c r="D109" s="588">
        <v>17.399999999999999</v>
      </c>
      <c r="E109" s="588">
        <v>1.1000000000000001</v>
      </c>
      <c r="F109" s="589">
        <f t="shared" si="2"/>
        <v>18.5</v>
      </c>
    </row>
    <row r="110" spans="2:6">
      <c r="B110" s="955" t="s">
        <v>269</v>
      </c>
      <c r="C110" s="593">
        <v>0.15</v>
      </c>
      <c r="D110" s="470">
        <v>5.8657934782608701</v>
      </c>
      <c r="E110" s="599"/>
      <c r="F110" s="490">
        <f t="shared" si="2"/>
        <v>5.8657934782608701</v>
      </c>
    </row>
    <row r="111" spans="2:6">
      <c r="B111" s="1735" t="s">
        <v>525</v>
      </c>
      <c r="C111" s="2244"/>
      <c r="D111" s="2245">
        <f>SUM(D75:D110)</f>
        <v>581.69177173913056</v>
      </c>
      <c r="E111" s="2245">
        <f>SUM(E75:E110)</f>
        <v>189.83804347826086</v>
      </c>
      <c r="F111" s="2246">
        <f t="shared" si="2"/>
        <v>771.52981521739139</v>
      </c>
    </row>
    <row r="112" spans="2:6">
      <c r="B112" s="1391" t="s">
        <v>457</v>
      </c>
      <c r="C112" s="1391"/>
      <c r="D112" s="1391"/>
      <c r="E112" s="1391"/>
      <c r="F112" s="1391"/>
    </row>
    <row r="113" spans="2:5">
      <c r="B113" s="316" t="s">
        <v>526</v>
      </c>
      <c r="C113" s="316"/>
      <c r="D113" s="316"/>
      <c r="E113" s="316"/>
    </row>
  </sheetData>
  <mergeCells count="1">
    <mergeCell ref="B40:I4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4:I113"/>
  <sheetViews>
    <sheetView topLeftCell="A64" zoomScaleNormal="100" workbookViewId="0">
      <selection activeCell="J78" sqref="J78"/>
    </sheetView>
  </sheetViews>
  <sheetFormatPr defaultRowHeight="12.75"/>
  <cols>
    <col min="2" max="2" width="12.7109375" customWidth="1"/>
    <col min="3" max="3" width="13.7109375" customWidth="1"/>
    <col min="6" max="6" width="18.28515625" customWidth="1"/>
  </cols>
  <sheetData>
    <row r="4" spans="2:6">
      <c r="B4" s="551" t="s">
        <v>446</v>
      </c>
      <c r="C4" s="552" t="s">
        <v>449</v>
      </c>
      <c r="D4" s="551" t="s">
        <v>380</v>
      </c>
      <c r="E4" s="551"/>
      <c r="F4" s="551"/>
    </row>
    <row r="5" spans="2:6">
      <c r="B5" s="551" t="s">
        <v>83</v>
      </c>
      <c r="C5" s="551"/>
      <c r="D5" s="552" t="s">
        <v>381</v>
      </c>
      <c r="E5" s="552" t="s">
        <v>11</v>
      </c>
      <c r="F5" s="552" t="s">
        <v>12</v>
      </c>
    </row>
    <row r="6" spans="2:6">
      <c r="B6" s="576" t="s">
        <v>15</v>
      </c>
      <c r="C6" s="577">
        <v>0.85</v>
      </c>
      <c r="D6" s="578">
        <v>3.6771117359203296</v>
      </c>
      <c r="E6" s="579">
        <v>5.2534018461538459</v>
      </c>
      <c r="F6" s="578">
        <f>SUM(D6+E6)</f>
        <v>8.930513582074175</v>
      </c>
    </row>
    <row r="7" spans="2:6">
      <c r="B7" s="580" t="s">
        <v>23</v>
      </c>
      <c r="C7" s="581" t="s">
        <v>217</v>
      </c>
      <c r="D7" s="578">
        <v>9.8644699881417406</v>
      </c>
      <c r="E7" s="579">
        <v>2.7688340109890111</v>
      </c>
      <c r="F7" s="578">
        <f t="shared" ref="F7:F36" si="0">SUM(D7+E7)</f>
        <v>12.633303999130751</v>
      </c>
    </row>
    <row r="8" spans="2:6">
      <c r="B8" s="580" t="s">
        <v>218</v>
      </c>
      <c r="C8" s="577">
        <v>0.65129999999999999</v>
      </c>
      <c r="D8" s="578">
        <v>0.53001300149435526</v>
      </c>
      <c r="E8" s="579">
        <v>0.42509298901098902</v>
      </c>
      <c r="F8" s="578">
        <f t="shared" si="0"/>
        <v>0.95510599050534428</v>
      </c>
    </row>
    <row r="9" spans="2:6">
      <c r="B9" s="582" t="s">
        <v>29</v>
      </c>
      <c r="C9" s="583" t="s">
        <v>219</v>
      </c>
      <c r="D9" s="578">
        <v>41.436472527472532</v>
      </c>
      <c r="E9" s="579"/>
      <c r="F9" s="578">
        <f t="shared" si="0"/>
        <v>41.436472527472532</v>
      </c>
    </row>
    <row r="10" spans="2:6">
      <c r="B10" s="580" t="s">
        <v>31</v>
      </c>
      <c r="C10" s="581">
        <v>0.36</v>
      </c>
      <c r="D10" s="578">
        <v>26.233475103021977</v>
      </c>
      <c r="E10" s="579">
        <v>11.711206120879121</v>
      </c>
      <c r="F10" s="578">
        <f t="shared" si="0"/>
        <v>37.9446812239011</v>
      </c>
    </row>
    <row r="11" spans="2:6">
      <c r="B11" s="580" t="s">
        <v>33</v>
      </c>
      <c r="C11" s="581">
        <v>0.51</v>
      </c>
      <c r="D11" s="578">
        <v>49.206589285714287</v>
      </c>
      <c r="E11" s="579">
        <v>36.782648241758245</v>
      </c>
      <c r="F11" s="578">
        <f t="shared" si="0"/>
        <v>85.98923752747254</v>
      </c>
    </row>
    <row r="12" spans="2:6">
      <c r="B12" s="582" t="s">
        <v>37</v>
      </c>
      <c r="C12" s="583">
        <v>0.13039999999999999</v>
      </c>
      <c r="D12" s="578">
        <v>7.7029185891623024</v>
      </c>
      <c r="E12" s="579">
        <v>1.6478986483516482</v>
      </c>
      <c r="F12" s="578">
        <f t="shared" si="0"/>
        <v>9.3508172375139509</v>
      </c>
    </row>
    <row r="13" spans="2:6">
      <c r="B13" s="580" t="s">
        <v>226</v>
      </c>
      <c r="C13" s="581" t="s">
        <v>221</v>
      </c>
      <c r="D13" s="578">
        <v>0.10132159021398524</v>
      </c>
      <c r="E13" s="579">
        <v>0.62220797802197803</v>
      </c>
      <c r="F13" s="578">
        <f t="shared" si="0"/>
        <v>0.72352956823596326</v>
      </c>
    </row>
    <row r="14" spans="2:6">
      <c r="B14" s="580" t="s">
        <v>467</v>
      </c>
      <c r="C14" s="577">
        <v>0.1988</v>
      </c>
      <c r="D14" s="578"/>
      <c r="E14" s="579"/>
      <c r="F14" s="578">
        <f t="shared" si="0"/>
        <v>0</v>
      </c>
    </row>
    <row r="15" spans="2:6">
      <c r="B15" s="580" t="s">
        <v>46</v>
      </c>
      <c r="C15" s="577">
        <v>0.55300000000000005</v>
      </c>
      <c r="D15" s="578">
        <v>12.059090144230769</v>
      </c>
      <c r="E15" s="579">
        <v>9.9480387472527472</v>
      </c>
      <c r="F15" s="578">
        <f t="shared" si="0"/>
        <v>22.007128891483518</v>
      </c>
    </row>
    <row r="16" spans="2:6">
      <c r="B16" s="580" t="s">
        <v>47</v>
      </c>
      <c r="C16" s="581">
        <v>0.39550000000000002</v>
      </c>
      <c r="D16" s="578">
        <v>11.838628519917584</v>
      </c>
      <c r="E16" s="579">
        <v>41.725677857142855</v>
      </c>
      <c r="F16" s="578">
        <f t="shared" si="0"/>
        <v>53.56430637706044</v>
      </c>
    </row>
    <row r="17" spans="2:6">
      <c r="B17" s="580" t="s">
        <v>49</v>
      </c>
      <c r="C17" s="577">
        <v>0.43969999999999998</v>
      </c>
      <c r="D17" s="578">
        <v>7.17710525412088</v>
      </c>
      <c r="E17" s="579">
        <v>10.234826175824175</v>
      </c>
      <c r="F17" s="578">
        <f t="shared" si="0"/>
        <v>17.411931429945056</v>
      </c>
    </row>
    <row r="18" spans="2:6">
      <c r="B18" s="580" t="s">
        <v>50</v>
      </c>
      <c r="C18" s="577">
        <v>0.64</v>
      </c>
      <c r="D18" s="578">
        <v>8.9316152987637363</v>
      </c>
      <c r="E18" s="579">
        <v>3.8339894505494505</v>
      </c>
      <c r="F18" s="578">
        <f t="shared" si="0"/>
        <v>12.765604749313187</v>
      </c>
    </row>
    <row r="19" spans="2:6">
      <c r="B19" s="580" t="s">
        <v>51</v>
      </c>
      <c r="C19" s="577">
        <v>0.2</v>
      </c>
      <c r="D19" s="584">
        <v>1.1934551411723042</v>
      </c>
      <c r="E19" s="579">
        <v>1.1546618021978021</v>
      </c>
      <c r="F19" s="578">
        <f t="shared" si="0"/>
        <v>2.3481169433701066</v>
      </c>
    </row>
    <row r="20" spans="2:6">
      <c r="B20" s="580" t="s">
        <v>52</v>
      </c>
      <c r="C20" s="581" t="s">
        <v>227</v>
      </c>
      <c r="D20" s="584">
        <v>12.07514281958276</v>
      </c>
      <c r="E20" s="579">
        <v>1.7254475164835166</v>
      </c>
      <c r="F20" s="578">
        <f t="shared" si="0"/>
        <v>13.800590336066277</v>
      </c>
    </row>
    <row r="21" spans="2:6">
      <c r="B21" s="580" t="s">
        <v>39</v>
      </c>
      <c r="C21" s="581">
        <v>0.35</v>
      </c>
      <c r="D21" s="584">
        <v>2.5600959673871051</v>
      </c>
      <c r="E21" s="579">
        <v>0.38520313186813188</v>
      </c>
      <c r="F21" s="578">
        <f t="shared" si="0"/>
        <v>2.9452990992552368</v>
      </c>
    </row>
    <row r="22" spans="2:6">
      <c r="B22" s="580" t="s">
        <v>53</v>
      </c>
      <c r="C22" s="583" t="s">
        <v>228</v>
      </c>
      <c r="D22" s="595">
        <v>59.198099168043868</v>
      </c>
      <c r="E22" s="579">
        <v>17.103653186813187</v>
      </c>
      <c r="F22" s="579">
        <f t="shared" si="0"/>
        <v>76.301752354857058</v>
      </c>
    </row>
    <row r="23" spans="2:6">
      <c r="B23" s="580" t="s">
        <v>231</v>
      </c>
      <c r="C23" s="581" t="s">
        <v>229</v>
      </c>
      <c r="D23" s="584">
        <v>13.925583533653846</v>
      </c>
      <c r="E23" s="579">
        <v>42.901878967032971</v>
      </c>
      <c r="F23" s="578">
        <f t="shared" si="0"/>
        <v>56.827462500686821</v>
      </c>
    </row>
    <row r="24" spans="2:6">
      <c r="B24" s="580" t="s">
        <v>57</v>
      </c>
      <c r="C24" s="581" t="s">
        <v>230</v>
      </c>
      <c r="D24" s="584">
        <v>33.637142857142855</v>
      </c>
      <c r="E24" s="579">
        <v>0</v>
      </c>
      <c r="F24" s="578">
        <f t="shared" si="0"/>
        <v>33.637142857142855</v>
      </c>
    </row>
    <row r="25" spans="2:6">
      <c r="B25" s="580" t="s">
        <v>58</v>
      </c>
      <c r="C25" s="581">
        <v>0.3679</v>
      </c>
      <c r="D25" s="584">
        <v>9.0701680116758236</v>
      </c>
      <c r="E25" s="579">
        <v>39.124494505494503</v>
      </c>
      <c r="F25" s="578">
        <f t="shared" si="0"/>
        <v>48.194662517170329</v>
      </c>
    </row>
    <row r="26" spans="2:6">
      <c r="B26" s="580" t="s">
        <v>59</v>
      </c>
      <c r="C26" s="581" t="s">
        <v>232</v>
      </c>
      <c r="D26" s="584">
        <v>26.18620241001674</v>
      </c>
      <c r="E26" s="579">
        <v>18.207079</v>
      </c>
      <c r="F26" s="578">
        <f t="shared" si="0"/>
        <v>44.393281410016741</v>
      </c>
    </row>
    <row r="27" spans="2:6">
      <c r="B27" s="580" t="s">
        <v>514</v>
      </c>
      <c r="C27" s="577">
        <v>0.41499999999999998</v>
      </c>
      <c r="D27" s="584">
        <v>10.80076923076923</v>
      </c>
      <c r="E27" s="579">
        <v>0</v>
      </c>
      <c r="F27" s="578">
        <f t="shared" si="0"/>
        <v>10.80076923076923</v>
      </c>
    </row>
    <row r="28" spans="2:6">
      <c r="B28" s="580" t="s">
        <v>66</v>
      </c>
      <c r="C28" s="577">
        <v>0.30580000000000002</v>
      </c>
      <c r="D28" s="584">
        <v>9.2674261675824177</v>
      </c>
      <c r="E28" s="579">
        <v>130.18418142857143</v>
      </c>
      <c r="F28" s="578">
        <f t="shared" si="0"/>
        <v>139.45160759615385</v>
      </c>
    </row>
    <row r="29" spans="2:6">
      <c r="B29" s="580" t="s">
        <v>67</v>
      </c>
      <c r="C29" s="577">
        <v>0.30580000000000002</v>
      </c>
      <c r="D29" s="584">
        <v>38.436076923076925</v>
      </c>
      <c r="E29" s="579">
        <v>0</v>
      </c>
      <c r="F29" s="578">
        <f t="shared" si="0"/>
        <v>38.436076923076925</v>
      </c>
    </row>
    <row r="30" spans="2:6">
      <c r="B30" s="580" t="s">
        <v>69</v>
      </c>
      <c r="C30" s="577">
        <v>0.58840000000000003</v>
      </c>
      <c r="D30" s="584">
        <v>26.367735920329672</v>
      </c>
      <c r="E30" s="579">
        <v>25.341356120879123</v>
      </c>
      <c r="F30" s="578">
        <f t="shared" si="0"/>
        <v>51.709092041208791</v>
      </c>
    </row>
    <row r="31" spans="2:6">
      <c r="B31" s="580" t="s">
        <v>515</v>
      </c>
      <c r="C31" s="577">
        <v>0.53774999999999995</v>
      </c>
      <c r="D31" s="578">
        <v>2.5246234707675135</v>
      </c>
      <c r="E31" s="579">
        <v>27.131812703296703</v>
      </c>
      <c r="F31" s="578">
        <f t="shared" si="0"/>
        <v>29.656436174064215</v>
      </c>
    </row>
    <row r="32" spans="2:6">
      <c r="B32" s="580" t="s">
        <v>274</v>
      </c>
      <c r="C32" s="577">
        <v>0.18</v>
      </c>
      <c r="D32" s="578">
        <v>2.1168980940934063</v>
      </c>
      <c r="E32" s="579">
        <v>1.2000243736263736</v>
      </c>
      <c r="F32" s="578">
        <f t="shared" si="0"/>
        <v>3.3169224677197802</v>
      </c>
    </row>
    <row r="33" spans="2:9">
      <c r="B33" s="580" t="s">
        <v>74</v>
      </c>
      <c r="C33" s="581">
        <v>0.41499999999999998</v>
      </c>
      <c r="D33" s="578">
        <v>13.153759647578983</v>
      </c>
      <c r="E33" s="579">
        <v>0.37139091208791214</v>
      </c>
      <c r="F33" s="578">
        <f t="shared" si="0"/>
        <v>13.525150559666896</v>
      </c>
    </row>
    <row r="34" spans="2:9">
      <c r="B34" s="580" t="s">
        <v>75</v>
      </c>
      <c r="C34" s="581">
        <v>0.53200000000000003</v>
      </c>
      <c r="D34" s="578">
        <v>32.767122424450548</v>
      </c>
      <c r="E34" s="579">
        <v>23.749822582417583</v>
      </c>
      <c r="F34" s="578">
        <f t="shared" si="0"/>
        <v>56.516945006868127</v>
      </c>
    </row>
    <row r="35" spans="2:9">
      <c r="B35" s="580" t="s">
        <v>508</v>
      </c>
      <c r="C35" s="581">
        <v>0.59599999999999997</v>
      </c>
      <c r="D35" s="578">
        <v>4.4671403701279182</v>
      </c>
      <c r="E35" s="579">
        <v>0.40201995604395602</v>
      </c>
      <c r="F35" s="578">
        <f t="shared" si="0"/>
        <v>4.8691603261718743</v>
      </c>
      <c r="G35" s="544"/>
    </row>
    <row r="36" spans="2:9">
      <c r="B36" s="580" t="s">
        <v>76</v>
      </c>
      <c r="C36" s="581">
        <v>0.34570000000000001</v>
      </c>
      <c r="D36" s="578">
        <v>35.985820054945052</v>
      </c>
      <c r="E36" s="579">
        <v>62.310883923076922</v>
      </c>
      <c r="F36" s="578">
        <f t="shared" si="0"/>
        <v>98.296703978021981</v>
      </c>
    </row>
    <row r="37" spans="2:9">
      <c r="B37" s="2143" t="s">
        <v>430</v>
      </c>
      <c r="C37" s="2144"/>
      <c r="D37" s="2259">
        <f>SUM(D6:D36)</f>
        <v>512.49207325057137</v>
      </c>
      <c r="E37" s="2259">
        <f>SUM(E6:E36)</f>
        <v>516.24773217582424</v>
      </c>
      <c r="F37" s="2259">
        <f>SUM(F6:F36)</f>
        <v>1028.7398054263956</v>
      </c>
      <c r="I37" s="315"/>
    </row>
    <row r="38" spans="2:9">
      <c r="I38" s="543"/>
    </row>
    <row r="39" spans="2:9">
      <c r="B39" s="553" t="s">
        <v>468</v>
      </c>
      <c r="C39" s="554"/>
      <c r="D39" s="555"/>
      <c r="E39" s="555"/>
      <c r="F39" s="555"/>
      <c r="G39" s="555"/>
      <c r="H39" s="556"/>
      <c r="I39" s="556"/>
    </row>
    <row r="40" spans="2:9" ht="22.15" customHeight="1">
      <c r="B40" s="1969" t="s">
        <v>479</v>
      </c>
      <c r="C40" s="2258"/>
      <c r="D40" s="2258"/>
      <c r="E40" s="2258"/>
      <c r="F40" s="2258"/>
      <c r="G40" s="2258"/>
      <c r="H40" s="2258"/>
      <c r="I40" s="2258"/>
    </row>
    <row r="41" spans="2:9">
      <c r="B41" s="553" t="s">
        <v>443</v>
      </c>
      <c r="C41" s="553"/>
      <c r="D41" s="553"/>
      <c r="E41" s="557"/>
      <c r="F41" s="558"/>
      <c r="G41" s="558"/>
      <c r="H41" s="559"/>
      <c r="I41" s="559"/>
    </row>
    <row r="42" spans="2:9">
      <c r="B42" s="560" t="s">
        <v>433</v>
      </c>
      <c r="C42" s="560"/>
      <c r="D42" s="560"/>
      <c r="E42" s="561"/>
      <c r="F42" s="555"/>
      <c r="G42" s="555"/>
      <c r="H42" s="556"/>
      <c r="I42" s="556"/>
    </row>
    <row r="43" spans="2:9">
      <c r="B43" s="560" t="s">
        <v>434</v>
      </c>
      <c r="C43" s="560"/>
      <c r="D43" s="560"/>
      <c r="E43" s="561"/>
      <c r="F43" s="555"/>
      <c r="G43" s="555"/>
      <c r="H43" s="556"/>
      <c r="I43" s="556"/>
    </row>
    <row r="44" spans="2:9">
      <c r="B44" s="560" t="s">
        <v>480</v>
      </c>
      <c r="C44" s="554"/>
      <c r="D44" s="555"/>
      <c r="E44" s="555"/>
      <c r="F44" s="555"/>
      <c r="G44" s="555"/>
      <c r="H44" s="556"/>
      <c r="I44" s="556"/>
    </row>
    <row r="45" spans="2:9">
      <c r="B45" s="560" t="s">
        <v>481</v>
      </c>
      <c r="C45" s="554"/>
      <c r="D45" s="555"/>
      <c r="E45" s="555"/>
      <c r="F45" s="555"/>
      <c r="G45" s="555"/>
      <c r="H45" s="560"/>
      <c r="I45" s="556"/>
    </row>
    <row r="46" spans="2:9">
      <c r="B46" s="560" t="s">
        <v>482</v>
      </c>
      <c r="C46" s="554"/>
      <c r="D46" s="555"/>
      <c r="E46" s="555"/>
      <c r="F46" s="556"/>
      <c r="G46" s="555"/>
      <c r="H46" s="556"/>
      <c r="I46" s="556"/>
    </row>
    <row r="47" spans="2:9">
      <c r="B47" s="560" t="s">
        <v>421</v>
      </c>
      <c r="C47" s="554"/>
      <c r="D47" s="555"/>
      <c r="E47" s="555"/>
      <c r="F47" s="555"/>
      <c r="G47" s="555"/>
      <c r="H47" s="556"/>
      <c r="I47" s="556"/>
    </row>
    <row r="48" spans="2:9">
      <c r="B48" s="560" t="s">
        <v>483</v>
      </c>
      <c r="C48" s="554"/>
      <c r="D48" s="555"/>
      <c r="E48" s="555"/>
      <c r="F48" s="555"/>
      <c r="G48" s="555"/>
      <c r="H48" s="519"/>
      <c r="I48" s="519"/>
    </row>
    <row r="49" spans="2:9">
      <c r="B49" s="560" t="s">
        <v>484</v>
      </c>
      <c r="C49" s="554"/>
      <c r="D49" s="555"/>
      <c r="E49" s="555"/>
      <c r="F49" s="555"/>
      <c r="G49" s="555"/>
      <c r="H49" s="519"/>
      <c r="I49" s="519"/>
    </row>
    <row r="50" spans="2:9">
      <c r="B50" s="562" t="s">
        <v>485</v>
      </c>
      <c r="C50" s="597"/>
      <c r="D50" s="597"/>
      <c r="E50" s="597"/>
      <c r="F50" s="597"/>
      <c r="G50" s="597"/>
      <c r="H50" s="519"/>
      <c r="I50" s="519"/>
    </row>
    <row r="51" spans="2:9">
      <c r="B51" s="563" t="s">
        <v>486</v>
      </c>
    </row>
    <row r="52" spans="2:9">
      <c r="B52" s="563" t="s">
        <v>487</v>
      </c>
    </row>
    <row r="53" spans="2:9">
      <c r="B53" s="563"/>
    </row>
    <row r="54" spans="2:9">
      <c r="B54" s="551" t="s">
        <v>383</v>
      </c>
      <c r="C54" s="552" t="s">
        <v>449</v>
      </c>
      <c r="D54" s="564" t="s">
        <v>380</v>
      </c>
      <c r="E54" s="565"/>
      <c r="F54" s="551"/>
    </row>
    <row r="55" spans="2:9">
      <c r="B55" s="551" t="s">
        <v>83</v>
      </c>
      <c r="C55" s="551"/>
      <c r="D55" s="552" t="s">
        <v>381</v>
      </c>
      <c r="E55" s="566" t="s">
        <v>11</v>
      </c>
      <c r="F55" s="552" t="s">
        <v>12</v>
      </c>
    </row>
    <row r="56" spans="2:9">
      <c r="B56" s="580" t="s">
        <v>518</v>
      </c>
      <c r="C56" s="581">
        <v>0.15</v>
      </c>
      <c r="D56" s="584">
        <v>9.2508571428571429</v>
      </c>
      <c r="E56" s="578">
        <v>0.99549590109890107</v>
      </c>
      <c r="F56" s="578">
        <f>SUM(D56+E56)</f>
        <v>10.246353043956043</v>
      </c>
    </row>
    <row r="57" spans="2:9">
      <c r="B57" s="580" t="s">
        <v>519</v>
      </c>
      <c r="C57" s="581">
        <v>0.28849999999999998</v>
      </c>
      <c r="D57" s="584">
        <v>4.6819120879120879</v>
      </c>
      <c r="E57" s="578">
        <v>0</v>
      </c>
      <c r="F57" s="578">
        <f t="shared" ref="F57:F65" si="1">SUM(D57+E57)</f>
        <v>4.6819120879120879</v>
      </c>
    </row>
    <row r="58" spans="2:9">
      <c r="B58" s="580" t="s">
        <v>272</v>
      </c>
      <c r="C58" s="577">
        <v>7.5999999999999998E-2</v>
      </c>
      <c r="D58" s="584">
        <v>8.7144846325549441</v>
      </c>
      <c r="E58" s="578">
        <v>1.3835369230769232</v>
      </c>
      <c r="F58" s="578">
        <f t="shared" si="1"/>
        <v>10.098021555631867</v>
      </c>
    </row>
    <row r="59" spans="2:9">
      <c r="B59" s="580" t="s">
        <v>14</v>
      </c>
      <c r="C59" s="577">
        <v>0.1178</v>
      </c>
      <c r="D59" s="584">
        <v>0.13063846261160714</v>
      </c>
      <c r="E59" s="578">
        <v>0</v>
      </c>
      <c r="F59" s="578">
        <f t="shared" si="1"/>
        <v>0.13063846261160714</v>
      </c>
    </row>
    <row r="60" spans="2:9">
      <c r="B60" s="580" t="s">
        <v>24</v>
      </c>
      <c r="C60" s="581" t="s">
        <v>233</v>
      </c>
      <c r="D60" s="584">
        <v>4.4692857142857143</v>
      </c>
      <c r="E60" s="578">
        <v>72.932617736263737</v>
      </c>
      <c r="F60" s="578">
        <f t="shared" si="1"/>
        <v>77.401903450549455</v>
      </c>
    </row>
    <row r="61" spans="2:9">
      <c r="B61" s="580" t="s">
        <v>337</v>
      </c>
      <c r="C61" s="577">
        <v>0.1482</v>
      </c>
      <c r="D61" s="584">
        <v>1.3262220123626374</v>
      </c>
      <c r="E61" s="578">
        <v>0</v>
      </c>
      <c r="F61" s="578">
        <f t="shared" si="1"/>
        <v>1.3262220123626374</v>
      </c>
    </row>
    <row r="62" spans="2:9">
      <c r="B62" s="580" t="s">
        <v>54</v>
      </c>
      <c r="C62" s="577">
        <v>0.6</v>
      </c>
      <c r="D62" s="584">
        <v>0.87403986735920336</v>
      </c>
      <c r="E62" s="578">
        <v>1.7504164505494504</v>
      </c>
      <c r="F62" s="578">
        <f t="shared" si="1"/>
        <v>2.6244563179086535</v>
      </c>
    </row>
    <row r="63" spans="2:9">
      <c r="B63" s="580" t="s">
        <v>26</v>
      </c>
      <c r="C63" s="577">
        <v>0.36165000000000003</v>
      </c>
      <c r="D63" s="584">
        <v>21.200053743131868</v>
      </c>
      <c r="E63" s="578">
        <v>25.825754956043955</v>
      </c>
      <c r="F63" s="578">
        <f t="shared" si="1"/>
        <v>47.025808699175826</v>
      </c>
    </row>
    <row r="64" spans="2:9">
      <c r="B64" s="580" t="s">
        <v>22</v>
      </c>
      <c r="C64" s="577">
        <v>0.5</v>
      </c>
      <c r="D64" s="584">
        <v>2.7089279275412088</v>
      </c>
      <c r="E64" s="578">
        <v>10.844575725274725</v>
      </c>
      <c r="F64" s="578">
        <f t="shared" si="1"/>
        <v>13.553503652815934</v>
      </c>
    </row>
    <row r="65" spans="2:6">
      <c r="B65" s="580" t="s">
        <v>16</v>
      </c>
      <c r="C65" s="577">
        <v>0.35</v>
      </c>
      <c r="D65" s="584">
        <v>15.440362637362638</v>
      </c>
      <c r="E65" s="578">
        <v>0</v>
      </c>
      <c r="F65" s="578">
        <f t="shared" si="1"/>
        <v>15.440362637362638</v>
      </c>
    </row>
    <row r="66" spans="2:6">
      <c r="B66" s="2143" t="s">
        <v>387</v>
      </c>
      <c r="C66" s="2182"/>
      <c r="D66" s="2257">
        <f>SUM(D56:D65)</f>
        <v>68.79678422797906</v>
      </c>
      <c r="E66" s="2257">
        <f>SUM(E56:E65)</f>
        <v>113.73239769230769</v>
      </c>
      <c r="F66" s="2257">
        <f>SUM(F56:F65)</f>
        <v>182.52918192028676</v>
      </c>
    </row>
    <row r="67" spans="2:6">
      <c r="B67" s="2263" t="s">
        <v>32</v>
      </c>
      <c r="C67" s="2185"/>
      <c r="D67" s="2264">
        <f>D37+D66</f>
        <v>581.28885747855043</v>
      </c>
      <c r="E67" s="2264">
        <f>E37+E66</f>
        <v>629.98012986813194</v>
      </c>
      <c r="F67" s="2264">
        <f>+F37+F66</f>
        <v>1211.2689873466825</v>
      </c>
    </row>
    <row r="69" spans="2:6">
      <c r="D69" s="543"/>
      <c r="E69" s="543"/>
      <c r="F69" s="543"/>
    </row>
    <row r="74" spans="2:6">
      <c r="B74" s="2241" t="s">
        <v>527</v>
      </c>
      <c r="C74" s="2242"/>
      <c r="D74" s="2242" t="s">
        <v>462</v>
      </c>
      <c r="E74" s="2242"/>
      <c r="F74" s="2243"/>
    </row>
    <row r="75" spans="2:6">
      <c r="B75" s="596" t="s">
        <v>83</v>
      </c>
      <c r="C75" s="344" t="s">
        <v>449</v>
      </c>
      <c r="D75" s="344" t="s">
        <v>86</v>
      </c>
      <c r="E75" s="344" t="s">
        <v>11</v>
      </c>
      <c r="F75" s="585" t="s">
        <v>12</v>
      </c>
    </row>
    <row r="76" spans="2:6">
      <c r="B76" s="955" t="s">
        <v>166</v>
      </c>
      <c r="C76" s="598">
        <v>8.5599999999999996E-2</v>
      </c>
      <c r="D76" s="470">
        <v>56.377802197802204</v>
      </c>
      <c r="E76" s="470"/>
      <c r="F76" s="490">
        <f t="shared" ref="F76:F112" si="2">D76+E76</f>
        <v>56.377802197802204</v>
      </c>
    </row>
    <row r="77" spans="2:6">
      <c r="B77" s="955" t="s">
        <v>167</v>
      </c>
      <c r="C77" s="598">
        <v>0.2021</v>
      </c>
      <c r="D77" s="470">
        <v>49.35186813186813</v>
      </c>
      <c r="E77" s="470"/>
      <c r="F77" s="490">
        <f t="shared" si="2"/>
        <v>49.35186813186813</v>
      </c>
    </row>
    <row r="78" spans="2:6">
      <c r="B78" s="955" t="s">
        <v>400</v>
      </c>
      <c r="C78" s="598">
        <v>0.17</v>
      </c>
      <c r="D78" s="470">
        <v>3.0648681318681321</v>
      </c>
      <c r="E78" s="470"/>
      <c r="F78" s="490">
        <f t="shared" si="2"/>
        <v>3.0648681318681321</v>
      </c>
    </row>
    <row r="79" spans="2:6">
      <c r="B79" s="957" t="s">
        <v>88</v>
      </c>
      <c r="C79" s="958" t="s">
        <v>89</v>
      </c>
      <c r="D79" s="470">
        <v>44</v>
      </c>
      <c r="E79" s="470">
        <v>5.0999999999999996</v>
      </c>
      <c r="F79" s="490">
        <f t="shared" si="2"/>
        <v>49.1</v>
      </c>
    </row>
    <row r="80" spans="2:6">
      <c r="B80" s="957" t="s">
        <v>100</v>
      </c>
      <c r="C80" s="958">
        <v>0.23549999999999999</v>
      </c>
      <c r="D80" s="470">
        <v>11.1</v>
      </c>
      <c r="E80" s="470">
        <v>1.4</v>
      </c>
      <c r="F80" s="490">
        <f t="shared" si="2"/>
        <v>12.5</v>
      </c>
    </row>
    <row r="81" spans="2:6">
      <c r="B81" s="955" t="s">
        <v>489</v>
      </c>
      <c r="C81" s="598">
        <v>0.23330000000000001</v>
      </c>
      <c r="D81" s="470">
        <v>39.82692307692308</v>
      </c>
      <c r="E81" s="470"/>
      <c r="F81" s="490">
        <f t="shared" si="2"/>
        <v>39.82692307692308</v>
      </c>
    </row>
    <row r="82" spans="2:6">
      <c r="B82" s="955" t="s">
        <v>490</v>
      </c>
      <c r="C82" s="598">
        <v>0.23330000000000001</v>
      </c>
      <c r="D82" s="470">
        <v>48.980989010989013</v>
      </c>
      <c r="E82" s="470"/>
      <c r="F82" s="490">
        <f t="shared" si="2"/>
        <v>48.980989010989013</v>
      </c>
    </row>
    <row r="83" spans="2:6">
      <c r="B83" s="957" t="s">
        <v>289</v>
      </c>
      <c r="C83" s="958" t="s">
        <v>89</v>
      </c>
      <c r="D83" s="470">
        <v>27.1</v>
      </c>
      <c r="E83" s="470">
        <v>15.8</v>
      </c>
      <c r="F83" s="490">
        <f t="shared" si="2"/>
        <v>42.900000000000006</v>
      </c>
    </row>
    <row r="84" spans="2:6">
      <c r="B84" s="955" t="s">
        <v>491</v>
      </c>
      <c r="C84" s="598">
        <v>0.23330000000000001</v>
      </c>
      <c r="D84" s="470">
        <v>18.631054945054945</v>
      </c>
      <c r="E84" s="470"/>
      <c r="F84" s="490">
        <f t="shared" si="2"/>
        <v>18.631054945054945</v>
      </c>
    </row>
    <row r="85" spans="2:6">
      <c r="B85" s="957" t="s">
        <v>102</v>
      </c>
      <c r="C85" s="598">
        <v>0.12</v>
      </c>
      <c r="D85" s="470">
        <v>1.2</v>
      </c>
      <c r="E85" s="470">
        <v>0.1</v>
      </c>
      <c r="F85" s="490">
        <f t="shared" si="2"/>
        <v>1.3</v>
      </c>
    </row>
    <row r="86" spans="2:6">
      <c r="B86" s="955" t="s">
        <v>134</v>
      </c>
      <c r="C86" s="598">
        <v>0.05</v>
      </c>
      <c r="D86" s="470">
        <v>3.9169999999999998</v>
      </c>
      <c r="E86" s="470"/>
      <c r="F86" s="490">
        <f t="shared" si="2"/>
        <v>3.9169999999999998</v>
      </c>
    </row>
    <row r="87" spans="2:6">
      <c r="B87" s="955" t="s">
        <v>137</v>
      </c>
      <c r="C87" s="598">
        <v>0.09</v>
      </c>
      <c r="D87" s="470">
        <v>4.2084725274725283</v>
      </c>
      <c r="E87" s="470"/>
      <c r="F87" s="490">
        <f t="shared" si="2"/>
        <v>4.2084725274725283</v>
      </c>
    </row>
    <row r="88" spans="2:6">
      <c r="B88" s="955" t="s">
        <v>138</v>
      </c>
      <c r="C88" s="598">
        <v>0.45900000000000002</v>
      </c>
      <c r="D88" s="470">
        <v>16.679736263736263</v>
      </c>
      <c r="E88" s="470"/>
      <c r="F88" s="490">
        <f t="shared" si="2"/>
        <v>16.679736263736263</v>
      </c>
    </row>
    <row r="89" spans="2:6">
      <c r="B89" s="955" t="s">
        <v>139</v>
      </c>
      <c r="C89" s="598">
        <v>0.31850000000000001</v>
      </c>
      <c r="D89" s="470"/>
      <c r="E89" s="470">
        <v>40.623076923076923</v>
      </c>
      <c r="F89" s="490">
        <f t="shared" si="2"/>
        <v>40.623076923076923</v>
      </c>
    </row>
    <row r="90" spans="2:6">
      <c r="B90" s="957" t="s">
        <v>104</v>
      </c>
      <c r="C90" s="598">
        <v>0.25</v>
      </c>
      <c r="D90" s="470">
        <v>8.9</v>
      </c>
      <c r="E90" s="470">
        <v>0.2</v>
      </c>
      <c r="F90" s="490">
        <f t="shared" si="2"/>
        <v>9.1</v>
      </c>
    </row>
    <row r="91" spans="2:6">
      <c r="B91" s="957" t="s">
        <v>106</v>
      </c>
      <c r="C91" s="598">
        <v>0.5</v>
      </c>
      <c r="D91" s="470">
        <v>4.4000000000000004</v>
      </c>
      <c r="E91" s="470"/>
      <c r="F91" s="490">
        <f t="shared" si="2"/>
        <v>4.4000000000000004</v>
      </c>
    </row>
    <row r="92" spans="2:6">
      <c r="B92" s="955" t="s">
        <v>512</v>
      </c>
      <c r="C92" s="598">
        <v>0.3</v>
      </c>
      <c r="D92" s="470"/>
      <c r="E92" s="470">
        <v>0.12887911014766484</v>
      </c>
      <c r="F92" s="490">
        <f t="shared" si="2"/>
        <v>0.12887911014766484</v>
      </c>
    </row>
    <row r="93" spans="2:6">
      <c r="B93" s="955" t="s">
        <v>284</v>
      </c>
      <c r="C93" s="598">
        <v>0.3</v>
      </c>
      <c r="D93" s="470">
        <v>8.5095384615384617</v>
      </c>
      <c r="E93" s="470"/>
      <c r="F93" s="490">
        <f t="shared" si="2"/>
        <v>8.5095384615384617</v>
      </c>
    </row>
    <row r="94" spans="2:6">
      <c r="B94" s="955" t="s">
        <v>492</v>
      </c>
      <c r="C94" s="598">
        <v>0.1333</v>
      </c>
      <c r="D94" s="470">
        <v>9.4792087912087926</v>
      </c>
      <c r="E94" s="470"/>
      <c r="F94" s="490">
        <f t="shared" si="2"/>
        <v>9.4792087912087926</v>
      </c>
    </row>
    <row r="95" spans="2:6">
      <c r="B95" s="955" t="s">
        <v>493</v>
      </c>
      <c r="C95" s="598">
        <v>0.1333</v>
      </c>
      <c r="D95" s="470">
        <v>9.6398021978021973</v>
      </c>
      <c r="E95" s="470"/>
      <c r="F95" s="490">
        <f t="shared" si="2"/>
        <v>9.6398021978021973</v>
      </c>
    </row>
    <row r="96" spans="2:6">
      <c r="B96" s="955" t="s">
        <v>494</v>
      </c>
      <c r="C96" s="598">
        <v>0.1333</v>
      </c>
      <c r="D96" s="470">
        <v>4.1921978021978017</v>
      </c>
      <c r="E96" s="470"/>
      <c r="F96" s="490">
        <f t="shared" si="2"/>
        <v>4.1921978021978017</v>
      </c>
    </row>
    <row r="97" spans="2:6">
      <c r="B97" s="955" t="s">
        <v>495</v>
      </c>
      <c r="C97" s="598">
        <v>0.1333</v>
      </c>
      <c r="D97" s="470">
        <v>4.6050439560439562</v>
      </c>
      <c r="E97" s="470"/>
      <c r="F97" s="490">
        <f t="shared" si="2"/>
        <v>4.6050439560439562</v>
      </c>
    </row>
    <row r="98" spans="2:6">
      <c r="B98" s="955" t="s">
        <v>496</v>
      </c>
      <c r="C98" s="598">
        <v>1</v>
      </c>
      <c r="D98" s="470">
        <v>17.236835164835163</v>
      </c>
      <c r="E98" s="470"/>
      <c r="F98" s="490">
        <f t="shared" si="2"/>
        <v>17.236835164835163</v>
      </c>
    </row>
    <row r="99" spans="2:6">
      <c r="B99" s="957" t="s">
        <v>156</v>
      </c>
      <c r="C99" s="958" t="s">
        <v>89</v>
      </c>
      <c r="D99" s="470">
        <v>13.7</v>
      </c>
      <c r="E99" s="470">
        <v>108.8</v>
      </c>
      <c r="F99" s="490">
        <f t="shared" si="2"/>
        <v>122.5</v>
      </c>
    </row>
    <row r="100" spans="2:6">
      <c r="B100" s="955" t="s">
        <v>497</v>
      </c>
      <c r="C100" s="598">
        <v>0.1333</v>
      </c>
      <c r="D100" s="470">
        <v>1.6438461538461537</v>
      </c>
      <c r="E100" s="470"/>
      <c r="F100" s="490">
        <f t="shared" si="2"/>
        <v>1.6438461538461537</v>
      </c>
    </row>
    <row r="101" spans="2:6">
      <c r="B101" s="955" t="s">
        <v>498</v>
      </c>
      <c r="C101" s="598">
        <v>0.1333</v>
      </c>
      <c r="D101" s="470">
        <v>8.8274835164835164</v>
      </c>
      <c r="E101" s="470"/>
      <c r="F101" s="490">
        <f t="shared" si="2"/>
        <v>8.8274835164835164</v>
      </c>
    </row>
    <row r="102" spans="2:6">
      <c r="B102" s="955" t="s">
        <v>499</v>
      </c>
      <c r="C102" s="598">
        <v>0.23330000000000001</v>
      </c>
      <c r="D102" s="470">
        <v>29.245373626373624</v>
      </c>
      <c r="E102" s="470"/>
      <c r="F102" s="490">
        <f t="shared" si="2"/>
        <v>29.245373626373624</v>
      </c>
    </row>
    <row r="103" spans="2:6">
      <c r="B103" s="955" t="s">
        <v>145</v>
      </c>
      <c r="C103" s="598">
        <v>0.6</v>
      </c>
      <c r="D103" s="470">
        <v>35.167648351648353</v>
      </c>
      <c r="E103" s="470"/>
      <c r="F103" s="490">
        <f t="shared" si="2"/>
        <v>35.167648351648353</v>
      </c>
    </row>
    <row r="104" spans="2:6">
      <c r="B104" s="955" t="s">
        <v>500</v>
      </c>
      <c r="C104" s="598">
        <v>9.6799999999999997E-2</v>
      </c>
      <c r="D104" s="470">
        <v>10.59665934065934</v>
      </c>
      <c r="E104" s="470"/>
      <c r="F104" s="490">
        <f t="shared" si="2"/>
        <v>10.59665934065934</v>
      </c>
    </row>
    <row r="105" spans="2:6">
      <c r="B105" s="955" t="s">
        <v>501</v>
      </c>
      <c r="C105" s="598">
        <v>0.1333</v>
      </c>
      <c r="D105" s="470">
        <v>20.050406593406596</v>
      </c>
      <c r="E105" s="470"/>
      <c r="F105" s="490">
        <f t="shared" si="2"/>
        <v>20.050406593406596</v>
      </c>
    </row>
    <row r="106" spans="2:6">
      <c r="B106" s="955" t="s">
        <v>502</v>
      </c>
      <c r="C106" s="598">
        <v>0.23330000000000001</v>
      </c>
      <c r="D106" s="470">
        <v>14.972406593406593</v>
      </c>
      <c r="E106" s="470"/>
      <c r="F106" s="490">
        <f t="shared" si="2"/>
        <v>14.972406593406593</v>
      </c>
    </row>
    <row r="107" spans="2:6">
      <c r="B107" s="955" t="s">
        <v>503</v>
      </c>
      <c r="C107" s="598">
        <v>0.1333</v>
      </c>
      <c r="D107" s="470">
        <v>4.5268131868131869</v>
      </c>
      <c r="E107" s="470"/>
      <c r="F107" s="490">
        <f t="shared" si="2"/>
        <v>4.5268131868131869</v>
      </c>
    </row>
    <row r="108" spans="2:6">
      <c r="B108" s="957" t="s">
        <v>456</v>
      </c>
      <c r="C108" s="598">
        <v>0.215</v>
      </c>
      <c r="D108" s="470">
        <v>10.9</v>
      </c>
      <c r="E108" s="470">
        <v>0.2</v>
      </c>
      <c r="F108" s="490">
        <f>D108+E108</f>
        <v>11.1</v>
      </c>
    </row>
    <row r="109" spans="2:6">
      <c r="B109" s="957" t="s">
        <v>121</v>
      </c>
      <c r="C109" s="598">
        <v>0.25</v>
      </c>
      <c r="D109" s="470">
        <v>14.8</v>
      </c>
      <c r="E109" s="470">
        <v>0.9</v>
      </c>
      <c r="F109" s="490">
        <f>D109+E109</f>
        <v>15.700000000000001</v>
      </c>
    </row>
    <row r="110" spans="2:6">
      <c r="B110" s="955" t="s">
        <v>269</v>
      </c>
      <c r="C110" s="593">
        <v>0.15</v>
      </c>
      <c r="D110" s="470">
        <v>2.123978011246566</v>
      </c>
      <c r="E110" s="470"/>
      <c r="F110" s="490">
        <f t="shared" si="2"/>
        <v>2.123978011246566</v>
      </c>
    </row>
    <row r="111" spans="2:6">
      <c r="B111" s="955" t="s">
        <v>266</v>
      </c>
      <c r="C111" s="593">
        <v>0.36499999999999999</v>
      </c>
      <c r="D111" s="470"/>
      <c r="E111" s="470">
        <v>16.547659340659344</v>
      </c>
      <c r="F111" s="490">
        <f t="shared" si="2"/>
        <v>16.547659340659344</v>
      </c>
    </row>
    <row r="112" spans="2:6">
      <c r="B112" s="1737" t="s">
        <v>528</v>
      </c>
      <c r="C112" s="2105"/>
      <c r="D112" s="2202">
        <f>SUM(D76:D111)</f>
        <v>557.95595603322454</v>
      </c>
      <c r="E112" s="2202">
        <f>SUM(E76:E111)</f>
        <v>189.79961537388394</v>
      </c>
      <c r="F112" s="2265">
        <f t="shared" si="2"/>
        <v>747.7555714071085</v>
      </c>
    </row>
    <row r="113" spans="2:6">
      <c r="B113" s="316" t="s">
        <v>506</v>
      </c>
      <c r="C113" s="316"/>
      <c r="D113" s="316"/>
      <c r="E113" s="316"/>
      <c r="F113" s="316"/>
    </row>
  </sheetData>
  <mergeCells count="1">
    <mergeCell ref="B40:I40"/>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06"/>
  <sheetViews>
    <sheetView topLeftCell="A49" workbookViewId="0">
      <selection activeCell="G25" sqref="G25"/>
    </sheetView>
  </sheetViews>
  <sheetFormatPr defaultRowHeight="12.75"/>
  <cols>
    <col min="1" max="1" width="13.42578125" customWidth="1"/>
    <col min="2" max="2" width="29.28515625" customWidth="1"/>
    <col min="5" max="5" width="20.28515625" customWidth="1"/>
    <col min="7" max="7" width="13" customWidth="1"/>
    <col min="8" max="8" width="21.42578125" customWidth="1"/>
    <col min="13" max="13" width="10.7109375" customWidth="1"/>
    <col min="14" max="14" width="12.5703125" customWidth="1"/>
    <col min="15" max="15" width="11.7109375" customWidth="1"/>
    <col min="16" max="17" width="11.28515625" customWidth="1"/>
  </cols>
  <sheetData>
    <row r="1" spans="1:5">
      <c r="A1" s="551" t="s">
        <v>446</v>
      </c>
      <c r="B1" s="552" t="s">
        <v>449</v>
      </c>
      <c r="C1" s="1986" t="s">
        <v>380</v>
      </c>
      <c r="D1" s="1986"/>
      <c r="E1" s="1986"/>
    </row>
    <row r="2" spans="1:5">
      <c r="A2" s="551" t="s">
        <v>83</v>
      </c>
      <c r="B2" s="551"/>
      <c r="C2" s="552" t="s">
        <v>381</v>
      </c>
      <c r="D2" s="552" t="s">
        <v>11</v>
      </c>
      <c r="E2" s="552" t="s">
        <v>12</v>
      </c>
    </row>
    <row r="3" spans="1:5">
      <c r="A3" s="576" t="s">
        <v>15</v>
      </c>
      <c r="B3" s="577">
        <v>0.85</v>
      </c>
      <c r="C3" s="578">
        <v>3.7641319539835165</v>
      </c>
      <c r="D3" s="579">
        <v>5.3866612307692305</v>
      </c>
      <c r="E3" s="578">
        <f>SUM(C3+D3)</f>
        <v>9.1507931847527466</v>
      </c>
    </row>
    <row r="4" spans="1:5">
      <c r="A4" s="580" t="s">
        <v>23</v>
      </c>
      <c r="B4" s="581" t="s">
        <v>217</v>
      </c>
      <c r="C4" s="578">
        <v>13.270094522664834</v>
      </c>
      <c r="D4" s="579">
        <v>5.298824351648352</v>
      </c>
      <c r="E4" s="578">
        <f t="shared" ref="E4:E33" si="0">SUM(C4+D4)</f>
        <v>18.568918874313187</v>
      </c>
    </row>
    <row r="5" spans="1:5">
      <c r="A5" s="580" t="s">
        <v>218</v>
      </c>
      <c r="B5" s="577">
        <v>0.65129999999999999</v>
      </c>
      <c r="C5" s="578">
        <v>1.2480990035926902</v>
      </c>
      <c r="D5" s="579">
        <v>0.96283870329670329</v>
      </c>
      <c r="E5" s="578">
        <f t="shared" si="0"/>
        <v>2.2109377068893936</v>
      </c>
    </row>
    <row r="6" spans="1:5">
      <c r="A6" s="582" t="s">
        <v>29</v>
      </c>
      <c r="B6" s="583" t="s">
        <v>219</v>
      </c>
      <c r="C6" s="578">
        <v>43.355329670329667</v>
      </c>
      <c r="D6" s="579">
        <v>0</v>
      </c>
      <c r="E6" s="578">
        <f t="shared" si="0"/>
        <v>43.355329670329667</v>
      </c>
    </row>
    <row r="7" spans="1:5">
      <c r="A7" s="580" t="s">
        <v>31</v>
      </c>
      <c r="B7" s="581">
        <v>0.36</v>
      </c>
      <c r="C7" s="578">
        <v>26.795039921016485</v>
      </c>
      <c r="D7" s="579">
        <v>11.44316034065934</v>
      </c>
      <c r="E7" s="578">
        <f t="shared" si="0"/>
        <v>38.238200261675829</v>
      </c>
    </row>
    <row r="8" spans="1:5">
      <c r="A8" s="580" t="s">
        <v>33</v>
      </c>
      <c r="B8" s="581">
        <v>0.51</v>
      </c>
      <c r="C8" s="578">
        <v>44.80100137362637</v>
      </c>
      <c r="D8" s="579">
        <v>34.320155956043955</v>
      </c>
      <c r="E8" s="578">
        <f t="shared" si="0"/>
        <v>79.121157329670325</v>
      </c>
    </row>
    <row r="9" spans="1:5">
      <c r="A9" s="582" t="s">
        <v>37</v>
      </c>
      <c r="B9" s="583">
        <v>0.13039999999999999</v>
      </c>
      <c r="C9" s="578">
        <v>7.4368633629096736</v>
      </c>
      <c r="D9" s="579">
        <v>1.7522557582417582</v>
      </c>
      <c r="E9" s="578">
        <f t="shared" si="0"/>
        <v>9.1891191211514318</v>
      </c>
    </row>
    <row r="10" spans="1:5">
      <c r="A10" s="580" t="s">
        <v>226</v>
      </c>
      <c r="B10" s="581" t="s">
        <v>221</v>
      </c>
      <c r="C10" s="578">
        <v>4.9273780906593408E-2</v>
      </c>
      <c r="D10" s="579">
        <v>0.43663148351648351</v>
      </c>
      <c r="E10" s="578">
        <f t="shared" si="0"/>
        <v>0.48590526442307691</v>
      </c>
    </row>
    <row r="11" spans="1:5">
      <c r="A11" s="580" t="s">
        <v>467</v>
      </c>
      <c r="B11" s="577">
        <v>0.1988</v>
      </c>
      <c r="C11" s="578"/>
      <c r="D11" s="579"/>
      <c r="E11" s="578">
        <f t="shared" si="0"/>
        <v>0</v>
      </c>
    </row>
    <row r="12" spans="1:5">
      <c r="A12" s="580" t="s">
        <v>46</v>
      </c>
      <c r="B12" s="577">
        <v>0.55300000000000005</v>
      </c>
      <c r="C12" s="578">
        <v>12.345708962912088</v>
      </c>
      <c r="D12" s="579">
        <v>9.773930769230768</v>
      </c>
      <c r="E12" s="578">
        <f t="shared" si="0"/>
        <v>22.119639732142858</v>
      </c>
    </row>
    <row r="13" spans="1:5">
      <c r="A13" s="580" t="s">
        <v>47</v>
      </c>
      <c r="B13" s="581">
        <v>0.39550000000000002</v>
      </c>
      <c r="C13" s="578">
        <v>14.910793398008241</v>
      </c>
      <c r="D13" s="579">
        <v>52.065471054945057</v>
      </c>
      <c r="E13" s="578">
        <f t="shared" si="0"/>
        <v>66.976264452953302</v>
      </c>
    </row>
    <row r="14" spans="1:5">
      <c r="A14" s="580" t="s">
        <v>49</v>
      </c>
      <c r="B14" s="577">
        <v>0.43969999999999998</v>
      </c>
      <c r="C14" s="578">
        <v>6.7586955271291211</v>
      </c>
      <c r="D14" s="579">
        <v>9.4765740549450541</v>
      </c>
      <c r="E14" s="578">
        <f t="shared" si="0"/>
        <v>16.235269582074174</v>
      </c>
    </row>
    <row r="15" spans="1:5">
      <c r="A15" s="580" t="s">
        <v>50</v>
      </c>
      <c r="B15" s="577">
        <v>0.64</v>
      </c>
      <c r="C15" s="578">
        <v>8.5976214371565938</v>
      </c>
      <c r="D15" s="579">
        <v>4.9582393076923079</v>
      </c>
      <c r="E15" s="578">
        <f t="shared" si="0"/>
        <v>13.555860744848902</v>
      </c>
    </row>
    <row r="16" spans="1:5">
      <c r="A16" s="580" t="s">
        <v>51</v>
      </c>
      <c r="B16" s="577">
        <v>0.2</v>
      </c>
      <c r="C16" s="584">
        <v>1.453582481971154</v>
      </c>
      <c r="D16" s="579">
        <v>1.9025538571428571</v>
      </c>
      <c r="E16" s="578">
        <f t="shared" si="0"/>
        <v>3.3561363391140109</v>
      </c>
    </row>
    <row r="17" spans="1:5">
      <c r="A17" s="580" t="s">
        <v>52</v>
      </c>
      <c r="B17" s="581" t="s">
        <v>227</v>
      </c>
      <c r="C17" s="584">
        <v>16.304885989010987</v>
      </c>
      <c r="D17" s="579">
        <v>2.0698057692307694</v>
      </c>
      <c r="E17" s="578">
        <f t="shared" si="0"/>
        <v>18.374691758241756</v>
      </c>
    </row>
    <row r="18" spans="1:5">
      <c r="A18" s="580" t="s">
        <v>39</v>
      </c>
      <c r="B18" s="581">
        <v>0.35</v>
      </c>
      <c r="C18" s="584">
        <v>4.7579594672905214</v>
      </c>
      <c r="D18" s="579">
        <v>0.51822686813186813</v>
      </c>
      <c r="E18" s="578">
        <f t="shared" si="0"/>
        <v>5.2761863354223895</v>
      </c>
    </row>
    <row r="19" spans="1:5">
      <c r="A19" s="580" t="s">
        <v>53</v>
      </c>
      <c r="B19" s="581" t="s">
        <v>228</v>
      </c>
      <c r="C19" s="584">
        <v>59.697144948047587</v>
      </c>
      <c r="D19" s="579">
        <v>12.441027219780221</v>
      </c>
      <c r="E19" s="578">
        <f t="shared" si="0"/>
        <v>72.138172167827804</v>
      </c>
    </row>
    <row r="20" spans="1:5">
      <c r="A20" s="580" t="s">
        <v>231</v>
      </c>
      <c r="B20" s="581" t="s">
        <v>229</v>
      </c>
      <c r="C20" s="584">
        <v>15.933818101820053</v>
      </c>
      <c r="D20" s="579">
        <v>45.959433054945052</v>
      </c>
      <c r="E20" s="578">
        <f t="shared" si="0"/>
        <v>61.893251156765103</v>
      </c>
    </row>
    <row r="21" spans="1:5">
      <c r="A21" s="580" t="s">
        <v>57</v>
      </c>
      <c r="B21" s="581" t="s">
        <v>230</v>
      </c>
      <c r="C21" s="584">
        <v>32.715428571428575</v>
      </c>
      <c r="D21" s="579">
        <v>0</v>
      </c>
      <c r="E21" s="578">
        <f t="shared" si="0"/>
        <v>32.715428571428575</v>
      </c>
    </row>
    <row r="22" spans="1:5">
      <c r="A22" s="580" t="s">
        <v>58</v>
      </c>
      <c r="B22" s="581">
        <v>0.3679</v>
      </c>
      <c r="C22" s="584">
        <v>9.3442011504120881</v>
      </c>
      <c r="D22" s="579">
        <v>39.587120879120874</v>
      </c>
      <c r="E22" s="578">
        <f t="shared" si="0"/>
        <v>48.931322029532964</v>
      </c>
    </row>
    <row r="23" spans="1:5">
      <c r="A23" s="580" t="s">
        <v>59</v>
      </c>
      <c r="B23" s="581" t="s">
        <v>232</v>
      </c>
      <c r="C23" s="584">
        <v>33.846897664835168</v>
      </c>
      <c r="D23" s="579">
        <v>22.818119857142857</v>
      </c>
      <c r="E23" s="578">
        <f t="shared" si="0"/>
        <v>56.665017521978029</v>
      </c>
    </row>
    <row r="24" spans="1:5">
      <c r="A24" s="580" t="s">
        <v>514</v>
      </c>
      <c r="B24" s="577">
        <v>0.41499999999999998</v>
      </c>
      <c r="C24" s="584">
        <v>9.0519890109890113</v>
      </c>
      <c r="D24" s="579">
        <v>0</v>
      </c>
      <c r="E24" s="578">
        <f t="shared" si="0"/>
        <v>9.0519890109890113</v>
      </c>
    </row>
    <row r="25" spans="1:5">
      <c r="A25" s="580" t="s">
        <v>66</v>
      </c>
      <c r="B25" s="577">
        <v>0.30580000000000002</v>
      </c>
      <c r="C25" s="584">
        <v>12.971720810439562</v>
      </c>
      <c r="D25" s="579">
        <v>212.62798121978022</v>
      </c>
      <c r="E25" s="578">
        <f t="shared" si="0"/>
        <v>225.59970203021979</v>
      </c>
    </row>
    <row r="26" spans="1:5">
      <c r="A26" s="580" t="s">
        <v>67</v>
      </c>
      <c r="B26" s="577">
        <v>0.30580000000000002</v>
      </c>
      <c r="C26" s="584">
        <v>36.553175824175824</v>
      </c>
      <c r="D26" s="579">
        <v>0</v>
      </c>
      <c r="E26" s="578">
        <f t="shared" si="0"/>
        <v>36.553175824175824</v>
      </c>
    </row>
    <row r="27" spans="1:5">
      <c r="A27" s="580" t="s">
        <v>69</v>
      </c>
      <c r="B27" s="577">
        <v>0.58840000000000003</v>
      </c>
      <c r="C27" s="584">
        <v>26.786317822802197</v>
      </c>
      <c r="D27" s="579">
        <v>21.751260571428571</v>
      </c>
      <c r="E27" s="578">
        <f t="shared" si="0"/>
        <v>48.537578394230763</v>
      </c>
    </row>
    <row r="28" spans="1:5">
      <c r="A28" s="580" t="s">
        <v>515</v>
      </c>
      <c r="B28" s="577">
        <v>0.53774999999999995</v>
      </c>
      <c r="C28" s="578">
        <v>3.4125584220467031</v>
      </c>
      <c r="D28" s="579">
        <v>32.293940703296705</v>
      </c>
      <c r="E28" s="578">
        <f t="shared" si="0"/>
        <v>35.706499125343406</v>
      </c>
    </row>
    <row r="29" spans="1:5">
      <c r="A29" s="580" t="s">
        <v>274</v>
      </c>
      <c r="B29" s="577">
        <v>0.18</v>
      </c>
      <c r="C29" s="578">
        <v>1.5697729116586536</v>
      </c>
      <c r="D29" s="579">
        <v>0.85352679120879127</v>
      </c>
      <c r="E29" s="578">
        <f t="shared" si="0"/>
        <v>2.4232997028674448</v>
      </c>
    </row>
    <row r="30" spans="1:5">
      <c r="A30" s="580" t="s">
        <v>74</v>
      </c>
      <c r="B30" s="581">
        <v>0.41499999999999998</v>
      </c>
      <c r="C30" s="578">
        <v>13.768384615384615</v>
      </c>
      <c r="D30" s="579">
        <v>0</v>
      </c>
      <c r="E30" s="578">
        <f t="shared" si="0"/>
        <v>13.768384615384615</v>
      </c>
    </row>
    <row r="31" spans="1:5">
      <c r="A31" s="580" t="s">
        <v>75</v>
      </c>
      <c r="B31" s="581">
        <v>0.53200000000000003</v>
      </c>
      <c r="C31" s="578">
        <v>34.271621565934069</v>
      </c>
      <c r="D31" s="579">
        <v>24.784933934065936</v>
      </c>
      <c r="E31" s="578">
        <f t="shared" si="0"/>
        <v>59.056555500000002</v>
      </c>
    </row>
    <row r="32" spans="1:5">
      <c r="A32" s="580" t="s">
        <v>508</v>
      </c>
      <c r="B32" s="581">
        <v>0.59599999999999997</v>
      </c>
      <c r="C32" s="578">
        <v>5.930754595746051</v>
      </c>
      <c r="D32" s="579">
        <v>0.6318307692307692</v>
      </c>
      <c r="E32" s="578">
        <f t="shared" si="0"/>
        <v>6.5625853649768207</v>
      </c>
    </row>
    <row r="33" spans="1:8">
      <c r="A33" s="580" t="s">
        <v>76</v>
      </c>
      <c r="B33" s="581">
        <v>0.34570000000000001</v>
      </c>
      <c r="C33" s="578">
        <v>39.228863324175819</v>
      </c>
      <c r="D33" s="579">
        <v>62.234305934065929</v>
      </c>
      <c r="E33" s="578">
        <f t="shared" si="0"/>
        <v>101.46316925824175</v>
      </c>
    </row>
    <row r="34" spans="1:8">
      <c r="A34" s="2143" t="s">
        <v>430</v>
      </c>
      <c r="B34" s="2144"/>
      <c r="C34" s="2257">
        <f>SUM(C3:C33)</f>
        <v>540.93173019240442</v>
      </c>
      <c r="D34" s="2257">
        <f>SUM(D3:D33)</f>
        <v>616.34881043956045</v>
      </c>
      <c r="E34" s="2257">
        <f>SUM(E3:E33)</f>
        <v>1157.2805406319649</v>
      </c>
      <c r="H34" s="315"/>
    </row>
    <row r="35" spans="1:8">
      <c r="H35" s="543"/>
    </row>
    <row r="36" spans="1:8">
      <c r="A36" s="553" t="s">
        <v>468</v>
      </c>
      <c r="B36" s="554"/>
      <c r="C36" s="555"/>
      <c r="D36" s="555"/>
      <c r="E36" s="555"/>
      <c r="F36" s="555"/>
      <c r="G36" s="556"/>
      <c r="H36" s="556"/>
    </row>
    <row r="37" spans="1:8" ht="27.6" customHeight="1">
      <c r="A37" s="1969" t="s">
        <v>479</v>
      </c>
      <c r="B37" s="2258"/>
      <c r="C37" s="2258"/>
      <c r="D37" s="2258"/>
      <c r="E37" s="2258"/>
      <c r="F37" s="2258"/>
      <c r="G37" s="2258"/>
      <c r="H37" s="2258"/>
    </row>
    <row r="38" spans="1:8">
      <c r="A38" s="553" t="s">
        <v>443</v>
      </c>
      <c r="B38" s="553"/>
      <c r="C38" s="553"/>
      <c r="D38" s="557"/>
      <c r="E38" s="558"/>
      <c r="F38" s="558"/>
      <c r="G38" s="559"/>
      <c r="H38" s="559"/>
    </row>
    <row r="39" spans="1:8">
      <c r="A39" s="560" t="s">
        <v>433</v>
      </c>
      <c r="B39" s="560"/>
      <c r="C39" s="560"/>
      <c r="D39" s="561"/>
      <c r="E39" s="555"/>
      <c r="F39" s="555"/>
      <c r="G39" s="556"/>
      <c r="H39" s="556"/>
    </row>
    <row r="40" spans="1:8">
      <c r="A40" s="560" t="s">
        <v>434</v>
      </c>
      <c r="B40" s="560"/>
      <c r="C40" s="560"/>
      <c r="D40" s="561"/>
      <c r="E40" s="555"/>
      <c r="F40" s="555"/>
      <c r="G40" s="556"/>
      <c r="H40" s="556"/>
    </row>
    <row r="41" spans="1:8">
      <c r="A41" s="560" t="s">
        <v>480</v>
      </c>
      <c r="B41" s="554"/>
      <c r="C41" s="555"/>
      <c r="D41" s="555"/>
      <c r="E41" s="555"/>
      <c r="F41" s="555"/>
      <c r="G41" s="556"/>
      <c r="H41" s="556"/>
    </row>
    <row r="42" spans="1:8">
      <c r="A42" s="560" t="s">
        <v>481</v>
      </c>
      <c r="B42" s="554"/>
      <c r="C42" s="555"/>
      <c r="D42" s="555"/>
      <c r="E42" s="555"/>
      <c r="F42" s="555"/>
      <c r="G42" s="560"/>
      <c r="H42" s="556"/>
    </row>
    <row r="43" spans="1:8">
      <c r="A43" s="560" t="s">
        <v>482</v>
      </c>
      <c r="B43" s="554"/>
      <c r="C43" s="555"/>
      <c r="D43" s="555"/>
      <c r="E43" s="556"/>
      <c r="F43" s="555"/>
      <c r="G43" s="556"/>
      <c r="H43" s="556"/>
    </row>
    <row r="44" spans="1:8">
      <c r="A44" s="560" t="s">
        <v>421</v>
      </c>
      <c r="B44" s="554"/>
      <c r="C44" s="555"/>
      <c r="D44" s="555"/>
      <c r="E44" s="555"/>
      <c r="F44" s="555"/>
      <c r="G44" s="556"/>
      <c r="H44" s="556"/>
    </row>
    <row r="45" spans="1:8">
      <c r="A45" s="560" t="s">
        <v>483</v>
      </c>
      <c r="B45" s="554"/>
      <c r="C45" s="555"/>
      <c r="D45" s="555"/>
      <c r="E45" s="555"/>
      <c r="F45" s="555"/>
      <c r="G45" s="519"/>
      <c r="H45" s="519"/>
    </row>
    <row r="46" spans="1:8">
      <c r="A46" s="560" t="s">
        <v>484</v>
      </c>
      <c r="B46" s="554"/>
      <c r="C46" s="555"/>
      <c r="D46" s="555"/>
      <c r="E46" s="555"/>
      <c r="F46" s="555"/>
      <c r="G46" s="519"/>
      <c r="H46" s="519"/>
    </row>
    <row r="47" spans="1:8">
      <c r="A47" s="562" t="s">
        <v>485</v>
      </c>
      <c r="B47" s="597"/>
      <c r="C47" s="597"/>
      <c r="D47" s="597"/>
      <c r="E47" s="597"/>
      <c r="F47" s="597"/>
      <c r="G47" s="519"/>
      <c r="H47" s="519"/>
    </row>
    <row r="48" spans="1:8">
      <c r="A48" s="563" t="s">
        <v>486</v>
      </c>
    </row>
    <row r="49" spans="1:8">
      <c r="A49" s="563" t="s">
        <v>487</v>
      </c>
    </row>
    <row r="51" spans="1:8">
      <c r="A51" s="551" t="s">
        <v>383</v>
      </c>
      <c r="B51" s="552" t="s">
        <v>449</v>
      </c>
      <c r="C51" s="564" t="s">
        <v>529</v>
      </c>
      <c r="D51" s="565"/>
      <c r="E51" s="551"/>
    </row>
    <row r="52" spans="1:8">
      <c r="A52" s="551" t="s">
        <v>83</v>
      </c>
      <c r="B52" s="551"/>
      <c r="C52" s="552" t="s">
        <v>381</v>
      </c>
      <c r="D52" s="566" t="s">
        <v>11</v>
      </c>
      <c r="E52" s="552" t="s">
        <v>12</v>
      </c>
      <c r="G52" s="580"/>
      <c r="H52" s="581"/>
    </row>
    <row r="53" spans="1:8">
      <c r="A53" s="580" t="s">
        <v>518</v>
      </c>
      <c r="B53" s="581">
        <v>0.15</v>
      </c>
      <c r="C53" s="584">
        <v>8.1613846153846161</v>
      </c>
      <c r="D53" s="578">
        <v>0.88108281318681314</v>
      </c>
      <c r="E53" s="578">
        <f>SUM(C53+D53)</f>
        <v>9.0424674285714293</v>
      </c>
      <c r="G53" s="580"/>
      <c r="H53" s="581"/>
    </row>
    <row r="54" spans="1:8">
      <c r="A54" s="580" t="s">
        <v>519</v>
      </c>
      <c r="B54" s="581">
        <v>0.28849999999999998</v>
      </c>
      <c r="C54" s="578">
        <v>3.1830801854395605</v>
      </c>
      <c r="D54" s="578">
        <v>0</v>
      </c>
      <c r="E54" s="578">
        <f t="shared" ref="E54:E62" si="1">SUM(C54+D54)</f>
        <v>3.1830801854395605</v>
      </c>
      <c r="G54" s="580"/>
      <c r="H54" s="577"/>
    </row>
    <row r="55" spans="1:8">
      <c r="A55" s="580" t="s">
        <v>272</v>
      </c>
      <c r="B55" s="577">
        <v>7.5999999999999998E-2</v>
      </c>
      <c r="C55" s="578">
        <v>12.602252747252747</v>
      </c>
      <c r="D55" s="578">
        <v>2.0034404065934064</v>
      </c>
      <c r="E55" s="578">
        <f t="shared" si="1"/>
        <v>14.605693153846154</v>
      </c>
      <c r="G55" s="580"/>
      <c r="H55" s="577"/>
    </row>
    <row r="56" spans="1:8">
      <c r="A56" s="580" t="s">
        <v>14</v>
      </c>
      <c r="B56" s="577">
        <v>0.1178</v>
      </c>
      <c r="C56" s="578">
        <v>0</v>
      </c>
      <c r="D56" s="578">
        <v>0</v>
      </c>
      <c r="E56" s="578">
        <f t="shared" si="1"/>
        <v>0</v>
      </c>
      <c r="G56" s="580"/>
      <c r="H56" s="581"/>
    </row>
    <row r="57" spans="1:8">
      <c r="A57" s="580" t="s">
        <v>24</v>
      </c>
      <c r="B57" s="581" t="s">
        <v>233</v>
      </c>
      <c r="C57" s="578">
        <v>5.3181538461538453</v>
      </c>
      <c r="D57" s="578">
        <v>59.827573549450548</v>
      </c>
      <c r="E57" s="578">
        <f t="shared" si="1"/>
        <v>65.145727395604396</v>
      </c>
      <c r="G57" s="580"/>
      <c r="H57" s="577"/>
    </row>
    <row r="58" spans="1:8">
      <c r="A58" s="580" t="s">
        <v>337</v>
      </c>
      <c r="B58" s="577">
        <v>0.1482</v>
      </c>
      <c r="C58" s="578">
        <v>1.4821593406593405</v>
      </c>
      <c r="D58" s="578">
        <v>5.0927164835164837E-2</v>
      </c>
      <c r="E58" s="578">
        <f t="shared" si="1"/>
        <v>1.5330865054945053</v>
      </c>
      <c r="G58" s="580"/>
      <c r="H58" s="577"/>
    </row>
    <row r="59" spans="1:8">
      <c r="A59" s="580" t="s">
        <v>54</v>
      </c>
      <c r="B59" s="577">
        <v>0.6</v>
      </c>
      <c r="C59" s="578">
        <v>1.0078846797733516</v>
      </c>
      <c r="D59" s="578">
        <v>1.8289224835164835</v>
      </c>
      <c r="E59" s="578">
        <f t="shared" si="1"/>
        <v>2.8368071632898353</v>
      </c>
      <c r="G59" s="580"/>
      <c r="H59" s="577"/>
    </row>
    <row r="60" spans="1:8">
      <c r="A60" s="580" t="s">
        <v>26</v>
      </c>
      <c r="B60" s="577">
        <v>0.36165000000000003</v>
      </c>
      <c r="C60" s="578">
        <v>23.187944196428571</v>
      </c>
      <c r="D60" s="578">
        <v>27.160130703296701</v>
      </c>
      <c r="E60" s="578">
        <f t="shared" si="1"/>
        <v>50.348074899725276</v>
      </c>
    </row>
    <row r="61" spans="1:8">
      <c r="A61" s="580" t="s">
        <v>22</v>
      </c>
      <c r="B61" s="577">
        <v>0.5</v>
      </c>
      <c r="C61" s="578">
        <v>2.714723428914835</v>
      </c>
      <c r="D61" s="578">
        <v>10.469436681318681</v>
      </c>
      <c r="E61" s="578">
        <f t="shared" si="1"/>
        <v>13.184160110233517</v>
      </c>
    </row>
    <row r="62" spans="1:8">
      <c r="A62" s="580" t="s">
        <v>16</v>
      </c>
      <c r="B62" s="577">
        <v>0.35</v>
      </c>
      <c r="C62" s="578">
        <v>3.2</v>
      </c>
      <c r="D62" s="578">
        <v>0</v>
      </c>
      <c r="E62" s="578">
        <f t="shared" si="1"/>
        <v>3.2</v>
      </c>
    </row>
    <row r="63" spans="1:8">
      <c r="A63" s="2143" t="s">
        <v>387</v>
      </c>
      <c r="B63" s="2182"/>
      <c r="C63" s="2257">
        <f>SUM(C53:C62)</f>
        <v>60.857583040006872</v>
      </c>
      <c r="D63" s="2257">
        <f>SUM(D53:D62)</f>
        <v>102.2215138021978</v>
      </c>
      <c r="E63" s="2257">
        <f>SUM(E53:E62)</f>
        <v>163.07909684220465</v>
      </c>
    </row>
    <row r="64" spans="1:8">
      <c r="A64" s="2266" t="s">
        <v>32</v>
      </c>
      <c r="B64" s="2159"/>
      <c r="C64" s="2257">
        <f>C34+C63</f>
        <v>601.78931323241125</v>
      </c>
      <c r="D64" s="2257">
        <f>D34+D63</f>
        <v>718.57032424175827</v>
      </c>
      <c r="E64" s="2257">
        <f>+E34+E63</f>
        <v>1320.3596374741696</v>
      </c>
    </row>
    <row r="68" spans="1:5">
      <c r="A68" s="2241" t="s">
        <v>530</v>
      </c>
      <c r="B68" s="2242"/>
      <c r="C68" s="2242" t="s">
        <v>531</v>
      </c>
      <c r="D68" s="2242"/>
      <c r="E68" s="2243"/>
    </row>
    <row r="69" spans="1:5">
      <c r="A69" s="586" t="s">
        <v>83</v>
      </c>
      <c r="B69" s="344" t="s">
        <v>449</v>
      </c>
      <c r="C69" s="344" t="s">
        <v>86</v>
      </c>
      <c r="D69" s="344" t="s">
        <v>11</v>
      </c>
      <c r="E69" s="585" t="s">
        <v>12</v>
      </c>
    </row>
    <row r="70" spans="1:5">
      <c r="A70" s="955" t="s">
        <v>166</v>
      </c>
      <c r="B70" s="598">
        <v>8.5599999999999996E-2</v>
      </c>
      <c r="C70" s="470">
        <v>55.816263736263743</v>
      </c>
      <c r="D70" s="470"/>
      <c r="E70" s="490">
        <f t="shared" ref="E70:E105" si="2">C70+D70</f>
        <v>55.816263736263743</v>
      </c>
    </row>
    <row r="71" spans="1:5">
      <c r="A71" s="955" t="s">
        <v>167</v>
      </c>
      <c r="B71" s="598">
        <v>0.2021</v>
      </c>
      <c r="C71" s="470">
        <v>47.808351648351653</v>
      </c>
      <c r="D71" s="470"/>
      <c r="E71" s="490">
        <f t="shared" si="2"/>
        <v>47.808351648351653</v>
      </c>
    </row>
    <row r="72" spans="1:5">
      <c r="A72" s="955" t="s">
        <v>400</v>
      </c>
      <c r="B72" s="598">
        <v>0.17</v>
      </c>
      <c r="C72" s="470">
        <v>2.18678021978022</v>
      </c>
      <c r="D72" s="470"/>
      <c r="E72" s="490">
        <f t="shared" si="2"/>
        <v>2.18678021978022</v>
      </c>
    </row>
    <row r="73" spans="1:5">
      <c r="A73" s="955" t="s">
        <v>391</v>
      </c>
      <c r="B73" s="958" t="s">
        <v>89</v>
      </c>
      <c r="C73" s="470">
        <v>51.3</v>
      </c>
      <c r="D73" s="470">
        <v>5.4</v>
      </c>
      <c r="E73" s="490">
        <f t="shared" si="2"/>
        <v>56.699999999999996</v>
      </c>
    </row>
    <row r="74" spans="1:5">
      <c r="A74" s="955" t="s">
        <v>100</v>
      </c>
      <c r="B74" s="958">
        <v>0.23549999999999999</v>
      </c>
      <c r="C74" s="470">
        <v>8.8000000000000007</v>
      </c>
      <c r="D74" s="470">
        <v>1.1000000000000001</v>
      </c>
      <c r="E74" s="490">
        <f t="shared" si="2"/>
        <v>9.9</v>
      </c>
    </row>
    <row r="75" spans="1:5">
      <c r="A75" s="955" t="s">
        <v>489</v>
      </c>
      <c r="B75" s="598">
        <v>0.23330000000000001</v>
      </c>
      <c r="C75" s="470">
        <v>39.834175824175823</v>
      </c>
      <c r="D75" s="470"/>
      <c r="E75" s="490">
        <f t="shared" si="2"/>
        <v>39.834175824175823</v>
      </c>
    </row>
    <row r="76" spans="1:5">
      <c r="A76" s="955" t="s">
        <v>266</v>
      </c>
      <c r="B76" s="593">
        <v>0.36499999999999999</v>
      </c>
      <c r="C76" s="470"/>
      <c r="D76" s="470">
        <v>11.852175824175823</v>
      </c>
      <c r="E76" s="490">
        <f>C76+D76</f>
        <v>11.852175824175823</v>
      </c>
    </row>
    <row r="77" spans="1:5">
      <c r="A77" s="955" t="s">
        <v>490</v>
      </c>
      <c r="B77" s="598">
        <v>0.23330000000000001</v>
      </c>
      <c r="C77" s="470">
        <v>50.126483516483518</v>
      </c>
      <c r="D77" s="470"/>
      <c r="E77" s="490">
        <f t="shared" si="2"/>
        <v>50.126483516483518</v>
      </c>
    </row>
    <row r="78" spans="1:5">
      <c r="A78" s="955" t="s">
        <v>532</v>
      </c>
      <c r="B78" s="958" t="s">
        <v>89</v>
      </c>
      <c r="C78" s="470">
        <v>26.7</v>
      </c>
      <c r="D78" s="470">
        <v>15.2</v>
      </c>
      <c r="E78" s="490">
        <f t="shared" si="2"/>
        <v>41.9</v>
      </c>
    </row>
    <row r="79" spans="1:5">
      <c r="A79" s="955" t="s">
        <v>491</v>
      </c>
      <c r="B79" s="598">
        <v>0.23330000000000001</v>
      </c>
      <c r="C79" s="470">
        <v>17.293307692307692</v>
      </c>
      <c r="D79" s="470"/>
      <c r="E79" s="490">
        <f t="shared" si="2"/>
        <v>17.293307692307692</v>
      </c>
    </row>
    <row r="80" spans="1:5">
      <c r="A80" s="957" t="s">
        <v>102</v>
      </c>
      <c r="B80" s="598">
        <v>0.12</v>
      </c>
      <c r="C80" s="470">
        <v>0.9</v>
      </c>
      <c r="D80" s="470"/>
      <c r="E80" s="490">
        <f t="shared" si="2"/>
        <v>0.9</v>
      </c>
    </row>
    <row r="81" spans="1:5">
      <c r="A81" s="955" t="s">
        <v>533</v>
      </c>
      <c r="B81" s="598">
        <v>0.05</v>
      </c>
      <c r="C81" s="470">
        <v>4.7380439560439562</v>
      </c>
      <c r="D81" s="470"/>
      <c r="E81" s="490">
        <f t="shared" si="2"/>
        <v>4.7380439560439562</v>
      </c>
    </row>
    <row r="82" spans="1:5">
      <c r="A82" s="955" t="s">
        <v>137</v>
      </c>
      <c r="B82" s="598">
        <v>0.09</v>
      </c>
      <c r="C82" s="470">
        <v>2.4492417582417585</v>
      </c>
      <c r="D82" s="470"/>
      <c r="E82" s="490">
        <f t="shared" si="2"/>
        <v>2.4492417582417585</v>
      </c>
    </row>
    <row r="83" spans="1:5">
      <c r="A83" s="955" t="s">
        <v>138</v>
      </c>
      <c r="B83" s="598">
        <v>0.45900000000000002</v>
      </c>
      <c r="C83" s="470">
        <v>9.8067571256868131</v>
      </c>
      <c r="D83" s="470"/>
      <c r="E83" s="490">
        <f t="shared" si="2"/>
        <v>9.8067571256868131</v>
      </c>
    </row>
    <row r="84" spans="1:5">
      <c r="A84" s="955" t="s">
        <v>139</v>
      </c>
      <c r="B84" s="598">
        <v>0.31850000000000001</v>
      </c>
      <c r="C84" s="470">
        <v>0</v>
      </c>
      <c r="D84" s="470">
        <v>31.232395604395606</v>
      </c>
      <c r="E84" s="490">
        <f t="shared" si="2"/>
        <v>31.232395604395606</v>
      </c>
    </row>
    <row r="85" spans="1:5">
      <c r="A85" s="955" t="s">
        <v>104</v>
      </c>
      <c r="B85" s="598">
        <v>0.25</v>
      </c>
      <c r="C85" s="470">
        <v>9.1999999999999993</v>
      </c>
      <c r="D85" s="470">
        <v>0.2</v>
      </c>
      <c r="E85" s="589">
        <f t="shared" si="2"/>
        <v>9.3999999999999986</v>
      </c>
    </row>
    <row r="86" spans="1:5">
      <c r="A86" s="955" t="s">
        <v>512</v>
      </c>
      <c r="B86" s="598">
        <v>0.3</v>
      </c>
      <c r="C86" s="470">
        <v>0</v>
      </c>
      <c r="D86" s="470">
        <v>0.33038460465315933</v>
      </c>
      <c r="E86" s="490">
        <f t="shared" si="2"/>
        <v>0.33038460465315933</v>
      </c>
    </row>
    <row r="87" spans="1:5">
      <c r="A87" s="955" t="s">
        <v>284</v>
      </c>
      <c r="B87" s="598">
        <v>0.3</v>
      </c>
      <c r="C87" s="470">
        <v>9.9314175824175823</v>
      </c>
      <c r="D87" s="470"/>
      <c r="E87" s="490">
        <f t="shared" si="2"/>
        <v>9.9314175824175823</v>
      </c>
    </row>
    <row r="88" spans="1:5">
      <c r="A88" s="955" t="s">
        <v>492</v>
      </c>
      <c r="B88" s="598">
        <v>0.1333</v>
      </c>
      <c r="C88" s="470">
        <v>9.1832637362637364</v>
      </c>
      <c r="D88" s="470"/>
      <c r="E88" s="490">
        <f t="shared" si="2"/>
        <v>9.1832637362637364</v>
      </c>
    </row>
    <row r="89" spans="1:5">
      <c r="A89" s="955" t="s">
        <v>493</v>
      </c>
      <c r="B89" s="598">
        <v>0.1333</v>
      </c>
      <c r="C89" s="470">
        <v>10.153461538461539</v>
      </c>
      <c r="D89" s="470"/>
      <c r="E89" s="490">
        <f t="shared" si="2"/>
        <v>10.153461538461539</v>
      </c>
    </row>
    <row r="90" spans="1:5">
      <c r="A90" s="955" t="s">
        <v>494</v>
      </c>
      <c r="B90" s="598">
        <v>0.1333</v>
      </c>
      <c r="C90" s="470">
        <v>4.8437142857142854</v>
      </c>
      <c r="D90" s="470"/>
      <c r="E90" s="490">
        <f t="shared" si="2"/>
        <v>4.8437142857142854</v>
      </c>
    </row>
    <row r="91" spans="1:5">
      <c r="A91" s="955" t="s">
        <v>495</v>
      </c>
      <c r="B91" s="598">
        <v>0.1333</v>
      </c>
      <c r="C91" s="470">
        <v>4.0874285714285712</v>
      </c>
      <c r="D91" s="470"/>
      <c r="E91" s="490">
        <f t="shared" si="2"/>
        <v>4.0874285714285712</v>
      </c>
    </row>
    <row r="92" spans="1:5">
      <c r="A92" s="955" t="s">
        <v>496</v>
      </c>
      <c r="B92" s="598">
        <v>1</v>
      </c>
      <c r="C92" s="470">
        <v>17.665472527472527</v>
      </c>
      <c r="D92" s="470"/>
      <c r="E92" s="490">
        <f t="shared" si="2"/>
        <v>17.665472527472527</v>
      </c>
    </row>
    <row r="93" spans="1:5">
      <c r="A93" s="955" t="s">
        <v>497</v>
      </c>
      <c r="B93" s="598">
        <v>0.1333</v>
      </c>
      <c r="C93" s="470">
        <v>1.5802307692307693</v>
      </c>
      <c r="D93" s="470"/>
      <c r="E93" s="490">
        <f t="shared" si="2"/>
        <v>1.5802307692307693</v>
      </c>
    </row>
    <row r="94" spans="1:5">
      <c r="A94" s="955" t="s">
        <v>156</v>
      </c>
      <c r="B94" s="958" t="s">
        <v>89</v>
      </c>
      <c r="C94" s="470">
        <v>12.7</v>
      </c>
      <c r="D94" s="470">
        <v>115.8</v>
      </c>
      <c r="E94" s="490">
        <f t="shared" si="2"/>
        <v>128.5</v>
      </c>
    </row>
    <row r="95" spans="1:5">
      <c r="A95" s="955" t="s">
        <v>498</v>
      </c>
      <c r="B95" s="598">
        <v>0.1333</v>
      </c>
      <c r="C95" s="470">
        <v>7.5200219780219779</v>
      </c>
      <c r="D95" s="470"/>
      <c r="E95" s="490">
        <f t="shared" si="2"/>
        <v>7.5200219780219779</v>
      </c>
    </row>
    <row r="96" spans="1:5">
      <c r="A96" s="955" t="s">
        <v>499</v>
      </c>
      <c r="B96" s="598">
        <v>0.23330000000000001</v>
      </c>
      <c r="C96" s="470">
        <v>32.040967032967032</v>
      </c>
      <c r="D96" s="470"/>
      <c r="E96" s="490">
        <f t="shared" si="2"/>
        <v>32.040967032967032</v>
      </c>
    </row>
    <row r="97" spans="1:5">
      <c r="A97" s="955" t="s">
        <v>145</v>
      </c>
      <c r="B97" s="598">
        <v>0.6</v>
      </c>
      <c r="C97" s="470">
        <v>37.094769230769231</v>
      </c>
      <c r="D97" s="470"/>
      <c r="E97" s="490">
        <f t="shared" si="2"/>
        <v>37.094769230769231</v>
      </c>
    </row>
    <row r="98" spans="1:5">
      <c r="A98" s="955" t="s">
        <v>500</v>
      </c>
      <c r="B98" s="598">
        <v>9.6799999999999997E-2</v>
      </c>
      <c r="C98" s="470">
        <v>10.832615384615385</v>
      </c>
      <c r="D98" s="470"/>
      <c r="E98" s="490">
        <f t="shared" si="2"/>
        <v>10.832615384615385</v>
      </c>
    </row>
    <row r="99" spans="1:5">
      <c r="A99" s="955" t="s">
        <v>501</v>
      </c>
      <c r="B99" s="598">
        <v>0.1333</v>
      </c>
      <c r="C99" s="470">
        <v>22.435494505494507</v>
      </c>
      <c r="D99" s="470"/>
      <c r="E99" s="490">
        <f t="shared" si="2"/>
        <v>22.435494505494507</v>
      </c>
    </row>
    <row r="100" spans="1:5">
      <c r="A100" s="955" t="s">
        <v>502</v>
      </c>
      <c r="B100" s="598">
        <v>0.23330000000000001</v>
      </c>
      <c r="C100" s="470">
        <v>14.276956043956044</v>
      </c>
      <c r="D100" s="470"/>
      <c r="E100" s="490">
        <f t="shared" si="2"/>
        <v>14.276956043956044</v>
      </c>
    </row>
    <row r="101" spans="1:5">
      <c r="A101" s="955" t="s">
        <v>503</v>
      </c>
      <c r="B101" s="598">
        <v>0.1333</v>
      </c>
      <c r="C101" s="470">
        <v>4.658373626373626</v>
      </c>
      <c r="D101" s="470"/>
      <c r="E101" s="490">
        <f t="shared" si="2"/>
        <v>4.658373626373626</v>
      </c>
    </row>
    <row r="102" spans="1:5">
      <c r="A102" s="955" t="s">
        <v>456</v>
      </c>
      <c r="B102" s="598">
        <v>0.215</v>
      </c>
      <c r="C102" s="470">
        <v>8.1999999999999993</v>
      </c>
      <c r="D102" s="470">
        <v>0.1</v>
      </c>
      <c r="E102" s="490">
        <f t="shared" si="2"/>
        <v>8.2999999999999989</v>
      </c>
    </row>
    <row r="103" spans="1:5">
      <c r="A103" s="955" t="s">
        <v>269</v>
      </c>
      <c r="B103" s="593">
        <v>0.15</v>
      </c>
      <c r="C103" s="470">
        <v>5.0826813186813187</v>
      </c>
      <c r="D103" s="470"/>
      <c r="E103" s="490">
        <f t="shared" si="2"/>
        <v>5.0826813186813187</v>
      </c>
    </row>
    <row r="104" spans="1:5">
      <c r="A104" s="955" t="s">
        <v>121</v>
      </c>
      <c r="B104" s="593">
        <v>0.25</v>
      </c>
      <c r="C104" s="591">
        <v>12.5</v>
      </c>
      <c r="D104" s="591">
        <v>0.9</v>
      </c>
      <c r="E104" s="592">
        <f t="shared" si="2"/>
        <v>13.4</v>
      </c>
    </row>
    <row r="105" spans="1:5">
      <c r="A105" s="1737" t="s">
        <v>534</v>
      </c>
      <c r="B105" s="2105"/>
      <c r="C105" s="590">
        <f>SUM(C70:C104)</f>
        <v>551.7462736092034</v>
      </c>
      <c r="D105" s="590">
        <f>SUM(D70:D104)</f>
        <v>182.11495603322459</v>
      </c>
      <c r="E105" s="594">
        <f t="shared" si="2"/>
        <v>733.86122964242804</v>
      </c>
    </row>
    <row r="106" spans="1:5">
      <c r="A106" s="316" t="s">
        <v>506</v>
      </c>
      <c r="B106" s="316"/>
      <c r="C106" s="316"/>
      <c r="D106" s="316"/>
      <c r="E106" s="316"/>
    </row>
  </sheetData>
  <mergeCells count="2">
    <mergeCell ref="A37:H37"/>
    <mergeCell ref="C1:E1"/>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01"/>
  <sheetViews>
    <sheetView topLeftCell="A55" workbookViewId="0">
      <selection activeCell="H65" sqref="H65"/>
    </sheetView>
  </sheetViews>
  <sheetFormatPr defaultRowHeight="12.75"/>
  <cols>
    <col min="1" max="1" width="11.5703125" customWidth="1"/>
    <col min="2" max="2" width="41.7109375" customWidth="1"/>
    <col min="4" max="4" width="9.7109375" customWidth="1"/>
    <col min="5" max="5" width="22.28515625" customWidth="1"/>
    <col min="11" max="11" width="8.7109375" customWidth="1"/>
  </cols>
  <sheetData>
    <row r="1" spans="1:5">
      <c r="A1" s="551" t="s">
        <v>446</v>
      </c>
      <c r="B1" s="552" t="s">
        <v>449</v>
      </c>
      <c r="C1" s="551" t="s">
        <v>380</v>
      </c>
      <c r="D1" s="551"/>
      <c r="E1" s="551"/>
    </row>
    <row r="2" spans="1:5">
      <c r="A2" s="551" t="s">
        <v>83</v>
      </c>
      <c r="B2" s="551"/>
      <c r="C2" s="552" t="s">
        <v>381</v>
      </c>
      <c r="D2" s="552" t="s">
        <v>11</v>
      </c>
      <c r="E2" s="552" t="s">
        <v>12</v>
      </c>
    </row>
    <row r="3" spans="1:5">
      <c r="A3" s="568" t="s">
        <v>15</v>
      </c>
      <c r="B3" s="569">
        <v>0.85</v>
      </c>
      <c r="C3" s="570">
        <v>3.6170604619565214</v>
      </c>
      <c r="D3" s="571">
        <v>5.3900809456521737</v>
      </c>
      <c r="E3" s="570">
        <v>9.007141407608696</v>
      </c>
    </row>
    <row r="4" spans="1:5">
      <c r="A4" s="572" t="s">
        <v>23</v>
      </c>
      <c r="B4" s="573" t="s">
        <v>217</v>
      </c>
      <c r="C4" s="570">
        <v>13.311099970278534</v>
      </c>
      <c r="D4" s="571">
        <v>5.0307879456521745</v>
      </c>
      <c r="E4" s="570">
        <v>18.341887915930709</v>
      </c>
    </row>
    <row r="5" spans="1:5">
      <c r="A5" s="572" t="s">
        <v>218</v>
      </c>
      <c r="B5" s="569">
        <v>0.65129999999999999</v>
      </c>
      <c r="C5" s="570">
        <v>1.7175814368206521</v>
      </c>
      <c r="D5" s="571">
        <v>1.6419852173913043</v>
      </c>
      <c r="E5" s="570">
        <v>3.3595666542119567</v>
      </c>
    </row>
    <row r="6" spans="1:5">
      <c r="A6" s="574" t="s">
        <v>29</v>
      </c>
      <c r="B6" s="575" t="s">
        <v>219</v>
      </c>
      <c r="C6" s="570">
        <v>46.178858695652174</v>
      </c>
      <c r="D6" s="571">
        <v>0</v>
      </c>
      <c r="E6" s="570">
        <v>46.178858695652174</v>
      </c>
    </row>
    <row r="7" spans="1:5">
      <c r="A7" s="572" t="s">
        <v>31</v>
      </c>
      <c r="B7" s="573">
        <v>0.51</v>
      </c>
      <c r="C7" s="570">
        <v>40.971623301630437</v>
      </c>
      <c r="D7" s="571">
        <v>17.634403956521741</v>
      </c>
      <c r="E7" s="570">
        <v>58.606027258152182</v>
      </c>
    </row>
    <row r="8" spans="1:5">
      <c r="A8" s="572" t="s">
        <v>33</v>
      </c>
      <c r="B8" s="573">
        <v>0.51</v>
      </c>
      <c r="C8" s="570">
        <v>48.785711956521737</v>
      </c>
      <c r="D8" s="571">
        <v>39.324736434782608</v>
      </c>
      <c r="E8" s="570">
        <v>88.110448391304345</v>
      </c>
    </row>
    <row r="9" spans="1:5">
      <c r="A9" s="574" t="s">
        <v>37</v>
      </c>
      <c r="B9" s="575" t="s">
        <v>221</v>
      </c>
      <c r="C9" s="570">
        <v>6.900586815165437</v>
      </c>
      <c r="D9" s="571">
        <v>1.7519858369565218</v>
      </c>
      <c r="E9" s="570">
        <v>8.6525726521219593</v>
      </c>
    </row>
    <row r="10" spans="1:5">
      <c r="A10" s="572" t="s">
        <v>226</v>
      </c>
      <c r="B10" s="573" t="s">
        <v>227</v>
      </c>
      <c r="C10" s="570">
        <v>0</v>
      </c>
      <c r="D10" s="571">
        <v>0</v>
      </c>
      <c r="E10" s="570">
        <v>0</v>
      </c>
    </row>
    <row r="11" spans="1:5">
      <c r="A11" s="572" t="s">
        <v>467</v>
      </c>
      <c r="B11" s="569">
        <v>0.1988</v>
      </c>
      <c r="C11" s="570">
        <v>0</v>
      </c>
      <c r="D11" s="571">
        <v>0</v>
      </c>
      <c r="E11" s="570">
        <v>0</v>
      </c>
    </row>
    <row r="12" spans="1:5">
      <c r="A12" s="572" t="s">
        <v>46</v>
      </c>
      <c r="B12" s="569">
        <v>0.55300000000000005</v>
      </c>
      <c r="C12" s="570">
        <v>11.557673913043478</v>
      </c>
      <c r="D12" s="571">
        <v>10.655854804347825</v>
      </c>
      <c r="E12" s="570">
        <v>22.213528717391306</v>
      </c>
    </row>
    <row r="13" spans="1:5">
      <c r="A13" s="572" t="s">
        <v>47</v>
      </c>
      <c r="B13" s="573">
        <v>0.39550000000000002</v>
      </c>
      <c r="C13" s="570">
        <v>14.328090225883152</v>
      </c>
      <c r="D13" s="571">
        <v>50.174620456521744</v>
      </c>
      <c r="E13" s="570">
        <v>64.502710682404896</v>
      </c>
    </row>
    <row r="14" spans="1:5">
      <c r="A14" s="572" t="s">
        <v>49</v>
      </c>
      <c r="B14" s="569">
        <v>0.43969999999999998</v>
      </c>
      <c r="C14" s="570">
        <v>6.5988901154891302</v>
      </c>
      <c r="D14" s="571">
        <v>9.1107001847826083</v>
      </c>
      <c r="E14" s="570">
        <v>15.709590300271739</v>
      </c>
    </row>
    <row r="15" spans="1:5">
      <c r="A15" s="572" t="s">
        <v>50</v>
      </c>
      <c r="B15" s="569">
        <v>0.64</v>
      </c>
      <c r="C15" s="570">
        <v>8.3825288722826095</v>
      </c>
      <c r="D15" s="571">
        <v>5.1308432608695647</v>
      </c>
      <c r="E15" s="570">
        <v>13.513372133152174</v>
      </c>
    </row>
    <row r="16" spans="1:5">
      <c r="A16" s="572" t="s">
        <v>51</v>
      </c>
      <c r="B16" s="569">
        <v>0.2</v>
      </c>
      <c r="C16" s="959">
        <v>2.0683716457201085</v>
      </c>
      <c r="D16" s="571">
        <v>1.9061763586956522</v>
      </c>
      <c r="E16" s="570">
        <v>3.9745480044157606</v>
      </c>
    </row>
    <row r="17" spans="1:5">
      <c r="A17" s="572" t="s">
        <v>52</v>
      </c>
      <c r="B17" s="573" t="s">
        <v>228</v>
      </c>
      <c r="C17" s="959">
        <v>17.075355229916781</v>
      </c>
      <c r="D17" s="571">
        <v>2.0271068804347827</v>
      </c>
      <c r="E17" s="570">
        <v>19.102462110351563</v>
      </c>
    </row>
    <row r="18" spans="1:5">
      <c r="A18" s="572" t="s">
        <v>39</v>
      </c>
      <c r="B18" s="573">
        <v>0.35</v>
      </c>
      <c r="C18" s="959">
        <v>5.2102605192764946</v>
      </c>
      <c r="D18" s="571">
        <v>0.90781765217391308</v>
      </c>
      <c r="E18" s="570">
        <v>6.1180781714504073</v>
      </c>
    </row>
    <row r="19" spans="1:5">
      <c r="A19" s="572" t="s">
        <v>53</v>
      </c>
      <c r="B19" s="573" t="s">
        <v>229</v>
      </c>
      <c r="C19" s="959">
        <v>55.729539586906846</v>
      </c>
      <c r="D19" s="571">
        <v>23.13662007608696</v>
      </c>
      <c r="E19" s="570">
        <v>78.866159662993809</v>
      </c>
    </row>
    <row r="20" spans="1:5">
      <c r="A20" s="572" t="s">
        <v>231</v>
      </c>
      <c r="B20" s="573" t="s">
        <v>230</v>
      </c>
      <c r="C20" s="959">
        <v>16.197465692934792</v>
      </c>
      <c r="D20" s="571">
        <v>47.852938391304349</v>
      </c>
      <c r="E20" s="570">
        <v>64.050404084239148</v>
      </c>
    </row>
    <row r="21" spans="1:5">
      <c r="A21" s="572" t="s">
        <v>57</v>
      </c>
      <c r="B21" s="573" t="s">
        <v>232</v>
      </c>
      <c r="C21" s="959">
        <v>36.020467391304344</v>
      </c>
      <c r="D21" s="571">
        <v>0</v>
      </c>
      <c r="E21" s="570">
        <v>36.020467391304344</v>
      </c>
    </row>
    <row r="22" spans="1:5">
      <c r="A22" s="572" t="s">
        <v>58</v>
      </c>
      <c r="B22" s="573">
        <v>0.3679</v>
      </c>
      <c r="C22" s="959">
        <v>8.4763029042119555</v>
      </c>
      <c r="D22" s="571">
        <v>36.195086956521735</v>
      </c>
      <c r="E22" s="570">
        <v>44.67138986073369</v>
      </c>
    </row>
    <row r="23" spans="1:5">
      <c r="A23" s="572" t="s">
        <v>59</v>
      </c>
      <c r="B23" s="573" t="s">
        <v>233</v>
      </c>
      <c r="C23" s="959">
        <v>30.010510912024454</v>
      </c>
      <c r="D23" s="571">
        <v>20.73260710869565</v>
      </c>
      <c r="E23" s="570">
        <v>50.743118020720104</v>
      </c>
    </row>
    <row r="24" spans="1:5">
      <c r="A24" s="572" t="s">
        <v>514</v>
      </c>
      <c r="B24" s="569">
        <v>0.41499999999999998</v>
      </c>
      <c r="C24" s="959">
        <v>8.1350217391304351</v>
      </c>
      <c r="D24" s="571">
        <v>0</v>
      </c>
      <c r="E24" s="570">
        <v>8.1350217391304351</v>
      </c>
    </row>
    <row r="25" spans="1:5">
      <c r="A25" s="572" t="s">
        <v>66</v>
      </c>
      <c r="B25" s="569">
        <v>0.30580000000000002</v>
      </c>
      <c r="C25" s="959">
        <v>0</v>
      </c>
      <c r="D25" s="571">
        <v>208.41631164130433</v>
      </c>
      <c r="E25" s="570">
        <v>208.41631164130433</v>
      </c>
    </row>
    <row r="26" spans="1:5">
      <c r="A26" s="572" t="s">
        <v>67</v>
      </c>
      <c r="B26" s="569">
        <v>0.30580000000000002</v>
      </c>
      <c r="C26" s="959">
        <v>48.054624830163043</v>
      </c>
      <c r="D26" s="571">
        <v>0</v>
      </c>
      <c r="E26" s="570">
        <v>48.054624830163043</v>
      </c>
    </row>
    <row r="27" spans="1:5">
      <c r="A27" s="572" t="s">
        <v>69</v>
      </c>
      <c r="B27" s="569">
        <v>0.58840000000000003</v>
      </c>
      <c r="C27" s="959">
        <v>30.160755604619567</v>
      </c>
      <c r="D27" s="571">
        <v>21.917630597826086</v>
      </c>
      <c r="E27" s="570">
        <v>52.078386202445657</v>
      </c>
    </row>
    <row r="28" spans="1:5">
      <c r="A28" s="572" t="s">
        <v>515</v>
      </c>
      <c r="B28" s="569">
        <v>0.53774999999999995</v>
      </c>
      <c r="C28" s="570">
        <v>3.3413025220788044</v>
      </c>
      <c r="D28" s="571">
        <v>22.926260467391305</v>
      </c>
      <c r="E28" s="570">
        <v>26.267562989470111</v>
      </c>
    </row>
    <row r="29" spans="1:5">
      <c r="A29" s="572" t="s">
        <v>274</v>
      </c>
      <c r="B29" s="569">
        <v>0.18</v>
      </c>
      <c r="C29" s="570">
        <v>1.9614211531929349</v>
      </c>
      <c r="D29" s="571">
        <v>1.0421386847826086</v>
      </c>
      <c r="E29" s="570">
        <v>3.0035598379755433</v>
      </c>
    </row>
    <row r="30" spans="1:5">
      <c r="A30" s="572" t="s">
        <v>74</v>
      </c>
      <c r="B30" s="573">
        <v>0.41499999999999998</v>
      </c>
      <c r="C30" s="570">
        <v>14.914141304347826</v>
      </c>
      <c r="D30" s="571">
        <v>0</v>
      </c>
      <c r="E30" s="570">
        <v>14.914141304347826</v>
      </c>
    </row>
    <row r="31" spans="1:5">
      <c r="A31" s="572" t="s">
        <v>75</v>
      </c>
      <c r="B31" s="573">
        <v>0.53200000000000003</v>
      </c>
      <c r="C31" s="570">
        <v>34.016394870923918</v>
      </c>
      <c r="D31" s="571">
        <v>22.275547260869562</v>
      </c>
      <c r="E31" s="570">
        <v>56.291942131793476</v>
      </c>
    </row>
    <row r="32" spans="1:5">
      <c r="A32" s="572" t="s">
        <v>508</v>
      </c>
      <c r="B32" s="573">
        <v>0.59599999999999997</v>
      </c>
      <c r="C32" s="570">
        <v>7.3699872754967721</v>
      </c>
      <c r="D32" s="571">
        <v>0.71811282608695648</v>
      </c>
      <c r="E32" s="570">
        <v>8.0881001015837288</v>
      </c>
    </row>
    <row r="33" spans="1:8">
      <c r="A33" s="572" t="s">
        <v>76</v>
      </c>
      <c r="B33" s="573">
        <v>0.34570000000000001</v>
      </c>
      <c r="C33" s="570">
        <v>37.640175271739132</v>
      </c>
      <c r="D33" s="571">
        <v>61.8954080326087</v>
      </c>
      <c r="E33" s="570">
        <v>99.535583304347824</v>
      </c>
    </row>
    <row r="34" spans="1:8">
      <c r="A34" s="2203" t="s">
        <v>430</v>
      </c>
      <c r="B34" s="2211"/>
      <c r="C34" s="2267">
        <f>SUM(C3:C33)</f>
        <v>558.73180421871211</v>
      </c>
      <c r="D34" s="2267">
        <f>SUM(D3:D33)</f>
        <v>617.79576197826088</v>
      </c>
      <c r="E34" s="2267">
        <f>SUM(E3:E33)</f>
        <v>1176.5275661969731</v>
      </c>
      <c r="H34" s="315"/>
    </row>
    <row r="35" spans="1:8">
      <c r="H35" s="543"/>
    </row>
    <row r="36" spans="1:8" ht="19.899999999999999" customHeight="1">
      <c r="A36" s="553" t="s">
        <v>468</v>
      </c>
      <c r="B36" s="554"/>
      <c r="C36" s="555"/>
      <c r="D36" s="555"/>
      <c r="E36" s="555"/>
      <c r="F36" s="555"/>
      <c r="G36" s="556"/>
      <c r="H36" s="556"/>
    </row>
    <row r="37" spans="1:8" ht="13.15" customHeight="1">
      <c r="A37" s="1969" t="s">
        <v>479</v>
      </c>
      <c r="B37" s="2258"/>
      <c r="C37" s="2258"/>
      <c r="D37" s="2258"/>
      <c r="E37" s="2258"/>
      <c r="F37" s="2258"/>
      <c r="G37" s="2258"/>
      <c r="H37" s="2258"/>
    </row>
    <row r="38" spans="1:8">
      <c r="A38" s="553" t="s">
        <v>535</v>
      </c>
      <c r="B38" s="554"/>
      <c r="C38" s="555"/>
      <c r="D38" s="555"/>
      <c r="E38" s="555"/>
      <c r="F38" s="555"/>
      <c r="G38" s="556"/>
      <c r="H38" s="556"/>
    </row>
    <row r="39" spans="1:8">
      <c r="A39" s="553" t="s">
        <v>448</v>
      </c>
      <c r="B39" s="553"/>
      <c r="C39" s="553"/>
      <c r="D39" s="557"/>
      <c r="E39" s="558"/>
      <c r="F39" s="558"/>
      <c r="G39" s="559"/>
      <c r="H39" s="559"/>
    </row>
    <row r="40" spans="1:8">
      <c r="A40" s="560" t="s">
        <v>418</v>
      </c>
      <c r="B40" s="560"/>
      <c r="C40" s="560"/>
      <c r="D40" s="561"/>
      <c r="E40" s="555"/>
      <c r="F40" s="555"/>
      <c r="G40" s="556"/>
      <c r="H40" s="556"/>
    </row>
    <row r="41" spans="1:8">
      <c r="A41" s="560" t="s">
        <v>419</v>
      </c>
      <c r="B41" s="560"/>
      <c r="C41" s="560"/>
      <c r="D41" s="561"/>
      <c r="E41" s="555"/>
      <c r="F41" s="555"/>
      <c r="G41" s="556"/>
      <c r="H41" s="556"/>
    </row>
    <row r="42" spans="1:8">
      <c r="A42" s="560" t="s">
        <v>536</v>
      </c>
      <c r="B42" s="554"/>
      <c r="C42" s="555"/>
      <c r="D42" s="555"/>
      <c r="E42" s="555"/>
      <c r="F42" s="555"/>
      <c r="G42" s="556"/>
      <c r="H42" s="556"/>
    </row>
    <row r="43" spans="1:8">
      <c r="A43" s="560" t="s">
        <v>537</v>
      </c>
      <c r="B43" s="554"/>
      <c r="C43" s="555"/>
      <c r="D43" s="555"/>
      <c r="E43" s="555"/>
      <c r="F43" s="555"/>
      <c r="G43" s="560"/>
      <c r="H43" s="556"/>
    </row>
    <row r="44" spans="1:8">
      <c r="A44" s="560" t="s">
        <v>482</v>
      </c>
      <c r="B44" s="554"/>
      <c r="C44" s="555"/>
      <c r="D44" s="555"/>
      <c r="E44" s="556"/>
      <c r="F44" s="555"/>
      <c r="G44" s="556"/>
      <c r="H44" s="556"/>
    </row>
    <row r="45" spans="1:8">
      <c r="A45" s="560" t="s">
        <v>351</v>
      </c>
      <c r="B45" s="554"/>
      <c r="C45" s="555"/>
      <c r="D45" s="555"/>
      <c r="E45" s="555"/>
      <c r="F45" s="555"/>
      <c r="G45" s="556"/>
      <c r="H45" s="556"/>
    </row>
    <row r="46" spans="1:8">
      <c r="A46" s="560" t="s">
        <v>538</v>
      </c>
      <c r="B46" s="554"/>
      <c r="C46" s="555"/>
      <c r="D46" s="555"/>
      <c r="E46" s="555"/>
      <c r="F46" s="555"/>
      <c r="G46" s="519"/>
      <c r="H46" s="519"/>
    </row>
    <row r="47" spans="1:8">
      <c r="A47" s="562" t="s">
        <v>485</v>
      </c>
      <c r="B47" s="597"/>
      <c r="C47" s="597"/>
      <c r="D47" s="597"/>
      <c r="E47" s="597"/>
      <c r="F47" s="597"/>
      <c r="G47" s="519"/>
      <c r="H47" s="519"/>
    </row>
    <row r="48" spans="1:8">
      <c r="A48" s="563" t="s">
        <v>486</v>
      </c>
    </row>
    <row r="50" spans="1:5">
      <c r="A50" s="551" t="s">
        <v>383</v>
      </c>
      <c r="B50" s="552" t="s">
        <v>449</v>
      </c>
      <c r="C50" s="564" t="s">
        <v>380</v>
      </c>
      <c r="D50" s="565"/>
      <c r="E50" s="551"/>
    </row>
    <row r="51" spans="1:5">
      <c r="A51" s="551" t="s">
        <v>83</v>
      </c>
      <c r="B51" s="551"/>
      <c r="C51" s="552" t="s">
        <v>381</v>
      </c>
      <c r="D51" s="566" t="s">
        <v>11</v>
      </c>
      <c r="E51" s="552" t="s">
        <v>12</v>
      </c>
    </row>
    <row r="52" spans="1:5">
      <c r="A52" s="572" t="s">
        <v>518</v>
      </c>
      <c r="B52" s="573">
        <v>0.15</v>
      </c>
      <c r="C52" s="959">
        <v>1.5280591297978958</v>
      </c>
      <c r="D52" s="570">
        <v>0.10029815217391304</v>
      </c>
      <c r="E52" s="570">
        <v>1.6283572819718088</v>
      </c>
    </row>
    <row r="53" spans="1:5">
      <c r="A53" s="572" t="s">
        <v>519</v>
      </c>
      <c r="B53" s="573">
        <v>0.28849999999999998</v>
      </c>
      <c r="C53" s="570">
        <v>3.6458119904891304</v>
      </c>
      <c r="D53" s="570">
        <v>0</v>
      </c>
      <c r="E53" s="570">
        <v>3.6458119904891304</v>
      </c>
    </row>
    <row r="54" spans="1:5">
      <c r="A54" s="572" t="s">
        <v>272</v>
      </c>
      <c r="B54" s="569">
        <v>7.5999999999999998E-2</v>
      </c>
      <c r="C54" s="570">
        <v>12.926423913043479</v>
      </c>
      <c r="D54" s="570">
        <v>1.875573054347826</v>
      </c>
      <c r="E54" s="570">
        <v>14.801996967391304</v>
      </c>
    </row>
    <row r="55" spans="1:5">
      <c r="A55" s="572" t="s">
        <v>14</v>
      </c>
      <c r="B55" s="569">
        <v>0.1178</v>
      </c>
      <c r="C55" s="570">
        <v>2.8578479269276497E-2</v>
      </c>
      <c r="D55" s="570">
        <v>0</v>
      </c>
      <c r="E55" s="570">
        <v>2.8578479269276497E-2</v>
      </c>
    </row>
    <row r="56" spans="1:5">
      <c r="A56" s="572" t="s">
        <v>24</v>
      </c>
      <c r="B56" s="573" t="s">
        <v>234</v>
      </c>
      <c r="C56" s="570">
        <v>5.0775326086956518</v>
      </c>
      <c r="D56" s="570">
        <v>40.15031856521739</v>
      </c>
      <c r="E56" s="570">
        <v>45.227851173913038</v>
      </c>
    </row>
    <row r="57" spans="1:5">
      <c r="A57" s="572" t="s">
        <v>337</v>
      </c>
      <c r="B57" s="569">
        <v>0.1482</v>
      </c>
      <c r="C57" s="570">
        <v>1.5502108950407607</v>
      </c>
      <c r="D57" s="570">
        <v>3.7013097826086958E-2</v>
      </c>
      <c r="E57" s="570">
        <v>1.5872239928668477</v>
      </c>
    </row>
    <row r="58" spans="1:5">
      <c r="A58" s="572" t="s">
        <v>54</v>
      </c>
      <c r="B58" s="569">
        <v>0.6</v>
      </c>
      <c r="C58" s="570">
        <v>1.0189467348845109</v>
      </c>
      <c r="D58" s="570">
        <v>1.9794077608695653</v>
      </c>
      <c r="E58" s="570">
        <v>2.998354495754076</v>
      </c>
    </row>
    <row r="59" spans="1:5">
      <c r="A59" s="572" t="s">
        <v>26</v>
      </c>
      <c r="B59" s="569">
        <v>0.36165000000000003</v>
      </c>
      <c r="C59" s="570">
        <v>22.286835258152173</v>
      </c>
      <c r="D59" s="570">
        <v>23.867199065217392</v>
      </c>
      <c r="E59" s="570">
        <v>46.154034323369565</v>
      </c>
    </row>
    <row r="60" spans="1:5">
      <c r="A60" s="572" t="s">
        <v>22</v>
      </c>
      <c r="B60" s="569">
        <v>0.5</v>
      </c>
      <c r="C60" s="570">
        <v>3.192798637058424</v>
      </c>
      <c r="D60" s="570">
        <v>12.790895489130435</v>
      </c>
      <c r="E60" s="570">
        <v>15.983694126188858</v>
      </c>
    </row>
    <row r="61" spans="1:5">
      <c r="A61" s="2203" t="s">
        <v>387</v>
      </c>
      <c r="B61" s="2215"/>
      <c r="C61" s="2267">
        <f>SUM(C52:C60)</f>
        <v>51.255197646431306</v>
      </c>
      <c r="D61" s="2267">
        <f>SUM(D52:D60)</f>
        <v>80.800705184782601</v>
      </c>
      <c r="E61" s="2267">
        <f>SUM(E52:E60)</f>
        <v>132.0559028312139</v>
      </c>
    </row>
    <row r="62" spans="1:5">
      <c r="A62" s="2268" t="s">
        <v>32</v>
      </c>
      <c r="B62" s="2269"/>
      <c r="C62" s="2267">
        <f>C34+C61</f>
        <v>609.98700186514338</v>
      </c>
      <c r="D62" s="2267">
        <f>D34+D61</f>
        <v>698.59646716304349</v>
      </c>
      <c r="E62" s="2267">
        <f>+E34+E61</f>
        <v>1308.583469028187</v>
      </c>
    </row>
    <row r="64" spans="1:5">
      <c r="A64" s="2270" t="s">
        <v>530</v>
      </c>
      <c r="B64" s="2271"/>
      <c r="C64" s="2271" t="s">
        <v>462</v>
      </c>
      <c r="D64" s="2272"/>
      <c r="E64" s="2273"/>
    </row>
    <row r="65" spans="1:5">
      <c r="A65" s="545" t="s">
        <v>83</v>
      </c>
      <c r="B65" s="546" t="s">
        <v>449</v>
      </c>
      <c r="C65" s="546" t="s">
        <v>86</v>
      </c>
      <c r="D65" s="960" t="s">
        <v>11</v>
      </c>
      <c r="E65" s="547" t="s">
        <v>12</v>
      </c>
    </row>
    <row r="66" spans="1:5">
      <c r="A66" s="961" t="s">
        <v>166</v>
      </c>
      <c r="B66" s="962">
        <v>8.5599999999999996E-2</v>
      </c>
      <c r="C66" s="548">
        <v>52.901413043478264</v>
      </c>
      <c r="D66" s="963"/>
      <c r="E66" s="549">
        <v>52.901413043478264</v>
      </c>
    </row>
    <row r="67" spans="1:5">
      <c r="A67" s="961" t="s">
        <v>167</v>
      </c>
      <c r="B67" s="962">
        <v>0.2021</v>
      </c>
      <c r="C67" s="548">
        <v>48.035108695652177</v>
      </c>
      <c r="D67" s="963"/>
      <c r="E67" s="549">
        <v>48.035108695652177</v>
      </c>
    </row>
    <row r="68" spans="1:5">
      <c r="A68" s="961" t="s">
        <v>400</v>
      </c>
      <c r="B68" s="962">
        <v>0.17</v>
      </c>
      <c r="C68" s="548">
        <v>2.6869456521739128</v>
      </c>
      <c r="D68" s="963"/>
      <c r="E68" s="549">
        <v>2.6869456521739128</v>
      </c>
    </row>
    <row r="69" spans="1:5">
      <c r="A69" s="961" t="s">
        <v>88</v>
      </c>
      <c r="B69" s="964" t="s">
        <v>539</v>
      </c>
      <c r="C69" s="550">
        <v>57.4</v>
      </c>
      <c r="D69" s="963">
        <v>8.1999999999999993</v>
      </c>
      <c r="E69" s="550">
        <v>65.599999999999994</v>
      </c>
    </row>
    <row r="70" spans="1:5">
      <c r="A70" s="961" t="s">
        <v>100</v>
      </c>
      <c r="B70" s="964">
        <v>0.23549999999999999</v>
      </c>
      <c r="C70">
        <v>8.8000000000000007</v>
      </c>
      <c r="D70" s="549">
        <v>1.1000000000000001</v>
      </c>
      <c r="E70">
        <v>9.9</v>
      </c>
    </row>
    <row r="71" spans="1:5">
      <c r="A71" s="961" t="s">
        <v>489</v>
      </c>
      <c r="B71" s="962">
        <v>0.23330000000000001</v>
      </c>
      <c r="C71" s="548">
        <v>40.465652173913043</v>
      </c>
      <c r="D71" s="963"/>
      <c r="E71" s="549">
        <v>40.465652173913043</v>
      </c>
    </row>
    <row r="72" spans="1:5">
      <c r="A72" s="961" t="s">
        <v>490</v>
      </c>
      <c r="B72" s="962">
        <v>0.23330000000000001</v>
      </c>
      <c r="C72" s="548">
        <v>50.170978260869568</v>
      </c>
      <c r="D72" s="963"/>
      <c r="E72" s="549">
        <v>50.170978260869568</v>
      </c>
    </row>
    <row r="73" spans="1:5">
      <c r="A73" s="961" t="s">
        <v>532</v>
      </c>
      <c r="B73" s="964" t="s">
        <v>539</v>
      </c>
      <c r="C73">
        <v>20</v>
      </c>
      <c r="D73" s="963">
        <v>12</v>
      </c>
      <c r="E73">
        <v>32</v>
      </c>
    </row>
    <row r="74" spans="1:5">
      <c r="A74" s="961" t="s">
        <v>491</v>
      </c>
      <c r="B74" s="962">
        <v>0.23330000000000001</v>
      </c>
      <c r="C74" s="548">
        <v>20.125576086956521</v>
      </c>
      <c r="D74" s="963"/>
      <c r="E74" s="549">
        <v>20.125576086956521</v>
      </c>
    </row>
    <row r="75" spans="1:5">
      <c r="A75" s="961" t="s">
        <v>533</v>
      </c>
      <c r="B75" s="962">
        <v>0.05</v>
      </c>
      <c r="C75" s="548">
        <v>4.5814239130434782</v>
      </c>
      <c r="D75" s="963"/>
      <c r="E75" s="549">
        <v>4.5814239130434782</v>
      </c>
    </row>
    <row r="76" spans="1:5">
      <c r="A76" s="961" t="s">
        <v>138</v>
      </c>
      <c r="B76" s="962">
        <v>0.45900000000000002</v>
      </c>
      <c r="C76" s="548">
        <v>16.762619565217392</v>
      </c>
      <c r="D76" s="963"/>
      <c r="E76" s="549">
        <v>16.762619565217392</v>
      </c>
    </row>
    <row r="77" spans="1:5">
      <c r="A77" s="961" t="s">
        <v>139</v>
      </c>
      <c r="B77" s="962">
        <v>0.31850000000000001</v>
      </c>
      <c r="C77" s="548"/>
      <c r="D77" s="963">
        <v>33.626195652173912</v>
      </c>
      <c r="E77" s="549">
        <v>33.626195652173912</v>
      </c>
    </row>
    <row r="78" spans="1:5">
      <c r="A78" s="961" t="s">
        <v>104</v>
      </c>
      <c r="B78" s="962">
        <v>0.25</v>
      </c>
      <c r="C78">
        <v>8.6</v>
      </c>
      <c r="D78" s="963">
        <v>0.2</v>
      </c>
      <c r="E78">
        <v>8.8000000000000007</v>
      </c>
    </row>
    <row r="79" spans="1:5">
      <c r="A79" s="961" t="s">
        <v>512</v>
      </c>
      <c r="B79" s="962">
        <v>0.3</v>
      </c>
      <c r="C79" s="548"/>
      <c r="D79" s="963">
        <v>0.27978258746603263</v>
      </c>
      <c r="E79" s="549">
        <v>0.27978258746603263</v>
      </c>
    </row>
    <row r="80" spans="1:5">
      <c r="A80" s="961" t="s">
        <v>284</v>
      </c>
      <c r="B80" s="962">
        <v>0.3</v>
      </c>
      <c r="C80" s="548">
        <v>9.7885760869565228</v>
      </c>
      <c r="D80" s="963"/>
      <c r="E80" s="549">
        <v>9.7885760869565228</v>
      </c>
    </row>
    <row r="81" spans="1:5">
      <c r="A81" s="961" t="s">
        <v>492</v>
      </c>
      <c r="B81" s="962">
        <v>0.1333</v>
      </c>
      <c r="C81" s="548">
        <v>9.3335434782608697</v>
      </c>
      <c r="D81" s="963"/>
      <c r="E81" s="549">
        <v>9.3335434782608697</v>
      </c>
    </row>
    <row r="82" spans="1:5">
      <c r="A82" s="961" t="s">
        <v>493</v>
      </c>
      <c r="B82" s="962">
        <v>0.1333</v>
      </c>
      <c r="C82" s="548">
        <v>11.411673913043478</v>
      </c>
      <c r="D82" s="963"/>
      <c r="E82" s="549">
        <v>11.411673913043478</v>
      </c>
    </row>
    <row r="83" spans="1:5">
      <c r="A83" s="961" t="s">
        <v>494</v>
      </c>
      <c r="B83" s="962">
        <v>0.1333</v>
      </c>
      <c r="C83" s="548">
        <v>5.9163586956521739</v>
      </c>
      <c r="D83" s="963"/>
      <c r="E83" s="549">
        <v>5.9163586956521739</v>
      </c>
    </row>
    <row r="84" spans="1:5">
      <c r="A84" s="961" t="s">
        <v>495</v>
      </c>
      <c r="B84" s="962">
        <v>0.1333</v>
      </c>
      <c r="C84" s="548">
        <v>3.0558804347826087</v>
      </c>
      <c r="D84" s="963"/>
      <c r="E84" s="549">
        <v>3.0558804347826087</v>
      </c>
    </row>
    <row r="85" spans="1:5">
      <c r="A85" s="961" t="s">
        <v>496</v>
      </c>
      <c r="B85" s="962">
        <v>1</v>
      </c>
      <c r="C85" s="548">
        <v>18.926749999999998</v>
      </c>
      <c r="D85" s="963"/>
      <c r="E85" s="549">
        <v>18.926749999999998</v>
      </c>
    </row>
    <row r="86" spans="1:5">
      <c r="A86" s="961" t="s">
        <v>497</v>
      </c>
      <c r="B86" s="962">
        <v>0.1333</v>
      </c>
      <c r="C86" s="548">
        <v>1.4587826086956523</v>
      </c>
      <c r="D86" s="963"/>
      <c r="E86" s="549">
        <v>1.4587826086956523</v>
      </c>
    </row>
    <row r="87" spans="1:5">
      <c r="A87" s="961" t="s">
        <v>156</v>
      </c>
      <c r="B87" s="964" t="s">
        <v>539</v>
      </c>
      <c r="C87">
        <v>12.8</v>
      </c>
      <c r="D87" s="548">
        <v>111.5</v>
      </c>
      <c r="E87" s="549">
        <v>124.3</v>
      </c>
    </row>
    <row r="88" spans="1:5">
      <c r="A88" s="961" t="s">
        <v>498</v>
      </c>
      <c r="B88" s="962">
        <v>0.1333</v>
      </c>
      <c r="C88" s="548">
        <v>5.1734347826086964</v>
      </c>
      <c r="D88" s="963"/>
      <c r="E88" s="549">
        <v>5.1734347826086964</v>
      </c>
    </row>
    <row r="89" spans="1:5">
      <c r="A89" s="961" t="s">
        <v>499</v>
      </c>
      <c r="B89" s="962">
        <v>0.23330000000000001</v>
      </c>
      <c r="C89" s="548">
        <v>33.107130434782611</v>
      </c>
      <c r="D89" s="963"/>
      <c r="E89" s="549">
        <v>33.107130434782611</v>
      </c>
    </row>
    <row r="90" spans="1:5">
      <c r="A90" s="961" t="s">
        <v>145</v>
      </c>
      <c r="B90" s="962">
        <v>0.6</v>
      </c>
      <c r="C90" s="548">
        <v>48.941956521739129</v>
      </c>
      <c r="D90" s="963"/>
      <c r="E90" s="549">
        <v>48.941956521739129</v>
      </c>
    </row>
    <row r="91" spans="1:5">
      <c r="A91" s="961" t="s">
        <v>500</v>
      </c>
      <c r="B91" s="962">
        <v>9.6799999999999997E-2</v>
      </c>
      <c r="C91" s="548">
        <v>11.014489130434782</v>
      </c>
      <c r="D91" s="963"/>
      <c r="E91" s="549">
        <v>11.014489130434782</v>
      </c>
    </row>
    <row r="92" spans="1:5">
      <c r="A92" s="961" t="s">
        <v>501</v>
      </c>
      <c r="B92" s="962">
        <v>0.1333</v>
      </c>
      <c r="C92" s="548">
        <v>22.278608695652171</v>
      </c>
      <c r="D92" s="963"/>
      <c r="E92" s="549">
        <v>22.278608695652171</v>
      </c>
    </row>
    <row r="93" spans="1:5">
      <c r="A93" s="961" t="s">
        <v>502</v>
      </c>
      <c r="B93" s="962">
        <v>0.23330000000000001</v>
      </c>
      <c r="C93" s="548">
        <v>14.449619565217391</v>
      </c>
      <c r="D93" s="963"/>
      <c r="E93" s="549">
        <v>14.449619565217391</v>
      </c>
    </row>
    <row r="94" spans="1:5">
      <c r="A94" s="961" t="s">
        <v>503</v>
      </c>
      <c r="B94" s="962">
        <v>0.1333</v>
      </c>
      <c r="C94" s="548">
        <v>3.7355</v>
      </c>
      <c r="D94" s="963"/>
      <c r="E94" s="549">
        <v>3.7355</v>
      </c>
    </row>
    <row r="95" spans="1:5">
      <c r="A95" s="961" t="s">
        <v>540</v>
      </c>
      <c r="B95" s="962">
        <v>0.215</v>
      </c>
      <c r="C95" s="963">
        <v>7.7</v>
      </c>
      <c r="D95" s="963">
        <v>0.2</v>
      </c>
      <c r="E95" s="549">
        <v>7.9</v>
      </c>
    </row>
    <row r="96" spans="1:5">
      <c r="A96" s="961" t="s">
        <v>121</v>
      </c>
      <c r="B96" s="962">
        <v>0.25</v>
      </c>
      <c r="C96" s="965">
        <v>14.5</v>
      </c>
      <c r="D96" s="963">
        <v>0.9</v>
      </c>
      <c r="E96" s="549">
        <v>15.4</v>
      </c>
    </row>
    <row r="97" spans="1:7">
      <c r="A97" s="961" t="s">
        <v>269</v>
      </c>
      <c r="B97" s="966">
        <v>0.15</v>
      </c>
      <c r="C97" s="567">
        <v>5.20079347826087</v>
      </c>
      <c r="D97" s="963"/>
      <c r="E97" s="549">
        <v>5.20079347826087</v>
      </c>
    </row>
    <row r="98" spans="1:7">
      <c r="A98" s="961" t="s">
        <v>266</v>
      </c>
      <c r="B98" s="966">
        <v>0.36499999999999999</v>
      </c>
      <c r="C98" s="548"/>
      <c r="D98" s="963">
        <v>4.1457000000000001E-2</v>
      </c>
      <c r="E98" s="549">
        <v>4.1457000000000001E-2</v>
      </c>
    </row>
    <row r="99" spans="1:7">
      <c r="A99" s="1738" t="s">
        <v>541</v>
      </c>
      <c r="B99" s="2274"/>
      <c r="C99" s="2275">
        <f>SUM(C66:C98)</f>
        <v>569.32281521739151</v>
      </c>
      <c r="D99" s="2275">
        <f>SUM(D66:D98)</f>
        <v>168.04743523963995</v>
      </c>
      <c r="E99" s="2276">
        <f>SUM(E66:E98)</f>
        <v>737.37025045703126</v>
      </c>
    </row>
    <row r="100" spans="1:7">
      <c r="A100" s="550" t="s">
        <v>506</v>
      </c>
      <c r="B100" s="550"/>
      <c r="C100" s="550"/>
      <c r="D100" s="967"/>
      <c r="E100" s="550"/>
    </row>
    <row r="101" spans="1:7">
      <c r="A101" s="1975" t="s">
        <v>542</v>
      </c>
      <c r="B101" s="1975"/>
      <c r="C101" s="1975"/>
      <c r="D101" s="1975"/>
      <c r="E101" s="1975"/>
      <c r="F101" s="1975"/>
      <c r="G101" s="1975"/>
    </row>
  </sheetData>
  <mergeCells count="2">
    <mergeCell ref="A101:G101"/>
    <mergeCell ref="A37:H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3C01-78B0-49FC-95C7-832CED7B88D1}">
  <dimension ref="B1:Q90"/>
  <sheetViews>
    <sheetView topLeftCell="A47" workbookViewId="0">
      <selection activeCell="H28" sqref="H28"/>
    </sheetView>
  </sheetViews>
  <sheetFormatPr defaultRowHeight="12.75"/>
  <cols>
    <col min="1" max="1" width="3.28515625" customWidth="1"/>
    <col min="2" max="2" width="40" customWidth="1"/>
    <col min="3" max="3" width="11.7109375" customWidth="1"/>
    <col min="4" max="4" width="9.5703125" bestFit="1" customWidth="1"/>
    <col min="5" max="5" width="11.28515625" bestFit="1" customWidth="1"/>
    <col min="6" max="6" width="18.7109375" customWidth="1"/>
    <col min="7" max="7" width="11.28515625" bestFit="1" customWidth="1"/>
    <col min="8" max="8" width="21.28515625" customWidth="1"/>
    <col min="9" max="9" width="13.5703125" customWidth="1"/>
    <col min="10" max="10" width="17.28515625" customWidth="1"/>
    <col min="11" max="11" width="13.42578125" customWidth="1"/>
    <col min="12" max="12" width="15.28515625" bestFit="1" customWidth="1"/>
    <col min="13" max="13" width="13.28515625" customWidth="1"/>
    <col min="14" max="14" width="5.28515625" customWidth="1"/>
    <col min="15" max="15" width="31.28515625" customWidth="1"/>
    <col min="16" max="16" width="20.5703125" customWidth="1"/>
    <col min="17" max="17" width="27.28515625" customWidth="1"/>
    <col min="19" max="19" width="22.5703125" customWidth="1"/>
  </cols>
  <sheetData>
    <row r="1" spans="2:12">
      <c r="B1" s="1823" t="s">
        <v>172</v>
      </c>
    </row>
    <row r="2" spans="2:12" ht="13.5" thickBot="1">
      <c r="B2" s="1940" t="s">
        <v>1</v>
      </c>
      <c r="C2" s="1941"/>
      <c r="D2" s="1941"/>
      <c r="E2" s="1941"/>
      <c r="F2" s="1941"/>
      <c r="G2" s="1941"/>
      <c r="H2" s="1941"/>
      <c r="I2" s="1941"/>
      <c r="J2" s="1941"/>
      <c r="K2" s="1941"/>
      <c r="L2" s="1641"/>
    </row>
    <row r="3" spans="2:12" ht="22.5">
      <c r="B3" s="1552" t="s">
        <v>2</v>
      </c>
      <c r="C3" s="1553" t="s">
        <v>3</v>
      </c>
      <c r="D3" s="1942" t="s">
        <v>4</v>
      </c>
      <c r="E3" s="1942"/>
      <c r="F3" s="1943"/>
      <c r="G3" s="1312"/>
      <c r="H3" s="1686" t="s">
        <v>5</v>
      </c>
      <c r="I3" s="1574" t="s">
        <v>3</v>
      </c>
      <c r="J3" s="1944" t="s">
        <v>6</v>
      </c>
      <c r="K3" s="1944"/>
      <c r="L3" s="1575"/>
    </row>
    <row r="4" spans="2:12">
      <c r="B4" s="1554"/>
      <c r="C4" s="1388"/>
      <c r="D4" s="1388"/>
      <c r="E4" s="1388"/>
      <c r="F4" s="1555"/>
      <c r="G4" s="1312"/>
      <c r="H4" s="1649"/>
      <c r="I4" s="1650"/>
      <c r="J4" s="1651"/>
      <c r="K4" s="1651"/>
      <c r="L4" s="1652"/>
    </row>
    <row r="5" spans="2:12">
      <c r="B5" s="1554" t="s">
        <v>7</v>
      </c>
      <c r="C5" s="1388"/>
      <c r="D5" s="1271" t="s">
        <v>8</v>
      </c>
      <c r="E5" s="1271" t="s">
        <v>9</v>
      </c>
      <c r="F5" s="1556" t="s">
        <v>10</v>
      </c>
      <c r="G5" s="1312"/>
      <c r="H5" s="1649" t="s">
        <v>7</v>
      </c>
      <c r="I5" s="1650"/>
      <c r="J5" s="1651" t="s">
        <v>8</v>
      </c>
      <c r="K5" s="1653" t="s">
        <v>11</v>
      </c>
      <c r="L5" s="1652" t="s">
        <v>12</v>
      </c>
    </row>
    <row r="6" spans="2:12" ht="12.75" customHeight="1">
      <c r="B6" s="1678" t="s">
        <v>13</v>
      </c>
      <c r="C6" s="1679">
        <v>0.51</v>
      </c>
      <c r="D6" s="1680">
        <v>0.7</v>
      </c>
      <c r="E6" s="1680">
        <v>73.599999999999994</v>
      </c>
      <c r="F6" s="1681">
        <v>74.3</v>
      </c>
      <c r="G6" s="1312"/>
      <c r="H6" s="1678" t="s">
        <v>14</v>
      </c>
      <c r="I6" s="1679">
        <v>0.1178</v>
      </c>
      <c r="J6" s="1687">
        <v>0.1</v>
      </c>
      <c r="K6" s="1687">
        <v>0</v>
      </c>
      <c r="L6" s="1688">
        <v>0.1</v>
      </c>
    </row>
    <row r="7" spans="2:12">
      <c r="B7" s="1678" t="s">
        <v>15</v>
      </c>
      <c r="C7" s="1679">
        <v>0.53</v>
      </c>
      <c r="D7" s="1680">
        <v>1.2</v>
      </c>
      <c r="E7" s="1680">
        <v>3.1</v>
      </c>
      <c r="F7" s="1681">
        <v>4.4000000000000004</v>
      </c>
      <c r="G7" s="1312"/>
      <c r="H7" s="1678" t="s">
        <v>16</v>
      </c>
      <c r="I7" s="1679">
        <v>0.35</v>
      </c>
      <c r="J7" s="1687">
        <v>8.1</v>
      </c>
      <c r="K7" s="1687">
        <v>0</v>
      </c>
      <c r="L7" s="1688">
        <v>8.1</v>
      </c>
    </row>
    <row r="8" spans="2:12">
      <c r="B8" s="1678" t="s">
        <v>17</v>
      </c>
      <c r="C8" s="1679">
        <v>0.39</v>
      </c>
      <c r="D8" s="1680">
        <v>20.7</v>
      </c>
      <c r="E8" s="1680">
        <v>0</v>
      </c>
      <c r="F8" s="1681">
        <v>20.7</v>
      </c>
      <c r="G8" s="1312"/>
      <c r="H8" s="1678" t="s">
        <v>18</v>
      </c>
      <c r="I8" s="1679">
        <v>0.5</v>
      </c>
      <c r="J8" s="1687">
        <v>2.7</v>
      </c>
      <c r="K8" s="1687">
        <v>0.6</v>
      </c>
      <c r="L8" s="1688">
        <v>3.4</v>
      </c>
    </row>
    <row r="9" spans="2:12">
      <c r="B9" s="1678" t="s">
        <v>19</v>
      </c>
      <c r="C9" s="1679">
        <v>0.74660000000000004</v>
      </c>
      <c r="D9" s="1680">
        <v>0</v>
      </c>
      <c r="E9" s="1680">
        <v>0</v>
      </c>
      <c r="F9" s="1681">
        <v>0</v>
      </c>
      <c r="G9" s="1312"/>
      <c r="H9" s="1678" t="s">
        <v>20</v>
      </c>
      <c r="I9" s="1679">
        <v>0.41470000000000001</v>
      </c>
      <c r="J9" s="1687">
        <v>7.5</v>
      </c>
      <c r="K9" s="1687">
        <v>3.7</v>
      </c>
      <c r="L9" s="1688">
        <v>11.3</v>
      </c>
    </row>
    <row r="10" spans="2:12">
      <c r="B10" s="1678" t="s">
        <v>21</v>
      </c>
      <c r="C10" s="1679">
        <v>0.7</v>
      </c>
      <c r="D10" s="1680">
        <v>0</v>
      </c>
      <c r="E10" s="1680">
        <v>0</v>
      </c>
      <c r="F10" s="1681">
        <v>0</v>
      </c>
      <c r="G10" s="1312"/>
      <c r="H10" s="1678" t="s">
        <v>22</v>
      </c>
      <c r="I10" s="1679">
        <v>0.33</v>
      </c>
      <c r="J10" s="1687">
        <v>0.2</v>
      </c>
      <c r="K10" s="1687">
        <v>1.3</v>
      </c>
      <c r="L10" s="1688">
        <v>1.5</v>
      </c>
    </row>
    <row r="11" spans="2:12">
      <c r="B11" s="1678" t="s">
        <v>23</v>
      </c>
      <c r="C11" s="1679">
        <v>0.45</v>
      </c>
      <c r="D11" s="1680">
        <v>8.1999999999999993</v>
      </c>
      <c r="E11" s="1680">
        <v>9.1</v>
      </c>
      <c r="F11" s="1681">
        <v>17.3</v>
      </c>
      <c r="G11" s="1312"/>
      <c r="H11" s="1678" t="s">
        <v>24</v>
      </c>
      <c r="I11" s="1679">
        <v>0.2535</v>
      </c>
      <c r="J11" s="1687">
        <v>1.1000000000000001</v>
      </c>
      <c r="K11" s="1687">
        <v>32.200000000000003</v>
      </c>
      <c r="L11" s="1688">
        <v>33.299999999999997</v>
      </c>
    </row>
    <row r="12" spans="2:12">
      <c r="B12" s="1678" t="s">
        <v>25</v>
      </c>
      <c r="C12" s="1679">
        <v>0.49199999999999999</v>
      </c>
      <c r="D12" s="1680">
        <v>0</v>
      </c>
      <c r="E12" s="1680">
        <v>0</v>
      </c>
      <c r="F12" s="1681">
        <v>0</v>
      </c>
      <c r="G12" s="1312"/>
      <c r="H12" s="1678" t="s">
        <v>26</v>
      </c>
      <c r="I12" s="1679">
        <v>0.36170000000000002</v>
      </c>
      <c r="J12" s="1687">
        <v>8</v>
      </c>
      <c r="K12" s="1687">
        <v>26.7</v>
      </c>
      <c r="L12" s="1688">
        <v>34.700000000000003</v>
      </c>
    </row>
    <row r="13" spans="2:12">
      <c r="B13" s="1678" t="s">
        <v>27</v>
      </c>
      <c r="C13" s="1679">
        <v>0.58699999999999997</v>
      </c>
      <c r="D13" s="1680">
        <v>5.4</v>
      </c>
      <c r="E13" s="1680">
        <v>23</v>
      </c>
      <c r="F13" s="1681">
        <v>28.4</v>
      </c>
      <c r="G13" s="1312"/>
      <c r="H13" s="1678" t="s">
        <v>28</v>
      </c>
      <c r="I13" s="1679">
        <v>0.3</v>
      </c>
      <c r="J13" s="1687">
        <v>0.3</v>
      </c>
      <c r="K13" s="1687">
        <v>1.2</v>
      </c>
      <c r="L13" s="1688">
        <v>1.4</v>
      </c>
    </row>
    <row r="14" spans="2:12">
      <c r="B14" s="1678" t="s">
        <v>29</v>
      </c>
      <c r="C14" s="1679">
        <v>0.36609999999999998</v>
      </c>
      <c r="D14" s="1680">
        <v>11.6</v>
      </c>
      <c r="E14" s="1680">
        <v>0</v>
      </c>
      <c r="F14" s="1681">
        <v>11.6</v>
      </c>
      <c r="G14" s="1312"/>
      <c r="H14" s="1689" t="s">
        <v>162</v>
      </c>
      <c r="I14" s="2032"/>
      <c r="J14" s="2033">
        <v>28</v>
      </c>
      <c r="K14" s="2033">
        <v>66</v>
      </c>
      <c r="L14" s="1755">
        <v>94</v>
      </c>
    </row>
    <row r="15" spans="2:12" ht="13.5" thickBot="1">
      <c r="B15" s="1678" t="s">
        <v>31</v>
      </c>
      <c r="C15" s="1679">
        <v>0.36</v>
      </c>
      <c r="D15" s="1680">
        <v>3.8</v>
      </c>
      <c r="E15" s="1680">
        <v>3.5</v>
      </c>
      <c r="F15" s="1681">
        <v>7.3</v>
      </c>
      <c r="G15" s="1599"/>
      <c r="H15" s="1694" t="s">
        <v>32</v>
      </c>
      <c r="I15" s="1694"/>
      <c r="J15" s="1694">
        <v>608</v>
      </c>
      <c r="K15" s="1694">
        <v>701</v>
      </c>
      <c r="L15" s="1694">
        <v>1308</v>
      </c>
    </row>
    <row r="16" spans="2:12">
      <c r="B16" s="1678" t="s">
        <v>33</v>
      </c>
      <c r="C16" s="1679">
        <v>0.51</v>
      </c>
      <c r="D16" s="1680">
        <v>30.4</v>
      </c>
      <c r="E16" s="1680">
        <v>34.200000000000003</v>
      </c>
      <c r="F16" s="1681">
        <v>64.599999999999994</v>
      </c>
      <c r="G16" s="1312"/>
      <c r="H16" s="316"/>
      <c r="I16" s="316"/>
      <c r="J16" s="316"/>
      <c r="K16" s="316"/>
      <c r="L16" s="316"/>
    </row>
    <row r="17" spans="2:11">
      <c r="B17" s="1678" t="s">
        <v>34</v>
      </c>
      <c r="C17" s="1679">
        <v>0.62</v>
      </c>
      <c r="D17" s="1680">
        <v>0.2</v>
      </c>
      <c r="E17" s="1680">
        <v>1.3</v>
      </c>
      <c r="F17" s="1681">
        <v>1.5</v>
      </c>
      <c r="G17" s="1312"/>
      <c r="H17" s="316"/>
      <c r="I17" s="316"/>
      <c r="J17" s="316"/>
    </row>
    <row r="18" spans="2:11" ht="11.25" customHeight="1">
      <c r="B18" s="1678" t="s">
        <v>37</v>
      </c>
      <c r="C18" s="1679">
        <v>0.13039999999999999</v>
      </c>
      <c r="D18" s="1680">
        <v>5.4</v>
      </c>
      <c r="E18" s="1680">
        <v>2.6</v>
      </c>
      <c r="F18" s="1681">
        <v>8</v>
      </c>
      <c r="G18" s="1312"/>
      <c r="H18" s="316"/>
      <c r="I18" s="316"/>
      <c r="J18" s="316"/>
      <c r="K18" s="316"/>
    </row>
    <row r="19" spans="2:11" ht="13.5" thickBot="1">
      <c r="B19" s="1678" t="s">
        <v>39</v>
      </c>
      <c r="C19" s="1679">
        <v>0.42499999999999999</v>
      </c>
      <c r="D19" s="1680">
        <v>2.9</v>
      </c>
      <c r="E19" s="1680">
        <v>0.6</v>
      </c>
      <c r="F19" s="1681">
        <v>3.5</v>
      </c>
      <c r="G19" s="1312"/>
      <c r="H19" s="1433"/>
      <c r="I19" s="316"/>
      <c r="J19" s="1433"/>
      <c r="K19" s="316"/>
    </row>
    <row r="20" spans="2:11">
      <c r="B20" s="1678" t="s">
        <v>44</v>
      </c>
      <c r="C20" s="1679">
        <v>0.42630000000000001</v>
      </c>
      <c r="D20" s="1680">
        <v>309.7</v>
      </c>
      <c r="E20" s="1680">
        <v>8.9</v>
      </c>
      <c r="F20" s="1681">
        <v>318.60000000000002</v>
      </c>
      <c r="G20" s="1312"/>
      <c r="H20" s="1945" t="s">
        <v>40</v>
      </c>
      <c r="I20" s="1946"/>
      <c r="J20" s="1946"/>
      <c r="K20" s="1762"/>
    </row>
    <row r="21" spans="2:11">
      <c r="B21" s="1678" t="s">
        <v>46</v>
      </c>
      <c r="C21" s="1679">
        <v>0.54820000000000002</v>
      </c>
      <c r="D21" s="1680">
        <v>2.8</v>
      </c>
      <c r="E21" s="1680">
        <v>4.4000000000000004</v>
      </c>
      <c r="F21" s="1681">
        <v>7.2</v>
      </c>
      <c r="G21" s="1312"/>
      <c r="H21" s="1760" t="s">
        <v>43</v>
      </c>
      <c r="I21" s="1761"/>
      <c r="J21" s="1761"/>
      <c r="K21" s="1757"/>
    </row>
    <row r="22" spans="2:11">
      <c r="B22" s="1678" t="s">
        <v>47</v>
      </c>
      <c r="C22" s="1679">
        <v>0.39550000000000002</v>
      </c>
      <c r="D22" s="1680">
        <v>3.9</v>
      </c>
      <c r="E22" s="1680">
        <v>19.399999999999999</v>
      </c>
      <c r="F22" s="1681">
        <v>23.3</v>
      </c>
      <c r="G22" s="1312"/>
      <c r="H22" s="1758" t="s">
        <v>45</v>
      </c>
      <c r="I22" s="316"/>
      <c r="J22" s="1590"/>
      <c r="K22" s="1757"/>
    </row>
    <row r="23" spans="2:11">
      <c r="B23" s="1678" t="s">
        <v>48</v>
      </c>
      <c r="C23" s="1679">
        <v>0.51</v>
      </c>
      <c r="D23" s="1680">
        <v>9.1999999999999993</v>
      </c>
      <c r="E23" s="1680">
        <v>13</v>
      </c>
      <c r="F23" s="1681">
        <v>22.2</v>
      </c>
      <c r="G23" s="1312"/>
      <c r="H23" s="1637"/>
      <c r="J23" s="316"/>
      <c r="K23" s="1757"/>
    </row>
    <row r="24" spans="2:11" ht="12.75" customHeight="1" thickBot="1">
      <c r="B24" s="1678" t="s">
        <v>49</v>
      </c>
      <c r="C24" s="1679">
        <v>0.43969999999999998</v>
      </c>
      <c r="D24" s="1680">
        <v>1.5</v>
      </c>
      <c r="E24" s="1680">
        <v>2.7</v>
      </c>
      <c r="F24" s="1681">
        <v>4.2</v>
      </c>
      <c r="G24" s="1312"/>
      <c r="H24" s="1639"/>
      <c r="I24" s="1640"/>
      <c r="J24" s="1640"/>
      <c r="K24" s="1759"/>
    </row>
    <row r="25" spans="2:11">
      <c r="B25" s="1678" t="s">
        <v>50</v>
      </c>
      <c r="C25" s="1679">
        <v>0.64</v>
      </c>
      <c r="D25" s="1680">
        <v>1.1000000000000001</v>
      </c>
      <c r="E25" s="1680">
        <v>0.2</v>
      </c>
      <c r="F25" s="1681">
        <v>1.3</v>
      </c>
      <c r="G25" s="1312"/>
      <c r="H25" s="316"/>
      <c r="I25" s="316"/>
      <c r="J25" s="316"/>
      <c r="K25" s="316"/>
    </row>
    <row r="26" spans="2:11">
      <c r="B26" s="1678" t="s">
        <v>51</v>
      </c>
      <c r="C26" s="1679">
        <v>0.27500000000000002</v>
      </c>
      <c r="D26" s="1680">
        <v>1</v>
      </c>
      <c r="E26" s="1680">
        <v>1.1000000000000001</v>
      </c>
      <c r="F26" s="1681">
        <v>2.1</v>
      </c>
      <c r="G26" s="1312"/>
      <c r="H26" s="316"/>
      <c r="I26" s="316"/>
      <c r="J26" s="316"/>
      <c r="K26" s="316"/>
    </row>
    <row r="27" spans="2:11">
      <c r="B27" s="1678" t="s">
        <v>52</v>
      </c>
      <c r="C27" s="1679">
        <v>0.39100000000000001</v>
      </c>
      <c r="D27" s="1680">
        <v>1</v>
      </c>
      <c r="E27" s="1680">
        <v>1.2</v>
      </c>
      <c r="F27" s="1681">
        <v>2.1</v>
      </c>
      <c r="G27" s="1312"/>
      <c r="H27" s="316"/>
      <c r="I27" s="316"/>
      <c r="J27" s="316"/>
      <c r="K27" s="316"/>
    </row>
    <row r="28" spans="2:11">
      <c r="B28" s="1678" t="s">
        <v>53</v>
      </c>
      <c r="C28" s="1679">
        <v>0.49299999999999999</v>
      </c>
      <c r="D28" s="1680">
        <v>35.299999999999997</v>
      </c>
      <c r="E28" s="1680">
        <v>76</v>
      </c>
      <c r="F28" s="1681">
        <v>111.2</v>
      </c>
      <c r="G28" s="1312"/>
      <c r="H28" s="316"/>
      <c r="I28" s="316"/>
      <c r="J28" s="316"/>
    </row>
    <row r="29" spans="2:11">
      <c r="B29" s="1678" t="s">
        <v>54</v>
      </c>
      <c r="C29" s="1679">
        <v>0.6</v>
      </c>
      <c r="D29" s="1680">
        <v>0.5</v>
      </c>
      <c r="E29" s="1680">
        <v>0.4</v>
      </c>
      <c r="F29" s="1681">
        <v>0.9</v>
      </c>
      <c r="G29" s="1312"/>
      <c r="H29" s="316"/>
      <c r="I29" s="316"/>
      <c r="J29" s="316"/>
    </row>
    <row r="30" spans="2:11">
      <c r="B30" s="1678" t="s">
        <v>55</v>
      </c>
      <c r="C30" s="1679">
        <v>0.58350000000000002</v>
      </c>
      <c r="D30" s="1680">
        <v>2.5</v>
      </c>
      <c r="E30" s="1680">
        <v>10.3</v>
      </c>
      <c r="F30" s="1681">
        <v>12.8</v>
      </c>
      <c r="G30" s="1312"/>
      <c r="H30" s="316"/>
      <c r="I30" s="316"/>
      <c r="J30" s="316"/>
    </row>
    <row r="31" spans="2:11">
      <c r="B31" s="1678" t="s">
        <v>56</v>
      </c>
      <c r="C31" s="1679">
        <v>0.59599999999999997</v>
      </c>
      <c r="D31" s="1680">
        <v>0.1</v>
      </c>
      <c r="E31" s="1680">
        <v>2.1</v>
      </c>
      <c r="F31" s="1681">
        <v>2.2999999999999998</v>
      </c>
      <c r="G31" s="1312"/>
      <c r="H31" s="316"/>
      <c r="I31" s="316"/>
      <c r="J31" s="316"/>
    </row>
    <row r="32" spans="2:11">
      <c r="B32" s="1678" t="s">
        <v>57</v>
      </c>
      <c r="C32" s="1679">
        <v>0.33279999999999998</v>
      </c>
      <c r="D32" s="1680">
        <v>32.200000000000003</v>
      </c>
      <c r="E32" s="1680">
        <v>0</v>
      </c>
      <c r="F32" s="1681">
        <v>32.200000000000003</v>
      </c>
      <c r="G32" s="1312"/>
      <c r="H32" s="316"/>
      <c r="I32" s="316"/>
      <c r="J32" s="316"/>
    </row>
    <row r="33" spans="2:6">
      <c r="B33" s="1678" t="s">
        <v>58</v>
      </c>
      <c r="C33" s="1679">
        <v>0.3679</v>
      </c>
      <c r="D33" s="1680">
        <v>7.7</v>
      </c>
      <c r="E33" s="1680">
        <v>41.5</v>
      </c>
      <c r="F33" s="1681">
        <v>49.3</v>
      </c>
    </row>
    <row r="34" spans="2:6">
      <c r="B34" s="1678" t="s">
        <v>59</v>
      </c>
      <c r="C34" s="1679" t="s">
        <v>173</v>
      </c>
      <c r="D34" s="1680">
        <v>8.6</v>
      </c>
      <c r="E34" s="1680">
        <v>3.6</v>
      </c>
      <c r="F34" s="1681">
        <v>12.3</v>
      </c>
    </row>
    <row r="35" spans="2:6">
      <c r="B35" s="1678" t="s">
        <v>60</v>
      </c>
      <c r="C35" s="1679" t="s">
        <v>174</v>
      </c>
      <c r="D35" s="1680">
        <v>1.4</v>
      </c>
      <c r="E35" s="1680">
        <v>0.1</v>
      </c>
      <c r="F35" s="1681">
        <v>1.5</v>
      </c>
    </row>
    <row r="36" spans="2:6">
      <c r="B36" s="1678" t="s">
        <v>61</v>
      </c>
      <c r="C36" s="1679" t="s">
        <v>175</v>
      </c>
      <c r="D36" s="1680">
        <v>3.9</v>
      </c>
      <c r="E36" s="1680">
        <v>1.3</v>
      </c>
      <c r="F36" s="1681">
        <v>5.0999999999999996</v>
      </c>
    </row>
    <row r="37" spans="2:6">
      <c r="B37" s="1678" t="s">
        <v>62</v>
      </c>
      <c r="C37" s="1679">
        <v>0.56999999999999995</v>
      </c>
      <c r="D37" s="1680">
        <v>1.3</v>
      </c>
      <c r="E37" s="1680">
        <v>0</v>
      </c>
      <c r="F37" s="1681">
        <v>1.3</v>
      </c>
    </row>
    <row r="38" spans="2:6">
      <c r="B38" s="1678" t="s">
        <v>63</v>
      </c>
      <c r="C38" s="1679" t="s">
        <v>176</v>
      </c>
      <c r="D38" s="1680">
        <v>0.4</v>
      </c>
      <c r="E38" s="1680">
        <v>0</v>
      </c>
      <c r="F38" s="1681">
        <v>0.4</v>
      </c>
    </row>
    <row r="39" spans="2:6">
      <c r="B39" s="1678" t="s">
        <v>64</v>
      </c>
      <c r="C39" s="1679">
        <v>0.41499999999999998</v>
      </c>
      <c r="D39" s="1680">
        <v>4.7</v>
      </c>
      <c r="E39" s="1680">
        <v>0.2</v>
      </c>
      <c r="F39" s="1681">
        <v>5</v>
      </c>
    </row>
    <row r="40" spans="2:6">
      <c r="B40" s="1678" t="s">
        <v>65</v>
      </c>
      <c r="C40" s="1679">
        <v>0.59099999999999997</v>
      </c>
      <c r="D40" s="1680">
        <v>6</v>
      </c>
      <c r="E40" s="1680">
        <v>0</v>
      </c>
      <c r="F40" s="1681">
        <v>6</v>
      </c>
    </row>
    <row r="41" spans="2:6">
      <c r="B41" s="1678" t="s">
        <v>66</v>
      </c>
      <c r="C41" s="1679">
        <v>0.30580000000000002</v>
      </c>
      <c r="D41" s="1680">
        <v>7.3</v>
      </c>
      <c r="E41" s="1680">
        <v>209.9</v>
      </c>
      <c r="F41" s="1681">
        <v>217.2</v>
      </c>
    </row>
    <row r="42" spans="2:6">
      <c r="B42" s="1678" t="s">
        <v>67</v>
      </c>
      <c r="C42" s="1679">
        <v>0.30580000000000002</v>
      </c>
      <c r="D42" s="1680">
        <v>8.6</v>
      </c>
      <c r="E42" s="1680">
        <v>0</v>
      </c>
      <c r="F42" s="1681">
        <v>8.6</v>
      </c>
    </row>
    <row r="43" spans="2:6">
      <c r="B43" s="1678" t="s">
        <v>68</v>
      </c>
      <c r="C43" s="1679">
        <v>0.5</v>
      </c>
      <c r="D43" s="1680">
        <v>0.2</v>
      </c>
      <c r="E43" s="1680">
        <v>2.8</v>
      </c>
      <c r="F43" s="1681">
        <v>3.1</v>
      </c>
    </row>
    <row r="44" spans="2:6">
      <c r="B44" s="1678" t="s">
        <v>69</v>
      </c>
      <c r="C44" s="1679">
        <v>0.58840000000000003</v>
      </c>
      <c r="D44" s="1680">
        <v>7.3</v>
      </c>
      <c r="E44" s="1680">
        <v>20</v>
      </c>
      <c r="F44" s="1681">
        <v>27.3</v>
      </c>
    </row>
    <row r="45" spans="2:6">
      <c r="B45" s="1678" t="s">
        <v>71</v>
      </c>
      <c r="C45" s="1679">
        <v>0.63949999999999996</v>
      </c>
      <c r="D45" s="1680">
        <v>1.9</v>
      </c>
      <c r="E45" s="1680">
        <v>0</v>
      </c>
      <c r="F45" s="1681">
        <v>1.9</v>
      </c>
    </row>
    <row r="46" spans="2:6">
      <c r="B46" s="1678" t="s">
        <v>72</v>
      </c>
      <c r="C46" s="1679">
        <v>0.38440000000000002</v>
      </c>
      <c r="D46" s="1680">
        <v>0.8</v>
      </c>
      <c r="E46" s="1680">
        <v>0.7</v>
      </c>
      <c r="F46" s="1681">
        <v>1.5</v>
      </c>
    </row>
    <row r="47" spans="2:6">
      <c r="B47" s="1678" t="s">
        <v>73</v>
      </c>
      <c r="C47" s="1679">
        <v>0.66779999999999995</v>
      </c>
      <c r="D47" s="1680">
        <v>0.9</v>
      </c>
      <c r="E47" s="1680">
        <v>6</v>
      </c>
      <c r="F47" s="1681">
        <v>6.8</v>
      </c>
    </row>
    <row r="48" spans="2:6">
      <c r="B48" s="1678" t="s">
        <v>74</v>
      </c>
      <c r="C48" s="1679">
        <v>0.41499999999999998</v>
      </c>
      <c r="D48" s="1680">
        <v>6.1</v>
      </c>
      <c r="E48" s="1680">
        <v>0</v>
      </c>
      <c r="F48" s="1681">
        <v>6.1</v>
      </c>
    </row>
    <row r="49" spans="2:17">
      <c r="B49" s="1678" t="s">
        <v>75</v>
      </c>
      <c r="C49" s="1679">
        <v>0.53200000000000003</v>
      </c>
      <c r="D49" s="1680">
        <v>11.3</v>
      </c>
      <c r="E49" s="1680">
        <v>37.799999999999997</v>
      </c>
      <c r="F49" s="1681">
        <v>49.1</v>
      </c>
      <c r="G49" s="1482"/>
      <c r="H49" s="1341"/>
      <c r="I49" s="316"/>
      <c r="J49" s="1341"/>
      <c r="K49" s="316"/>
      <c r="L49" s="1341"/>
      <c r="M49" s="316"/>
      <c r="N49" s="316"/>
      <c r="O49" s="316"/>
      <c r="P49" s="316"/>
      <c r="Q49" s="316"/>
    </row>
    <row r="50" spans="2:17">
      <c r="B50" s="1678" t="s">
        <v>76</v>
      </c>
      <c r="C50" s="1679">
        <v>0.35010000000000002</v>
      </c>
      <c r="D50" s="1680">
        <v>10.3</v>
      </c>
      <c r="E50" s="1680">
        <v>20</v>
      </c>
      <c r="F50" s="1681">
        <v>30.3</v>
      </c>
      <c r="G50" s="1482"/>
      <c r="H50" s="1341"/>
      <c r="I50" s="316"/>
      <c r="J50" s="1341"/>
      <c r="K50" s="316"/>
      <c r="L50" s="1341"/>
      <c r="M50" s="316"/>
      <c r="N50" s="316"/>
      <c r="O50" s="1341"/>
      <c r="P50" s="316"/>
      <c r="Q50" s="1490"/>
    </row>
    <row r="51" spans="2:17" ht="13.5" thickBot="1">
      <c r="B51" s="1682" t="s">
        <v>77</v>
      </c>
      <c r="C51" s="1683"/>
      <c r="D51" s="1684">
        <v>580</v>
      </c>
      <c r="E51" s="1684">
        <v>635</v>
      </c>
      <c r="F51" s="1685">
        <v>1215</v>
      </c>
      <c r="G51" s="1482"/>
      <c r="H51" s="1341"/>
      <c r="I51" s="316"/>
      <c r="J51" s="1341"/>
      <c r="K51" s="316"/>
      <c r="L51" s="1341"/>
      <c r="M51" s="316"/>
      <c r="N51" s="316"/>
      <c r="O51" s="316"/>
      <c r="P51" s="316"/>
      <c r="Q51" s="1341"/>
    </row>
    <row r="52" spans="2:17">
      <c r="B52" s="316"/>
      <c r="C52" s="316"/>
      <c r="D52" s="316"/>
      <c r="E52" s="316"/>
      <c r="F52" s="316"/>
      <c r="G52" s="1484"/>
      <c r="H52" s="1482"/>
      <c r="I52" s="1488"/>
      <c r="J52" s="316"/>
      <c r="K52" s="316"/>
      <c r="L52" s="316"/>
      <c r="M52" s="316"/>
      <c r="N52" s="316"/>
      <c r="O52" s="316"/>
      <c r="P52" s="316"/>
      <c r="Q52" s="1341"/>
    </row>
    <row r="53" spans="2:17">
      <c r="B53" s="1481" t="s">
        <v>177</v>
      </c>
      <c r="C53" s="1483"/>
      <c r="D53" s="1484"/>
      <c r="E53" s="1484"/>
      <c r="F53" s="1484"/>
      <c r="G53" s="1484"/>
      <c r="H53" s="1485"/>
      <c r="I53" s="1488"/>
      <c r="J53" s="316"/>
      <c r="K53" s="316"/>
      <c r="L53" s="316"/>
      <c r="M53" s="316"/>
      <c r="N53" s="316"/>
      <c r="O53" s="316"/>
      <c r="P53" s="316"/>
      <c r="Q53" s="1341"/>
    </row>
    <row r="54" spans="2:17">
      <c r="B54" s="1481"/>
      <c r="C54" s="1483"/>
      <c r="D54" s="1484"/>
      <c r="E54" s="1484"/>
      <c r="F54" s="1484"/>
      <c r="G54" s="1484"/>
      <c r="H54" s="1485"/>
      <c r="I54" s="1486"/>
      <c r="J54" s="316"/>
      <c r="K54" s="316"/>
      <c r="L54" s="316"/>
      <c r="M54" s="316"/>
      <c r="N54" s="316"/>
      <c r="O54" s="316"/>
      <c r="P54" s="316"/>
      <c r="Q54" s="1341"/>
    </row>
    <row r="55" spans="2:17" ht="11.25" customHeight="1">
      <c r="B55" s="1947"/>
      <c r="C55" s="1947"/>
      <c r="D55" s="1947"/>
      <c r="E55" s="1947"/>
      <c r="F55" s="1947"/>
      <c r="G55" s="1947"/>
      <c r="H55" s="1485"/>
      <c r="I55" s="1486"/>
      <c r="J55" s="316"/>
      <c r="K55" s="316"/>
      <c r="L55" s="316"/>
      <c r="M55" s="316"/>
      <c r="N55" s="316"/>
      <c r="O55" s="316"/>
      <c r="P55" s="316"/>
      <c r="Q55" s="1341"/>
    </row>
    <row r="56" spans="2:17" ht="13.5" thickBot="1">
      <c r="B56" s="1947"/>
      <c r="C56" s="1947"/>
      <c r="D56" s="1947"/>
      <c r="E56" s="1947"/>
      <c r="F56" s="1947"/>
      <c r="G56" s="316"/>
      <c r="H56" s="1486"/>
      <c r="I56" s="1485"/>
      <c r="J56" s="316"/>
      <c r="K56" s="316"/>
      <c r="L56" s="316"/>
      <c r="M56" s="316"/>
      <c r="N56" s="316"/>
      <c r="O56" s="316"/>
      <c r="P56" s="1341"/>
      <c r="Q56" s="1341"/>
    </row>
    <row r="57" spans="2:17">
      <c r="B57" s="1937" t="s">
        <v>165</v>
      </c>
      <c r="C57" s="1938"/>
      <c r="D57" s="1938"/>
      <c r="E57" s="1938"/>
      <c r="F57" s="1938"/>
      <c r="G57" s="1939"/>
      <c r="H57" s="316"/>
      <c r="I57" s="316"/>
      <c r="J57" s="316"/>
      <c r="K57" s="316"/>
      <c r="L57" s="316"/>
      <c r="M57" s="316"/>
      <c r="N57" s="316"/>
      <c r="O57" s="316"/>
      <c r="P57" s="1341"/>
      <c r="Q57" s="1341"/>
    </row>
    <row r="58" spans="2:17" ht="30" customHeight="1" thickBot="1">
      <c r="B58" s="2052" t="s">
        <v>81</v>
      </c>
      <c r="C58" s="2053"/>
      <c r="D58" s="2053"/>
      <c r="E58" s="2053" t="s">
        <v>82</v>
      </c>
      <c r="F58" s="2053"/>
      <c r="G58" s="2054"/>
      <c r="H58" s="316"/>
      <c r="I58" s="1948" t="s">
        <v>80</v>
      </c>
      <c r="J58" s="1948"/>
      <c r="K58" s="1948"/>
      <c r="L58" s="1948"/>
      <c r="M58" s="1948"/>
      <c r="N58" s="1948"/>
      <c r="O58" s="316"/>
      <c r="P58" s="1341"/>
      <c r="Q58" s="1341"/>
    </row>
    <row r="59" spans="2:17" ht="22.5" customHeight="1">
      <c r="B59" s="1700" t="s">
        <v>83</v>
      </c>
      <c r="C59" s="1388" t="s">
        <v>87</v>
      </c>
      <c r="D59" s="1388" t="s">
        <v>85</v>
      </c>
      <c r="E59" s="1388" t="s">
        <v>86</v>
      </c>
      <c r="F59" s="1388" t="s">
        <v>11</v>
      </c>
      <c r="G59" s="1555" t="s">
        <v>12</v>
      </c>
      <c r="H59" s="316"/>
      <c r="I59" s="1576" t="s">
        <v>83</v>
      </c>
      <c r="J59" s="1574" t="s">
        <v>84</v>
      </c>
      <c r="K59" s="1574" t="s">
        <v>85</v>
      </c>
      <c r="L59" s="1690" t="s">
        <v>86</v>
      </c>
      <c r="M59" s="1690" t="s">
        <v>11</v>
      </c>
      <c r="N59" s="1691" t="s">
        <v>12</v>
      </c>
      <c r="O59" s="316"/>
      <c r="P59" s="316"/>
      <c r="Q59" s="1341"/>
    </row>
    <row r="60" spans="2:17" ht="15">
      <c r="B60" s="1701" t="s">
        <v>166</v>
      </c>
      <c r="C60" s="1702" t="s">
        <v>91</v>
      </c>
      <c r="D60" s="1703">
        <v>7.2700000000000001E-2</v>
      </c>
      <c r="E60" s="1293">
        <v>25</v>
      </c>
      <c r="F60" s="1294">
        <v>0</v>
      </c>
      <c r="G60" s="1704">
        <v>25</v>
      </c>
      <c r="H60" s="316"/>
      <c r="I60" s="1557" t="s">
        <v>88</v>
      </c>
      <c r="J60" s="753" t="s">
        <v>89</v>
      </c>
      <c r="K60" s="1577" t="s">
        <v>89</v>
      </c>
      <c r="L60" s="1493">
        <v>0.1210632107004835</v>
      </c>
      <c r="M60" s="1697">
        <v>-0.1</v>
      </c>
      <c r="N60" s="1692">
        <v>-0.1</v>
      </c>
      <c r="O60" s="316"/>
      <c r="P60" s="1341"/>
      <c r="Q60" s="1341"/>
    </row>
    <row r="61" spans="2:17" ht="15">
      <c r="B61" s="1701" t="s">
        <v>167</v>
      </c>
      <c r="C61" s="1702" t="s">
        <v>94</v>
      </c>
      <c r="D61" s="1703">
        <v>0.2021</v>
      </c>
      <c r="E61" s="1293">
        <v>18.3</v>
      </c>
      <c r="F61" s="1294">
        <v>0</v>
      </c>
      <c r="G61" s="1704">
        <v>18.3</v>
      </c>
      <c r="H61" s="316"/>
      <c r="I61" s="1557" t="s">
        <v>98</v>
      </c>
      <c r="J61" s="753" t="s">
        <v>178</v>
      </c>
      <c r="K61" s="1577">
        <v>0.27500000000000002</v>
      </c>
      <c r="L61" s="1493">
        <v>9</v>
      </c>
      <c r="M61" s="1697">
        <v>0.113148464041341</v>
      </c>
      <c r="N61" s="1692">
        <v>9.1999999999999993</v>
      </c>
      <c r="O61" s="316"/>
      <c r="P61" s="316"/>
      <c r="Q61" s="316"/>
    </row>
    <row r="62" spans="2:17" ht="15">
      <c r="B62" s="1705" t="s">
        <v>96</v>
      </c>
      <c r="C62" s="2034" t="s">
        <v>97</v>
      </c>
      <c r="D62" s="2035">
        <v>0.12</v>
      </c>
      <c r="E62" s="2036">
        <v>26</v>
      </c>
      <c r="F62" s="2036">
        <v>0</v>
      </c>
      <c r="G62" s="1756">
        <v>26</v>
      </c>
      <c r="H62" s="316"/>
      <c r="I62" s="1557" t="s">
        <v>100</v>
      </c>
      <c r="J62" s="753" t="s">
        <v>179</v>
      </c>
      <c r="K62" s="1579">
        <v>0.46</v>
      </c>
      <c r="L62" s="1693">
        <v>21.4</v>
      </c>
      <c r="M62" s="1697">
        <v>2.4990232631226901</v>
      </c>
      <c r="N62" s="1698">
        <v>24.1</v>
      </c>
      <c r="O62" s="1335"/>
      <c r="P62" s="316"/>
      <c r="Q62" s="316"/>
    </row>
    <row r="63" spans="2:17" ht="15">
      <c r="B63" s="1706" t="s">
        <v>99</v>
      </c>
      <c r="C63" s="1702" t="s">
        <v>97</v>
      </c>
      <c r="D63" s="1703">
        <v>0.12</v>
      </c>
      <c r="E63" s="1300">
        <v>10.4</v>
      </c>
      <c r="F63" s="1300">
        <v>0</v>
      </c>
      <c r="G63" s="1707">
        <v>10.4</v>
      </c>
      <c r="H63" s="316"/>
      <c r="I63" s="1557" t="s">
        <v>102</v>
      </c>
      <c r="J63" s="753" t="s">
        <v>179</v>
      </c>
      <c r="K63" s="1580">
        <v>0.12</v>
      </c>
      <c r="L63" s="1693">
        <v>0.3</v>
      </c>
      <c r="M63" s="1697">
        <v>4.9273622678021995E-4</v>
      </c>
      <c r="N63" s="1698">
        <v>0.3</v>
      </c>
      <c r="O63" s="1949"/>
      <c r="P63" s="1949"/>
      <c r="Q63" s="1949"/>
    </row>
    <row r="64" spans="2:17" ht="15">
      <c r="B64" s="1706" t="s">
        <v>101</v>
      </c>
      <c r="C64" s="1702" t="s">
        <v>97</v>
      </c>
      <c r="D64" s="1703">
        <v>0.12</v>
      </c>
      <c r="E64" s="1300">
        <v>8.6</v>
      </c>
      <c r="F64" s="1300">
        <v>0</v>
      </c>
      <c r="G64" s="1707">
        <v>8.6</v>
      </c>
      <c r="H64" s="316"/>
      <c r="I64" s="1557" t="s">
        <v>104</v>
      </c>
      <c r="J64" s="753" t="s">
        <v>178</v>
      </c>
      <c r="K64" s="1579">
        <v>0.25</v>
      </c>
      <c r="L64" s="1693">
        <v>10.5</v>
      </c>
      <c r="M64" s="1697">
        <v>0.33872846910085702</v>
      </c>
      <c r="N64" s="1698">
        <v>10.8</v>
      </c>
      <c r="O64" s="316"/>
      <c r="P64" s="316"/>
      <c r="Q64" s="316"/>
    </row>
    <row r="65" spans="2:14" ht="15">
      <c r="B65" s="1706" t="s">
        <v>157</v>
      </c>
      <c r="C65" s="1702" t="s">
        <v>97</v>
      </c>
      <c r="D65" s="1703">
        <v>0.12</v>
      </c>
      <c r="E65" s="1300">
        <v>0</v>
      </c>
      <c r="F65" s="1300">
        <v>0</v>
      </c>
      <c r="G65" s="1707">
        <v>0</v>
      </c>
      <c r="H65" s="316"/>
      <c r="I65" s="1557" t="s">
        <v>106</v>
      </c>
      <c r="J65" s="753" t="s">
        <v>180</v>
      </c>
      <c r="K65" s="1580">
        <v>0.5</v>
      </c>
      <c r="L65" s="1693">
        <v>12.1</v>
      </c>
      <c r="M65" s="1697">
        <v>5.6157094689318697E-2</v>
      </c>
      <c r="N65" s="1698">
        <v>12.2</v>
      </c>
    </row>
    <row r="66" spans="2:14" ht="15">
      <c r="B66" s="1706" t="s">
        <v>103</v>
      </c>
      <c r="C66" s="1702" t="s">
        <v>97</v>
      </c>
      <c r="D66" s="1703">
        <v>0.12</v>
      </c>
      <c r="E66" s="1300">
        <v>3.4</v>
      </c>
      <c r="F66" s="1300">
        <v>0</v>
      </c>
      <c r="G66" s="1707">
        <v>3.4</v>
      </c>
      <c r="H66" s="316"/>
      <c r="I66" s="1557" t="s">
        <v>156</v>
      </c>
      <c r="J66" s="753" t="s">
        <v>89</v>
      </c>
      <c r="K66" s="1580" t="s">
        <v>89</v>
      </c>
      <c r="L66" s="1693">
        <v>25.5</v>
      </c>
      <c r="M66" s="1697">
        <v>193</v>
      </c>
      <c r="N66" s="1698">
        <v>218.5</v>
      </c>
    </row>
    <row r="67" spans="2:14" ht="15">
      <c r="B67" s="1706" t="s">
        <v>105</v>
      </c>
      <c r="C67" s="1702" t="s">
        <v>97</v>
      </c>
      <c r="D67" s="1703">
        <v>0.12</v>
      </c>
      <c r="E67" s="1300">
        <v>3.6</v>
      </c>
      <c r="F67" s="1300">
        <v>0</v>
      </c>
      <c r="G67" s="1707">
        <v>3.6</v>
      </c>
      <c r="H67" s="316"/>
      <c r="I67" s="1557" t="s">
        <v>117</v>
      </c>
      <c r="J67" s="753" t="s">
        <v>178</v>
      </c>
      <c r="K67" s="1580">
        <v>0.215</v>
      </c>
      <c r="L67" s="1693">
        <v>12.9</v>
      </c>
      <c r="M67" s="1852">
        <v>0.3</v>
      </c>
      <c r="N67" s="1698">
        <v>13.2</v>
      </c>
    </row>
    <row r="68" spans="2:14" ht="15">
      <c r="B68" s="1705" t="s">
        <v>107</v>
      </c>
      <c r="C68" s="2034" t="s">
        <v>97</v>
      </c>
      <c r="D68" s="2035">
        <v>0.22159999999999999</v>
      </c>
      <c r="E68" s="2036">
        <v>80.5</v>
      </c>
      <c r="F68" s="2036">
        <v>0</v>
      </c>
      <c r="G68" s="1756">
        <v>80.5</v>
      </c>
      <c r="H68" s="316"/>
      <c r="I68" s="1557" t="s">
        <v>119</v>
      </c>
      <c r="J68" s="753" t="s">
        <v>181</v>
      </c>
      <c r="K68" s="1580">
        <v>0.25</v>
      </c>
      <c r="L68" s="1693">
        <v>6.8</v>
      </c>
      <c r="M68" s="1852">
        <v>0.3</v>
      </c>
      <c r="N68" s="1713">
        <v>7</v>
      </c>
    </row>
    <row r="69" spans="2:14" ht="15">
      <c r="B69" s="1706" t="s">
        <v>109</v>
      </c>
      <c r="C69" s="1702" t="s">
        <v>97</v>
      </c>
      <c r="D69" s="1703">
        <v>0.22159999999999999</v>
      </c>
      <c r="E69" s="1300">
        <v>14.4</v>
      </c>
      <c r="F69" s="1300">
        <v>0</v>
      </c>
      <c r="G69" s="1707">
        <v>14.4</v>
      </c>
      <c r="H69" s="316"/>
      <c r="I69" s="1557" t="s">
        <v>121</v>
      </c>
      <c r="J69" s="753" t="s">
        <v>178</v>
      </c>
      <c r="K69" s="1580">
        <v>0.25</v>
      </c>
      <c r="L69" s="1693">
        <v>17.399999999999999</v>
      </c>
      <c r="M69" s="1852">
        <v>2.6</v>
      </c>
      <c r="N69" s="1713">
        <v>20</v>
      </c>
    </row>
    <row r="70" spans="2:14" ht="15">
      <c r="B70" s="1706" t="s">
        <v>111</v>
      </c>
      <c r="C70" s="1702" t="s">
        <v>97</v>
      </c>
      <c r="D70" s="1703">
        <v>0.22159999999999999</v>
      </c>
      <c r="E70" s="1300">
        <v>31.3</v>
      </c>
      <c r="F70" s="1300">
        <v>0</v>
      </c>
      <c r="G70" s="1707">
        <v>31.3</v>
      </c>
      <c r="H70" s="316"/>
      <c r="I70" s="1557" t="s">
        <v>123</v>
      </c>
      <c r="J70" s="753" t="s">
        <v>115</v>
      </c>
      <c r="K70" s="1579">
        <v>1</v>
      </c>
      <c r="L70" s="1693">
        <v>0.1</v>
      </c>
      <c r="M70" s="1853">
        <v>0</v>
      </c>
      <c r="N70" s="1698">
        <v>0.1</v>
      </c>
    </row>
    <row r="71" spans="2:14" ht="15">
      <c r="B71" s="1706" t="s">
        <v>113</v>
      </c>
      <c r="C71" s="1702" t="s">
        <v>97</v>
      </c>
      <c r="D71" s="1703">
        <v>0.22159999999999999</v>
      </c>
      <c r="E71" s="1300">
        <v>7.5</v>
      </c>
      <c r="F71" s="1300">
        <v>0</v>
      </c>
      <c r="G71" s="1707">
        <v>7.5</v>
      </c>
      <c r="H71" s="316"/>
      <c r="I71" s="1581" t="s">
        <v>126</v>
      </c>
      <c r="J71" s="1582" t="s">
        <v>182</v>
      </c>
      <c r="K71" s="1583">
        <v>0.36890000000000001</v>
      </c>
      <c r="L71" s="1693">
        <v>25.5</v>
      </c>
      <c r="M71" s="1852">
        <v>0.6</v>
      </c>
      <c r="N71" s="1698">
        <v>26.2</v>
      </c>
    </row>
    <row r="72" spans="2:14" ht="15.75" thickBot="1">
      <c r="B72" s="1706" t="s">
        <v>116</v>
      </c>
      <c r="C72" s="1702" t="s">
        <v>97</v>
      </c>
      <c r="D72" s="1703">
        <v>0.22159999999999999</v>
      </c>
      <c r="E72" s="1300">
        <v>18.2</v>
      </c>
      <c r="F72" s="1300">
        <v>0</v>
      </c>
      <c r="G72" s="1707">
        <v>18.2</v>
      </c>
      <c r="H72" s="316"/>
      <c r="I72" s="1584" t="s">
        <v>158</v>
      </c>
      <c r="J72" s="1585"/>
      <c r="K72" s="1585"/>
      <c r="L72" s="1695">
        <v>141.6</v>
      </c>
      <c r="M72" s="1696">
        <v>199.9</v>
      </c>
      <c r="N72" s="1699">
        <v>341.5</v>
      </c>
    </row>
    <row r="73" spans="2:14" ht="15">
      <c r="B73" s="1706" t="s">
        <v>118</v>
      </c>
      <c r="C73" s="1702" t="s">
        <v>97</v>
      </c>
      <c r="D73" s="1703">
        <v>0.22159999999999999</v>
      </c>
      <c r="E73" s="1300">
        <v>9.1</v>
      </c>
      <c r="F73" s="1300">
        <v>0</v>
      </c>
      <c r="G73" s="1707">
        <v>9.1</v>
      </c>
      <c r="H73" s="316"/>
      <c r="I73" s="316"/>
      <c r="J73" s="316"/>
      <c r="K73" s="316"/>
      <c r="L73" s="316"/>
      <c r="M73" s="316"/>
      <c r="N73" s="316"/>
    </row>
    <row r="74" spans="2:14" ht="15">
      <c r="B74" s="1701" t="s">
        <v>120</v>
      </c>
      <c r="C74" s="1708" t="s">
        <v>97</v>
      </c>
      <c r="D74" s="1709">
        <v>0.1333</v>
      </c>
      <c r="E74" s="1303">
        <v>8.1</v>
      </c>
      <c r="F74" s="1303">
        <v>0</v>
      </c>
      <c r="G74" s="1704">
        <v>8.1</v>
      </c>
      <c r="H74" s="316"/>
      <c r="I74" s="316"/>
      <c r="J74" s="316"/>
      <c r="K74" s="316"/>
      <c r="L74" s="316"/>
      <c r="M74" s="316"/>
      <c r="N74" s="316"/>
    </row>
    <row r="75" spans="2:14" ht="13.5" customHeight="1">
      <c r="B75" s="1701" t="s">
        <v>122</v>
      </c>
      <c r="C75" s="1708" t="s">
        <v>125</v>
      </c>
      <c r="D75" s="1709">
        <v>0.5</v>
      </c>
      <c r="E75" s="1303">
        <v>1.6</v>
      </c>
      <c r="F75" s="1303">
        <v>0.3</v>
      </c>
      <c r="G75" s="1704">
        <v>1.9</v>
      </c>
      <c r="H75" s="316"/>
      <c r="I75" s="705"/>
      <c r="J75" s="316"/>
      <c r="K75" s="1633"/>
      <c r="L75" s="316"/>
      <c r="M75" s="316"/>
      <c r="N75" s="316"/>
    </row>
    <row r="76" spans="2:14" ht="15">
      <c r="B76" s="1701" t="s">
        <v>124</v>
      </c>
      <c r="C76" s="1708" t="s">
        <v>125</v>
      </c>
      <c r="D76" s="1709">
        <v>0.3</v>
      </c>
      <c r="E76" s="1303">
        <v>14.8</v>
      </c>
      <c r="F76" s="1303">
        <v>2.8</v>
      </c>
      <c r="G76" s="1704">
        <v>17.600000000000001</v>
      </c>
      <c r="H76" s="316"/>
      <c r="I76" s="705"/>
      <c r="J76" s="316"/>
      <c r="K76" s="1633"/>
      <c r="L76" s="316"/>
      <c r="M76" s="316"/>
      <c r="N76" s="316"/>
    </row>
    <row r="77" spans="2:14" ht="13.5" customHeight="1">
      <c r="B77" s="1701" t="s">
        <v>183</v>
      </c>
      <c r="C77" s="1708" t="s">
        <v>130</v>
      </c>
      <c r="D77" s="1709">
        <v>1</v>
      </c>
      <c r="E77" s="1303">
        <v>0.2</v>
      </c>
      <c r="F77" s="1303">
        <v>0</v>
      </c>
      <c r="G77" s="1704">
        <v>0.2</v>
      </c>
      <c r="H77" s="316"/>
      <c r="I77" s="705"/>
      <c r="J77" s="316"/>
      <c r="K77" s="1527"/>
      <c r="L77" s="316"/>
      <c r="M77" s="316"/>
      <c r="N77" s="316"/>
    </row>
    <row r="78" spans="2:14" ht="13.5" customHeight="1">
      <c r="B78" s="1701" t="s">
        <v>184</v>
      </c>
      <c r="C78" s="1708" t="s">
        <v>130</v>
      </c>
      <c r="D78" s="1710">
        <v>0.2989</v>
      </c>
      <c r="E78" s="1303">
        <v>12.3</v>
      </c>
      <c r="F78" s="1303">
        <v>0.1</v>
      </c>
      <c r="G78" s="1704">
        <v>12.4</v>
      </c>
      <c r="H78" s="316"/>
      <c r="I78" s="316"/>
      <c r="J78" s="316"/>
      <c r="K78" s="1303"/>
      <c r="L78" s="316"/>
      <c r="M78" s="316"/>
      <c r="N78" s="316"/>
    </row>
    <row r="79" spans="2:14" ht="15">
      <c r="B79" s="1701" t="s">
        <v>132</v>
      </c>
      <c r="C79" s="1708" t="s">
        <v>135</v>
      </c>
      <c r="D79" s="1709">
        <v>0.09</v>
      </c>
      <c r="E79" s="1303">
        <v>10.6</v>
      </c>
      <c r="F79" s="1303">
        <v>0</v>
      </c>
      <c r="G79" s="1704">
        <v>10.6</v>
      </c>
      <c r="H79" s="316"/>
      <c r="I79" s="316"/>
      <c r="J79" s="316"/>
      <c r="K79" s="1303"/>
      <c r="L79" s="316"/>
      <c r="M79" s="316"/>
      <c r="N79" s="316"/>
    </row>
    <row r="80" spans="2:14" ht="15">
      <c r="B80" s="1701" t="s">
        <v>134</v>
      </c>
      <c r="C80" s="1708" t="s">
        <v>135</v>
      </c>
      <c r="D80" s="1709">
        <v>0.05</v>
      </c>
      <c r="E80" s="1303">
        <v>3</v>
      </c>
      <c r="F80" s="1303">
        <v>0</v>
      </c>
      <c r="G80" s="1712">
        <v>3</v>
      </c>
      <c r="H80" s="316"/>
      <c r="I80" s="316"/>
      <c r="J80" s="316"/>
      <c r="K80" s="1303"/>
      <c r="L80" s="316"/>
      <c r="M80" s="316"/>
      <c r="N80" s="316"/>
    </row>
    <row r="81" spans="2:7" ht="15">
      <c r="B81" s="1701" t="s">
        <v>137</v>
      </c>
      <c r="C81" s="1708" t="s">
        <v>135</v>
      </c>
      <c r="D81" s="1709">
        <v>9.4899999999999998E-2</v>
      </c>
      <c r="E81" s="1303">
        <v>0.3</v>
      </c>
      <c r="F81" s="1303">
        <v>0</v>
      </c>
      <c r="G81" s="1704">
        <v>0.3</v>
      </c>
    </row>
    <row r="82" spans="2:7" ht="15">
      <c r="B82" s="1701" t="s">
        <v>138</v>
      </c>
      <c r="C82" s="1708" t="s">
        <v>140</v>
      </c>
      <c r="D82" s="1709">
        <v>0.45900000000000002</v>
      </c>
      <c r="E82" s="1303">
        <v>11.7</v>
      </c>
      <c r="F82" s="1303">
        <v>0</v>
      </c>
      <c r="G82" s="1704">
        <v>11.7</v>
      </c>
    </row>
    <row r="83" spans="2:7" ht="15">
      <c r="B83" s="1701" t="s">
        <v>139</v>
      </c>
      <c r="C83" s="1708" t="s">
        <v>140</v>
      </c>
      <c r="D83" s="1709">
        <v>0.31850000000000001</v>
      </c>
      <c r="E83" s="1303">
        <v>0</v>
      </c>
      <c r="F83" s="1303">
        <v>26</v>
      </c>
      <c r="G83" s="1704">
        <v>26</v>
      </c>
    </row>
    <row r="84" spans="2:7" ht="15">
      <c r="B84" s="1701" t="s">
        <v>141</v>
      </c>
      <c r="C84" s="1708" t="s">
        <v>130</v>
      </c>
      <c r="D84" s="1709">
        <v>0.65110000000000001</v>
      </c>
      <c r="E84" s="1303">
        <v>17.5</v>
      </c>
      <c r="F84" s="1303">
        <v>0</v>
      </c>
      <c r="G84" s="1704">
        <v>17.5</v>
      </c>
    </row>
    <row r="85" spans="2:7" ht="15">
      <c r="B85" s="1701" t="s">
        <v>142</v>
      </c>
      <c r="C85" s="1708" t="s">
        <v>144</v>
      </c>
      <c r="D85" s="1709">
        <v>0.1</v>
      </c>
      <c r="E85" s="1303">
        <v>3.1</v>
      </c>
      <c r="F85" s="1303">
        <v>0</v>
      </c>
      <c r="G85" s="1704">
        <v>3.1</v>
      </c>
    </row>
    <row r="86" spans="2:7" ht="13.5" customHeight="1">
      <c r="B86" s="1701" t="s">
        <v>145</v>
      </c>
      <c r="C86" s="1708" t="s">
        <v>147</v>
      </c>
      <c r="D86" s="1709">
        <v>0.6</v>
      </c>
      <c r="E86" s="1303">
        <v>37.200000000000003</v>
      </c>
      <c r="F86" s="1303">
        <v>0</v>
      </c>
      <c r="G86" s="1704">
        <v>37.200000000000003</v>
      </c>
    </row>
    <row r="87" spans="2:7" ht="15">
      <c r="B87" s="1701" t="s">
        <v>146</v>
      </c>
      <c r="C87" s="1708" t="s">
        <v>147</v>
      </c>
      <c r="D87" s="1709">
        <v>0.25</v>
      </c>
      <c r="E87" s="1303">
        <v>26.4</v>
      </c>
      <c r="F87" s="1303">
        <v>2.4</v>
      </c>
      <c r="G87" s="1704">
        <v>28.8</v>
      </c>
    </row>
    <row r="88" spans="2:7" ht="17.25">
      <c r="B88" s="1701" t="s">
        <v>185</v>
      </c>
      <c r="C88" s="1708" t="s">
        <v>130</v>
      </c>
      <c r="D88" s="1709">
        <v>0.14530000000000001</v>
      </c>
      <c r="E88" s="1303">
        <v>3.1</v>
      </c>
      <c r="F88" s="1303">
        <v>1.6</v>
      </c>
      <c r="G88" s="1704">
        <v>4.5999999999999996</v>
      </c>
    </row>
    <row r="89" spans="2:7" ht="15">
      <c r="B89" s="1701" t="s">
        <v>149</v>
      </c>
      <c r="C89" s="1708" t="s">
        <v>130</v>
      </c>
      <c r="D89" s="1709">
        <v>0.38</v>
      </c>
      <c r="E89" s="1303">
        <v>0.8</v>
      </c>
      <c r="F89" s="1303">
        <v>0.8</v>
      </c>
      <c r="G89" s="1704">
        <v>1.5</v>
      </c>
    </row>
    <row r="90" spans="2:7" ht="13.5" thickBot="1">
      <c r="B90" s="1711" t="s">
        <v>150</v>
      </c>
      <c r="C90" s="1585" t="s">
        <v>172</v>
      </c>
      <c r="D90" s="1585"/>
      <c r="E90" s="1587">
        <v>300.39999999999998</v>
      </c>
      <c r="F90" s="1587">
        <v>33.9</v>
      </c>
      <c r="G90" s="1588">
        <v>334.3</v>
      </c>
    </row>
  </sheetData>
  <mergeCells count="9">
    <mergeCell ref="B57:G57"/>
    <mergeCell ref="I58:N58"/>
    <mergeCell ref="O63:Q63"/>
    <mergeCell ref="B2:K2"/>
    <mergeCell ref="D3:F3"/>
    <mergeCell ref="J3:K3"/>
    <mergeCell ref="H20:J20"/>
    <mergeCell ref="B55:G55"/>
    <mergeCell ref="B56:F56"/>
  </mergeCells>
  <hyperlinks>
    <hyperlink ref="H22" r:id="rId1" display="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xr:uid="{C765FA8E-E233-4CA2-B13D-718D803C7924}"/>
  </hyperlinks>
  <pageMargins left="0.7" right="0.7" top="0.75" bottom="0.75" header="0.3" footer="0.3"/>
  <pageSetup orientation="portrait" horizontalDpi="200" verticalDpi="200" r:id="rId2"/>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104"/>
  <sheetViews>
    <sheetView topLeftCell="A44" zoomScaleNormal="100" workbookViewId="0">
      <selection activeCell="L7" sqref="L7"/>
    </sheetView>
  </sheetViews>
  <sheetFormatPr defaultColWidth="9.28515625" defaultRowHeight="12.75"/>
  <cols>
    <col min="1" max="1" width="9.28515625" style="491"/>
    <col min="2" max="2" width="16.5703125" style="491" customWidth="1"/>
    <col min="3" max="3" width="13.7109375" style="491" bestFit="1" customWidth="1"/>
    <col min="4" max="4" width="11.7109375" style="491" customWidth="1"/>
    <col min="5" max="5" width="9.28515625" style="491"/>
    <col min="6" max="6" width="16.7109375" style="491" customWidth="1"/>
    <col min="7" max="12" width="9.28515625" style="491"/>
    <col min="13" max="13" width="36" style="521" bestFit="1" customWidth="1"/>
    <col min="14" max="16" width="9.28515625" style="521"/>
    <col min="17" max="16384" width="9.28515625" style="491"/>
  </cols>
  <sheetData>
    <row r="2" spans="2:6">
      <c r="B2" s="2277" t="s">
        <v>446</v>
      </c>
      <c r="C2" s="2278" t="s">
        <v>449</v>
      </c>
      <c r="D2" s="2279" t="s">
        <v>380</v>
      </c>
      <c r="E2" s="2279"/>
      <c r="F2" s="2280"/>
    </row>
    <row r="3" spans="2:6">
      <c r="B3" s="537" t="s">
        <v>83</v>
      </c>
      <c r="C3" s="538"/>
      <c r="D3" s="539" t="s">
        <v>381</v>
      </c>
      <c r="E3" s="539" t="s">
        <v>11</v>
      </c>
      <c r="F3" s="541" t="s">
        <v>12</v>
      </c>
    </row>
    <row r="4" spans="2:6">
      <c r="B4" s="55" t="s">
        <v>15</v>
      </c>
      <c r="C4" s="527">
        <v>0.85</v>
      </c>
      <c r="D4" s="46">
        <v>4.3490763417119567</v>
      </c>
      <c r="E4" s="284">
        <v>6.2525270543478264</v>
      </c>
      <c r="F4" s="46">
        <v>10.601603396059783</v>
      </c>
    </row>
    <row r="5" spans="2:6">
      <c r="B5" s="47" t="s">
        <v>23</v>
      </c>
      <c r="C5" s="528" t="s">
        <v>217</v>
      </c>
      <c r="D5" s="46">
        <v>13.359172787873641</v>
      </c>
      <c r="E5" s="284">
        <v>5.2642059456521739</v>
      </c>
      <c r="F5" s="46">
        <v>18.623378733525815</v>
      </c>
    </row>
    <row r="6" spans="2:6">
      <c r="B6" s="47" t="s">
        <v>218</v>
      </c>
      <c r="C6" s="527">
        <v>0.65129999999999999</v>
      </c>
      <c r="D6" s="46">
        <v>1.2607072966202444</v>
      </c>
      <c r="E6" s="284">
        <v>1.3281941413043479</v>
      </c>
      <c r="F6" s="46">
        <v>2.5889014379245925</v>
      </c>
    </row>
    <row r="7" spans="2:6">
      <c r="B7" s="529" t="s">
        <v>29</v>
      </c>
      <c r="C7" s="530" t="s">
        <v>219</v>
      </c>
      <c r="D7" s="284">
        <v>49.504086956521739</v>
      </c>
      <c r="E7" s="284">
        <v>0</v>
      </c>
      <c r="F7" s="284">
        <v>49.504086956521739</v>
      </c>
    </row>
    <row r="8" spans="2:6">
      <c r="B8" s="47" t="s">
        <v>31</v>
      </c>
      <c r="C8" s="528">
        <v>0.51</v>
      </c>
      <c r="D8" s="46">
        <v>34.08746790081522</v>
      </c>
      <c r="E8" s="284">
        <v>14.395431554347827</v>
      </c>
      <c r="F8" s="46">
        <v>48.48289945516305</v>
      </c>
    </row>
    <row r="9" spans="2:6">
      <c r="B9" s="47" t="s">
        <v>33</v>
      </c>
      <c r="C9" s="528">
        <v>0.51</v>
      </c>
      <c r="D9" s="46">
        <v>35.307077360733693</v>
      </c>
      <c r="E9" s="284">
        <v>13.934868532608697</v>
      </c>
      <c r="F9" s="46">
        <v>49.24194589334239</v>
      </c>
    </row>
    <row r="10" spans="2:6">
      <c r="B10" s="529" t="s">
        <v>37</v>
      </c>
      <c r="C10" s="530" t="s">
        <v>221</v>
      </c>
      <c r="D10" s="284">
        <v>6.8689340978305298</v>
      </c>
      <c r="E10" s="284">
        <v>1.7622740760869564</v>
      </c>
      <c r="F10" s="284">
        <v>8.6312081739174857</v>
      </c>
    </row>
    <row r="11" spans="2:6">
      <c r="B11" s="47" t="s">
        <v>226</v>
      </c>
      <c r="C11" s="528" t="s">
        <v>227</v>
      </c>
      <c r="D11" s="46">
        <v>0</v>
      </c>
      <c r="E11" s="284">
        <v>0</v>
      </c>
      <c r="F11" s="46">
        <v>0</v>
      </c>
    </row>
    <row r="12" spans="2:6">
      <c r="B12" s="47" t="s">
        <v>467</v>
      </c>
      <c r="C12" s="527">
        <v>0.1988</v>
      </c>
      <c r="D12" s="46">
        <v>0</v>
      </c>
      <c r="E12" s="284">
        <v>0</v>
      </c>
      <c r="F12" s="46">
        <v>0</v>
      </c>
    </row>
    <row r="13" spans="2:6">
      <c r="B13" s="47" t="s">
        <v>46</v>
      </c>
      <c r="C13" s="527">
        <v>0.55300000000000005</v>
      </c>
      <c r="D13" s="46">
        <v>12.986590353260869</v>
      </c>
      <c r="E13" s="284">
        <v>11.392799554347826</v>
      </c>
      <c r="F13" s="46">
        <v>24.379389907608697</v>
      </c>
    </row>
    <row r="14" spans="2:6">
      <c r="B14" s="47" t="s">
        <v>47</v>
      </c>
      <c r="C14" s="528">
        <v>0.39550000000000002</v>
      </c>
      <c r="D14" s="46">
        <v>15.665792374320652</v>
      </c>
      <c r="E14" s="284">
        <v>52.602110717391305</v>
      </c>
      <c r="F14" s="46">
        <v>68.267903091711958</v>
      </c>
    </row>
    <row r="15" spans="2:6">
      <c r="B15" s="47" t="s">
        <v>49</v>
      </c>
      <c r="C15" s="527">
        <v>0.43969999999999998</v>
      </c>
      <c r="D15" s="46">
        <v>5.6295841966711953</v>
      </c>
      <c r="E15" s="284">
        <v>8.1258278478260877</v>
      </c>
      <c r="F15" s="46">
        <v>13.755412044497284</v>
      </c>
    </row>
    <row r="16" spans="2:6">
      <c r="B16" s="47" t="s">
        <v>50</v>
      </c>
      <c r="C16" s="527">
        <v>0.64</v>
      </c>
      <c r="D16" s="46">
        <v>10.328661090353261</v>
      </c>
      <c r="E16" s="284">
        <v>5.6564927391304343</v>
      </c>
      <c r="F16" s="46">
        <v>15.985153829483696</v>
      </c>
    </row>
    <row r="17" spans="2:6">
      <c r="B17" s="47" t="s">
        <v>51</v>
      </c>
      <c r="C17" s="527">
        <v>0.2</v>
      </c>
      <c r="D17" s="46">
        <v>2.4277948369565214</v>
      </c>
      <c r="E17" s="284">
        <v>2.8637788913043476</v>
      </c>
      <c r="F17" s="46">
        <v>5.291573728260869</v>
      </c>
    </row>
    <row r="18" spans="2:6">
      <c r="B18" s="47" t="s">
        <v>52</v>
      </c>
      <c r="C18" s="528" t="s">
        <v>228</v>
      </c>
      <c r="D18" s="46">
        <v>16.881226923403531</v>
      </c>
      <c r="E18" s="284">
        <v>1.4815929565217392</v>
      </c>
      <c r="F18" s="46">
        <v>18.362819879925269</v>
      </c>
    </row>
    <row r="19" spans="2:6">
      <c r="B19" s="47" t="s">
        <v>39</v>
      </c>
      <c r="C19" s="528">
        <v>0.35</v>
      </c>
      <c r="D19" s="46">
        <v>5.8408538446841032</v>
      </c>
      <c r="E19" s="284">
        <v>0.62266985869565217</v>
      </c>
      <c r="F19" s="46">
        <v>6.4635237033797557</v>
      </c>
    </row>
    <row r="20" spans="2:6">
      <c r="B20" s="47" t="s">
        <v>53</v>
      </c>
      <c r="C20" s="528" t="s">
        <v>229</v>
      </c>
      <c r="D20" s="46">
        <v>54.048204037873646</v>
      </c>
      <c r="E20" s="284">
        <v>12.401041913043478</v>
      </c>
      <c r="F20" s="46">
        <v>66.449245950917117</v>
      </c>
    </row>
    <row r="21" spans="2:6">
      <c r="B21" s="47" t="s">
        <v>231</v>
      </c>
      <c r="C21" s="528" t="s">
        <v>230</v>
      </c>
      <c r="D21" s="46">
        <v>15.040832010020381</v>
      </c>
      <c r="E21" s="284">
        <v>45.476525173913046</v>
      </c>
      <c r="F21" s="46">
        <v>60.517357183933427</v>
      </c>
    </row>
    <row r="22" spans="2:6">
      <c r="B22" s="47" t="s">
        <v>57</v>
      </c>
      <c r="C22" s="528" t="s">
        <v>232</v>
      </c>
      <c r="D22" s="46">
        <v>39.011858695652172</v>
      </c>
      <c r="E22" s="284">
        <v>0</v>
      </c>
      <c r="F22" s="46">
        <v>39.011858695652172</v>
      </c>
    </row>
    <row r="23" spans="2:6">
      <c r="B23" s="47" t="s">
        <v>58</v>
      </c>
      <c r="C23" s="528">
        <v>0.3679</v>
      </c>
      <c r="D23" s="46">
        <v>9.4400793138586945</v>
      </c>
      <c r="E23" s="284">
        <v>40.416021739130436</v>
      </c>
      <c r="F23" s="46">
        <v>49.856101052989132</v>
      </c>
    </row>
    <row r="24" spans="2:6">
      <c r="B24" s="47" t="s">
        <v>59</v>
      </c>
      <c r="C24" s="528" t="s">
        <v>233</v>
      </c>
      <c r="D24" s="46">
        <v>29.382170940896742</v>
      </c>
      <c r="E24" s="284">
        <v>19.309783619565216</v>
      </c>
      <c r="F24" s="46">
        <v>48.691954560461959</v>
      </c>
    </row>
    <row r="25" spans="2:6">
      <c r="B25" s="47" t="s">
        <v>514</v>
      </c>
      <c r="C25" s="527">
        <v>0.41499999999999998</v>
      </c>
      <c r="D25" s="46">
        <v>6.212739130434783</v>
      </c>
      <c r="E25" s="284">
        <v>0</v>
      </c>
      <c r="F25" s="46">
        <v>6.212739130434783</v>
      </c>
    </row>
    <row r="26" spans="2:6">
      <c r="B26" s="47" t="s">
        <v>66</v>
      </c>
      <c r="C26" s="527">
        <v>0.30580000000000002</v>
      </c>
      <c r="D26" s="46">
        <v>10.889275475543478</v>
      </c>
      <c r="E26" s="284">
        <v>164.43545342391303</v>
      </c>
      <c r="F26" s="46">
        <v>175.32472889945652</v>
      </c>
    </row>
    <row r="27" spans="2:6">
      <c r="B27" s="47" t="s">
        <v>67</v>
      </c>
      <c r="C27" s="527">
        <v>0.30580000000000002</v>
      </c>
      <c r="D27" s="46">
        <v>38.496163043478262</v>
      </c>
      <c r="E27" s="46">
        <v>0</v>
      </c>
      <c r="F27" s="46">
        <v>38.496163043478262</v>
      </c>
    </row>
    <row r="28" spans="2:6">
      <c r="B28" s="47" t="s">
        <v>69</v>
      </c>
      <c r="C28" s="527">
        <v>0.58840000000000003</v>
      </c>
      <c r="D28" s="46">
        <v>31.086573709239129</v>
      </c>
      <c r="E28" s="46">
        <v>20.488608369565217</v>
      </c>
      <c r="F28" s="46">
        <v>51.575182078804346</v>
      </c>
    </row>
    <row r="29" spans="2:6">
      <c r="B29" s="47" t="s">
        <v>515</v>
      </c>
      <c r="C29" s="527">
        <v>0.53774999999999995</v>
      </c>
      <c r="D29" s="46">
        <v>3.4397612782353937</v>
      </c>
      <c r="E29" s="46">
        <v>19.663402760869566</v>
      </c>
      <c r="F29" s="46">
        <v>23.103164039104961</v>
      </c>
    </row>
    <row r="30" spans="2:6">
      <c r="B30" s="47" t="s">
        <v>274</v>
      </c>
      <c r="C30" s="527">
        <v>0.18</v>
      </c>
      <c r="D30" s="46">
        <v>1.8240942913552991</v>
      </c>
      <c r="E30" s="46">
        <v>0.86419725000000003</v>
      </c>
      <c r="F30" s="46">
        <v>2.6882915413552992</v>
      </c>
    </row>
    <row r="31" spans="2:6">
      <c r="B31" s="47" t="s">
        <v>74</v>
      </c>
      <c r="C31" s="528">
        <v>0.41499999999999998</v>
      </c>
      <c r="D31" s="46">
        <v>12.913445652173914</v>
      </c>
      <c r="E31" s="46">
        <v>0</v>
      </c>
      <c r="F31" s="46">
        <v>12.913445652173914</v>
      </c>
    </row>
    <row r="32" spans="2:6">
      <c r="B32" s="47" t="s">
        <v>75</v>
      </c>
      <c r="C32" s="528">
        <v>0.53200000000000003</v>
      </c>
      <c r="D32" s="46">
        <v>22.828728091032609</v>
      </c>
      <c r="E32" s="46">
        <v>14.452921336956523</v>
      </c>
      <c r="F32" s="46">
        <v>37.28164942798913</v>
      </c>
    </row>
    <row r="33" spans="2:8">
      <c r="B33" s="47" t="s">
        <v>508</v>
      </c>
      <c r="C33" s="528">
        <v>0.59599999999999997</v>
      </c>
      <c r="D33" s="46">
        <v>8.0034737203846813</v>
      </c>
      <c r="E33" s="46">
        <v>0.8733747065217391</v>
      </c>
      <c r="F33" s="46">
        <v>8.8768484269064203</v>
      </c>
      <c r="G33" s="532"/>
      <c r="H33" s="316"/>
    </row>
    <row r="34" spans="2:8">
      <c r="B34" s="47" t="s">
        <v>76</v>
      </c>
      <c r="C34" s="528">
        <v>0.34570000000000001</v>
      </c>
      <c r="D34" s="46">
        <v>33.653808423913048</v>
      </c>
      <c r="E34" s="46">
        <v>49.225338793478258</v>
      </c>
      <c r="F34" s="46">
        <v>82.879147217391306</v>
      </c>
      <c r="G34" s="316"/>
      <c r="H34" s="316"/>
    </row>
    <row r="35" spans="2:8">
      <c r="B35" s="55" t="s">
        <v>543</v>
      </c>
      <c r="C35" s="528">
        <v>0.45750000000000002</v>
      </c>
      <c r="D35" s="46">
        <v>0</v>
      </c>
      <c r="E35" s="46">
        <v>0</v>
      </c>
      <c r="F35" s="46">
        <v>0</v>
      </c>
      <c r="G35" s="316"/>
      <c r="H35" s="316"/>
    </row>
    <row r="36" spans="2:8">
      <c r="B36" s="2281" t="s">
        <v>430</v>
      </c>
      <c r="C36" s="2282"/>
      <c r="D36" s="2283">
        <f>SUM(D4:D35)</f>
        <v>530.76823417584933</v>
      </c>
      <c r="E36" s="2283">
        <f>SUM(E4:E35)</f>
        <v>513.28944295652173</v>
      </c>
      <c r="F36" s="2283">
        <f>SUM(F4:F35)</f>
        <v>1044.0576771323711</v>
      </c>
      <c r="G36" s="316"/>
      <c r="H36" s="316"/>
    </row>
    <row r="37" spans="2:8">
      <c r="B37" s="316"/>
      <c r="C37" s="316"/>
      <c r="D37" s="316"/>
      <c r="E37" s="316"/>
      <c r="F37" s="316"/>
      <c r="G37" s="316"/>
      <c r="H37" s="316"/>
    </row>
    <row r="38" spans="2:8">
      <c r="B38" s="479" t="s">
        <v>468</v>
      </c>
      <c r="C38" s="536"/>
      <c r="D38" s="533"/>
      <c r="E38" s="533"/>
      <c r="F38" s="533"/>
      <c r="G38" s="533"/>
      <c r="H38" s="534"/>
    </row>
    <row r="39" spans="2:8">
      <c r="B39" s="1988" t="s">
        <v>544</v>
      </c>
      <c r="C39" s="1989"/>
      <c r="D39" s="1989"/>
      <c r="E39" s="1989"/>
      <c r="F39" s="1989"/>
      <c r="G39" s="2284"/>
      <c r="H39" s="2284"/>
    </row>
    <row r="40" spans="2:8">
      <c r="B40" s="479" t="s">
        <v>535</v>
      </c>
      <c r="C40" s="536"/>
      <c r="D40" s="533"/>
      <c r="E40" s="533"/>
      <c r="F40" s="533"/>
      <c r="G40" s="533"/>
      <c r="H40" s="534"/>
    </row>
    <row r="41" spans="2:8">
      <c r="B41" s="479" t="s">
        <v>448</v>
      </c>
      <c r="C41" s="479"/>
      <c r="D41" s="479"/>
      <c r="E41" s="542"/>
      <c r="F41" s="533"/>
      <c r="G41" s="533"/>
      <c r="H41" s="534"/>
    </row>
    <row r="42" spans="2:8">
      <c r="B42" s="479" t="s">
        <v>418</v>
      </c>
      <c r="C42" s="479"/>
      <c r="D42" s="479"/>
      <c r="E42" s="542"/>
      <c r="F42" s="533"/>
      <c r="G42" s="533"/>
      <c r="H42" s="534"/>
    </row>
    <row r="43" spans="2:8">
      <c r="B43" s="479" t="s">
        <v>419</v>
      </c>
      <c r="C43" s="479"/>
      <c r="D43" s="479"/>
      <c r="E43" s="542"/>
      <c r="F43" s="533"/>
      <c r="G43" s="533"/>
      <c r="H43" s="534"/>
    </row>
    <row r="44" spans="2:8">
      <c r="B44" s="479" t="s">
        <v>536</v>
      </c>
      <c r="C44" s="536"/>
      <c r="D44" s="533"/>
      <c r="E44" s="533"/>
      <c r="F44" s="533"/>
      <c r="G44" s="533"/>
      <c r="H44" s="534"/>
    </row>
    <row r="45" spans="2:8">
      <c r="B45" s="479" t="s">
        <v>545</v>
      </c>
      <c r="C45" s="536"/>
      <c r="D45" s="533"/>
      <c r="E45" s="533"/>
      <c r="F45" s="533"/>
      <c r="G45" s="533"/>
      <c r="H45" s="534"/>
    </row>
    <row r="46" spans="2:8">
      <c r="B46" s="479" t="s">
        <v>546</v>
      </c>
      <c r="C46" s="536"/>
      <c r="D46" s="533"/>
      <c r="E46" s="533"/>
      <c r="F46" s="534"/>
      <c r="G46" s="533"/>
      <c r="H46" s="534"/>
    </row>
    <row r="47" spans="2:8">
      <c r="B47" s="479" t="s">
        <v>351</v>
      </c>
      <c r="C47" s="536"/>
      <c r="D47" s="533"/>
      <c r="E47" s="533"/>
      <c r="F47" s="533"/>
      <c r="G47" s="533"/>
      <c r="H47" s="534"/>
    </row>
    <row r="48" spans="2:8">
      <c r="B48" s="479" t="s">
        <v>538</v>
      </c>
      <c r="C48" s="536"/>
      <c r="D48" s="533"/>
      <c r="E48" s="533"/>
      <c r="F48" s="533"/>
      <c r="G48" s="533"/>
      <c r="H48" s="535"/>
    </row>
    <row r="49" spans="2:8">
      <c r="B49" s="378" t="s">
        <v>485</v>
      </c>
      <c r="C49" s="968"/>
      <c r="D49" s="968"/>
      <c r="E49" s="968"/>
      <c r="F49" s="968"/>
      <c r="G49" s="968"/>
      <c r="H49" s="535"/>
    </row>
    <row r="50" spans="2:8">
      <c r="B50" s="379" t="s">
        <v>547</v>
      </c>
      <c r="C50" s="316"/>
      <c r="D50" s="316"/>
      <c r="E50" s="316"/>
      <c r="F50" s="316"/>
      <c r="G50" s="316"/>
      <c r="H50" s="316"/>
    </row>
    <row r="51" spans="2:8">
      <c r="B51" s="379"/>
      <c r="C51" s="316"/>
      <c r="D51" s="316"/>
      <c r="E51" s="316"/>
      <c r="F51" s="316"/>
      <c r="G51" s="316"/>
      <c r="H51" s="316"/>
    </row>
    <row r="52" spans="2:8">
      <c r="B52" s="2277" t="s">
        <v>383</v>
      </c>
      <c r="C52" s="2278" t="s">
        <v>449</v>
      </c>
      <c r="D52" s="2285" t="s">
        <v>380</v>
      </c>
      <c r="E52" s="2286"/>
      <c r="F52" s="2280"/>
      <c r="G52" s="316"/>
      <c r="H52" s="316"/>
    </row>
    <row r="53" spans="2:8">
      <c r="B53" s="537" t="s">
        <v>83</v>
      </c>
      <c r="C53" s="538"/>
      <c r="D53" s="539" t="s">
        <v>381</v>
      </c>
      <c r="E53" s="540" t="s">
        <v>11</v>
      </c>
      <c r="F53" s="541" t="s">
        <v>12</v>
      </c>
      <c r="G53" s="316"/>
      <c r="H53" s="316"/>
    </row>
    <row r="54" spans="2:8">
      <c r="B54" s="47" t="s">
        <v>519</v>
      </c>
      <c r="C54" s="528">
        <v>0.28849999999999998</v>
      </c>
      <c r="D54" s="46">
        <v>4.0605434782608691</v>
      </c>
      <c r="E54" s="46">
        <v>0</v>
      </c>
      <c r="F54" s="46">
        <v>4.0605434782608691</v>
      </c>
      <c r="G54" s="316"/>
      <c r="H54" s="316"/>
    </row>
    <row r="55" spans="2:8">
      <c r="B55" s="47" t="s">
        <v>272</v>
      </c>
      <c r="C55" s="527">
        <v>7.5999999999999998E-2</v>
      </c>
      <c r="D55" s="46">
        <v>12.602021739130434</v>
      </c>
      <c r="E55" s="46">
        <v>1.865495445652174</v>
      </c>
      <c r="F55" s="46">
        <v>14.467517184782608</v>
      </c>
      <c r="G55" s="316"/>
      <c r="H55" s="316"/>
    </row>
    <row r="56" spans="2:8">
      <c r="B56" s="47" t="s">
        <v>14</v>
      </c>
      <c r="C56" s="527">
        <v>0.1178</v>
      </c>
      <c r="D56" s="46">
        <v>0</v>
      </c>
      <c r="E56" s="46">
        <v>0</v>
      </c>
      <c r="F56" s="46">
        <v>0</v>
      </c>
      <c r="G56" s="316"/>
      <c r="H56" s="316"/>
    </row>
    <row r="57" spans="2:8">
      <c r="B57" s="47" t="s">
        <v>24</v>
      </c>
      <c r="C57" s="528" t="s">
        <v>234</v>
      </c>
      <c r="D57" s="46">
        <v>3.670965225883152</v>
      </c>
      <c r="E57" s="46">
        <v>39.776164619565215</v>
      </c>
      <c r="F57" s="46">
        <v>43.447129845448366</v>
      </c>
      <c r="G57" s="316"/>
      <c r="H57" s="316"/>
    </row>
    <row r="58" spans="2:8">
      <c r="B58" s="47" t="s">
        <v>337</v>
      </c>
      <c r="C58" s="527">
        <v>0.1482</v>
      </c>
      <c r="D58" s="46">
        <v>1.3773738748301629</v>
      </c>
      <c r="E58" s="46">
        <v>2.9020206521739131E-2</v>
      </c>
      <c r="F58" s="46">
        <v>1.406394081351902</v>
      </c>
      <c r="G58" s="316"/>
      <c r="H58" s="316"/>
    </row>
    <row r="59" spans="2:8">
      <c r="B59" s="47" t="s">
        <v>54</v>
      </c>
      <c r="C59" s="527">
        <v>0.6</v>
      </c>
      <c r="D59" s="46">
        <v>1.2437228579313859</v>
      </c>
      <c r="E59" s="46">
        <v>2.1624466304347827</v>
      </c>
      <c r="F59" s="46">
        <v>3.4061694883661686</v>
      </c>
      <c r="G59" s="316"/>
      <c r="H59" s="316"/>
    </row>
    <row r="60" spans="2:8">
      <c r="B60" s="47" t="s">
        <v>26</v>
      </c>
      <c r="C60" s="527">
        <v>0.36165000000000003</v>
      </c>
      <c r="D60" s="46">
        <v>22.831932574728263</v>
      </c>
      <c r="E60" s="46">
        <v>26.17240591304348</v>
      </c>
      <c r="F60" s="46">
        <v>49.004338487771747</v>
      </c>
      <c r="G60" s="316"/>
      <c r="H60" s="316"/>
    </row>
    <row r="61" spans="2:8">
      <c r="B61" s="47" t="s">
        <v>22</v>
      </c>
      <c r="C61" s="527">
        <v>0.5</v>
      </c>
      <c r="D61" s="46">
        <v>3.1197246942934784</v>
      </c>
      <c r="E61" s="46">
        <v>10.941781880434782</v>
      </c>
      <c r="F61" s="46">
        <v>14.061506574728259</v>
      </c>
      <c r="G61" s="316"/>
      <c r="H61" s="316"/>
    </row>
    <row r="62" spans="2:8">
      <c r="B62" s="2281" t="s">
        <v>387</v>
      </c>
      <c r="C62" s="2287"/>
      <c r="D62" s="2283">
        <f>SUM(D54:D61)</f>
        <v>48.90628444505775</v>
      </c>
      <c r="E62" s="2283">
        <f>SUM(E54:E61)</f>
        <v>80.947314695652153</v>
      </c>
      <c r="F62" s="2283">
        <f>SUM(F54:F61)</f>
        <v>129.85359914070992</v>
      </c>
      <c r="G62" s="316"/>
      <c r="H62" s="316"/>
    </row>
    <row r="63" spans="2:8">
      <c r="B63" s="2288" t="s">
        <v>32</v>
      </c>
      <c r="C63" s="2289"/>
      <c r="D63" s="2283">
        <f>D36+D62</f>
        <v>579.67451862090707</v>
      </c>
      <c r="E63" s="2283">
        <f>E36+E62</f>
        <v>594.23675765217388</v>
      </c>
      <c r="F63" s="2283">
        <f>+F36+F62</f>
        <v>1173.9112762730811</v>
      </c>
      <c r="G63" s="316"/>
      <c r="H63" s="316"/>
    </row>
    <row r="67" spans="2:6" s="522" customFormat="1">
      <c r="B67" s="1987" t="s">
        <v>548</v>
      </c>
      <c r="C67" s="1987"/>
      <c r="D67" s="1987"/>
      <c r="E67" s="1987"/>
      <c r="F67" s="1987"/>
    </row>
    <row r="68" spans="2:6">
      <c r="B68" s="2290" t="s">
        <v>388</v>
      </c>
      <c r="C68" s="2291"/>
      <c r="D68" s="2292" t="s">
        <v>462</v>
      </c>
      <c r="E68" s="2291"/>
      <c r="F68" s="2293"/>
    </row>
    <row r="69" spans="2:6">
      <c r="B69" s="969" t="s">
        <v>83</v>
      </c>
      <c r="C69" s="970" t="s">
        <v>449</v>
      </c>
      <c r="D69" s="970" t="s">
        <v>86</v>
      </c>
      <c r="E69" s="970" t="s">
        <v>11</v>
      </c>
      <c r="F69" s="971" t="s">
        <v>12</v>
      </c>
    </row>
    <row r="70" spans="2:6">
      <c r="B70" s="2294" t="s">
        <v>166</v>
      </c>
      <c r="C70" s="2295">
        <v>8.5599999999999996E-2</v>
      </c>
      <c r="D70" s="2296">
        <v>54.595869565217392</v>
      </c>
      <c r="E70" s="2296">
        <v>0</v>
      </c>
      <c r="F70" s="2297">
        <v>54.595869565217392</v>
      </c>
    </row>
    <row r="71" spans="2:6">
      <c r="B71" s="972" t="s">
        <v>167</v>
      </c>
      <c r="C71" s="973">
        <v>0.2021</v>
      </c>
      <c r="D71" s="974">
        <v>47.784239130434784</v>
      </c>
      <c r="E71" s="974">
        <v>0</v>
      </c>
      <c r="F71" s="975">
        <v>47.784239130434784</v>
      </c>
    </row>
    <row r="72" spans="2:6">
      <c r="B72" s="972" t="s">
        <v>400</v>
      </c>
      <c r="C72" s="973">
        <v>0.17</v>
      </c>
      <c r="D72" s="974">
        <v>2.0203478260869563</v>
      </c>
      <c r="E72" s="974">
        <v>0</v>
      </c>
      <c r="F72" s="975">
        <v>2.0203478260869563</v>
      </c>
    </row>
    <row r="73" spans="2:6">
      <c r="B73" s="972" t="s">
        <v>489</v>
      </c>
      <c r="C73" s="973">
        <v>0.23330000000000001</v>
      </c>
      <c r="D73" s="974">
        <v>40.898043478260874</v>
      </c>
      <c r="E73" s="974">
        <v>0</v>
      </c>
      <c r="F73" s="975">
        <v>40.898043478260874</v>
      </c>
    </row>
    <row r="74" spans="2:6">
      <c r="B74" s="972" t="s">
        <v>490</v>
      </c>
      <c r="C74" s="973">
        <v>0.23330000000000001</v>
      </c>
      <c r="D74" s="974">
        <v>49.794239130434782</v>
      </c>
      <c r="E74" s="974">
        <v>0</v>
      </c>
      <c r="F74" s="975">
        <v>49.794239130434782</v>
      </c>
    </row>
    <row r="75" spans="2:6">
      <c r="B75" s="972" t="s">
        <v>549</v>
      </c>
      <c r="C75" s="973">
        <v>0.2</v>
      </c>
      <c r="D75" s="974">
        <v>1.9378043478260869</v>
      </c>
      <c r="E75" s="974">
        <v>0</v>
      </c>
      <c r="F75" s="975">
        <v>1.9378043478260869</v>
      </c>
    </row>
    <row r="76" spans="2:6">
      <c r="B76" s="972" t="s">
        <v>491</v>
      </c>
      <c r="C76" s="973">
        <v>0.23330000000000001</v>
      </c>
      <c r="D76" s="974">
        <v>23.222108695652171</v>
      </c>
      <c r="E76" s="974">
        <v>0</v>
      </c>
      <c r="F76" s="975">
        <v>23.222108695652171</v>
      </c>
    </row>
    <row r="77" spans="2:6">
      <c r="B77" s="972" t="s">
        <v>550</v>
      </c>
      <c r="C77" s="973">
        <v>0.05</v>
      </c>
      <c r="D77" s="974">
        <v>4.2935760869565218</v>
      </c>
      <c r="E77" s="974">
        <v>0</v>
      </c>
      <c r="F77" s="975">
        <v>4.2935760869565218</v>
      </c>
    </row>
    <row r="78" spans="2:6">
      <c r="B78" s="972" t="s">
        <v>138</v>
      </c>
      <c r="C78" s="973">
        <v>0.45900000000000002</v>
      </c>
      <c r="D78" s="974">
        <v>16.994684782608697</v>
      </c>
      <c r="E78" s="974">
        <v>0</v>
      </c>
      <c r="F78" s="975">
        <v>16.994684782608697</v>
      </c>
    </row>
    <row r="79" spans="2:6">
      <c r="B79" s="972" t="s">
        <v>139</v>
      </c>
      <c r="C79" s="973">
        <v>0.31850000000000001</v>
      </c>
      <c r="D79" s="974">
        <v>0</v>
      </c>
      <c r="E79" s="974">
        <v>27.589108695652172</v>
      </c>
      <c r="F79" s="975">
        <v>27.589108695652172</v>
      </c>
    </row>
    <row r="80" spans="2:6">
      <c r="B80" s="972" t="s">
        <v>512</v>
      </c>
      <c r="C80" s="973">
        <v>0.3</v>
      </c>
      <c r="D80" s="974">
        <v>0</v>
      </c>
      <c r="E80" s="974">
        <v>0.16167391304347825</v>
      </c>
      <c r="F80" s="975">
        <v>0.16167391304347825</v>
      </c>
    </row>
    <row r="81" spans="2:6">
      <c r="B81" s="972" t="s">
        <v>284</v>
      </c>
      <c r="C81" s="973">
        <v>0.3</v>
      </c>
      <c r="D81" s="974">
        <v>9.5666630434782594</v>
      </c>
      <c r="E81" s="974">
        <v>0</v>
      </c>
      <c r="F81" s="975">
        <v>9.5666630434782594</v>
      </c>
    </row>
    <row r="82" spans="2:6">
      <c r="B82" s="972" t="s">
        <v>492</v>
      </c>
      <c r="C82" s="973">
        <v>0.1333</v>
      </c>
      <c r="D82" s="974">
        <v>10.170793478260871</v>
      </c>
      <c r="E82" s="974">
        <v>0</v>
      </c>
      <c r="F82" s="975">
        <v>10.170793478260871</v>
      </c>
    </row>
    <row r="83" spans="2:6">
      <c r="B83" s="972" t="s">
        <v>493</v>
      </c>
      <c r="C83" s="973">
        <v>0.1333</v>
      </c>
      <c r="D83" s="974">
        <v>11.770391304347825</v>
      </c>
      <c r="E83" s="974">
        <v>0</v>
      </c>
      <c r="F83" s="975">
        <v>11.770391304347825</v>
      </c>
    </row>
    <row r="84" spans="2:6">
      <c r="B84" s="972" t="s">
        <v>494</v>
      </c>
      <c r="C84" s="973">
        <v>0.1333</v>
      </c>
      <c r="D84" s="974">
        <v>7.3346630434782609</v>
      </c>
      <c r="E84" s="974">
        <v>0</v>
      </c>
      <c r="F84" s="975">
        <v>7.3346630434782609</v>
      </c>
    </row>
    <row r="85" spans="2:6">
      <c r="B85" s="972" t="s">
        <v>495</v>
      </c>
      <c r="C85" s="973">
        <v>0.1333</v>
      </c>
      <c r="D85" s="974">
        <v>1.8579891304347824</v>
      </c>
      <c r="E85" s="974">
        <v>0</v>
      </c>
      <c r="F85" s="975">
        <v>1.8579891304347824</v>
      </c>
    </row>
    <row r="86" spans="2:6">
      <c r="B86" s="972" t="s">
        <v>551</v>
      </c>
      <c r="C86" s="973">
        <v>1</v>
      </c>
      <c r="D86" s="974">
        <v>20.159597826086955</v>
      </c>
      <c r="E86" s="974">
        <v>0</v>
      </c>
      <c r="F86" s="975">
        <v>20.159597826086955</v>
      </c>
    </row>
    <row r="87" spans="2:6">
      <c r="B87" s="972" t="s">
        <v>497</v>
      </c>
      <c r="C87" s="973">
        <v>0.1333</v>
      </c>
      <c r="D87" s="974">
        <v>1.7150434782608694</v>
      </c>
      <c r="E87" s="974">
        <v>0</v>
      </c>
      <c r="F87" s="975">
        <v>1.7150434782608694</v>
      </c>
    </row>
    <row r="88" spans="2:6">
      <c r="B88" s="972" t="s">
        <v>498</v>
      </c>
      <c r="C88" s="973">
        <v>0.1333</v>
      </c>
      <c r="D88" s="974">
        <v>5.3612065217391303</v>
      </c>
      <c r="E88" s="974">
        <v>0</v>
      </c>
      <c r="F88" s="975">
        <v>5.3612065217391303</v>
      </c>
    </row>
    <row r="89" spans="2:6">
      <c r="B89" s="972" t="s">
        <v>499</v>
      </c>
      <c r="C89" s="973">
        <v>0.23330000000000001</v>
      </c>
      <c r="D89" s="974">
        <v>37.998369565217395</v>
      </c>
      <c r="E89" s="974">
        <v>0</v>
      </c>
      <c r="F89" s="975">
        <v>37.998369565217395</v>
      </c>
    </row>
    <row r="90" spans="2:6">
      <c r="B90" s="972" t="s">
        <v>145</v>
      </c>
      <c r="C90" s="973">
        <v>0.6</v>
      </c>
      <c r="D90" s="974">
        <v>45.444456521739127</v>
      </c>
      <c r="E90" s="974">
        <v>0</v>
      </c>
      <c r="F90" s="975">
        <v>45.444456521739127</v>
      </c>
    </row>
    <row r="91" spans="2:6">
      <c r="B91" s="972" t="s">
        <v>500</v>
      </c>
      <c r="C91" s="973">
        <v>9.6799999999999997E-2</v>
      </c>
      <c r="D91" s="974">
        <v>11.405054347826086</v>
      </c>
      <c r="E91" s="974">
        <v>0</v>
      </c>
      <c r="F91" s="975">
        <v>11.405054347826086</v>
      </c>
    </row>
    <row r="92" spans="2:6">
      <c r="B92" s="972" t="s">
        <v>501</v>
      </c>
      <c r="C92" s="973">
        <v>0.1333</v>
      </c>
      <c r="D92" s="974">
        <v>21.044793478260868</v>
      </c>
      <c r="E92" s="974">
        <v>0</v>
      </c>
      <c r="F92" s="975">
        <v>21.044793478260868</v>
      </c>
    </row>
    <row r="93" spans="2:6">
      <c r="B93" s="972" t="s">
        <v>502</v>
      </c>
      <c r="C93" s="973">
        <v>0.23330000000000001</v>
      </c>
      <c r="D93" s="974">
        <v>14.695380434782608</v>
      </c>
      <c r="E93" s="974">
        <v>0</v>
      </c>
      <c r="F93" s="975">
        <v>14.695380434782608</v>
      </c>
    </row>
    <row r="94" spans="2:6">
      <c r="B94" s="957" t="s">
        <v>391</v>
      </c>
      <c r="C94" s="523" t="s">
        <v>89</v>
      </c>
      <c r="D94" s="524">
        <v>54.7</v>
      </c>
      <c r="E94" s="524">
        <v>5.6</v>
      </c>
      <c r="F94" s="525">
        <v>60.300000000000004</v>
      </c>
    </row>
    <row r="95" spans="2:6">
      <c r="B95" s="957" t="s">
        <v>392</v>
      </c>
      <c r="C95" s="523" t="s">
        <v>89</v>
      </c>
      <c r="D95" s="524">
        <v>18.399999999999999</v>
      </c>
      <c r="E95" s="524">
        <v>15.3</v>
      </c>
      <c r="F95" s="525">
        <v>33.700000000000003</v>
      </c>
    </row>
    <row r="96" spans="2:6">
      <c r="B96" s="957" t="s">
        <v>108</v>
      </c>
      <c r="C96" s="523" t="s">
        <v>89</v>
      </c>
      <c r="D96" s="524">
        <v>10.8</v>
      </c>
      <c r="E96" s="524">
        <v>112.3</v>
      </c>
      <c r="F96" s="525">
        <v>123.1</v>
      </c>
    </row>
    <row r="97" spans="2:6">
      <c r="B97" s="957" t="s">
        <v>100</v>
      </c>
      <c r="C97" s="523">
        <v>0.23549999999999999</v>
      </c>
      <c r="D97" s="524">
        <v>6.2</v>
      </c>
      <c r="E97" s="524">
        <v>0.8</v>
      </c>
      <c r="F97" s="525">
        <v>7</v>
      </c>
    </row>
    <row r="98" spans="2:6">
      <c r="B98" s="957" t="s">
        <v>104</v>
      </c>
      <c r="C98" s="523">
        <v>0.25</v>
      </c>
      <c r="D98" s="524">
        <v>8.1999999999999993</v>
      </c>
      <c r="E98" s="524">
        <v>0.1</v>
      </c>
      <c r="F98" s="525">
        <v>8.2999999999999989</v>
      </c>
    </row>
    <row r="99" spans="2:6">
      <c r="B99" s="957" t="s">
        <v>117</v>
      </c>
      <c r="C99" s="523">
        <v>0.215</v>
      </c>
      <c r="D99" s="524">
        <v>7.7</v>
      </c>
      <c r="E99" s="524">
        <v>0.1</v>
      </c>
      <c r="F99" s="525">
        <v>7.8</v>
      </c>
    </row>
    <row r="100" spans="2:6">
      <c r="B100" s="957" t="s">
        <v>121</v>
      </c>
      <c r="C100" s="523">
        <v>0.25</v>
      </c>
      <c r="D100" s="524">
        <v>16.899999999999999</v>
      </c>
      <c r="E100" s="524">
        <v>1.1000000000000001</v>
      </c>
      <c r="F100" s="525">
        <v>18</v>
      </c>
    </row>
    <row r="101" spans="2:6">
      <c r="B101" s="972" t="s">
        <v>503</v>
      </c>
      <c r="C101" s="973">
        <v>0.1333</v>
      </c>
      <c r="D101" s="974">
        <v>5.0017391304347827</v>
      </c>
      <c r="E101" s="974">
        <v>0</v>
      </c>
      <c r="F101" s="975">
        <v>5.0017391304347827</v>
      </c>
    </row>
    <row r="102" spans="2:6">
      <c r="B102" s="976" t="s">
        <v>552</v>
      </c>
      <c r="C102" s="977">
        <v>0.15</v>
      </c>
      <c r="D102" s="978">
        <v>4.1360543478260867</v>
      </c>
      <c r="E102" s="978">
        <v>0</v>
      </c>
      <c r="F102" s="979">
        <v>4.1360543478260867</v>
      </c>
    </row>
    <row r="103" spans="2:6">
      <c r="B103" s="1739" t="s">
        <v>553</v>
      </c>
      <c r="C103" s="2298"/>
      <c r="D103" s="2299">
        <f>SUM(D70:D102)</f>
        <v>572.10310869565228</v>
      </c>
      <c r="E103" s="2299">
        <f>SUM(E70:E102)</f>
        <v>163.05078260869564</v>
      </c>
      <c r="F103" s="2299">
        <f>SUM(F70:F102)</f>
        <v>735.15389130434778</v>
      </c>
    </row>
    <row r="104" spans="2:6">
      <c r="B104" s="980" t="s">
        <v>506</v>
      </c>
      <c r="C104" s="980"/>
      <c r="D104" s="980"/>
      <c r="E104" s="980"/>
      <c r="F104" s="980"/>
    </row>
  </sheetData>
  <autoFilter ref="B69:F102" xr:uid="{00000000-0009-0000-0000-000016000000}"/>
  <mergeCells count="2">
    <mergeCell ref="B67:F67"/>
    <mergeCell ref="B39:H39"/>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H110"/>
  <sheetViews>
    <sheetView topLeftCell="A85" zoomScale="70" zoomScaleNormal="70" workbookViewId="0">
      <selection activeCell="A71" sqref="A71:IV71"/>
    </sheetView>
  </sheetViews>
  <sheetFormatPr defaultRowHeight="12.75"/>
  <cols>
    <col min="2" max="2" width="60.28515625" customWidth="1"/>
    <col min="3" max="3" width="13.7109375" bestFit="1" customWidth="1"/>
    <col min="4" max="4" width="22.5703125" customWidth="1"/>
    <col min="5" max="5" width="6.7109375" bestFit="1" customWidth="1"/>
    <col min="6" max="6" width="8.28515625" bestFit="1" customWidth="1"/>
  </cols>
  <sheetData>
    <row r="2" spans="2:6" ht="18.75" thickBot="1">
      <c r="B2" s="1990" t="s">
        <v>554</v>
      </c>
      <c r="C2" s="1990"/>
      <c r="D2" s="1990"/>
      <c r="E2" s="1990"/>
      <c r="F2" s="1990"/>
    </row>
    <row r="3" spans="2:6">
      <c r="B3" s="423" t="s">
        <v>555</v>
      </c>
      <c r="C3" s="424"/>
      <c r="D3" s="1991" t="s">
        <v>556</v>
      </c>
      <c r="E3" s="1991"/>
      <c r="F3" s="1992"/>
    </row>
    <row r="4" spans="2:6">
      <c r="B4" s="462" t="s">
        <v>83</v>
      </c>
      <c r="C4" s="458" t="s">
        <v>449</v>
      </c>
      <c r="D4" s="458" t="s">
        <v>381</v>
      </c>
      <c r="E4" s="458" t="s">
        <v>11</v>
      </c>
      <c r="F4" s="463" t="s">
        <v>12</v>
      </c>
    </row>
    <row r="5" spans="2:6">
      <c r="B5" s="268" t="s">
        <v>15</v>
      </c>
      <c r="C5" s="370">
        <v>0.85</v>
      </c>
      <c r="D5" s="460">
        <v>5.1125788118131865</v>
      </c>
      <c r="E5" s="461">
        <v>6.9230177802197801</v>
      </c>
      <c r="F5" s="464">
        <v>12.035596592032967</v>
      </c>
    </row>
    <row r="6" spans="2:6">
      <c r="B6" s="270" t="s">
        <v>23</v>
      </c>
      <c r="C6" s="377" t="s">
        <v>217</v>
      </c>
      <c r="D6" s="460">
        <v>14.468240470467032</v>
      </c>
      <c r="E6" s="461">
        <v>4.3036337032967031</v>
      </c>
      <c r="F6" s="464">
        <v>18.771874173763734</v>
      </c>
    </row>
    <row r="7" spans="2:6">
      <c r="B7" s="270" t="s">
        <v>218</v>
      </c>
      <c r="C7" s="370">
        <v>0.65129999999999999</v>
      </c>
      <c r="D7" s="460">
        <v>1.2476781099759615</v>
      </c>
      <c r="E7" s="461">
        <v>1.0819245164835165</v>
      </c>
      <c r="F7" s="464">
        <v>2.329602626459478</v>
      </c>
    </row>
    <row r="8" spans="2:6">
      <c r="B8" s="270" t="s">
        <v>29</v>
      </c>
      <c r="C8" s="460" t="s">
        <v>219</v>
      </c>
      <c r="D8" s="460">
        <v>44.576934065934068</v>
      </c>
      <c r="E8" s="461">
        <v>0</v>
      </c>
      <c r="F8" s="464">
        <v>44.576934065934068</v>
      </c>
    </row>
    <row r="9" spans="2:6">
      <c r="B9" s="270" t="s">
        <v>31</v>
      </c>
      <c r="C9" s="459">
        <v>0.51</v>
      </c>
      <c r="D9" s="460">
        <v>33.371994591346152</v>
      </c>
      <c r="E9" s="461">
        <v>13.234375307692307</v>
      </c>
      <c r="F9" s="464">
        <v>46.606369899038455</v>
      </c>
    </row>
    <row r="10" spans="2:6">
      <c r="B10" s="270" t="s">
        <v>33</v>
      </c>
      <c r="C10" s="377">
        <v>0.51</v>
      </c>
      <c r="D10" s="460">
        <v>41.624560782967031</v>
      </c>
      <c r="E10" s="461">
        <v>27.793942967032965</v>
      </c>
      <c r="F10" s="464">
        <v>69.418503749999999</v>
      </c>
    </row>
    <row r="11" spans="2:6">
      <c r="B11" s="270" t="s">
        <v>37</v>
      </c>
      <c r="C11" s="377" t="s">
        <v>221</v>
      </c>
      <c r="D11" s="460">
        <v>6.9767696483516373</v>
      </c>
      <c r="E11" s="461">
        <v>1.7758577142857144</v>
      </c>
      <c r="F11" s="464">
        <v>8.7526273626373516</v>
      </c>
    </row>
    <row r="12" spans="2:6">
      <c r="B12" s="270" t="s">
        <v>226</v>
      </c>
      <c r="C12" s="377" t="s">
        <v>227</v>
      </c>
      <c r="D12" s="460">
        <v>0</v>
      </c>
      <c r="E12" s="461">
        <v>0</v>
      </c>
      <c r="F12" s="464">
        <v>0</v>
      </c>
    </row>
    <row r="13" spans="2:6">
      <c r="B13" s="270" t="s">
        <v>467</v>
      </c>
      <c r="C13" s="370">
        <v>0.1988</v>
      </c>
      <c r="D13" s="460">
        <v>0</v>
      </c>
      <c r="E13" s="461">
        <v>0</v>
      </c>
      <c r="F13" s="464">
        <v>0</v>
      </c>
    </row>
    <row r="14" spans="2:6">
      <c r="B14" s="270" t="s">
        <v>46</v>
      </c>
      <c r="C14" s="370">
        <v>0.55300000000000005</v>
      </c>
      <c r="D14" s="460">
        <v>13.188386847527472</v>
      </c>
      <c r="E14" s="461">
        <v>12.087862945054946</v>
      </c>
      <c r="F14" s="464">
        <v>25.276249792582419</v>
      </c>
    </row>
    <row r="15" spans="2:6">
      <c r="B15" s="270" t="s">
        <v>47</v>
      </c>
      <c r="C15" s="377">
        <v>0.39550000000000002</v>
      </c>
      <c r="D15" s="460">
        <v>12.899930803571428</v>
      </c>
      <c r="E15" s="461">
        <v>42.631992615384618</v>
      </c>
      <c r="F15" s="464">
        <v>55.531923418956048</v>
      </c>
    </row>
    <row r="16" spans="2:6">
      <c r="B16" s="270" t="s">
        <v>49</v>
      </c>
      <c r="C16" s="370">
        <v>0.43969999999999998</v>
      </c>
      <c r="D16" s="460">
        <v>5.6124980683379118</v>
      </c>
      <c r="E16" s="461">
        <v>7.7613693846153851</v>
      </c>
      <c r="F16" s="464">
        <v>13.373867452953297</v>
      </c>
    </row>
    <row r="17" spans="2:6">
      <c r="B17" s="270" t="s">
        <v>50</v>
      </c>
      <c r="C17" s="370">
        <v>0.64</v>
      </c>
      <c r="D17" s="460">
        <v>10.981744934752747</v>
      </c>
      <c r="E17" s="461">
        <v>6.6662938571428567</v>
      </c>
      <c r="F17" s="464">
        <v>17.648038791895605</v>
      </c>
    </row>
    <row r="18" spans="2:6">
      <c r="B18" s="270" t="s">
        <v>51</v>
      </c>
      <c r="C18" s="370">
        <v>0.2</v>
      </c>
      <c r="D18" s="460">
        <v>3.1686033653846155</v>
      </c>
      <c r="E18" s="461">
        <v>4.3259131428571429</v>
      </c>
      <c r="F18" s="464">
        <v>7.4945165082417589</v>
      </c>
    </row>
    <row r="19" spans="2:6">
      <c r="B19" s="270" t="s">
        <v>52</v>
      </c>
      <c r="C19" s="377" t="s">
        <v>228</v>
      </c>
      <c r="D19" s="460">
        <v>18.492094222184065</v>
      </c>
      <c r="E19" s="461">
        <v>2.0971084615384616</v>
      </c>
      <c r="F19" s="464">
        <v>20.589202683722526</v>
      </c>
    </row>
    <row r="20" spans="2:6">
      <c r="B20" s="270" t="s">
        <v>39</v>
      </c>
      <c r="C20" s="377">
        <v>0.35</v>
      </c>
      <c r="D20" s="460">
        <v>5.7456538032280227</v>
      </c>
      <c r="E20" s="461">
        <v>0.57075017582417586</v>
      </c>
      <c r="F20" s="464">
        <v>6.3164039790521986</v>
      </c>
    </row>
    <row r="21" spans="2:6">
      <c r="B21" s="270" t="s">
        <v>53</v>
      </c>
      <c r="C21" s="377" t="s">
        <v>229</v>
      </c>
      <c r="D21" s="460">
        <v>58.002288610437418</v>
      </c>
      <c r="E21" s="461">
        <v>24.262643791208792</v>
      </c>
      <c r="F21" s="464">
        <v>82.264932401646206</v>
      </c>
    </row>
    <row r="22" spans="2:6">
      <c r="B22" s="270" t="s">
        <v>231</v>
      </c>
      <c r="C22" s="377" t="s">
        <v>230</v>
      </c>
      <c r="D22" s="460">
        <v>16.649051521720466</v>
      </c>
      <c r="E22" s="461">
        <v>51.809175824175824</v>
      </c>
      <c r="F22" s="464">
        <v>68.45822734589629</v>
      </c>
    </row>
    <row r="23" spans="2:6">
      <c r="B23" s="270" t="s">
        <v>57</v>
      </c>
      <c r="C23" s="377" t="s">
        <v>232</v>
      </c>
      <c r="D23" s="460">
        <v>30.006637362637363</v>
      </c>
      <c r="E23" s="461">
        <v>0</v>
      </c>
      <c r="F23" s="464">
        <v>30.006637362637363</v>
      </c>
    </row>
    <row r="24" spans="2:6">
      <c r="B24" s="270" t="s">
        <v>58</v>
      </c>
      <c r="C24" s="377">
        <v>0.3679</v>
      </c>
      <c r="D24" s="460">
        <v>9.8181098901098913</v>
      </c>
      <c r="E24" s="461">
        <v>40.574615384615385</v>
      </c>
      <c r="F24" s="464">
        <v>50.392725274725279</v>
      </c>
    </row>
    <row r="25" spans="2:6">
      <c r="B25" s="270" t="s">
        <v>59</v>
      </c>
      <c r="C25" s="377" t="s">
        <v>233</v>
      </c>
      <c r="D25" s="460">
        <v>24.719650047629582</v>
      </c>
      <c r="E25" s="461">
        <v>15.921023967032967</v>
      </c>
      <c r="F25" s="464">
        <v>40.640674014662551</v>
      </c>
    </row>
    <row r="26" spans="2:6">
      <c r="B26" s="270" t="s">
        <v>514</v>
      </c>
      <c r="C26" s="370">
        <v>0.41499999999999998</v>
      </c>
      <c r="D26" s="460">
        <v>9.3531428571428563</v>
      </c>
      <c r="E26" s="461">
        <v>0</v>
      </c>
      <c r="F26" s="464">
        <v>9.3531428571428563</v>
      </c>
    </row>
    <row r="27" spans="2:6">
      <c r="B27" s="270" t="s">
        <v>66</v>
      </c>
      <c r="C27" s="370">
        <v>0.30580000000000002</v>
      </c>
      <c r="D27" s="460">
        <v>8.5323980082417581</v>
      </c>
      <c r="E27" s="461">
        <v>127.58176747252747</v>
      </c>
      <c r="F27" s="464">
        <v>136.11416548076923</v>
      </c>
    </row>
    <row r="28" spans="2:6">
      <c r="B28" s="270" t="s">
        <v>67</v>
      </c>
      <c r="C28" s="370">
        <v>0.30580000000000002</v>
      </c>
      <c r="D28" s="460">
        <v>38.392373626373626</v>
      </c>
      <c r="E28" s="461">
        <v>0</v>
      </c>
      <c r="F28" s="464">
        <v>38.392373626373626</v>
      </c>
    </row>
    <row r="29" spans="2:6">
      <c r="B29" s="270" t="s">
        <v>69</v>
      </c>
      <c r="C29" s="370">
        <v>0.58840000000000003</v>
      </c>
      <c r="D29" s="460">
        <v>33.29546806318681</v>
      </c>
      <c r="E29" s="461">
        <v>12.287536428571428</v>
      </c>
      <c r="F29" s="464">
        <v>45.583004491758238</v>
      </c>
    </row>
    <row r="30" spans="2:6">
      <c r="B30" s="270" t="s">
        <v>515</v>
      </c>
      <c r="C30" s="981">
        <v>0.53774999999999995</v>
      </c>
      <c r="D30" s="460">
        <v>0.82562060278588589</v>
      </c>
      <c r="E30" s="461">
        <v>4.072009560439561</v>
      </c>
      <c r="F30" s="464">
        <v>4.8976301632254469</v>
      </c>
    </row>
    <row r="31" spans="2:6">
      <c r="B31" s="270" t="s">
        <v>274</v>
      </c>
      <c r="C31" s="377">
        <v>0.18</v>
      </c>
      <c r="D31" s="460">
        <v>1.7758995911315247</v>
      </c>
      <c r="E31" s="461">
        <v>1.105088923076923</v>
      </c>
      <c r="F31" s="464">
        <v>2.8809885142084477</v>
      </c>
    </row>
    <row r="32" spans="2:6">
      <c r="B32" s="270" t="s">
        <v>74</v>
      </c>
      <c r="C32" s="377">
        <v>0.41499999999999998</v>
      </c>
      <c r="D32" s="460">
        <v>15.435164835164835</v>
      </c>
      <c r="E32" s="461">
        <v>0</v>
      </c>
      <c r="F32" s="464">
        <v>15.435164835164835</v>
      </c>
    </row>
    <row r="33" spans="2:6">
      <c r="B33" s="270" t="s">
        <v>75</v>
      </c>
      <c r="C33" s="377">
        <v>0.53200000000000003</v>
      </c>
      <c r="D33" s="460">
        <v>35.294174965659337</v>
      </c>
      <c r="E33" s="461">
        <v>20.975522901098902</v>
      </c>
      <c r="F33" s="464">
        <v>56.269697866758236</v>
      </c>
    </row>
    <row r="34" spans="2:6">
      <c r="B34" s="270" t="s">
        <v>508</v>
      </c>
      <c r="C34" s="377">
        <v>0.59599999999999997</v>
      </c>
      <c r="D34" s="460">
        <v>10.870916762131911</v>
      </c>
      <c r="E34" s="461">
        <v>1.0871197692307693</v>
      </c>
      <c r="F34" s="464">
        <v>11.95803653136268</v>
      </c>
    </row>
    <row r="35" spans="2:6">
      <c r="B35" s="270" t="s">
        <v>76</v>
      </c>
      <c r="C35" s="377">
        <v>0.34570000000000001</v>
      </c>
      <c r="D35" s="460">
        <v>34.887236263736263</v>
      </c>
      <c r="E35" s="461">
        <v>55.465398813186809</v>
      </c>
      <c r="F35" s="464">
        <v>90.352635076923065</v>
      </c>
    </row>
    <row r="36" spans="2:6" ht="13.5" thickBot="1">
      <c r="B36" s="268" t="s">
        <v>543</v>
      </c>
      <c r="C36" s="377">
        <v>0.45750000000000002</v>
      </c>
      <c r="D36" s="460">
        <v>0</v>
      </c>
      <c r="E36" s="461">
        <v>0</v>
      </c>
      <c r="F36" s="464">
        <v>0</v>
      </c>
    </row>
    <row r="37" spans="2:6" ht="13.5" thickBot="1">
      <c r="B37" s="496" t="s">
        <v>430</v>
      </c>
      <c r="C37" s="497"/>
      <c r="D37" s="497">
        <v>545.32580153393098</v>
      </c>
      <c r="E37" s="497">
        <v>486.3959454065934</v>
      </c>
      <c r="F37" s="498">
        <v>1031.7217469405241</v>
      </c>
    </row>
    <row r="38" spans="2:6">
      <c r="B38" s="495" t="s">
        <v>468</v>
      </c>
      <c r="C38" s="512"/>
      <c r="D38" s="513"/>
      <c r="E38" s="513"/>
      <c r="F38" s="513"/>
    </row>
    <row r="39" spans="2:6">
      <c r="B39" s="495" t="s">
        <v>557</v>
      </c>
      <c r="C39" s="512"/>
      <c r="D39" s="513"/>
      <c r="E39" s="513"/>
      <c r="F39" s="513"/>
    </row>
    <row r="40" spans="2:6">
      <c r="B40" s="495" t="s">
        <v>535</v>
      </c>
      <c r="C40" s="512"/>
      <c r="D40" s="513"/>
      <c r="E40" s="513"/>
      <c r="F40" s="513"/>
    </row>
    <row r="41" spans="2:6">
      <c r="B41" s="495" t="s">
        <v>448</v>
      </c>
      <c r="C41" s="495"/>
      <c r="D41" s="495"/>
      <c r="E41" s="514"/>
      <c r="F41" s="515"/>
    </row>
    <row r="42" spans="2:6">
      <c r="B42" s="516" t="s">
        <v>418</v>
      </c>
      <c r="C42" s="516"/>
      <c r="D42" s="516"/>
      <c r="E42" s="517"/>
      <c r="F42" s="513"/>
    </row>
    <row r="43" spans="2:6">
      <c r="B43" s="516" t="s">
        <v>419</v>
      </c>
      <c r="C43" s="516"/>
      <c r="D43" s="516"/>
      <c r="E43" s="517"/>
      <c r="F43" s="513"/>
    </row>
    <row r="44" spans="2:6">
      <c r="B44" s="516" t="s">
        <v>536</v>
      </c>
      <c r="C44" s="512"/>
      <c r="D44" s="513"/>
      <c r="E44" s="513"/>
      <c r="F44" s="513"/>
    </row>
    <row r="45" spans="2:6">
      <c r="B45" s="516" t="s">
        <v>545</v>
      </c>
      <c r="C45" s="512"/>
      <c r="D45" s="513"/>
      <c r="E45" s="513"/>
      <c r="F45" s="513"/>
    </row>
    <row r="46" spans="2:6">
      <c r="B46" s="516" t="s">
        <v>558</v>
      </c>
      <c r="C46" s="512"/>
      <c r="D46" s="513"/>
      <c r="E46" s="513"/>
      <c r="F46" s="513"/>
    </row>
    <row r="47" spans="2:6">
      <c r="B47" s="516" t="s">
        <v>351</v>
      </c>
      <c r="C47" s="512"/>
      <c r="D47" s="513"/>
      <c r="E47" s="513"/>
      <c r="F47" s="513"/>
    </row>
    <row r="48" spans="2:6">
      <c r="B48" s="516" t="s">
        <v>538</v>
      </c>
      <c r="C48" s="512"/>
      <c r="D48" s="513"/>
      <c r="E48" s="513"/>
      <c r="F48" s="513"/>
    </row>
    <row r="49" spans="2:6">
      <c r="B49" s="518" t="s">
        <v>485</v>
      </c>
      <c r="C49" s="597"/>
      <c r="D49" s="597"/>
      <c r="E49" s="597"/>
      <c r="F49" s="597"/>
    </row>
    <row r="50" spans="2:6">
      <c r="B50" s="516"/>
      <c r="C50" s="512"/>
      <c r="D50" s="513"/>
      <c r="E50" s="513"/>
      <c r="F50" s="513"/>
    </row>
    <row r="51" spans="2:6">
      <c r="B51" s="518"/>
      <c r="C51" s="597"/>
      <c r="D51" s="597"/>
      <c r="E51" s="597"/>
      <c r="F51" s="597"/>
    </row>
    <row r="53" spans="2:6" ht="13.5" thickBot="1"/>
    <row r="54" spans="2:6">
      <c r="B54" s="423" t="s">
        <v>559</v>
      </c>
      <c r="C54" s="424" t="s">
        <v>449</v>
      </c>
      <c r="D54" s="1993" t="s">
        <v>560</v>
      </c>
      <c r="E54" s="1993"/>
      <c r="F54" s="1994"/>
    </row>
    <row r="55" spans="2:6">
      <c r="B55" s="462" t="s">
        <v>83</v>
      </c>
      <c r="C55" s="457"/>
      <c r="D55" s="458" t="s">
        <v>381</v>
      </c>
      <c r="E55" s="468" t="s">
        <v>11</v>
      </c>
      <c r="F55" s="463" t="s">
        <v>12</v>
      </c>
    </row>
    <row r="56" spans="2:6">
      <c r="B56" s="375" t="s">
        <v>519</v>
      </c>
      <c r="C56" s="377">
        <v>0.28849999999999998</v>
      </c>
      <c r="D56" s="17">
        <v>4.0045164835164835</v>
      </c>
      <c r="E56" s="17">
        <v>0</v>
      </c>
      <c r="F56" s="429">
        <v>4.0045164835164835</v>
      </c>
    </row>
    <row r="57" spans="2:6">
      <c r="B57" s="375" t="s">
        <v>272</v>
      </c>
      <c r="C57" s="370">
        <v>7.5999999999999998E-2</v>
      </c>
      <c r="D57" s="17">
        <v>12.356395604395605</v>
      </c>
      <c r="E57" s="17">
        <v>2.1155148681318683</v>
      </c>
      <c r="F57" s="429">
        <v>14.471910472527473</v>
      </c>
    </row>
    <row r="58" spans="2:6">
      <c r="B58" s="375" t="s">
        <v>14</v>
      </c>
      <c r="C58" s="370">
        <v>0.1178</v>
      </c>
      <c r="D58" s="17">
        <v>0</v>
      </c>
      <c r="E58" s="17">
        <v>0</v>
      </c>
      <c r="F58" s="429">
        <v>0</v>
      </c>
    </row>
    <row r="59" spans="2:6">
      <c r="B59" s="375" t="s">
        <v>24</v>
      </c>
      <c r="C59" s="377" t="s">
        <v>234</v>
      </c>
      <c r="D59" s="17">
        <v>1.4467695604261461</v>
      </c>
      <c r="E59" s="17">
        <v>34.158080703296704</v>
      </c>
      <c r="F59" s="429">
        <v>35.604850263722852</v>
      </c>
    </row>
    <row r="60" spans="2:6">
      <c r="B60" s="375" t="s">
        <v>337</v>
      </c>
      <c r="C60" s="377">
        <v>0.1482</v>
      </c>
      <c r="D60" s="17">
        <v>1.8270725017170331</v>
      </c>
      <c r="E60" s="17">
        <v>2.9113989010989012E-2</v>
      </c>
      <c r="F60" s="429">
        <v>1.8561864907280221</v>
      </c>
    </row>
    <row r="61" spans="2:6">
      <c r="B61" s="375" t="s">
        <v>54</v>
      </c>
      <c r="C61" s="370">
        <v>0.6</v>
      </c>
      <c r="D61" s="17">
        <v>1.9403854524381865</v>
      </c>
      <c r="E61" s="17">
        <v>2.6075279890109893</v>
      </c>
      <c r="F61" s="429">
        <v>4.5479134414491753</v>
      </c>
    </row>
    <row r="62" spans="2:6">
      <c r="B62" s="375" t="s">
        <v>26</v>
      </c>
      <c r="C62" s="370">
        <v>0.36165000000000003</v>
      </c>
      <c r="D62" s="17">
        <v>23.590579069368133</v>
      </c>
      <c r="E62" s="17">
        <v>20.202120318681317</v>
      </c>
      <c r="F62" s="429">
        <v>43.792699388049449</v>
      </c>
    </row>
    <row r="63" spans="2:6" ht="13.5" thickBot="1">
      <c r="B63" s="375" t="s">
        <v>22</v>
      </c>
      <c r="C63" s="370">
        <v>0.5</v>
      </c>
      <c r="D63" s="17">
        <v>2.890980554601648</v>
      </c>
      <c r="E63" s="17">
        <v>9.8778437912087913</v>
      </c>
      <c r="F63" s="429">
        <v>12.76882434581044</v>
      </c>
    </row>
    <row r="64" spans="2:6" ht="13.5" thickBot="1">
      <c r="B64" s="499" t="s">
        <v>387</v>
      </c>
      <c r="C64" s="500"/>
      <c r="D64" s="501">
        <f>SUM(D56:D63)</f>
        <v>48.05669922646323</v>
      </c>
      <c r="E64" s="501">
        <f>SUM(E56:E63)</f>
        <v>68.990201659340656</v>
      </c>
      <c r="F64" s="502">
        <f>SUM(F56:F63)</f>
        <v>117.04690088580389</v>
      </c>
    </row>
    <row r="66" spans="2:6">
      <c r="B66" s="982" t="s">
        <v>561</v>
      </c>
      <c r="C66" s="983"/>
      <c r="D66" s="984" t="s">
        <v>86</v>
      </c>
      <c r="E66" s="984" t="s">
        <v>11</v>
      </c>
      <c r="F66" s="985" t="s">
        <v>12</v>
      </c>
    </row>
    <row r="67" spans="2:6" ht="13.5" thickBot="1">
      <c r="B67" s="311" t="s">
        <v>562</v>
      </c>
      <c r="C67" s="469"/>
      <c r="D67" s="313">
        <f>D37+D64</f>
        <v>593.38250076039424</v>
      </c>
      <c r="E67" s="313">
        <f>E37+E64</f>
        <v>555.3861470659341</v>
      </c>
      <c r="F67" s="314">
        <f>F64+F37</f>
        <v>1148.7686478263281</v>
      </c>
    </row>
    <row r="68" spans="2:6">
      <c r="B68" s="316"/>
      <c r="C68" s="316"/>
      <c r="D68" s="316"/>
      <c r="E68" s="316"/>
      <c r="F68" s="316"/>
    </row>
    <row r="69" spans="2:6">
      <c r="B69" s="316"/>
      <c r="C69" s="316"/>
      <c r="D69" s="316"/>
      <c r="E69" s="316"/>
      <c r="F69" s="316"/>
    </row>
    <row r="70" spans="2:6">
      <c r="B70" s="316"/>
      <c r="C70" s="316"/>
      <c r="D70" s="316"/>
      <c r="E70" s="316"/>
      <c r="F70" s="316"/>
    </row>
    <row r="71" spans="2:6" ht="18.75" thickBot="1">
      <c r="B71" s="1990" t="s">
        <v>563</v>
      </c>
      <c r="C71" s="1990"/>
      <c r="D71" s="1990"/>
      <c r="E71" s="1990"/>
      <c r="F71" s="1990"/>
    </row>
    <row r="72" spans="2:6">
      <c r="B72" s="341" t="s">
        <v>388</v>
      </c>
      <c r="C72" s="342"/>
      <c r="D72" s="1995" t="s">
        <v>462</v>
      </c>
      <c r="E72" s="1995"/>
      <c r="F72" s="1996"/>
    </row>
    <row r="73" spans="2:6">
      <c r="B73" s="343" t="s">
        <v>83</v>
      </c>
      <c r="C73" s="344" t="s">
        <v>449</v>
      </c>
      <c r="D73" s="344" t="s">
        <v>86</v>
      </c>
      <c r="E73" s="344" t="s">
        <v>11</v>
      </c>
      <c r="F73" s="471" t="s">
        <v>12</v>
      </c>
    </row>
    <row r="74" spans="2:6">
      <c r="B74" s="347" t="s">
        <v>166</v>
      </c>
      <c r="C74" s="598">
        <v>8.5599999999999996E-2</v>
      </c>
      <c r="D74" s="470">
        <v>53.263626373626373</v>
      </c>
      <c r="E74" s="470">
        <v>0</v>
      </c>
      <c r="F74" s="472">
        <v>53.263626373626373</v>
      </c>
    </row>
    <row r="75" spans="2:6">
      <c r="B75" s="347" t="s">
        <v>167</v>
      </c>
      <c r="C75" s="598">
        <v>0.2021</v>
      </c>
      <c r="D75" s="470">
        <v>46.882857142857141</v>
      </c>
      <c r="E75" s="470">
        <v>0</v>
      </c>
      <c r="F75" s="472">
        <v>46.882857142857141</v>
      </c>
    </row>
    <row r="76" spans="2:6">
      <c r="B76" s="347" t="s">
        <v>400</v>
      </c>
      <c r="C76" s="598">
        <v>0.17</v>
      </c>
      <c r="D76" s="470">
        <v>2.7410439560439599</v>
      </c>
      <c r="E76" s="470">
        <v>0</v>
      </c>
      <c r="F76" s="472">
        <v>2.7410439560439599</v>
      </c>
    </row>
    <row r="77" spans="2:6">
      <c r="B77" s="347" t="s">
        <v>489</v>
      </c>
      <c r="C77" s="598">
        <v>0.23330000000000001</v>
      </c>
      <c r="D77" s="470">
        <v>41.298571428571428</v>
      </c>
      <c r="E77" s="470">
        <v>0</v>
      </c>
      <c r="F77" s="472">
        <v>41.298571428571428</v>
      </c>
    </row>
    <row r="78" spans="2:6">
      <c r="B78" s="347" t="s">
        <v>490</v>
      </c>
      <c r="C78" s="598">
        <v>0.23330000000000001</v>
      </c>
      <c r="D78" s="470">
        <v>46.425494505494513</v>
      </c>
      <c r="E78" s="470">
        <v>0</v>
      </c>
      <c r="F78" s="472">
        <v>46.425494505494513</v>
      </c>
    </row>
    <row r="79" spans="2:6">
      <c r="B79" s="347" t="s">
        <v>549</v>
      </c>
      <c r="C79" s="598">
        <v>0.2</v>
      </c>
      <c r="D79" s="470">
        <v>2.2091208791208801</v>
      </c>
      <c r="E79" s="470">
        <v>0</v>
      </c>
      <c r="F79" s="472">
        <v>2.2091208791208801</v>
      </c>
    </row>
    <row r="80" spans="2:6">
      <c r="B80" s="347" t="s">
        <v>491</v>
      </c>
      <c r="C80" s="598">
        <v>0.23330000000000001</v>
      </c>
      <c r="D80" s="470">
        <v>23.61165934065934</v>
      </c>
      <c r="E80" s="470">
        <v>0</v>
      </c>
      <c r="F80" s="472">
        <v>23.61165934065934</v>
      </c>
    </row>
    <row r="81" spans="2:6">
      <c r="B81" s="347" t="s">
        <v>138</v>
      </c>
      <c r="C81" s="598">
        <v>0.45900000000000002</v>
      </c>
      <c r="D81" s="470">
        <v>17.708769230769231</v>
      </c>
      <c r="E81" s="470">
        <v>0</v>
      </c>
      <c r="F81" s="472">
        <v>17.708769230769231</v>
      </c>
    </row>
    <row r="82" spans="2:6">
      <c r="B82" s="347" t="s">
        <v>139</v>
      </c>
      <c r="C82" s="598">
        <v>0.31850000000000001</v>
      </c>
      <c r="D82" s="470">
        <v>0</v>
      </c>
      <c r="E82" s="470">
        <v>31.423901098901101</v>
      </c>
      <c r="F82" s="472">
        <v>31.423901098901101</v>
      </c>
    </row>
    <row r="83" spans="2:6">
      <c r="B83" s="347" t="s">
        <v>284</v>
      </c>
      <c r="C83" s="598">
        <v>0.3</v>
      </c>
      <c r="D83" s="470">
        <v>9.2736923076923095</v>
      </c>
      <c r="E83" s="470">
        <v>0</v>
      </c>
      <c r="F83" s="472">
        <v>9.2736923076923095</v>
      </c>
    </row>
    <row r="84" spans="2:6">
      <c r="B84" s="347" t="s">
        <v>492</v>
      </c>
      <c r="C84" s="598">
        <v>0.1333</v>
      </c>
      <c r="D84" s="470">
        <v>9.9786373626373592</v>
      </c>
      <c r="E84" s="470">
        <v>0</v>
      </c>
      <c r="F84" s="472">
        <v>9.9786373626373592</v>
      </c>
    </row>
    <row r="85" spans="2:6">
      <c r="B85" s="347" t="s">
        <v>493</v>
      </c>
      <c r="C85" s="598">
        <v>0.1333</v>
      </c>
      <c r="D85" s="470">
        <v>12.34186813186813</v>
      </c>
      <c r="E85" s="470">
        <v>0</v>
      </c>
      <c r="F85" s="472">
        <v>12.34186813186813</v>
      </c>
    </row>
    <row r="86" spans="2:6">
      <c r="B86" s="347" t="s">
        <v>494</v>
      </c>
      <c r="C86" s="598">
        <v>0.1333</v>
      </c>
      <c r="D86" s="470">
        <v>7.4104175824175798</v>
      </c>
      <c r="E86" s="470">
        <v>0</v>
      </c>
      <c r="F86" s="472">
        <v>7.4104175824175798</v>
      </c>
    </row>
    <row r="87" spans="2:6">
      <c r="B87" s="347" t="s">
        <v>495</v>
      </c>
      <c r="C87" s="598">
        <v>0.1333</v>
      </c>
      <c r="D87" s="470">
        <v>0.89695604395604001</v>
      </c>
      <c r="E87" s="470">
        <v>0</v>
      </c>
      <c r="F87" s="472">
        <v>0.89695604395604001</v>
      </c>
    </row>
    <row r="88" spans="2:6">
      <c r="B88" s="347" t="s">
        <v>497</v>
      </c>
      <c r="C88" s="598">
        <v>0.1333</v>
      </c>
      <c r="D88" s="470">
        <v>1.6537032967033001</v>
      </c>
      <c r="E88" s="470">
        <v>0</v>
      </c>
      <c r="F88" s="472">
        <v>1.6537032967033001</v>
      </c>
    </row>
    <row r="89" spans="2:6">
      <c r="B89" s="347" t="s">
        <v>498</v>
      </c>
      <c r="C89" s="598">
        <v>0.1333</v>
      </c>
      <c r="D89" s="470">
        <v>5.1250109890109901</v>
      </c>
      <c r="E89" s="470">
        <v>0</v>
      </c>
      <c r="F89" s="472">
        <v>5.1250109890109901</v>
      </c>
    </row>
    <row r="90" spans="2:6">
      <c r="B90" s="347" t="s">
        <v>499</v>
      </c>
      <c r="C90" s="598">
        <v>0.23330000000000001</v>
      </c>
      <c r="D90" s="470">
        <v>38.64032967032967</v>
      </c>
      <c r="E90" s="470">
        <v>0</v>
      </c>
      <c r="F90" s="472">
        <v>38.64032967032967</v>
      </c>
    </row>
    <row r="91" spans="2:6">
      <c r="B91" s="347" t="s">
        <v>145</v>
      </c>
      <c r="C91" s="598">
        <v>0.6</v>
      </c>
      <c r="D91" s="470">
        <v>31.73414285714286</v>
      </c>
      <c r="E91" s="470">
        <v>0</v>
      </c>
      <c r="F91" s="472">
        <v>31.73414285714286</v>
      </c>
    </row>
    <row r="92" spans="2:6">
      <c r="B92" s="347" t="s">
        <v>500</v>
      </c>
      <c r="C92" s="598">
        <v>9.6799999999999997E-2</v>
      </c>
      <c r="D92" s="470">
        <v>11.799219780219779</v>
      </c>
      <c r="E92" s="470">
        <v>0</v>
      </c>
      <c r="F92" s="472">
        <v>11.799219780219779</v>
      </c>
    </row>
    <row r="93" spans="2:6">
      <c r="B93" s="347" t="s">
        <v>501</v>
      </c>
      <c r="C93" s="598">
        <v>0.1333</v>
      </c>
      <c r="D93" s="470">
        <v>20.555252747252752</v>
      </c>
      <c r="E93" s="470">
        <v>0</v>
      </c>
      <c r="F93" s="472">
        <v>20.555252747252752</v>
      </c>
    </row>
    <row r="94" spans="2:6">
      <c r="B94" s="493" t="s">
        <v>502</v>
      </c>
      <c r="C94" s="598">
        <v>0.23330000000000001</v>
      </c>
      <c r="D94" s="470">
        <v>14.220472527472531</v>
      </c>
      <c r="E94" s="470">
        <v>0</v>
      </c>
      <c r="F94" s="472">
        <v>14.220472527472531</v>
      </c>
    </row>
    <row r="95" spans="2:6">
      <c r="B95" s="347" t="s">
        <v>503</v>
      </c>
      <c r="C95" s="598">
        <v>0.1333</v>
      </c>
      <c r="D95" s="470">
        <v>4.8256703296703298</v>
      </c>
      <c r="E95" s="470">
        <v>0</v>
      </c>
      <c r="F95" s="472">
        <v>4.8256703296703298</v>
      </c>
    </row>
    <row r="96" spans="2:6">
      <c r="B96" s="347" t="s">
        <v>564</v>
      </c>
      <c r="C96" s="958" t="s">
        <v>565</v>
      </c>
      <c r="D96" s="470">
        <v>2.78974725274725</v>
      </c>
      <c r="E96" s="470">
        <v>9.3923406593406593</v>
      </c>
      <c r="F96" s="472">
        <v>12.182087912087908</v>
      </c>
    </row>
    <row r="97" spans="2:8">
      <c r="B97" s="347" t="s">
        <v>566</v>
      </c>
      <c r="C97" s="958" t="s">
        <v>89</v>
      </c>
      <c r="D97" s="470">
        <v>7.2886923076923154</v>
      </c>
      <c r="E97" s="470">
        <v>105.49517582417582</v>
      </c>
      <c r="F97" s="472">
        <v>112.78386813186813</v>
      </c>
    </row>
    <row r="98" spans="2:8">
      <c r="B98" s="347" t="s">
        <v>567</v>
      </c>
      <c r="C98" s="494" t="s">
        <v>89</v>
      </c>
      <c r="D98" s="470">
        <v>52.333263736263731</v>
      </c>
      <c r="E98" s="470">
        <v>6.2871538461538456</v>
      </c>
      <c r="F98" s="472">
        <v>58.620417582417581</v>
      </c>
    </row>
    <row r="99" spans="2:8">
      <c r="B99" s="510" t="s">
        <v>568</v>
      </c>
      <c r="C99" s="507" t="s">
        <v>89</v>
      </c>
      <c r="D99" s="508">
        <v>20.576263736263737</v>
      </c>
      <c r="E99" s="508">
        <v>15.373659340659341</v>
      </c>
      <c r="F99" s="509">
        <v>35.949923076923078</v>
      </c>
    </row>
    <row r="100" spans="2:8">
      <c r="B100" s="511" t="s">
        <v>121</v>
      </c>
      <c r="C100" s="507">
        <v>0.25</v>
      </c>
      <c r="D100" s="508">
        <v>15.512131868131871</v>
      </c>
      <c r="E100" s="508">
        <v>1.0837912087912087</v>
      </c>
      <c r="F100" s="509">
        <v>16.595923076923079</v>
      </c>
    </row>
    <row r="101" spans="2:8">
      <c r="B101" s="511" t="s">
        <v>100</v>
      </c>
      <c r="C101" s="507">
        <v>0.23549999999999999</v>
      </c>
      <c r="D101" s="508">
        <v>8.9652197802197815</v>
      </c>
      <c r="E101" s="508">
        <v>1.0615934065934067</v>
      </c>
      <c r="F101" s="509">
        <v>10.026813186813188</v>
      </c>
    </row>
    <row r="102" spans="2:8">
      <c r="B102" s="358" t="s">
        <v>117</v>
      </c>
      <c r="C102" s="507">
        <v>0.215</v>
      </c>
      <c r="D102" s="508">
        <v>8.9404835164835159</v>
      </c>
      <c r="E102" s="508">
        <v>0.1654285606971154</v>
      </c>
      <c r="F102" s="509">
        <v>9.1059120771806317</v>
      </c>
    </row>
    <row r="103" spans="2:8">
      <c r="B103" s="358" t="s">
        <v>104</v>
      </c>
      <c r="C103" s="507">
        <v>0.25</v>
      </c>
      <c r="D103" s="508">
        <v>6.0037472527472522</v>
      </c>
      <c r="E103" s="508">
        <v>9.6384615384615388E-2</v>
      </c>
      <c r="F103" s="509">
        <v>6.1001318681318679</v>
      </c>
    </row>
    <row r="104" spans="2:8">
      <c r="B104" s="358" t="s">
        <v>473</v>
      </c>
      <c r="C104" s="507">
        <v>1</v>
      </c>
      <c r="D104" s="508">
        <v>20.96543956043956</v>
      </c>
      <c r="E104" s="508">
        <v>0</v>
      </c>
      <c r="F104" s="509">
        <v>20.96543956043956</v>
      </c>
    </row>
    <row r="105" spans="2:8">
      <c r="B105" s="358" t="s">
        <v>269</v>
      </c>
      <c r="C105" s="507">
        <v>0.15</v>
      </c>
      <c r="D105" s="508">
        <v>2.9226483516483519</v>
      </c>
      <c r="E105" s="508">
        <v>0</v>
      </c>
      <c r="F105" s="509">
        <v>2.9226483516483519</v>
      </c>
    </row>
    <row r="106" spans="2:8" ht="13.5" thickBot="1">
      <c r="B106" s="358" t="s">
        <v>134</v>
      </c>
      <c r="C106" s="507">
        <v>0.05</v>
      </c>
      <c r="D106" s="508">
        <v>4.5669670329670327</v>
      </c>
      <c r="E106" s="470">
        <v>0</v>
      </c>
      <c r="F106" s="509">
        <v>4.5669670329670327</v>
      </c>
    </row>
    <row r="107" spans="2:8" ht="13.5" thickBot="1">
      <c r="B107" s="503" t="s">
        <v>364</v>
      </c>
      <c r="C107" s="504"/>
      <c r="D107" s="505">
        <f>SUM(D74:D106)</f>
        <v>553.46112087912104</v>
      </c>
      <c r="E107" s="505">
        <f>SUM(E74:E106)</f>
        <v>170.37942856069708</v>
      </c>
      <c r="F107" s="506">
        <f>SUM(F74:F106)</f>
        <v>723.84054943981801</v>
      </c>
    </row>
    <row r="108" spans="2:8">
      <c r="B108" s="520" t="s">
        <v>506</v>
      </c>
      <c r="C108" s="481"/>
      <c r="D108" s="316"/>
      <c r="E108" s="316"/>
      <c r="F108" s="316"/>
    </row>
    <row r="109" spans="2:8">
      <c r="B109" s="520" t="s">
        <v>569</v>
      </c>
      <c r="C109" s="481"/>
      <c r="D109" s="316"/>
      <c r="E109" s="316"/>
      <c r="F109" s="316"/>
    </row>
    <row r="110" spans="2:8">
      <c r="B110" s="1975" t="s">
        <v>570</v>
      </c>
      <c r="C110" s="1975"/>
      <c r="D110" s="1975"/>
      <c r="E110" s="1975"/>
      <c r="F110" s="1975"/>
      <c r="G110" s="1975"/>
      <c r="H110" s="1975"/>
    </row>
  </sheetData>
  <mergeCells count="6">
    <mergeCell ref="B110:H110"/>
    <mergeCell ref="B2:F2"/>
    <mergeCell ref="D3:F3"/>
    <mergeCell ref="D54:F54"/>
    <mergeCell ref="B71:F71"/>
    <mergeCell ref="D72:F7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F114"/>
  <sheetViews>
    <sheetView topLeftCell="A25" workbookViewId="0">
      <selection activeCell="K91" sqref="K91"/>
    </sheetView>
  </sheetViews>
  <sheetFormatPr defaultRowHeight="12.75"/>
  <cols>
    <col min="2" max="2" width="60.28515625" customWidth="1"/>
    <col min="3" max="3" width="13.7109375" bestFit="1" customWidth="1"/>
    <col min="4" max="4" width="22.5703125" customWidth="1"/>
    <col min="5" max="5" width="6.7109375" bestFit="1" customWidth="1"/>
    <col min="6" max="6" width="8.28515625" bestFit="1" customWidth="1"/>
  </cols>
  <sheetData>
    <row r="2" spans="2:6" ht="18.75" thickBot="1">
      <c r="B2" s="1997" t="s">
        <v>571</v>
      </c>
      <c r="C2" s="1997"/>
      <c r="D2" s="1997"/>
      <c r="E2" s="1997"/>
      <c r="F2" s="1997"/>
    </row>
    <row r="3" spans="2:6">
      <c r="B3" s="423" t="s">
        <v>555</v>
      </c>
      <c r="C3" s="424"/>
      <c r="D3" s="1991" t="s">
        <v>556</v>
      </c>
      <c r="E3" s="1991"/>
      <c r="F3" s="1992"/>
    </row>
    <row r="4" spans="2:6">
      <c r="B4" s="462" t="s">
        <v>83</v>
      </c>
      <c r="C4" s="458" t="s">
        <v>449</v>
      </c>
      <c r="D4" s="458" t="s">
        <v>381</v>
      </c>
      <c r="E4" s="458" t="s">
        <v>11</v>
      </c>
      <c r="F4" s="463" t="s">
        <v>12</v>
      </c>
    </row>
    <row r="5" spans="2:6">
      <c r="B5" s="268" t="s">
        <v>15</v>
      </c>
      <c r="C5" s="370">
        <v>0.85</v>
      </c>
      <c r="D5" s="460">
        <v>4.7837632812499997</v>
      </c>
      <c r="E5" s="461">
        <v>6.1771406999999998</v>
      </c>
      <c r="F5" s="464">
        <v>10.960903981249999</v>
      </c>
    </row>
    <row r="6" spans="2:6">
      <c r="B6" s="270" t="s">
        <v>23</v>
      </c>
      <c r="C6" s="377" t="s">
        <v>217</v>
      </c>
      <c r="D6" s="460">
        <v>15.796419986979167</v>
      </c>
      <c r="E6" s="461">
        <v>5.1205901111111105</v>
      </c>
      <c r="F6" s="464">
        <v>20.917010098090277</v>
      </c>
    </row>
    <row r="7" spans="2:6">
      <c r="B7" s="270" t="s">
        <v>218</v>
      </c>
      <c r="C7" s="370">
        <v>0.65129999999999999</v>
      </c>
      <c r="D7" s="460">
        <v>1.3538256754557292</v>
      </c>
      <c r="E7" s="461">
        <v>0.60309401111111105</v>
      </c>
      <c r="F7" s="464">
        <v>1.9569196865668403</v>
      </c>
    </row>
    <row r="8" spans="2:6">
      <c r="B8" s="270" t="s">
        <v>29</v>
      </c>
      <c r="C8" s="460" t="s">
        <v>219</v>
      </c>
      <c r="D8" s="460">
        <v>43.003</v>
      </c>
      <c r="E8" s="461">
        <v>0</v>
      </c>
      <c r="F8" s="464">
        <v>43.003</v>
      </c>
    </row>
    <row r="9" spans="2:6">
      <c r="B9" s="270" t="s">
        <v>31</v>
      </c>
      <c r="C9" s="459">
        <v>0.51</v>
      </c>
      <c r="D9" s="460">
        <v>16.385068532986111</v>
      </c>
      <c r="E9" s="461">
        <v>7.232529733333334</v>
      </c>
      <c r="F9" s="464">
        <v>23.617598266319444</v>
      </c>
    </row>
    <row r="10" spans="2:6">
      <c r="B10" s="270" t="s">
        <v>33</v>
      </c>
      <c r="C10" s="377">
        <v>0.51</v>
      </c>
      <c r="D10" s="460">
        <v>44.599635937499997</v>
      </c>
      <c r="E10" s="461">
        <v>26.118774700000003</v>
      </c>
      <c r="F10" s="464">
        <v>70.7184106375</v>
      </c>
    </row>
    <row r="11" spans="2:6">
      <c r="B11" s="270" t="s">
        <v>37</v>
      </c>
      <c r="C11" s="377" t="s">
        <v>221</v>
      </c>
      <c r="D11" s="460">
        <v>7.0322125110305018</v>
      </c>
      <c r="E11" s="461">
        <v>1.7279056333333334</v>
      </c>
      <c r="F11" s="464">
        <v>8.760118144363835</v>
      </c>
    </row>
    <row r="12" spans="2:6">
      <c r="B12" s="270" t="s">
        <v>226</v>
      </c>
      <c r="C12" s="377" t="s">
        <v>227</v>
      </c>
      <c r="D12" s="460">
        <v>0</v>
      </c>
      <c r="E12" s="461">
        <v>0</v>
      </c>
      <c r="F12" s="464">
        <v>0</v>
      </c>
    </row>
    <row r="13" spans="2:6">
      <c r="B13" s="270" t="s">
        <v>467</v>
      </c>
      <c r="C13" s="370">
        <v>0.1988</v>
      </c>
      <c r="D13" s="460">
        <v>0</v>
      </c>
      <c r="E13" s="461">
        <v>0</v>
      </c>
      <c r="F13" s="464">
        <v>0</v>
      </c>
    </row>
    <row r="14" spans="2:6">
      <c r="B14" s="270" t="s">
        <v>46</v>
      </c>
      <c r="C14" s="370">
        <v>0.55300000000000005</v>
      </c>
      <c r="D14" s="460">
        <v>14.233168923611112</v>
      </c>
      <c r="E14" s="461">
        <v>12.139196866666667</v>
      </c>
      <c r="F14" s="464">
        <v>26.372365790277779</v>
      </c>
    </row>
    <row r="15" spans="2:6">
      <c r="B15" s="270" t="s">
        <v>47</v>
      </c>
      <c r="C15" s="377">
        <v>0.39550000000000002</v>
      </c>
      <c r="D15" s="460">
        <v>16.461156597222221</v>
      </c>
      <c r="E15" s="461">
        <v>51.096225555555556</v>
      </c>
      <c r="F15" s="464">
        <v>67.557382152777777</v>
      </c>
    </row>
    <row r="16" spans="2:6">
      <c r="B16" s="270" t="s">
        <v>49</v>
      </c>
      <c r="C16" s="370">
        <v>0.43969999999999998</v>
      </c>
      <c r="D16" s="460">
        <v>5.8384103298611105</v>
      </c>
      <c r="E16" s="461">
        <v>8.3223492555555545</v>
      </c>
      <c r="F16" s="464">
        <v>14.160759585416665</v>
      </c>
    </row>
    <row r="17" spans="2:6">
      <c r="B17" s="270" t="s">
        <v>50</v>
      </c>
      <c r="C17" s="370">
        <v>0.64</v>
      </c>
      <c r="D17" s="460">
        <v>11.530892708333333</v>
      </c>
      <c r="E17" s="461">
        <v>6.4871151111111116</v>
      </c>
      <c r="F17" s="464">
        <v>18.018007819444446</v>
      </c>
    </row>
    <row r="18" spans="2:6">
      <c r="B18" s="270" t="s">
        <v>51</v>
      </c>
      <c r="C18" s="370">
        <v>0.2</v>
      </c>
      <c r="D18" s="460">
        <v>3.4363140190972219</v>
      </c>
      <c r="E18" s="461">
        <v>4.1086191333333337</v>
      </c>
      <c r="F18" s="464">
        <v>7.5449331524305556</v>
      </c>
    </row>
    <row r="19" spans="2:6">
      <c r="B19" s="270" t="s">
        <v>52</v>
      </c>
      <c r="C19" s="377" t="s">
        <v>228</v>
      </c>
      <c r="D19" s="460">
        <v>19.561019265407989</v>
      </c>
      <c r="E19" s="461">
        <v>3.0738130666666663</v>
      </c>
      <c r="F19" s="464">
        <v>22.634832332074655</v>
      </c>
    </row>
    <row r="20" spans="2:6">
      <c r="B20" s="270" t="s">
        <v>39</v>
      </c>
      <c r="C20" s="377">
        <v>0.35</v>
      </c>
      <c r="D20" s="460">
        <v>5.4866270399305552</v>
      </c>
      <c r="E20" s="461">
        <v>0.64759547777777782</v>
      </c>
      <c r="F20" s="464">
        <v>6.1342225177083334</v>
      </c>
    </row>
    <row r="21" spans="2:6">
      <c r="B21" s="270" t="s">
        <v>53</v>
      </c>
      <c r="C21" s="377" t="s">
        <v>229</v>
      </c>
      <c r="D21" s="460">
        <v>58.924168698459205</v>
      </c>
      <c r="E21" s="461">
        <v>67.401298788888894</v>
      </c>
      <c r="F21" s="464">
        <v>126.32546748734811</v>
      </c>
    </row>
    <row r="22" spans="2:6">
      <c r="B22" s="270" t="s">
        <v>231</v>
      </c>
      <c r="C22" s="377" t="s">
        <v>230</v>
      </c>
      <c r="D22" s="460">
        <v>17.209326649305552</v>
      </c>
      <c r="E22" s="461">
        <v>51.038124822222215</v>
      </c>
      <c r="F22" s="464">
        <v>68.247451471527768</v>
      </c>
    </row>
    <row r="23" spans="2:6">
      <c r="B23" s="270" t="s">
        <v>57</v>
      </c>
      <c r="C23" s="377" t="s">
        <v>232</v>
      </c>
      <c r="D23" s="460">
        <v>37.198866666666667</v>
      </c>
      <c r="E23" s="461">
        <v>0</v>
      </c>
      <c r="F23" s="464">
        <v>37.198866666666667</v>
      </c>
    </row>
    <row r="24" spans="2:6">
      <c r="B24" s="270" t="s">
        <v>58</v>
      </c>
      <c r="C24" s="377">
        <v>0.3679</v>
      </c>
      <c r="D24" s="460">
        <v>8.6874900173611103</v>
      </c>
      <c r="E24" s="461">
        <v>34.621363277777775</v>
      </c>
      <c r="F24" s="464">
        <v>43.308853295138888</v>
      </c>
    </row>
    <row r="25" spans="2:6">
      <c r="B25" s="270" t="s">
        <v>59</v>
      </c>
      <c r="C25" s="377" t="s">
        <v>233</v>
      </c>
      <c r="D25" s="460">
        <v>26.692224598524305</v>
      </c>
      <c r="E25" s="461">
        <v>16.378648900000002</v>
      </c>
      <c r="F25" s="464">
        <v>43.070873498524307</v>
      </c>
    </row>
    <row r="26" spans="2:6">
      <c r="B26" s="270" t="s">
        <v>514</v>
      </c>
      <c r="C26" s="370">
        <v>0.41499999999999998</v>
      </c>
      <c r="D26" s="460">
        <v>9.126777777777777</v>
      </c>
      <c r="E26" s="461">
        <v>0</v>
      </c>
      <c r="F26" s="464">
        <v>9.126777777777777</v>
      </c>
    </row>
    <row r="27" spans="2:6">
      <c r="B27" s="270" t="s">
        <v>66</v>
      </c>
      <c r="C27" s="370">
        <v>0.30580000000000002</v>
      </c>
      <c r="D27" s="460">
        <v>12.303593055555556</v>
      </c>
      <c r="E27" s="461">
        <v>200.11700681111111</v>
      </c>
      <c r="F27" s="464">
        <v>212.42059986666666</v>
      </c>
    </row>
    <row r="28" spans="2:6">
      <c r="B28" s="270" t="s">
        <v>67</v>
      </c>
      <c r="C28" s="370">
        <v>0.30580000000000002</v>
      </c>
      <c r="D28" s="460">
        <v>36.308466666666668</v>
      </c>
      <c r="E28" s="461">
        <v>0</v>
      </c>
      <c r="F28" s="464">
        <v>36.308466666666668</v>
      </c>
    </row>
    <row r="29" spans="2:6">
      <c r="B29" s="270" t="s">
        <v>69</v>
      </c>
      <c r="C29" s="370">
        <v>0.58840000000000003</v>
      </c>
      <c r="D29" s="460">
        <v>34.991390711805558</v>
      </c>
      <c r="E29" s="461">
        <v>14.121274622222224</v>
      </c>
      <c r="F29" s="464">
        <v>49.112665334027781</v>
      </c>
    </row>
    <row r="30" spans="2:6">
      <c r="B30" s="270" t="s">
        <v>515</v>
      </c>
      <c r="C30" s="981">
        <v>0.53774999999999995</v>
      </c>
      <c r="D30" s="460">
        <v>1.1867729853312174</v>
      </c>
      <c r="E30" s="461">
        <v>9.8457623666666656</v>
      </c>
      <c r="F30" s="464">
        <v>11.032535351997883</v>
      </c>
    </row>
    <row r="31" spans="2:6">
      <c r="B31" s="270" t="s">
        <v>572</v>
      </c>
      <c r="C31" s="377" t="s">
        <v>234</v>
      </c>
      <c r="D31" s="460">
        <v>0</v>
      </c>
      <c r="E31" s="461">
        <v>0</v>
      </c>
      <c r="F31" s="464">
        <v>0</v>
      </c>
    </row>
    <row r="32" spans="2:6">
      <c r="B32" s="270" t="s">
        <v>274</v>
      </c>
      <c r="C32" s="377">
        <v>0.18</v>
      </c>
      <c r="D32" s="460">
        <v>2.4376545789930555</v>
      </c>
      <c r="E32" s="461">
        <v>1.2039670888888889</v>
      </c>
      <c r="F32" s="464">
        <v>3.6416216678819442</v>
      </c>
    </row>
    <row r="33" spans="2:6">
      <c r="B33" s="270" t="s">
        <v>74</v>
      </c>
      <c r="C33" s="377">
        <v>0.41499999999999998</v>
      </c>
      <c r="D33" s="460">
        <v>15.3835</v>
      </c>
      <c r="E33" s="461">
        <v>-0.12719777777777777</v>
      </c>
      <c r="F33" s="464">
        <v>15.256302222222223</v>
      </c>
    </row>
    <row r="34" spans="2:6">
      <c r="B34" s="270" t="s">
        <v>75</v>
      </c>
      <c r="C34" s="377">
        <v>0.53200000000000003</v>
      </c>
      <c r="D34" s="460">
        <v>28.923480815972223</v>
      </c>
      <c r="E34" s="461">
        <v>15.349428633333334</v>
      </c>
      <c r="F34" s="464">
        <v>44.272909449305558</v>
      </c>
    </row>
    <row r="35" spans="2:6">
      <c r="B35" s="270" t="s">
        <v>508</v>
      </c>
      <c r="C35" s="377">
        <v>0.59599999999999997</v>
      </c>
      <c r="D35" s="460">
        <v>9.9249234429253459</v>
      </c>
      <c r="E35" s="461">
        <v>1.0073580333333334</v>
      </c>
      <c r="F35" s="464">
        <v>10.93228147625868</v>
      </c>
    </row>
    <row r="36" spans="2:6">
      <c r="B36" s="268" t="s">
        <v>76</v>
      </c>
      <c r="C36" s="377">
        <v>0.34570000000000001</v>
      </c>
      <c r="D36" s="460">
        <v>38.473886111111113</v>
      </c>
      <c r="E36" s="461">
        <v>57.366788900000003</v>
      </c>
      <c r="F36" s="464">
        <v>95.840675011111117</v>
      </c>
    </row>
    <row r="37" spans="2:6" ht="13.5" thickBot="1">
      <c r="B37" s="268" t="s">
        <v>543</v>
      </c>
      <c r="C37" s="377">
        <v>0.45750000000000002</v>
      </c>
      <c r="D37" s="460">
        <v>0</v>
      </c>
      <c r="E37" s="461">
        <v>3.298888888888889E-5</v>
      </c>
      <c r="F37" s="464">
        <v>3.298888888888889E-5</v>
      </c>
    </row>
    <row r="38" spans="2:6" ht="13.5" thickBot="1">
      <c r="B38" s="496" t="s">
        <v>430</v>
      </c>
      <c r="C38" s="497"/>
      <c r="D38" s="497">
        <v>547.27403758512037</v>
      </c>
      <c r="E38" s="497">
        <v>601.17880681111114</v>
      </c>
      <c r="F38" s="498">
        <v>1148.4528443962313</v>
      </c>
    </row>
    <row r="39" spans="2:6">
      <c r="B39" s="495" t="s">
        <v>468</v>
      </c>
      <c r="C39" s="512"/>
      <c r="D39" s="513"/>
      <c r="E39" s="513"/>
      <c r="F39" s="513"/>
    </row>
    <row r="40" spans="2:6">
      <c r="B40" s="495" t="s">
        <v>557</v>
      </c>
      <c r="C40" s="512"/>
      <c r="D40" s="513"/>
      <c r="E40" s="513"/>
      <c r="F40" s="513"/>
    </row>
    <row r="41" spans="2:6">
      <c r="B41" s="495" t="s">
        <v>535</v>
      </c>
      <c r="C41" s="512"/>
      <c r="D41" s="513"/>
      <c r="E41" s="513"/>
      <c r="F41" s="513"/>
    </row>
    <row r="42" spans="2:6">
      <c r="B42" s="495" t="s">
        <v>448</v>
      </c>
      <c r="C42" s="495"/>
      <c r="D42" s="495"/>
      <c r="E42" s="514"/>
      <c r="F42" s="515"/>
    </row>
    <row r="43" spans="2:6">
      <c r="B43" s="516" t="s">
        <v>418</v>
      </c>
      <c r="C43" s="516"/>
      <c r="D43" s="516"/>
      <c r="E43" s="517"/>
      <c r="F43" s="513"/>
    </row>
    <row r="44" spans="2:6">
      <c r="B44" s="516" t="s">
        <v>419</v>
      </c>
      <c r="C44" s="516"/>
      <c r="D44" s="516"/>
      <c r="E44" s="517"/>
      <c r="F44" s="513"/>
    </row>
    <row r="45" spans="2:6">
      <c r="B45" s="516" t="s">
        <v>536</v>
      </c>
      <c r="C45" s="512"/>
      <c r="D45" s="513"/>
      <c r="E45" s="513"/>
      <c r="F45" s="513"/>
    </row>
    <row r="46" spans="2:6">
      <c r="B46" s="516" t="s">
        <v>545</v>
      </c>
      <c r="C46" s="512"/>
      <c r="D46" s="513"/>
      <c r="E46" s="513"/>
      <c r="F46" s="513"/>
    </row>
    <row r="47" spans="2:6">
      <c r="B47" s="516" t="s">
        <v>558</v>
      </c>
      <c r="C47" s="512"/>
      <c r="D47" s="513"/>
      <c r="E47" s="513"/>
      <c r="F47" s="513"/>
    </row>
    <row r="48" spans="2:6">
      <c r="B48" s="516" t="s">
        <v>351</v>
      </c>
      <c r="C48" s="512"/>
      <c r="D48" s="513"/>
      <c r="E48" s="513"/>
      <c r="F48" s="513"/>
    </row>
    <row r="49" spans="2:6">
      <c r="B49" s="516" t="s">
        <v>573</v>
      </c>
      <c r="C49" s="512"/>
      <c r="D49" s="513"/>
      <c r="E49" s="513"/>
      <c r="F49" s="513"/>
    </row>
    <row r="50" spans="2:6">
      <c r="B50" s="518" t="s">
        <v>574</v>
      </c>
      <c r="C50" s="512"/>
      <c r="D50" s="513"/>
      <c r="E50" s="513"/>
      <c r="F50" s="513"/>
    </row>
    <row r="51" spans="2:6">
      <c r="B51" s="516" t="s">
        <v>575</v>
      </c>
      <c r="C51" s="512"/>
      <c r="D51" s="513"/>
      <c r="E51" s="513"/>
      <c r="F51" s="513"/>
    </row>
    <row r="52" spans="2:6">
      <c r="B52" s="518" t="s">
        <v>485</v>
      </c>
      <c r="C52" s="597"/>
      <c r="D52" s="597"/>
      <c r="E52" s="597"/>
      <c r="F52" s="597"/>
    </row>
    <row r="54" spans="2:6" ht="13.5" thickBot="1"/>
    <row r="55" spans="2:6">
      <c r="B55" s="423" t="s">
        <v>559</v>
      </c>
      <c r="C55" s="424" t="s">
        <v>449</v>
      </c>
      <c r="D55" s="1993" t="s">
        <v>560</v>
      </c>
      <c r="E55" s="1993"/>
      <c r="F55" s="1994"/>
    </row>
    <row r="56" spans="2:6">
      <c r="B56" s="462" t="s">
        <v>83</v>
      </c>
      <c r="C56" s="457"/>
      <c r="D56" s="458" t="s">
        <v>381</v>
      </c>
      <c r="E56" s="468" t="s">
        <v>11</v>
      </c>
      <c r="F56" s="463" t="s">
        <v>12</v>
      </c>
    </row>
    <row r="57" spans="2:6">
      <c r="B57" s="375" t="s">
        <v>519</v>
      </c>
      <c r="C57" s="377">
        <v>0.28849999999999998</v>
      </c>
      <c r="D57" s="17">
        <v>4.1108000000000002</v>
      </c>
      <c r="E57" s="17">
        <v>0</v>
      </c>
      <c r="F57" s="429">
        <v>4.1108000000000002</v>
      </c>
    </row>
    <row r="58" spans="2:6">
      <c r="B58" s="375" t="s">
        <v>272</v>
      </c>
      <c r="C58" s="370">
        <v>7.5999999999999998E-2</v>
      </c>
      <c r="D58" s="17">
        <v>11.696666666666665</v>
      </c>
      <c r="E58" s="17">
        <v>1.684129688888889</v>
      </c>
      <c r="F58" s="429">
        <v>13.380796355555555</v>
      </c>
    </row>
    <row r="59" spans="2:6">
      <c r="B59" s="375" t="s">
        <v>14</v>
      </c>
      <c r="C59" s="370">
        <v>0.1178</v>
      </c>
      <c r="D59" s="17">
        <v>0</v>
      </c>
      <c r="E59" s="17">
        <v>0</v>
      </c>
      <c r="F59" s="429">
        <v>0</v>
      </c>
    </row>
    <row r="60" spans="2:6">
      <c r="B60" s="375" t="s">
        <v>576</v>
      </c>
      <c r="C60" s="377" t="s">
        <v>335</v>
      </c>
      <c r="D60" s="17">
        <v>0</v>
      </c>
      <c r="E60" s="17">
        <v>0</v>
      </c>
      <c r="F60" s="429">
        <v>0</v>
      </c>
    </row>
    <row r="61" spans="2:6">
      <c r="B61" s="375" t="s">
        <v>24</v>
      </c>
      <c r="C61" s="377" t="s">
        <v>338</v>
      </c>
      <c r="D61" s="17">
        <v>2.8544710069444443</v>
      </c>
      <c r="E61" s="17">
        <v>64.238252433333329</v>
      </c>
      <c r="F61" s="429">
        <v>67.09272344027778</v>
      </c>
    </row>
    <row r="62" spans="2:6">
      <c r="B62" s="375" t="s">
        <v>337</v>
      </c>
      <c r="C62" s="370">
        <v>0.1482</v>
      </c>
      <c r="D62" s="17">
        <v>1.7300299913194443</v>
      </c>
      <c r="E62" s="17">
        <v>2.9251300000000001E-2</v>
      </c>
      <c r="F62" s="429">
        <v>1.7592812913194444</v>
      </c>
    </row>
    <row r="63" spans="2:6">
      <c r="B63" s="375" t="s">
        <v>54</v>
      </c>
      <c r="C63" s="370">
        <v>0.6</v>
      </c>
      <c r="D63" s="17">
        <v>1.7709678168402778</v>
      </c>
      <c r="E63" s="17">
        <v>2.6117881666666669</v>
      </c>
      <c r="F63" s="429">
        <v>4.3827559835069447</v>
      </c>
    </row>
    <row r="64" spans="2:6">
      <c r="B64" s="375" t="s">
        <v>26</v>
      </c>
      <c r="C64" s="370">
        <v>0.36165000000000003</v>
      </c>
      <c r="D64" s="17">
        <v>27.051819010416668</v>
      </c>
      <c r="E64" s="17">
        <v>21.062742988888889</v>
      </c>
      <c r="F64" s="429">
        <v>48.114561999305558</v>
      </c>
    </row>
    <row r="65" spans="2:6" ht="13.5" thickBot="1">
      <c r="B65" s="375" t="s">
        <v>22</v>
      </c>
      <c r="C65" s="370">
        <v>0.5</v>
      </c>
      <c r="D65" s="17">
        <v>2.1794185655381941</v>
      </c>
      <c r="E65" s="17">
        <v>7.6785778222222225</v>
      </c>
      <c r="F65" s="429">
        <v>9.8579963877604158</v>
      </c>
    </row>
    <row r="66" spans="2:6" ht="13.5" thickBot="1">
      <c r="B66" s="499" t="s">
        <v>387</v>
      </c>
      <c r="C66" s="500"/>
      <c r="D66" s="501">
        <f>SUM(D57:D65)</f>
        <v>51.394173057725688</v>
      </c>
      <c r="E66" s="501">
        <f>SUM(E57:E65)</f>
        <v>97.304742399999995</v>
      </c>
      <c r="F66" s="502">
        <f>SUM(F57:F65)</f>
        <v>148.69891545772569</v>
      </c>
    </row>
    <row r="67" spans="2:6" ht="13.5" thickBot="1">
      <c r="B67" s="316"/>
      <c r="C67" s="316"/>
      <c r="D67" s="316"/>
      <c r="E67" s="316"/>
      <c r="F67" s="316"/>
    </row>
    <row r="68" spans="2:6">
      <c r="B68" s="986" t="s">
        <v>561</v>
      </c>
      <c r="C68" s="983"/>
      <c r="D68" s="987" t="s">
        <v>86</v>
      </c>
      <c r="E68" s="987" t="s">
        <v>11</v>
      </c>
      <c r="F68" s="988" t="s">
        <v>12</v>
      </c>
    </row>
    <row r="69" spans="2:6" ht="13.5" thickBot="1">
      <c r="B69" s="311" t="s">
        <v>562</v>
      </c>
      <c r="C69" s="469"/>
      <c r="D69" s="313">
        <f>D38+D66</f>
        <v>598.66821064284602</v>
      </c>
      <c r="E69" s="313">
        <f>E38+E66</f>
        <v>698.48354921111115</v>
      </c>
      <c r="F69" s="314">
        <f>F66+F38</f>
        <v>1297.1517598539569</v>
      </c>
    </row>
    <row r="70" spans="2:6">
      <c r="B70" s="316"/>
      <c r="C70" s="316"/>
      <c r="D70" s="316"/>
      <c r="E70" s="316"/>
      <c r="F70" s="316"/>
    </row>
    <row r="71" spans="2:6">
      <c r="B71" s="316"/>
      <c r="C71" s="316"/>
      <c r="D71" s="316"/>
      <c r="E71" s="316"/>
      <c r="F71" s="316"/>
    </row>
    <row r="72" spans="2:6">
      <c r="B72" s="316"/>
      <c r="C72" s="316"/>
      <c r="D72" s="316"/>
      <c r="E72" s="316"/>
      <c r="F72" s="316"/>
    </row>
    <row r="73" spans="2:6" ht="18.75" thickBot="1">
      <c r="B73" s="1997" t="s">
        <v>577</v>
      </c>
      <c r="C73" s="1997"/>
      <c r="D73" s="1997"/>
      <c r="E73" s="1997"/>
      <c r="F73" s="1997"/>
    </row>
    <row r="74" spans="2:6">
      <c r="B74" s="341" t="s">
        <v>388</v>
      </c>
      <c r="C74" s="342"/>
      <c r="D74" s="1995" t="s">
        <v>462</v>
      </c>
      <c r="E74" s="1995"/>
      <c r="F74" s="1996"/>
    </row>
    <row r="75" spans="2:6">
      <c r="B75" s="343" t="s">
        <v>83</v>
      </c>
      <c r="C75" s="344" t="s">
        <v>449</v>
      </c>
      <c r="D75" s="344" t="s">
        <v>86</v>
      </c>
      <c r="E75" s="344" t="s">
        <v>11</v>
      </c>
      <c r="F75" s="471" t="s">
        <v>12</v>
      </c>
    </row>
    <row r="76" spans="2:6">
      <c r="B76" s="347" t="s">
        <v>166</v>
      </c>
      <c r="C76" s="598">
        <v>8.5599999999999996E-2</v>
      </c>
      <c r="D76" s="470">
        <v>56.594999999999999</v>
      </c>
      <c r="E76" s="470">
        <v>0</v>
      </c>
      <c r="F76" s="472">
        <v>56.594999999999999</v>
      </c>
    </row>
    <row r="77" spans="2:6">
      <c r="B77" s="347" t="s">
        <v>167</v>
      </c>
      <c r="C77" s="598">
        <v>0.2021</v>
      </c>
      <c r="D77" s="470">
        <v>46.32311111111111</v>
      </c>
      <c r="E77" s="470">
        <v>0</v>
      </c>
      <c r="F77" s="472">
        <v>46.32311111111111</v>
      </c>
    </row>
    <row r="78" spans="2:6">
      <c r="B78" s="347" t="s">
        <v>400</v>
      </c>
      <c r="C78" s="598">
        <v>0.17</v>
      </c>
      <c r="D78" s="470">
        <v>2.5670000000000002</v>
      </c>
      <c r="E78" s="470">
        <v>0</v>
      </c>
      <c r="F78" s="472">
        <v>2.5670000000000002</v>
      </c>
    </row>
    <row r="79" spans="2:6">
      <c r="B79" s="347" t="s">
        <v>489</v>
      </c>
      <c r="C79" s="598">
        <v>0.23330000000000001</v>
      </c>
      <c r="D79" s="470">
        <v>40.155111111111111</v>
      </c>
      <c r="E79" s="470">
        <v>0</v>
      </c>
      <c r="F79" s="472">
        <v>40.155111111111111</v>
      </c>
    </row>
    <row r="80" spans="2:6">
      <c r="B80" s="347" t="s">
        <v>490</v>
      </c>
      <c r="C80" s="598">
        <v>0.23330000000000001</v>
      </c>
      <c r="D80" s="470">
        <v>44.291888888888892</v>
      </c>
      <c r="E80" s="470">
        <v>0</v>
      </c>
      <c r="F80" s="472">
        <v>44.291888888888892</v>
      </c>
    </row>
    <row r="81" spans="2:6">
      <c r="B81" s="347" t="s">
        <v>549</v>
      </c>
      <c r="C81" s="598">
        <v>0.2</v>
      </c>
      <c r="D81" s="470">
        <v>1.58628888888889</v>
      </c>
      <c r="E81" s="470">
        <v>0</v>
      </c>
      <c r="F81" s="472">
        <v>1.58628888888889</v>
      </c>
    </row>
    <row r="82" spans="2:6">
      <c r="B82" s="347" t="s">
        <v>491</v>
      </c>
      <c r="C82" s="598">
        <v>0.23330000000000001</v>
      </c>
      <c r="D82" s="470">
        <v>23.009122222222221</v>
      </c>
      <c r="E82" s="470">
        <v>0</v>
      </c>
      <c r="F82" s="472">
        <v>23.009122222222221</v>
      </c>
    </row>
    <row r="83" spans="2:6">
      <c r="B83" s="347" t="s">
        <v>138</v>
      </c>
      <c r="C83" s="598">
        <v>0.45900000000000002</v>
      </c>
      <c r="D83" s="470">
        <v>16.807766666666669</v>
      </c>
      <c r="E83" s="470">
        <v>0</v>
      </c>
      <c r="F83" s="472">
        <v>16.807766666666669</v>
      </c>
    </row>
    <row r="84" spans="2:6">
      <c r="B84" s="347" t="s">
        <v>139</v>
      </c>
      <c r="C84" s="598">
        <v>0.31850000000000001</v>
      </c>
      <c r="D84" s="470">
        <v>0</v>
      </c>
      <c r="E84" s="470">
        <v>37.57033333333333</v>
      </c>
      <c r="F84" s="472">
        <v>37.57033333333333</v>
      </c>
    </row>
    <row r="85" spans="2:6">
      <c r="B85" s="347" t="s">
        <v>512</v>
      </c>
      <c r="C85" s="598">
        <v>0.3</v>
      </c>
      <c r="D85" s="470">
        <v>0</v>
      </c>
      <c r="E85" s="470">
        <v>3.1111111110999998E-4</v>
      </c>
      <c r="F85" s="472">
        <v>3.1111111110999998E-4</v>
      </c>
    </row>
    <row r="86" spans="2:6">
      <c r="B86" s="347" t="s">
        <v>284</v>
      </c>
      <c r="C86" s="598">
        <v>0.3</v>
      </c>
      <c r="D86" s="470">
        <v>9.1218777777777795</v>
      </c>
      <c r="E86" s="470">
        <v>0</v>
      </c>
      <c r="F86" s="472">
        <v>9.1218777777777795</v>
      </c>
    </row>
    <row r="87" spans="2:6">
      <c r="B87" s="347" t="s">
        <v>492</v>
      </c>
      <c r="C87" s="598">
        <v>0.1333</v>
      </c>
      <c r="D87" s="470">
        <v>10.2912</v>
      </c>
      <c r="E87" s="470">
        <v>0</v>
      </c>
      <c r="F87" s="472">
        <v>10.2912</v>
      </c>
    </row>
    <row r="88" spans="2:6">
      <c r="B88" s="347" t="s">
        <v>493</v>
      </c>
      <c r="C88" s="598">
        <v>0.1333</v>
      </c>
      <c r="D88" s="470">
        <v>12.643811111111109</v>
      </c>
      <c r="E88" s="470">
        <v>0</v>
      </c>
      <c r="F88" s="472">
        <v>12.643811111111109</v>
      </c>
    </row>
    <row r="89" spans="2:6">
      <c r="B89" s="347" t="s">
        <v>578</v>
      </c>
      <c r="C89" s="598">
        <v>0.1333</v>
      </c>
      <c r="D89" s="470">
        <v>7.7911444444444404</v>
      </c>
      <c r="E89" s="470">
        <v>0</v>
      </c>
      <c r="F89" s="472">
        <v>7.7911444444444404</v>
      </c>
    </row>
    <row r="90" spans="2:6">
      <c r="B90" s="347" t="s">
        <v>579</v>
      </c>
      <c r="C90" s="598">
        <v>0.125</v>
      </c>
      <c r="D90" s="470">
        <v>0</v>
      </c>
      <c r="E90" s="470">
        <v>0</v>
      </c>
      <c r="F90" s="472">
        <v>0</v>
      </c>
    </row>
    <row r="91" spans="2:6">
      <c r="B91" s="347" t="s">
        <v>497</v>
      </c>
      <c r="C91" s="598">
        <v>0.1333</v>
      </c>
      <c r="D91" s="470">
        <v>1.8395333333333299</v>
      </c>
      <c r="E91" s="470">
        <v>0</v>
      </c>
      <c r="F91" s="472">
        <v>1.8395333333333299</v>
      </c>
    </row>
    <row r="92" spans="2:6">
      <c r="B92" s="347" t="s">
        <v>498</v>
      </c>
      <c r="C92" s="598">
        <v>0.1333</v>
      </c>
      <c r="D92" s="470">
        <v>4.1402111111111104</v>
      </c>
      <c r="E92" s="470">
        <v>0</v>
      </c>
      <c r="F92" s="472">
        <v>4.1402111111111104</v>
      </c>
    </row>
    <row r="93" spans="2:6">
      <c r="B93" s="347" t="s">
        <v>142</v>
      </c>
      <c r="C93" s="598">
        <v>0.1</v>
      </c>
      <c r="D93" s="470">
        <v>0</v>
      </c>
      <c r="E93" s="470">
        <v>0</v>
      </c>
      <c r="F93" s="472">
        <v>0</v>
      </c>
    </row>
    <row r="94" spans="2:6">
      <c r="B94" s="347" t="s">
        <v>499</v>
      </c>
      <c r="C94" s="598">
        <v>0.23330000000000001</v>
      </c>
      <c r="D94" s="470">
        <v>41.50322222222222</v>
      </c>
      <c r="E94" s="470">
        <v>0</v>
      </c>
      <c r="F94" s="472">
        <v>41.50322222222222</v>
      </c>
    </row>
    <row r="95" spans="2:6">
      <c r="B95" s="347" t="s">
        <v>145</v>
      </c>
      <c r="C95" s="598">
        <v>0.6</v>
      </c>
      <c r="D95" s="470">
        <v>47.829777777777778</v>
      </c>
      <c r="E95" s="470">
        <v>0</v>
      </c>
      <c r="F95" s="472">
        <v>47.829777777777778</v>
      </c>
    </row>
    <row r="96" spans="2:6">
      <c r="B96" s="493" t="s">
        <v>500</v>
      </c>
      <c r="C96" s="598">
        <v>9.6799999999999997E-2</v>
      </c>
      <c r="D96" s="470">
        <v>12.39041111111111</v>
      </c>
      <c r="E96" s="470">
        <v>0</v>
      </c>
      <c r="F96" s="472">
        <v>12.39041111111111</v>
      </c>
    </row>
    <row r="97" spans="2:6">
      <c r="B97" s="347" t="s">
        <v>501</v>
      </c>
      <c r="C97" s="598">
        <v>0.1333</v>
      </c>
      <c r="D97" s="470">
        <v>19.736355555555559</v>
      </c>
      <c r="E97" s="470">
        <v>0</v>
      </c>
      <c r="F97" s="472">
        <v>19.736355555555559</v>
      </c>
    </row>
    <row r="98" spans="2:6">
      <c r="B98" s="347" t="s">
        <v>502</v>
      </c>
      <c r="C98" s="598">
        <v>0.23330000000000001</v>
      </c>
      <c r="D98" s="470">
        <v>9.5634777777777806</v>
      </c>
      <c r="E98" s="470">
        <v>0</v>
      </c>
      <c r="F98" s="472">
        <v>9.5634777777777806</v>
      </c>
    </row>
    <row r="99" spans="2:6">
      <c r="B99" s="347" t="s">
        <v>503</v>
      </c>
      <c r="C99" s="598">
        <v>0.1333</v>
      </c>
      <c r="D99" s="470">
        <v>5.0852444444444398</v>
      </c>
      <c r="E99" s="470">
        <v>0</v>
      </c>
      <c r="F99" s="472">
        <v>5.0852444444444398</v>
      </c>
    </row>
    <row r="100" spans="2:6">
      <c r="B100" s="347" t="s">
        <v>580</v>
      </c>
      <c r="C100" s="494">
        <v>0.155</v>
      </c>
      <c r="D100" s="470">
        <v>8.3915666666666695</v>
      </c>
      <c r="E100" s="470">
        <v>27.965788888888891</v>
      </c>
      <c r="F100" s="472">
        <v>36.357355555555557</v>
      </c>
    </row>
    <row r="101" spans="2:6">
      <c r="B101" s="510" t="s">
        <v>566</v>
      </c>
      <c r="C101" s="507" t="s">
        <v>89</v>
      </c>
      <c r="D101" s="508">
        <v>13</v>
      </c>
      <c r="E101" s="508">
        <v>89</v>
      </c>
      <c r="F101" s="509">
        <v>102</v>
      </c>
    </row>
    <row r="102" spans="2:6">
      <c r="B102" s="511" t="s">
        <v>567</v>
      </c>
      <c r="C102" s="507" t="s">
        <v>89</v>
      </c>
      <c r="D102" s="508">
        <v>55.4</v>
      </c>
      <c r="E102" s="508">
        <v>6.5</v>
      </c>
      <c r="F102" s="509">
        <v>61.9</v>
      </c>
    </row>
    <row r="103" spans="2:6">
      <c r="B103" s="511" t="s">
        <v>568</v>
      </c>
      <c r="C103" s="507" t="s">
        <v>89</v>
      </c>
      <c r="D103" s="508">
        <v>23.8</v>
      </c>
      <c r="E103" s="508">
        <v>13.7</v>
      </c>
      <c r="F103" s="509">
        <v>37.5</v>
      </c>
    </row>
    <row r="104" spans="2:6">
      <c r="B104" s="358" t="s">
        <v>121</v>
      </c>
      <c r="C104" s="507">
        <v>0.25</v>
      </c>
      <c r="D104" s="508">
        <v>16.3</v>
      </c>
      <c r="E104" s="508">
        <v>1.2</v>
      </c>
      <c r="F104" s="509">
        <v>17.5</v>
      </c>
    </row>
    <row r="105" spans="2:6">
      <c r="B105" s="358" t="s">
        <v>100</v>
      </c>
      <c r="C105" s="507">
        <v>0.23549999999999999</v>
      </c>
      <c r="D105" s="508">
        <v>8.4</v>
      </c>
      <c r="E105" s="508">
        <v>1</v>
      </c>
      <c r="F105" s="509">
        <v>9.4</v>
      </c>
    </row>
    <row r="106" spans="2:6">
      <c r="B106" s="358" t="s">
        <v>117</v>
      </c>
      <c r="C106" s="507">
        <v>0.215</v>
      </c>
      <c r="D106" s="508">
        <v>5.4</v>
      </c>
      <c r="E106" s="508">
        <v>0.1</v>
      </c>
      <c r="F106" s="509">
        <v>5.5</v>
      </c>
    </row>
    <row r="107" spans="2:6">
      <c r="B107" s="358" t="s">
        <v>104</v>
      </c>
      <c r="C107" s="507">
        <v>0.25</v>
      </c>
      <c r="D107" s="508">
        <v>3.1</v>
      </c>
      <c r="E107" s="508">
        <v>0.1</v>
      </c>
      <c r="F107" s="509">
        <v>3.2</v>
      </c>
    </row>
    <row r="108" spans="2:6">
      <c r="B108" s="358" t="s">
        <v>473</v>
      </c>
      <c r="C108" s="507">
        <v>1</v>
      </c>
      <c r="D108" s="508">
        <v>19.7</v>
      </c>
      <c r="E108" s="470">
        <v>0</v>
      </c>
      <c r="F108" s="509">
        <v>19.7</v>
      </c>
    </row>
    <row r="109" spans="2:6">
      <c r="B109" s="358" t="s">
        <v>269</v>
      </c>
      <c r="C109" s="507">
        <v>0.15</v>
      </c>
      <c r="D109" s="508">
        <v>9.3000000000000007</v>
      </c>
      <c r="E109" s="470">
        <v>0</v>
      </c>
      <c r="F109" s="509">
        <v>9.3000000000000007</v>
      </c>
    </row>
    <row r="110" spans="2:6" ht="13.5" thickBot="1">
      <c r="B110" s="358" t="s">
        <v>134</v>
      </c>
      <c r="C110" s="507">
        <v>0.05</v>
      </c>
      <c r="D110" s="508">
        <v>5.6</v>
      </c>
      <c r="E110" s="470">
        <v>0</v>
      </c>
      <c r="F110" s="509">
        <v>5.6</v>
      </c>
    </row>
    <row r="111" spans="2:6" ht="13.5" thickBot="1">
      <c r="B111" s="503" t="s">
        <v>364</v>
      </c>
      <c r="C111" s="504"/>
      <c r="D111" s="505">
        <f>SUM(D76:D110)</f>
        <v>581.66312222222223</v>
      </c>
      <c r="E111" s="505">
        <f>SUM(E76:E110)</f>
        <v>177.13643333333329</v>
      </c>
      <c r="F111" s="506">
        <f>SUM(F76:F110)</f>
        <v>758.79955555555568</v>
      </c>
    </row>
    <row r="112" spans="2:6">
      <c r="B112" s="481" t="s">
        <v>581</v>
      </c>
      <c r="C112" s="481"/>
      <c r="D112" s="316"/>
      <c r="E112" s="316"/>
      <c r="F112" s="316"/>
    </row>
    <row r="113" spans="2:6">
      <c r="B113" s="491" t="s">
        <v>582</v>
      </c>
      <c r="C113" s="481"/>
      <c r="D113" s="316"/>
      <c r="E113" s="316"/>
      <c r="F113" s="316"/>
    </row>
    <row r="114" spans="2:6">
      <c r="B114" s="491" t="s">
        <v>570</v>
      </c>
      <c r="C114" s="316"/>
      <c r="D114" s="316"/>
      <c r="E114" s="316"/>
      <c r="F114" s="316"/>
    </row>
  </sheetData>
  <mergeCells count="5">
    <mergeCell ref="B2:F2"/>
    <mergeCell ref="D3:F3"/>
    <mergeCell ref="D55:F55"/>
    <mergeCell ref="B73:F73"/>
    <mergeCell ref="D74:F7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F113"/>
  <sheetViews>
    <sheetView topLeftCell="A73" workbookViewId="0">
      <selection activeCell="B73" sqref="B73"/>
    </sheetView>
  </sheetViews>
  <sheetFormatPr defaultRowHeight="12.75"/>
  <cols>
    <col min="2" max="2" width="60.28515625" customWidth="1"/>
    <col min="3" max="3" width="13.7109375" bestFit="1" customWidth="1"/>
    <col min="4" max="4" width="22.5703125" customWidth="1"/>
    <col min="5" max="5" width="6.7109375" bestFit="1" customWidth="1"/>
    <col min="6" max="6" width="8.28515625" bestFit="1" customWidth="1"/>
  </cols>
  <sheetData>
    <row r="2" spans="2:6" ht="18.75" thickBot="1">
      <c r="B2" s="1990" t="s">
        <v>583</v>
      </c>
      <c r="C2" s="1990"/>
      <c r="D2" s="1990"/>
      <c r="E2" s="1990"/>
      <c r="F2" s="1990"/>
    </row>
    <row r="3" spans="2:6">
      <c r="B3" s="423" t="s">
        <v>555</v>
      </c>
      <c r="C3" s="424"/>
      <c r="D3" s="1991" t="s">
        <v>556</v>
      </c>
      <c r="E3" s="1991"/>
      <c r="F3" s="1992"/>
    </row>
    <row r="4" spans="2:6">
      <c r="B4" s="462" t="s">
        <v>83</v>
      </c>
      <c r="C4" s="458" t="s">
        <v>449</v>
      </c>
      <c r="D4" s="458" t="s">
        <v>381</v>
      </c>
      <c r="E4" s="458" t="s">
        <v>11</v>
      </c>
      <c r="F4" s="463" t="s">
        <v>12</v>
      </c>
    </row>
    <row r="5" spans="2:6">
      <c r="B5" s="268" t="s">
        <v>15</v>
      </c>
      <c r="C5" s="370">
        <v>0.85</v>
      </c>
      <c r="D5" s="460">
        <v>5.3356814707880433</v>
      </c>
      <c r="E5" s="461">
        <v>8.0075249782608697</v>
      </c>
      <c r="F5" s="464">
        <v>13.343206449048914</v>
      </c>
    </row>
    <row r="6" spans="2:6">
      <c r="B6" s="270" t="s">
        <v>23</v>
      </c>
      <c r="C6" s="370" t="s">
        <v>217</v>
      </c>
      <c r="D6" s="460">
        <v>18.621554390285326</v>
      </c>
      <c r="E6" s="461">
        <v>5.3225295652173905</v>
      </c>
      <c r="F6" s="464">
        <v>23.944083955502716</v>
      </c>
    </row>
    <row r="7" spans="2:6">
      <c r="B7" s="270" t="s">
        <v>218</v>
      </c>
      <c r="C7" s="370">
        <v>0.65129999999999999</v>
      </c>
      <c r="D7" s="460">
        <v>0.64526303498641302</v>
      </c>
      <c r="E7" s="461">
        <v>0</v>
      </c>
      <c r="F7" s="464">
        <v>0.64526303498641302</v>
      </c>
    </row>
    <row r="8" spans="2:6">
      <c r="B8" s="270" t="s">
        <v>29</v>
      </c>
      <c r="C8" s="460" t="s">
        <v>219</v>
      </c>
      <c r="D8" s="460">
        <v>45.623260869565215</v>
      </c>
      <c r="E8" s="461">
        <v>0</v>
      </c>
      <c r="F8" s="464">
        <v>45.623260869565215</v>
      </c>
    </row>
    <row r="9" spans="2:6">
      <c r="B9" s="270" t="s">
        <v>31</v>
      </c>
      <c r="C9" s="459">
        <v>0.51</v>
      </c>
      <c r="D9" s="460">
        <v>28.427515540081522</v>
      </c>
      <c r="E9" s="461">
        <v>14.046263119565218</v>
      </c>
      <c r="F9" s="464">
        <v>42.47377865964674</v>
      </c>
    </row>
    <row r="10" spans="2:6">
      <c r="B10" s="270" t="s">
        <v>33</v>
      </c>
      <c r="C10" s="377">
        <v>0.51</v>
      </c>
      <c r="D10" s="460">
        <v>48.946824388586954</v>
      </c>
      <c r="E10" s="461">
        <v>30.236816804347825</v>
      </c>
      <c r="F10" s="464">
        <v>79.183641192934772</v>
      </c>
    </row>
    <row r="11" spans="2:6">
      <c r="B11" s="270" t="s">
        <v>37</v>
      </c>
      <c r="C11" s="377" t="s">
        <v>221</v>
      </c>
      <c r="D11" s="460">
        <v>7.4517563237729281</v>
      </c>
      <c r="E11" s="461">
        <v>6.9503999456521743</v>
      </c>
      <c r="F11" s="464">
        <v>14.402156269425102</v>
      </c>
    </row>
    <row r="12" spans="2:6">
      <c r="B12" s="270" t="s">
        <v>226</v>
      </c>
      <c r="C12" s="377" t="s">
        <v>227</v>
      </c>
      <c r="D12" s="460">
        <v>0</v>
      </c>
      <c r="E12" s="461">
        <v>0</v>
      </c>
      <c r="F12" s="464">
        <v>0</v>
      </c>
    </row>
    <row r="13" spans="2:6">
      <c r="B13" s="270" t="s">
        <v>467</v>
      </c>
      <c r="C13" s="370">
        <v>0.1988</v>
      </c>
      <c r="D13" s="460">
        <v>4.6040217505018827E-4</v>
      </c>
      <c r="E13" s="461">
        <v>-1.4565217391304348E-5</v>
      </c>
      <c r="F13" s="464">
        <v>4.4583695765888391E-4</v>
      </c>
    </row>
    <row r="14" spans="2:6">
      <c r="B14" s="270" t="s">
        <v>46</v>
      </c>
      <c r="C14" s="370">
        <v>0.55300000000000005</v>
      </c>
      <c r="D14" s="460">
        <v>16.667902004076087</v>
      </c>
      <c r="E14" s="461">
        <v>13.999093880434783</v>
      </c>
      <c r="F14" s="464">
        <v>30.666995884510868</v>
      </c>
    </row>
    <row r="15" spans="2:6">
      <c r="B15" s="270" t="s">
        <v>47</v>
      </c>
      <c r="C15" s="377">
        <v>0.39550000000000002</v>
      </c>
      <c r="D15" s="460">
        <v>17.093941236413045</v>
      </c>
      <c r="E15" s="461">
        <v>50.927860815217393</v>
      </c>
      <c r="F15" s="464">
        <v>68.021802051630431</v>
      </c>
    </row>
    <row r="16" spans="2:6">
      <c r="B16" s="270" t="s">
        <v>49</v>
      </c>
      <c r="C16" s="370">
        <v>0.43969999999999998</v>
      </c>
      <c r="D16" s="460">
        <v>6.2214196246603262</v>
      </c>
      <c r="E16" s="461">
        <v>8.5825780978260866</v>
      </c>
      <c r="F16" s="464">
        <v>14.803997722486413</v>
      </c>
    </row>
    <row r="17" spans="2:6">
      <c r="B17" s="270" t="s">
        <v>50</v>
      </c>
      <c r="C17" s="370">
        <v>0.64</v>
      </c>
      <c r="D17" s="460">
        <v>15.336048913043479</v>
      </c>
      <c r="E17" s="461">
        <v>9.693907054347827</v>
      </c>
      <c r="F17" s="464">
        <v>25.029955967391306</v>
      </c>
    </row>
    <row r="18" spans="2:6">
      <c r="B18" s="270" t="s">
        <v>51</v>
      </c>
      <c r="C18" s="370">
        <v>0.2</v>
      </c>
      <c r="D18" s="460">
        <v>4.6334509595788038</v>
      </c>
      <c r="E18" s="461">
        <v>4.8160437934782614</v>
      </c>
      <c r="F18" s="464">
        <v>9.4494947530570652</v>
      </c>
    </row>
    <row r="19" spans="2:6">
      <c r="B19" s="270" t="s">
        <v>52</v>
      </c>
      <c r="C19" s="377" t="s">
        <v>228</v>
      </c>
      <c r="D19" s="460">
        <v>24.215785219938859</v>
      </c>
      <c r="E19" s="461">
        <v>3.01899597826087</v>
      </c>
      <c r="F19" s="464">
        <v>27.234781198199727</v>
      </c>
    </row>
    <row r="20" spans="2:6">
      <c r="B20" s="270" t="s">
        <v>39</v>
      </c>
      <c r="C20" s="377">
        <v>0.35</v>
      </c>
      <c r="D20" s="460">
        <v>5.7270626804517661</v>
      </c>
      <c r="E20" s="461">
        <v>0.68098274999999997</v>
      </c>
      <c r="F20" s="464">
        <v>6.4080454304517662</v>
      </c>
    </row>
    <row r="21" spans="2:6">
      <c r="B21" s="270" t="s">
        <v>53</v>
      </c>
      <c r="C21" s="377" t="s">
        <v>229</v>
      </c>
      <c r="D21" s="460">
        <v>56.122309340767231</v>
      </c>
      <c r="E21" s="461">
        <v>53.847816923913051</v>
      </c>
      <c r="F21" s="464">
        <v>109.97012626468029</v>
      </c>
    </row>
    <row r="22" spans="2:6">
      <c r="B22" s="270" t="s">
        <v>231</v>
      </c>
      <c r="C22" s="377" t="s">
        <v>230</v>
      </c>
      <c r="D22" s="460">
        <v>18.890465565557065</v>
      </c>
      <c r="E22" s="461">
        <v>57.159849315217386</v>
      </c>
      <c r="F22" s="464">
        <v>76.050314880774451</v>
      </c>
    </row>
    <row r="23" spans="2:6">
      <c r="B23" s="270" t="s">
        <v>57</v>
      </c>
      <c r="C23" s="377" t="s">
        <v>232</v>
      </c>
      <c r="D23" s="460">
        <v>30.796076086956521</v>
      </c>
      <c r="E23" s="461">
        <v>-3.3227608695652174E-2</v>
      </c>
      <c r="F23" s="464">
        <v>30.762848478260871</v>
      </c>
    </row>
    <row r="24" spans="2:6">
      <c r="B24" s="270" t="s">
        <v>58</v>
      </c>
      <c r="C24" s="377">
        <v>0.3679</v>
      </c>
      <c r="D24" s="460">
        <v>8.2747391304347815</v>
      </c>
      <c r="E24" s="461">
        <v>38.827095163043481</v>
      </c>
      <c r="F24" s="464">
        <v>47.101834293478262</v>
      </c>
    </row>
    <row r="25" spans="2:6">
      <c r="B25" s="270" t="s">
        <v>59</v>
      </c>
      <c r="C25" s="377" t="s">
        <v>233</v>
      </c>
      <c r="D25" s="460">
        <v>26.051486530469809</v>
      </c>
      <c r="E25" s="461">
        <v>16.308349923913042</v>
      </c>
      <c r="F25" s="464">
        <v>42.359836454382851</v>
      </c>
    </row>
    <row r="26" spans="2:6">
      <c r="B26" s="270" t="s">
        <v>514</v>
      </c>
      <c r="C26" s="370">
        <v>0.41499999999999998</v>
      </c>
      <c r="D26" s="460">
        <v>6.0564237065522573</v>
      </c>
      <c r="E26" s="461">
        <v>-2.7010869565217389E-5</v>
      </c>
      <c r="F26" s="464">
        <v>6.0563966956826922</v>
      </c>
    </row>
    <row r="27" spans="2:6">
      <c r="B27" s="270" t="s">
        <v>66</v>
      </c>
      <c r="C27" s="370">
        <v>0.30580000000000002</v>
      </c>
      <c r="D27" s="460">
        <v>13.11064945652174</v>
      </c>
      <c r="E27" s="461">
        <v>202.84080989130436</v>
      </c>
      <c r="F27" s="464">
        <v>215.9514593478261</v>
      </c>
    </row>
    <row r="28" spans="2:6">
      <c r="B28" s="270" t="s">
        <v>67</v>
      </c>
      <c r="C28" s="370">
        <v>0.30580000000000002</v>
      </c>
      <c r="D28" s="460">
        <v>39.999369565217393</v>
      </c>
      <c r="E28" s="461">
        <v>0</v>
      </c>
      <c r="F28" s="464">
        <v>39.999369565217393</v>
      </c>
    </row>
    <row r="29" spans="2:6">
      <c r="B29" s="270" t="s">
        <v>69</v>
      </c>
      <c r="C29" s="370">
        <v>0.58840000000000003</v>
      </c>
      <c r="D29" s="460">
        <v>39.823237941576089</v>
      </c>
      <c r="E29" s="461">
        <v>14.50164552173913</v>
      </c>
      <c r="F29" s="464">
        <v>54.324883463315217</v>
      </c>
    </row>
    <row r="30" spans="2:6">
      <c r="B30" s="270" t="s">
        <v>572</v>
      </c>
      <c r="C30" s="981" t="s">
        <v>234</v>
      </c>
      <c r="D30" s="460">
        <v>5.7136654238493545</v>
      </c>
      <c r="E30" s="461">
        <v>4.8143999891304343</v>
      </c>
      <c r="F30" s="464">
        <v>10.528065412979789</v>
      </c>
    </row>
    <row r="31" spans="2:6">
      <c r="B31" s="270" t="s">
        <v>274</v>
      </c>
      <c r="C31" s="370">
        <v>0.18</v>
      </c>
      <c r="D31" s="460">
        <v>2.6932704441236415</v>
      </c>
      <c r="E31" s="461">
        <v>1.1657163260869565</v>
      </c>
      <c r="F31" s="464">
        <v>3.8589867702105982</v>
      </c>
    </row>
    <row r="32" spans="2:6">
      <c r="B32" s="270" t="s">
        <v>74</v>
      </c>
      <c r="C32" s="377">
        <v>0.41499999999999998</v>
      </c>
      <c r="D32" s="460">
        <v>16.455113477623978</v>
      </c>
      <c r="E32" s="461">
        <v>6.4799847826086956E-2</v>
      </c>
      <c r="F32" s="464">
        <v>16.519913325450066</v>
      </c>
    </row>
    <row r="33" spans="2:6">
      <c r="B33" s="270" t="s">
        <v>75</v>
      </c>
      <c r="C33" s="377">
        <v>0.53200000000000003</v>
      </c>
      <c r="D33" s="460">
        <v>26.42455409307065</v>
      </c>
      <c r="E33" s="461">
        <v>8.274127173913044</v>
      </c>
      <c r="F33" s="464">
        <v>34.698681266983698</v>
      </c>
    </row>
    <row r="34" spans="2:6">
      <c r="B34" s="270" t="s">
        <v>508</v>
      </c>
      <c r="C34" s="377">
        <v>0.59599999999999997</v>
      </c>
      <c r="D34" s="460">
        <v>5.5943460518069896</v>
      </c>
      <c r="E34" s="461">
        <v>0.44854173913043477</v>
      </c>
      <c r="F34" s="464">
        <v>6.0428877909374243</v>
      </c>
    </row>
    <row r="35" spans="2:6">
      <c r="B35" s="270" t="s">
        <v>76</v>
      </c>
      <c r="C35" s="377">
        <v>0.34570000000000001</v>
      </c>
      <c r="D35" s="460">
        <v>37.209328804347834</v>
      </c>
      <c r="E35" s="461">
        <v>55.46838359782609</v>
      </c>
      <c r="F35" s="464">
        <v>92.677712402173924</v>
      </c>
    </row>
    <row r="36" spans="2:6" ht="13.5" thickBot="1">
      <c r="B36" s="268" t="s">
        <v>543</v>
      </c>
      <c r="C36" s="377">
        <v>0.45750000000000002</v>
      </c>
      <c r="D36" s="460">
        <v>1.5461908542798912</v>
      </c>
      <c r="E36" s="461">
        <v>4.2304894347826085</v>
      </c>
      <c r="F36" s="464">
        <v>5.7766802890625</v>
      </c>
    </row>
    <row r="37" spans="2:6" ht="13.5" thickBot="1">
      <c r="B37" s="496" t="s">
        <v>430</v>
      </c>
      <c r="C37" s="497"/>
      <c r="D37" s="497">
        <v>579.70915353155897</v>
      </c>
      <c r="E37" s="497">
        <v>614.20175244565201</v>
      </c>
      <c r="F37" s="498">
        <v>1193.9109059772111</v>
      </c>
    </row>
    <row r="38" spans="2:6">
      <c r="B38" s="495" t="s">
        <v>468</v>
      </c>
      <c r="C38" s="478"/>
      <c r="D38" s="453"/>
    </row>
    <row r="39" spans="2:6">
      <c r="B39" s="495" t="s">
        <v>584</v>
      </c>
      <c r="C39" s="478"/>
      <c r="D39" s="453"/>
    </row>
    <row r="40" spans="2:6">
      <c r="B40" s="495" t="s">
        <v>585</v>
      </c>
      <c r="C40" s="478"/>
      <c r="D40" s="453"/>
    </row>
    <row r="41" spans="2:6">
      <c r="B41" s="495" t="s">
        <v>448</v>
      </c>
      <c r="C41" s="438"/>
      <c r="D41" s="438"/>
    </row>
    <row r="42" spans="2:6">
      <c r="B42" s="481" t="s">
        <v>418</v>
      </c>
      <c r="C42" s="439"/>
      <c r="D42" s="439"/>
    </row>
    <row r="43" spans="2:6">
      <c r="B43" s="481" t="s">
        <v>419</v>
      </c>
      <c r="C43" s="439"/>
      <c r="D43" s="439"/>
    </row>
    <row r="44" spans="2:6">
      <c r="B44" s="481" t="s">
        <v>536</v>
      </c>
      <c r="C44" s="478"/>
      <c r="D44" s="453"/>
    </row>
    <row r="45" spans="2:6">
      <c r="B45" s="481" t="s">
        <v>586</v>
      </c>
      <c r="C45" s="478"/>
      <c r="D45" s="453"/>
    </row>
    <row r="46" spans="2:6">
      <c r="B46" s="481" t="s">
        <v>587</v>
      </c>
      <c r="C46" s="478"/>
      <c r="D46" s="453"/>
    </row>
    <row r="47" spans="2:6">
      <c r="B47" s="481" t="s">
        <v>351</v>
      </c>
      <c r="C47" s="478"/>
      <c r="D47" s="453"/>
    </row>
    <row r="48" spans="2:6">
      <c r="B48" s="481" t="s">
        <v>573</v>
      </c>
      <c r="C48" s="478"/>
      <c r="D48" s="453"/>
    </row>
    <row r="49" spans="2:6">
      <c r="B49" s="385" t="s">
        <v>588</v>
      </c>
      <c r="C49" s="478"/>
      <c r="D49" s="453"/>
    </row>
    <row r="50" spans="2:6">
      <c r="B50" s="481" t="s">
        <v>575</v>
      </c>
      <c r="C50" s="478"/>
      <c r="D50" s="453"/>
    </row>
    <row r="51" spans="2:6">
      <c r="B51" s="385" t="s">
        <v>485</v>
      </c>
    </row>
    <row r="53" spans="2:6" ht="13.5" thickBot="1"/>
    <row r="54" spans="2:6">
      <c r="B54" s="423" t="s">
        <v>559</v>
      </c>
      <c r="C54" s="424" t="s">
        <v>449</v>
      </c>
      <c r="D54" s="1993" t="s">
        <v>560</v>
      </c>
      <c r="E54" s="1993"/>
      <c r="F54" s="1994"/>
    </row>
    <row r="55" spans="2:6">
      <c r="B55" s="462" t="s">
        <v>83</v>
      </c>
      <c r="C55" s="457"/>
      <c r="D55" s="458" t="s">
        <v>381</v>
      </c>
      <c r="E55" s="468" t="s">
        <v>11</v>
      </c>
      <c r="F55" s="463" t="s">
        <v>12</v>
      </c>
    </row>
    <row r="56" spans="2:6">
      <c r="B56" s="375" t="s">
        <v>519</v>
      </c>
      <c r="C56" s="377">
        <v>0.28849999999999998</v>
      </c>
      <c r="D56" s="17">
        <v>4.2020652173913042</v>
      </c>
      <c r="E56" s="17">
        <v>0</v>
      </c>
      <c r="F56" s="429">
        <v>4.2020652173913042</v>
      </c>
    </row>
    <row r="57" spans="2:6">
      <c r="B57" s="375" t="s">
        <v>272</v>
      </c>
      <c r="C57" s="370">
        <v>7.5999999999999998E-2</v>
      </c>
      <c r="D57" s="17">
        <v>10.653532608695652</v>
      </c>
      <c r="E57" s="17">
        <v>1.7181437934782609</v>
      </c>
      <c r="F57" s="429">
        <v>12.371676402173913</v>
      </c>
    </row>
    <row r="58" spans="2:6">
      <c r="B58" s="375" t="s">
        <v>14</v>
      </c>
      <c r="C58" s="370">
        <v>0.1178</v>
      </c>
      <c r="D58" s="17">
        <v>0</v>
      </c>
      <c r="E58" s="17">
        <v>0</v>
      </c>
      <c r="F58" s="429">
        <v>0</v>
      </c>
    </row>
    <row r="59" spans="2:6">
      <c r="B59" s="375" t="s">
        <v>576</v>
      </c>
      <c r="C59" s="377" t="s">
        <v>335</v>
      </c>
      <c r="D59" s="17">
        <v>1.6778456606657608</v>
      </c>
      <c r="E59" s="17">
        <v>1.8578139239130436</v>
      </c>
      <c r="F59" s="429">
        <v>3.5356595845788044</v>
      </c>
    </row>
    <row r="60" spans="2:6">
      <c r="B60" s="375" t="s">
        <v>24</v>
      </c>
      <c r="C60" s="377" t="s">
        <v>338</v>
      </c>
      <c r="D60" s="17">
        <v>2.7170716711956522</v>
      </c>
      <c r="E60" s="17">
        <v>66.098766706521744</v>
      </c>
      <c r="F60" s="429">
        <v>68.815838377717398</v>
      </c>
    </row>
    <row r="61" spans="2:6">
      <c r="B61" s="375" t="s">
        <v>337</v>
      </c>
      <c r="C61" s="370">
        <v>0.1482</v>
      </c>
      <c r="D61" s="17">
        <v>1.827108695652174</v>
      </c>
      <c r="E61" s="17">
        <v>-9.5469999999999999E-3</v>
      </c>
      <c r="F61" s="429">
        <v>1.8175616956521741</v>
      </c>
    </row>
    <row r="62" spans="2:6">
      <c r="B62" s="375" t="s">
        <v>54</v>
      </c>
      <c r="C62" s="370">
        <v>0.6</v>
      </c>
      <c r="D62" s="17">
        <v>1.3032567828634511</v>
      </c>
      <c r="E62" s="17">
        <v>2.2659976630434779</v>
      </c>
      <c r="F62" s="429">
        <v>3.5692544459069291</v>
      </c>
    </row>
    <row r="63" spans="2:6">
      <c r="B63" s="375" t="s">
        <v>26</v>
      </c>
      <c r="C63" s="370">
        <v>0.36165000000000003</v>
      </c>
      <c r="D63" s="17">
        <v>14.056160495923912</v>
      </c>
      <c r="E63" s="17">
        <v>14.941342576086956</v>
      </c>
      <c r="F63" s="429">
        <v>28.997503072010868</v>
      </c>
    </row>
    <row r="64" spans="2:6" ht="13.5" thickBot="1">
      <c r="B64" s="375" t="s">
        <v>22</v>
      </c>
      <c r="C64" s="370">
        <v>0.5</v>
      </c>
      <c r="D64" s="17">
        <v>2.8122653065557066</v>
      </c>
      <c r="E64" s="17">
        <v>10.784749423913043</v>
      </c>
      <c r="F64" s="429">
        <v>13.59701473046875</v>
      </c>
    </row>
    <row r="65" spans="2:6" ht="13.5" thickBot="1">
      <c r="B65" s="499" t="s">
        <v>387</v>
      </c>
      <c r="C65" s="500"/>
      <c r="D65" s="501">
        <f>SUM(D56:D64)</f>
        <v>39.249306438943613</v>
      </c>
      <c r="E65" s="501">
        <f>SUM(E56:E64)</f>
        <v>97.657267086956523</v>
      </c>
      <c r="F65" s="502">
        <f>SUM(F56:F64)</f>
        <v>136.90657352590014</v>
      </c>
    </row>
    <row r="66" spans="2:6" ht="13.5" thickBot="1">
      <c r="B66" s="316"/>
      <c r="C66" s="316"/>
      <c r="D66" s="316"/>
      <c r="E66" s="316"/>
      <c r="F66" s="316"/>
    </row>
    <row r="67" spans="2:6">
      <c r="B67" s="982" t="s">
        <v>561</v>
      </c>
      <c r="C67" s="983"/>
      <c r="D67" s="984" t="s">
        <v>86</v>
      </c>
      <c r="E67" s="984" t="s">
        <v>11</v>
      </c>
      <c r="F67" s="985" t="s">
        <v>12</v>
      </c>
    </row>
    <row r="68" spans="2:6" ht="13.5" thickBot="1">
      <c r="B68" s="311" t="s">
        <v>562</v>
      </c>
      <c r="C68" s="469"/>
      <c r="D68" s="313">
        <f>D37+D65</f>
        <v>618.95845997050253</v>
      </c>
      <c r="E68" s="313">
        <f>E37+E65</f>
        <v>711.8590195326085</v>
      </c>
      <c r="F68" s="314">
        <f>F65+F37</f>
        <v>1330.8174795031111</v>
      </c>
    </row>
    <row r="69" spans="2:6">
      <c r="B69" s="316"/>
      <c r="C69" s="316"/>
      <c r="D69" s="316"/>
      <c r="E69" s="316"/>
      <c r="F69" s="316"/>
    </row>
    <row r="70" spans="2:6">
      <c r="B70" s="316"/>
      <c r="C70" s="316"/>
      <c r="D70" s="316"/>
      <c r="E70" s="316"/>
      <c r="F70" s="316"/>
    </row>
    <row r="71" spans="2:6">
      <c r="B71" s="316"/>
      <c r="C71" s="316"/>
      <c r="D71" s="316"/>
      <c r="E71" s="316"/>
      <c r="F71" s="316"/>
    </row>
    <row r="72" spans="2:6" ht="18.75" thickBot="1">
      <c r="B72" s="1990" t="s">
        <v>589</v>
      </c>
      <c r="C72" s="1990"/>
      <c r="D72" s="1990"/>
      <c r="E72" s="1990"/>
      <c r="F72" s="1990"/>
    </row>
    <row r="73" spans="2:6">
      <c r="B73" s="341" t="s">
        <v>388</v>
      </c>
      <c r="C73" s="342"/>
      <c r="D73" s="1995" t="s">
        <v>462</v>
      </c>
      <c r="E73" s="1995"/>
      <c r="F73" s="1996"/>
    </row>
    <row r="74" spans="2:6">
      <c r="B74" s="343" t="s">
        <v>83</v>
      </c>
      <c r="C74" s="344" t="s">
        <v>449</v>
      </c>
      <c r="D74" s="344" t="s">
        <v>86</v>
      </c>
      <c r="E74" s="344" t="s">
        <v>11</v>
      </c>
      <c r="F74" s="471" t="s">
        <v>12</v>
      </c>
    </row>
    <row r="75" spans="2:6">
      <c r="B75" s="347" t="s">
        <v>166</v>
      </c>
      <c r="C75" s="598">
        <v>8.5599999999999996E-2</v>
      </c>
      <c r="D75" s="470">
        <v>50.128478260869571</v>
      </c>
      <c r="E75" s="470"/>
      <c r="F75" s="472">
        <v>50.128478260869571</v>
      </c>
    </row>
    <row r="76" spans="2:6">
      <c r="B76" s="347" t="s">
        <v>167</v>
      </c>
      <c r="C76" s="598">
        <v>0.2021</v>
      </c>
      <c r="D76" s="470">
        <v>48.096521739130431</v>
      </c>
      <c r="E76" s="470"/>
      <c r="F76" s="472">
        <v>48.096521739130431</v>
      </c>
    </row>
    <row r="77" spans="2:6">
      <c r="B77" s="347" t="s">
        <v>400</v>
      </c>
      <c r="C77" s="598">
        <v>0.17</v>
      </c>
      <c r="D77" s="470">
        <v>2.2504565217391299</v>
      </c>
      <c r="E77" s="470"/>
      <c r="F77" s="472">
        <v>2.2504565217391299</v>
      </c>
    </row>
    <row r="78" spans="2:6">
      <c r="B78" s="347" t="s">
        <v>489</v>
      </c>
      <c r="C78" s="598">
        <v>0.23330000000000001</v>
      </c>
      <c r="D78" s="470">
        <v>38.372717391304349</v>
      </c>
      <c r="E78" s="470"/>
      <c r="F78" s="472">
        <v>38.372717391304349</v>
      </c>
    </row>
    <row r="79" spans="2:6">
      <c r="B79" s="347" t="s">
        <v>490</v>
      </c>
      <c r="C79" s="598">
        <v>0.23330000000000001</v>
      </c>
      <c r="D79" s="470">
        <v>43.052826086956522</v>
      </c>
      <c r="E79" s="470"/>
      <c r="F79" s="472">
        <v>43.052826086956522</v>
      </c>
    </row>
    <row r="80" spans="2:6">
      <c r="B80" s="347" t="s">
        <v>549</v>
      </c>
      <c r="C80" s="598">
        <v>0.2</v>
      </c>
      <c r="D80" s="470">
        <v>1.0614347826087001</v>
      </c>
      <c r="E80" s="470"/>
      <c r="F80" s="472">
        <v>1.0614347826087001</v>
      </c>
    </row>
    <row r="81" spans="2:6">
      <c r="B81" s="347" t="s">
        <v>491</v>
      </c>
      <c r="C81" s="598">
        <v>0.23330000000000001</v>
      </c>
      <c r="D81" s="470">
        <v>16.084173913043479</v>
      </c>
      <c r="E81" s="470"/>
      <c r="F81" s="472">
        <v>16.084173913043479</v>
      </c>
    </row>
    <row r="82" spans="2:6">
      <c r="B82" s="347" t="s">
        <v>138</v>
      </c>
      <c r="C82" s="598">
        <v>0.45900000000000002</v>
      </c>
      <c r="D82" s="470">
        <v>16.579619565217389</v>
      </c>
      <c r="E82" s="470"/>
      <c r="F82" s="472">
        <v>16.579619565217389</v>
      </c>
    </row>
    <row r="83" spans="2:6">
      <c r="B83" s="347" t="s">
        <v>139</v>
      </c>
      <c r="C83" s="598">
        <v>0.31850000000000001</v>
      </c>
      <c r="D83" s="470">
        <v>0</v>
      </c>
      <c r="E83" s="470">
        <v>40.186847826086961</v>
      </c>
      <c r="F83" s="472">
        <v>40.186847826086961</v>
      </c>
    </row>
    <row r="84" spans="2:6">
      <c r="B84" s="347" t="s">
        <v>512</v>
      </c>
      <c r="C84" s="598">
        <v>0.3</v>
      </c>
      <c r="D84" s="470">
        <v>0</v>
      </c>
      <c r="E84" s="470">
        <v>9.2065217391300008E-3</v>
      </c>
      <c r="F84" s="472">
        <v>9.2065217391300008E-3</v>
      </c>
    </row>
    <row r="85" spans="2:6">
      <c r="B85" s="347" t="s">
        <v>284</v>
      </c>
      <c r="C85" s="598">
        <v>0.3</v>
      </c>
      <c r="D85" s="470">
        <v>9.6207934782608699</v>
      </c>
      <c r="E85" s="470"/>
      <c r="F85" s="472">
        <v>9.6207934782608699</v>
      </c>
    </row>
    <row r="86" spans="2:6">
      <c r="B86" s="347" t="s">
        <v>492</v>
      </c>
      <c r="C86" s="598">
        <v>0.1333</v>
      </c>
      <c r="D86" s="470">
        <v>10.858934782608699</v>
      </c>
      <c r="E86" s="470"/>
      <c r="F86" s="472">
        <v>10.858934782608699</v>
      </c>
    </row>
    <row r="87" spans="2:6">
      <c r="B87" s="347" t="s">
        <v>493</v>
      </c>
      <c r="C87" s="598">
        <v>0.1333</v>
      </c>
      <c r="D87" s="470">
        <v>11.15153260869565</v>
      </c>
      <c r="E87" s="470"/>
      <c r="F87" s="472">
        <v>11.15153260869565</v>
      </c>
    </row>
    <row r="88" spans="2:6">
      <c r="B88" s="347" t="s">
        <v>578</v>
      </c>
      <c r="C88" s="598">
        <v>0.1333</v>
      </c>
      <c r="D88" s="470">
        <v>8.6328913043478295</v>
      </c>
      <c r="E88" s="470"/>
      <c r="F88" s="472">
        <v>8.6328913043478295</v>
      </c>
    </row>
    <row r="89" spans="2:6">
      <c r="B89" s="347" t="s">
        <v>579</v>
      </c>
      <c r="C89" s="598">
        <v>0.125</v>
      </c>
      <c r="D89" s="470">
        <v>3.47155434782609</v>
      </c>
      <c r="E89" s="470"/>
      <c r="F89" s="472">
        <v>3.47155434782609</v>
      </c>
    </row>
    <row r="90" spans="2:6">
      <c r="B90" s="347" t="s">
        <v>497</v>
      </c>
      <c r="C90" s="598">
        <v>0.1333</v>
      </c>
      <c r="D90" s="470">
        <v>1.98383695652174</v>
      </c>
      <c r="E90" s="470"/>
      <c r="F90" s="472">
        <v>1.98383695652174</v>
      </c>
    </row>
    <row r="91" spans="2:6">
      <c r="B91" s="347" t="s">
        <v>498</v>
      </c>
      <c r="C91" s="598">
        <v>0.1333</v>
      </c>
      <c r="D91" s="470">
        <v>4.3070108695652198</v>
      </c>
      <c r="E91" s="470"/>
      <c r="F91" s="472">
        <v>4.3070108695652198</v>
      </c>
    </row>
    <row r="92" spans="2:6">
      <c r="B92" s="347" t="s">
        <v>142</v>
      </c>
      <c r="C92" s="598">
        <v>0.1</v>
      </c>
      <c r="D92" s="470">
        <v>2.0625326086956499</v>
      </c>
      <c r="E92" s="470"/>
      <c r="F92" s="472">
        <v>2.0625326086956499</v>
      </c>
    </row>
    <row r="93" spans="2:6">
      <c r="B93" s="347" t="s">
        <v>499</v>
      </c>
      <c r="C93" s="598">
        <v>0.23330000000000001</v>
      </c>
      <c r="D93" s="470">
        <v>43.7345652173913</v>
      </c>
      <c r="E93" s="470"/>
      <c r="F93" s="472">
        <v>43.7345652173913</v>
      </c>
    </row>
    <row r="94" spans="2:6">
      <c r="B94" s="347" t="s">
        <v>145</v>
      </c>
      <c r="C94" s="598">
        <v>0.6</v>
      </c>
      <c r="D94" s="470">
        <v>46.516521739130432</v>
      </c>
      <c r="E94" s="470"/>
      <c r="F94" s="472">
        <v>46.516521739130432</v>
      </c>
    </row>
    <row r="95" spans="2:6">
      <c r="B95" s="493" t="s">
        <v>500</v>
      </c>
      <c r="C95" s="598">
        <v>9.6799999999999997E-2</v>
      </c>
      <c r="D95" s="470">
        <v>11.99714130434783</v>
      </c>
      <c r="E95" s="470"/>
      <c r="F95" s="472">
        <v>11.99714130434783</v>
      </c>
    </row>
    <row r="96" spans="2:6">
      <c r="B96" s="347" t="s">
        <v>501</v>
      </c>
      <c r="C96" s="598">
        <v>0.1333</v>
      </c>
      <c r="D96" s="470">
        <v>23.200543478260869</v>
      </c>
      <c r="E96" s="470"/>
      <c r="F96" s="472">
        <v>23.200543478260869</v>
      </c>
    </row>
    <row r="97" spans="2:6">
      <c r="B97" s="347" t="s">
        <v>502</v>
      </c>
      <c r="C97" s="598">
        <v>0.23330000000000001</v>
      </c>
      <c r="D97" s="470">
        <v>7.19095652173913</v>
      </c>
      <c r="E97" s="470"/>
      <c r="F97" s="472">
        <v>7.19095652173913</v>
      </c>
    </row>
    <row r="98" spans="2:6">
      <c r="B98" s="347" t="s">
        <v>503</v>
      </c>
      <c r="C98" s="598">
        <v>0.1333</v>
      </c>
      <c r="D98" s="470">
        <v>6.0762065217391301</v>
      </c>
      <c r="E98" s="470"/>
      <c r="F98" s="472">
        <v>6.0762065217391301</v>
      </c>
    </row>
    <row r="99" spans="2:6">
      <c r="B99" s="347" t="s">
        <v>580</v>
      </c>
      <c r="C99" s="494">
        <v>0.155</v>
      </c>
      <c r="D99" s="470">
        <v>8.2658586956521702</v>
      </c>
      <c r="E99" s="470">
        <v>27.413369565217391</v>
      </c>
      <c r="F99" s="472">
        <v>35.679228260869564</v>
      </c>
    </row>
    <row r="100" spans="2:6">
      <c r="B100" s="510" t="s">
        <v>566</v>
      </c>
      <c r="C100" s="507" t="s">
        <v>89</v>
      </c>
      <c r="D100" s="508">
        <v>10.9</v>
      </c>
      <c r="E100" s="508">
        <v>122.6</v>
      </c>
      <c r="F100" s="509">
        <v>133.5</v>
      </c>
    </row>
    <row r="101" spans="2:6">
      <c r="B101" s="511" t="s">
        <v>567</v>
      </c>
      <c r="C101" s="507" t="s">
        <v>89</v>
      </c>
      <c r="D101" s="508">
        <v>54.199999999999996</v>
      </c>
      <c r="E101" s="508">
        <v>5.6</v>
      </c>
      <c r="F101" s="509">
        <v>59.8</v>
      </c>
    </row>
    <row r="102" spans="2:6">
      <c r="B102" s="511" t="s">
        <v>568</v>
      </c>
      <c r="C102" s="507" t="s">
        <v>89</v>
      </c>
      <c r="D102" s="508">
        <v>20.2</v>
      </c>
      <c r="E102" s="508">
        <v>15.2</v>
      </c>
      <c r="F102" s="509">
        <v>35.4</v>
      </c>
    </row>
    <row r="103" spans="2:6">
      <c r="B103" s="358" t="s">
        <v>121</v>
      </c>
      <c r="C103" s="507">
        <v>0.25</v>
      </c>
      <c r="D103" s="508">
        <v>16.5</v>
      </c>
      <c r="E103" s="508">
        <v>1.1000000000000001</v>
      </c>
      <c r="F103" s="509">
        <v>17.600000000000001</v>
      </c>
    </row>
    <row r="104" spans="2:6">
      <c r="B104" s="358" t="s">
        <v>100</v>
      </c>
      <c r="C104" s="507">
        <v>0.23549999999999999</v>
      </c>
      <c r="D104" s="508">
        <v>6.9</v>
      </c>
      <c r="E104" s="508">
        <v>0.8</v>
      </c>
      <c r="F104" s="509">
        <v>7.7</v>
      </c>
    </row>
    <row r="105" spans="2:6">
      <c r="B105" s="358" t="s">
        <v>117</v>
      </c>
      <c r="C105" s="507">
        <v>0.215</v>
      </c>
      <c r="D105" s="508">
        <v>0.8</v>
      </c>
      <c r="E105" s="508" t="s">
        <v>590</v>
      </c>
      <c r="F105" s="509">
        <v>0.8</v>
      </c>
    </row>
    <row r="106" spans="2:6">
      <c r="B106" s="358" t="s">
        <v>104</v>
      </c>
      <c r="C106" s="507">
        <v>0.25</v>
      </c>
      <c r="D106" s="508">
        <v>0.6</v>
      </c>
      <c r="E106" s="508" t="s">
        <v>590</v>
      </c>
      <c r="F106" s="509">
        <v>0.6</v>
      </c>
    </row>
    <row r="107" spans="2:6">
      <c r="B107" s="358" t="s">
        <v>473</v>
      </c>
      <c r="C107" s="507">
        <v>1</v>
      </c>
      <c r="D107" s="508">
        <v>19.8</v>
      </c>
      <c r="E107" s="508" t="s">
        <v>590</v>
      </c>
      <c r="F107" s="509">
        <v>19.8</v>
      </c>
    </row>
    <row r="108" spans="2:6">
      <c r="B108" s="358" t="s">
        <v>269</v>
      </c>
      <c r="C108" s="507">
        <v>0.15</v>
      </c>
      <c r="D108" s="508">
        <v>9.5</v>
      </c>
      <c r="E108" s="508" t="s">
        <v>590</v>
      </c>
      <c r="F108" s="509">
        <v>9.5</v>
      </c>
    </row>
    <row r="109" spans="2:6" ht="13.5" thickBot="1">
      <c r="B109" s="358" t="s">
        <v>134</v>
      </c>
      <c r="C109" s="507">
        <v>0.05</v>
      </c>
      <c r="D109" s="508">
        <v>5.3</v>
      </c>
      <c r="E109" s="508" t="s">
        <v>590</v>
      </c>
      <c r="F109" s="509">
        <v>5.3</v>
      </c>
    </row>
    <row r="110" spans="2:6" ht="13.5" thickBot="1">
      <c r="B110" s="503" t="s">
        <v>364</v>
      </c>
      <c r="C110" s="504"/>
      <c r="D110" s="505">
        <f>SUM(D75:D109)</f>
        <v>559.39710869565192</v>
      </c>
      <c r="E110" s="505">
        <f>SUM(E75:E109)</f>
        <v>212.90942391304347</v>
      </c>
      <c r="F110" s="506">
        <f>SUM(F75:F109)</f>
        <v>772.30653260869553</v>
      </c>
    </row>
    <row r="111" spans="2:6">
      <c r="B111" s="481" t="s">
        <v>581</v>
      </c>
      <c r="C111" s="481"/>
      <c r="D111" s="316"/>
      <c r="E111" s="316"/>
      <c r="F111" s="316"/>
    </row>
    <row r="112" spans="2:6">
      <c r="B112" s="491" t="s">
        <v>582</v>
      </c>
      <c r="C112" s="481"/>
      <c r="D112" s="316"/>
      <c r="E112" s="316"/>
      <c r="F112" s="316"/>
    </row>
    <row r="113" spans="2:6">
      <c r="B113" s="491" t="s">
        <v>570</v>
      </c>
      <c r="C113" s="316"/>
      <c r="D113" s="316"/>
      <c r="E113" s="316"/>
      <c r="F113" s="316"/>
    </row>
  </sheetData>
  <mergeCells count="5">
    <mergeCell ref="B2:F2"/>
    <mergeCell ref="D3:F3"/>
    <mergeCell ref="D54:F54"/>
    <mergeCell ref="B72:F72"/>
    <mergeCell ref="D73:F7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F108"/>
  <sheetViews>
    <sheetView topLeftCell="A91" workbookViewId="0">
      <selection activeCell="B52" sqref="B52:F110"/>
    </sheetView>
  </sheetViews>
  <sheetFormatPr defaultColWidth="9.28515625" defaultRowHeight="12.75"/>
  <cols>
    <col min="1" max="1" width="9.28515625" style="316"/>
    <col min="2" max="2" width="52.28515625" style="316" customWidth="1"/>
    <col min="3" max="3" width="13.7109375" style="316" bestFit="1" customWidth="1"/>
    <col min="4" max="4" width="18.28515625" style="316" bestFit="1" customWidth="1"/>
    <col min="5" max="6" width="15.7109375" style="316" bestFit="1" customWidth="1"/>
    <col min="7" max="16384" width="9.28515625" style="316"/>
  </cols>
  <sheetData>
    <row r="2" spans="2:6" ht="18.75" thickBot="1">
      <c r="B2" s="1990" t="s">
        <v>591</v>
      </c>
      <c r="C2" s="1990"/>
      <c r="D2" s="1990"/>
      <c r="E2" s="1990"/>
      <c r="F2" s="1990"/>
    </row>
    <row r="3" spans="2:6">
      <c r="B3" s="423" t="s">
        <v>555</v>
      </c>
      <c r="C3" s="424"/>
      <c r="D3" s="1991" t="s">
        <v>556</v>
      </c>
      <c r="E3" s="1991"/>
      <c r="F3" s="1992"/>
    </row>
    <row r="4" spans="2:6">
      <c r="B4" s="462" t="s">
        <v>83</v>
      </c>
      <c r="C4" s="458" t="s">
        <v>449</v>
      </c>
      <c r="D4" s="458" t="s">
        <v>381</v>
      </c>
      <c r="E4" s="458" t="s">
        <v>11</v>
      </c>
      <c r="F4" s="463" t="s">
        <v>12</v>
      </c>
    </row>
    <row r="5" spans="2:6">
      <c r="B5" s="268" t="s">
        <v>15</v>
      </c>
      <c r="C5" s="370">
        <v>0.85</v>
      </c>
      <c r="D5" s="460">
        <v>3.8754173955502718</v>
      </c>
      <c r="E5" s="461">
        <v>6.1437493695652172</v>
      </c>
      <c r="F5" s="464">
        <v>10.019166765115489</v>
      </c>
    </row>
    <row r="6" spans="2:6">
      <c r="B6" s="270" t="s">
        <v>23</v>
      </c>
      <c r="C6" s="370" t="s">
        <v>217</v>
      </c>
      <c r="D6" s="460">
        <v>15.26481740404212</v>
      </c>
      <c r="E6" s="461">
        <v>4.1769383586956517</v>
      </c>
      <c r="F6" s="464">
        <v>19.44175576273777</v>
      </c>
    </row>
    <row r="7" spans="2:6">
      <c r="B7" s="270" t="s">
        <v>218</v>
      </c>
      <c r="C7" s="370">
        <v>0.65129999999999999</v>
      </c>
      <c r="D7" s="460">
        <v>0.6488706479279891</v>
      </c>
      <c r="E7" s="461">
        <v>0</v>
      </c>
      <c r="F7" s="464">
        <v>0.6488706479279891</v>
      </c>
    </row>
    <row r="8" spans="2:6">
      <c r="B8" s="270" t="s">
        <v>29</v>
      </c>
      <c r="C8" s="460" t="s">
        <v>219</v>
      </c>
      <c r="D8" s="460">
        <v>38.539423913043478</v>
      </c>
      <c r="E8" s="461">
        <v>0</v>
      </c>
      <c r="F8" s="464">
        <v>38.539423913043478</v>
      </c>
    </row>
    <row r="9" spans="2:6">
      <c r="B9" s="270" t="s">
        <v>31</v>
      </c>
      <c r="C9" s="459">
        <v>0.51</v>
      </c>
      <c r="D9" s="460">
        <v>9.1937622282608693</v>
      </c>
      <c r="E9" s="461">
        <v>5.0514598260869565</v>
      </c>
      <c r="F9" s="464">
        <v>14.245222054347826</v>
      </c>
    </row>
    <row r="10" spans="2:6">
      <c r="B10" s="270" t="s">
        <v>33</v>
      </c>
      <c r="C10" s="377">
        <v>0.51</v>
      </c>
      <c r="D10" s="460">
        <v>50.310321841032604</v>
      </c>
      <c r="E10" s="461">
        <v>28.545125195652172</v>
      </c>
      <c r="F10" s="464">
        <v>78.85544703668478</v>
      </c>
    </row>
    <row r="11" spans="2:6">
      <c r="B11" s="270" t="s">
        <v>37</v>
      </c>
      <c r="C11" s="377">
        <v>0.13039999999999999</v>
      </c>
      <c r="D11" s="460">
        <v>7.1754541304469432</v>
      </c>
      <c r="E11" s="461">
        <v>1.8055821739130435</v>
      </c>
      <c r="F11" s="464">
        <v>8.9810363043599875</v>
      </c>
    </row>
    <row r="12" spans="2:6">
      <c r="B12" s="270" t="s">
        <v>226</v>
      </c>
      <c r="C12" s="377" t="s">
        <v>221</v>
      </c>
      <c r="D12" s="460">
        <v>0</v>
      </c>
      <c r="E12" s="461">
        <v>0</v>
      </c>
      <c r="F12" s="464">
        <v>0</v>
      </c>
    </row>
    <row r="13" spans="2:6">
      <c r="B13" s="270" t="s">
        <v>467</v>
      </c>
      <c r="C13" s="370">
        <v>0.1988</v>
      </c>
      <c r="D13" s="460">
        <v>0.14567341199128525</v>
      </c>
      <c r="E13" s="461">
        <v>0.61412052173913045</v>
      </c>
      <c r="F13" s="464">
        <v>0.7597939337304157</v>
      </c>
    </row>
    <row r="14" spans="2:6">
      <c r="B14" s="270" t="s">
        <v>46</v>
      </c>
      <c r="C14" s="370">
        <v>0.55300000000000005</v>
      </c>
      <c r="D14" s="460">
        <v>14.717510699728258</v>
      </c>
      <c r="E14" s="461">
        <v>11.667810119565218</v>
      </c>
      <c r="F14" s="464">
        <v>26.385320819293476</v>
      </c>
    </row>
    <row r="15" spans="2:6">
      <c r="B15" s="270" t="s">
        <v>47</v>
      </c>
      <c r="C15" s="377">
        <v>0.39550000000000002</v>
      </c>
      <c r="D15" s="460">
        <v>15.735861922554347</v>
      </c>
      <c r="E15" s="461">
        <v>45.400708673913044</v>
      </c>
      <c r="F15" s="464">
        <v>61.136570596467394</v>
      </c>
    </row>
    <row r="16" spans="2:6">
      <c r="B16" s="270" t="s">
        <v>49</v>
      </c>
      <c r="C16" s="370">
        <v>0.43969999999999998</v>
      </c>
      <c r="D16" s="460">
        <v>6.2513500764266299</v>
      </c>
      <c r="E16" s="461">
        <v>9.1004301847826081</v>
      </c>
      <c r="F16" s="464">
        <v>15.351780261209239</v>
      </c>
    </row>
    <row r="17" spans="2:6">
      <c r="B17" s="270" t="s">
        <v>50</v>
      </c>
      <c r="C17" s="370">
        <v>0.64</v>
      </c>
      <c r="D17" s="460">
        <v>14.543379161005435</v>
      </c>
      <c r="E17" s="461">
        <v>9.3029380326086955</v>
      </c>
      <c r="F17" s="464">
        <v>23.84631719361413</v>
      </c>
    </row>
    <row r="18" spans="2:6">
      <c r="B18" s="270" t="s">
        <v>51</v>
      </c>
      <c r="C18" s="370">
        <v>0.2</v>
      </c>
      <c r="D18" s="460">
        <v>4.2392455417798915</v>
      </c>
      <c r="E18" s="461">
        <v>3.5362799782608696</v>
      </c>
      <c r="F18" s="464">
        <v>7.7755255200407607</v>
      </c>
    </row>
    <row r="19" spans="2:6">
      <c r="B19" s="270" t="s">
        <v>52</v>
      </c>
      <c r="C19" s="377" t="s">
        <v>227</v>
      </c>
      <c r="D19" s="460">
        <v>20.912264448414678</v>
      </c>
      <c r="E19" s="461">
        <v>2.3662435760869567</v>
      </c>
      <c r="F19" s="464">
        <v>23.278508024501633</v>
      </c>
    </row>
    <row r="20" spans="2:6">
      <c r="B20" s="270" t="s">
        <v>39</v>
      </c>
      <c r="C20" s="377">
        <v>0.35</v>
      </c>
      <c r="D20" s="460">
        <v>4.8402481264860731</v>
      </c>
      <c r="E20" s="461">
        <v>0.73989344565217396</v>
      </c>
      <c r="F20" s="464">
        <v>5.5801415721382472</v>
      </c>
    </row>
    <row r="21" spans="2:6">
      <c r="B21" s="270" t="s">
        <v>53</v>
      </c>
      <c r="C21" s="377" t="s">
        <v>228</v>
      </c>
      <c r="D21" s="460">
        <v>60.213316891877554</v>
      </c>
      <c r="E21" s="461">
        <v>15.575224706521739</v>
      </c>
      <c r="F21" s="464">
        <v>75.788541598399291</v>
      </c>
    </row>
    <row r="22" spans="2:6">
      <c r="B22" s="270" t="s">
        <v>231</v>
      </c>
      <c r="C22" s="377" t="s">
        <v>229</v>
      </c>
      <c r="D22" s="460">
        <v>14.855529705545177</v>
      </c>
      <c r="E22" s="461">
        <v>43.808376576086957</v>
      </c>
      <c r="F22" s="464">
        <v>58.663906281632137</v>
      </c>
    </row>
    <row r="23" spans="2:6">
      <c r="B23" s="270" t="s">
        <v>57</v>
      </c>
      <c r="C23" s="377" t="s">
        <v>230</v>
      </c>
      <c r="D23" s="460">
        <v>35.74687753228519</v>
      </c>
      <c r="E23" s="461">
        <v>5.4366043478260871E-2</v>
      </c>
      <c r="F23" s="464">
        <v>35.801243575763451</v>
      </c>
    </row>
    <row r="24" spans="2:6">
      <c r="B24" s="270" t="s">
        <v>58</v>
      </c>
      <c r="C24" s="377">
        <v>0.3679</v>
      </c>
      <c r="D24" s="460">
        <v>9.6586413043478263</v>
      </c>
      <c r="E24" s="461">
        <v>35.071129891304352</v>
      </c>
      <c r="F24" s="464">
        <v>44.729771195652177</v>
      </c>
    </row>
    <row r="25" spans="2:6">
      <c r="B25" s="270" t="s">
        <v>59</v>
      </c>
      <c r="C25" s="377" t="s">
        <v>232</v>
      </c>
      <c r="D25" s="460">
        <v>23.633221807065219</v>
      </c>
      <c r="E25" s="461">
        <v>13.457538673913042</v>
      </c>
      <c r="F25" s="464">
        <v>37.090760480978261</v>
      </c>
    </row>
    <row r="26" spans="2:6">
      <c r="B26" s="270" t="s">
        <v>514</v>
      </c>
      <c r="C26" s="370">
        <v>0.41499999999999998</v>
      </c>
      <c r="D26" s="460">
        <v>4.9733424939283211</v>
      </c>
      <c r="E26" s="461">
        <v>0.23295061956521737</v>
      </c>
      <c r="F26" s="464">
        <v>5.2062931134935386</v>
      </c>
    </row>
    <row r="27" spans="2:6">
      <c r="B27" s="270" t="s">
        <v>66</v>
      </c>
      <c r="C27" s="370">
        <v>0.30580000000000002</v>
      </c>
      <c r="D27" s="460">
        <v>7.1743119904891302</v>
      </c>
      <c r="E27" s="461">
        <v>70.540930304347825</v>
      </c>
      <c r="F27" s="464">
        <v>77.715242294836955</v>
      </c>
    </row>
    <row r="28" spans="2:6">
      <c r="B28" s="270" t="s">
        <v>67</v>
      </c>
      <c r="C28" s="370">
        <v>0.30580000000000002</v>
      </c>
      <c r="D28" s="460">
        <v>37.042250000000003</v>
      </c>
      <c r="E28" s="461">
        <v>0</v>
      </c>
      <c r="F28" s="464">
        <v>37.042250000000003</v>
      </c>
    </row>
    <row r="29" spans="2:6">
      <c r="B29" s="270" t="s">
        <v>69</v>
      </c>
      <c r="C29" s="370">
        <v>0.58840000000000003</v>
      </c>
      <c r="D29" s="460">
        <v>38.778149796195649</v>
      </c>
      <c r="E29" s="461">
        <v>12.824048173913043</v>
      </c>
      <c r="F29" s="464">
        <v>51.602197970108691</v>
      </c>
    </row>
    <row r="30" spans="2:6">
      <c r="B30" s="270" t="s">
        <v>572</v>
      </c>
      <c r="C30" s="981">
        <v>0.245</v>
      </c>
      <c r="D30" s="460">
        <v>7.8716652513586958</v>
      </c>
      <c r="E30" s="461">
        <v>5.4406119347826092</v>
      </c>
      <c r="F30" s="464">
        <v>13.312277186141305</v>
      </c>
    </row>
    <row r="31" spans="2:6">
      <c r="B31" s="270" t="s">
        <v>274</v>
      </c>
      <c r="C31" s="370">
        <v>0.18</v>
      </c>
      <c r="D31" s="460">
        <v>2.4185488918138587</v>
      </c>
      <c r="E31" s="461">
        <v>0.63192478260869567</v>
      </c>
      <c r="F31" s="464">
        <v>3.0504736744225545</v>
      </c>
    </row>
    <row r="32" spans="2:6">
      <c r="B32" s="270" t="s">
        <v>74</v>
      </c>
      <c r="C32" s="377">
        <v>0.41499999999999998</v>
      </c>
      <c r="D32" s="460">
        <v>19.237630434782609</v>
      </c>
      <c r="E32" s="461">
        <v>0.19201825</v>
      </c>
      <c r="F32" s="464">
        <v>19.42964868478261</v>
      </c>
    </row>
    <row r="33" spans="2:6">
      <c r="B33" s="270" t="s">
        <v>75</v>
      </c>
      <c r="C33" s="377">
        <v>0.53200000000000003</v>
      </c>
      <c r="D33" s="460">
        <v>26.237337338654889</v>
      </c>
      <c r="E33" s="461">
        <v>9.4859008586956524</v>
      </c>
      <c r="F33" s="464">
        <v>35.72323819735054</v>
      </c>
    </row>
    <row r="34" spans="2:6">
      <c r="B34" s="270" t="s">
        <v>508</v>
      </c>
      <c r="C34" s="377">
        <v>0.59599999999999997</v>
      </c>
      <c r="D34" s="460">
        <v>7.6830313274549402</v>
      </c>
      <c r="E34" s="461">
        <v>0.56214577173913038</v>
      </c>
      <c r="F34" s="464">
        <v>8.2451770991940698</v>
      </c>
    </row>
    <row r="35" spans="2:6">
      <c r="B35" s="270" t="s">
        <v>76</v>
      </c>
      <c r="C35" s="377">
        <v>0.34570000000000001</v>
      </c>
      <c r="D35" s="460">
        <v>34.320056046195653</v>
      </c>
      <c r="E35" s="461">
        <v>52.498833586956522</v>
      </c>
      <c r="F35" s="464">
        <v>86.818889633152168</v>
      </c>
    </row>
    <row r="36" spans="2:6" ht="13.5" thickBot="1">
      <c r="B36" s="268" t="s">
        <v>543</v>
      </c>
      <c r="C36" s="377">
        <v>0.45750000000000002</v>
      </c>
      <c r="D36" s="460">
        <v>1.3798827700407608</v>
      </c>
      <c r="E36" s="461">
        <v>3.9360179565217392</v>
      </c>
      <c r="F36" s="464">
        <v>5.3159007265625</v>
      </c>
    </row>
    <row r="37" spans="2:6" ht="13.5" thickBot="1">
      <c r="B37" s="496" t="s">
        <v>430</v>
      </c>
      <c r="C37" s="497"/>
      <c r="D37" s="497">
        <v>537.61739453072641</v>
      </c>
      <c r="E37" s="497">
        <v>392.76329758695653</v>
      </c>
      <c r="F37" s="498">
        <v>930.38069211768266</v>
      </c>
    </row>
    <row r="38" spans="2:6">
      <c r="B38" s="479" t="s">
        <v>468</v>
      </c>
      <c r="C38" s="478"/>
      <c r="D38" s="480"/>
      <c r="E38" s="480"/>
      <c r="F38" s="480"/>
    </row>
    <row r="39" spans="2:6">
      <c r="B39" s="479" t="s">
        <v>584</v>
      </c>
      <c r="C39" s="478"/>
      <c r="D39" s="480"/>
      <c r="E39" s="480"/>
      <c r="F39" s="480"/>
    </row>
    <row r="40" spans="2:6">
      <c r="B40" s="479" t="s">
        <v>443</v>
      </c>
      <c r="C40" s="481"/>
      <c r="D40" s="481"/>
      <c r="E40" s="482"/>
      <c r="F40" s="480"/>
    </row>
    <row r="41" spans="2:6">
      <c r="B41" s="481" t="s">
        <v>433</v>
      </c>
      <c r="C41" s="481"/>
      <c r="D41" s="481"/>
      <c r="E41" s="482"/>
      <c r="F41" s="480"/>
    </row>
    <row r="42" spans="2:6">
      <c r="B42" s="481" t="s">
        <v>434</v>
      </c>
      <c r="C42" s="481"/>
      <c r="D42" s="481"/>
      <c r="E42" s="482"/>
      <c r="F42" s="480"/>
    </row>
    <row r="43" spans="2:6">
      <c r="B43" s="481" t="s">
        <v>592</v>
      </c>
      <c r="C43" s="478"/>
      <c r="D43" s="480"/>
      <c r="E43" s="480"/>
      <c r="F43" s="480"/>
    </row>
    <row r="44" spans="2:6">
      <c r="B44" s="481" t="s">
        <v>593</v>
      </c>
      <c r="C44" s="478"/>
      <c r="D44" s="480"/>
      <c r="E44" s="480"/>
      <c r="F44" s="480"/>
    </row>
    <row r="45" spans="2:6">
      <c r="B45" s="481" t="s">
        <v>587</v>
      </c>
      <c r="C45" s="478"/>
      <c r="D45" s="480"/>
      <c r="E45" s="480"/>
      <c r="F45" s="480"/>
    </row>
    <row r="46" spans="2:6">
      <c r="B46" s="481" t="s">
        <v>421</v>
      </c>
      <c r="C46" s="478"/>
      <c r="D46" s="480"/>
      <c r="E46" s="480"/>
      <c r="F46" s="480"/>
    </row>
    <row r="47" spans="2:6">
      <c r="B47" s="481" t="s">
        <v>483</v>
      </c>
      <c r="C47" s="478"/>
      <c r="D47" s="480"/>
      <c r="E47" s="480"/>
      <c r="F47" s="480"/>
    </row>
    <row r="48" spans="2:6">
      <c r="B48" s="379" t="s">
        <v>485</v>
      </c>
      <c r="C48" s="478"/>
      <c r="D48" s="480"/>
      <c r="E48" s="480"/>
      <c r="F48" s="480"/>
    </row>
    <row r="52" spans="2:6">
      <c r="B52" s="423" t="s">
        <v>559</v>
      </c>
      <c r="C52" s="424" t="s">
        <v>449</v>
      </c>
      <c r="D52" s="1993" t="s">
        <v>560</v>
      </c>
      <c r="E52" s="1993"/>
      <c r="F52" s="1994"/>
    </row>
    <row r="53" spans="2:6">
      <c r="B53" s="462" t="s">
        <v>83</v>
      </c>
      <c r="C53" s="457"/>
      <c r="D53" s="458" t="s">
        <v>381</v>
      </c>
      <c r="E53" s="468" t="s">
        <v>11</v>
      </c>
      <c r="F53" s="463" t="s">
        <v>12</v>
      </c>
    </row>
    <row r="54" spans="2:6">
      <c r="B54" s="375" t="s">
        <v>519</v>
      </c>
      <c r="C54" s="377">
        <v>0.28849999999999998</v>
      </c>
      <c r="D54" s="17">
        <v>4.6266326426630426</v>
      </c>
      <c r="E54" s="17">
        <v>0</v>
      </c>
      <c r="F54" s="429">
        <v>4.6266326426630426</v>
      </c>
    </row>
    <row r="55" spans="2:6">
      <c r="B55" s="375" t="s">
        <v>272</v>
      </c>
      <c r="C55" s="370">
        <v>7.5999999999999998E-2</v>
      </c>
      <c r="D55" s="17">
        <v>13.234866306470787</v>
      </c>
      <c r="E55" s="17">
        <v>1.6811153804347825</v>
      </c>
      <c r="F55" s="429">
        <v>14.915981686905569</v>
      </c>
    </row>
    <row r="56" spans="2:6">
      <c r="B56" s="375" t="s">
        <v>14</v>
      </c>
      <c r="C56" s="370">
        <v>0.1178</v>
      </c>
      <c r="D56" s="17">
        <v>0</v>
      </c>
      <c r="E56" s="17">
        <v>0</v>
      </c>
      <c r="F56" s="429">
        <v>0</v>
      </c>
    </row>
    <row r="57" spans="2:6">
      <c r="B57" s="375" t="s">
        <v>576</v>
      </c>
      <c r="C57" s="377">
        <v>0.05</v>
      </c>
      <c r="D57" s="17">
        <v>2.4551836786684782</v>
      </c>
      <c r="E57" s="17">
        <v>2.5880319130434781</v>
      </c>
      <c r="F57" s="429">
        <v>5.0432155917119559</v>
      </c>
    </row>
    <row r="58" spans="2:6">
      <c r="B58" s="375" t="s">
        <v>24</v>
      </c>
      <c r="C58" s="377" t="s">
        <v>233</v>
      </c>
      <c r="D58" s="17">
        <v>3.1053456182065213</v>
      </c>
      <c r="E58" s="17">
        <v>67.032159163043488</v>
      </c>
      <c r="F58" s="429">
        <v>70.137504781250016</v>
      </c>
    </row>
    <row r="59" spans="2:6">
      <c r="B59" s="375" t="s">
        <v>337</v>
      </c>
      <c r="C59" s="370">
        <v>0.1482</v>
      </c>
      <c r="D59" s="17">
        <v>1.7394586871603259</v>
      </c>
      <c r="E59" s="17">
        <v>6.9585782608695648E-2</v>
      </c>
      <c r="F59" s="429">
        <v>1.8090444697690216</v>
      </c>
    </row>
    <row r="60" spans="2:6">
      <c r="B60" s="375" t="s">
        <v>54</v>
      </c>
      <c r="C60" s="370">
        <v>0.6</v>
      </c>
      <c r="D60" s="17">
        <v>0.92824513841711953</v>
      </c>
      <c r="E60" s="17">
        <v>1.4066378369565218</v>
      </c>
      <c r="F60" s="429">
        <v>2.3348829753736413</v>
      </c>
    </row>
    <row r="61" spans="2:6">
      <c r="B61" s="375" t="s">
        <v>26</v>
      </c>
      <c r="C61" s="370">
        <v>0.36165000000000003</v>
      </c>
      <c r="D61" s="17">
        <v>26.816535835597826</v>
      </c>
      <c r="E61" s="17">
        <v>17.365386673913044</v>
      </c>
      <c r="F61" s="429">
        <v>44.181922509510869</v>
      </c>
    </row>
    <row r="62" spans="2:6" ht="13.5" thickBot="1">
      <c r="B62" s="375" t="s">
        <v>22</v>
      </c>
      <c r="C62" s="370">
        <v>0.5</v>
      </c>
      <c r="D62" s="17">
        <v>2.6273744268002717</v>
      </c>
      <c r="E62" s="17">
        <v>9.7243881956521747</v>
      </c>
      <c r="F62" s="429">
        <v>12.351762622452446</v>
      </c>
    </row>
    <row r="63" spans="2:6" ht="13.5" thickBot="1">
      <c r="B63" s="499" t="s">
        <v>387</v>
      </c>
      <c r="C63" s="500"/>
      <c r="D63" s="501">
        <f>SUM(D54:D62)</f>
        <v>55.533642333984375</v>
      </c>
      <c r="E63" s="501">
        <f>SUM(E54:E62)</f>
        <v>99.867304945652194</v>
      </c>
      <c r="F63" s="502">
        <f>SUM(F54:F62)</f>
        <v>155.40094727963657</v>
      </c>
    </row>
    <row r="65" spans="2:6">
      <c r="B65" s="982" t="s">
        <v>561</v>
      </c>
      <c r="C65" s="983"/>
      <c r="D65" s="984" t="s">
        <v>86</v>
      </c>
      <c r="E65" s="984" t="s">
        <v>11</v>
      </c>
      <c r="F65" s="985" t="s">
        <v>12</v>
      </c>
    </row>
    <row r="66" spans="2:6" ht="13.5" thickBot="1">
      <c r="B66" s="311" t="s">
        <v>562</v>
      </c>
      <c r="C66" s="469"/>
      <c r="D66" s="313">
        <f>D37+D63</f>
        <v>593.15103686471082</v>
      </c>
      <c r="E66" s="313">
        <f>E37+E63</f>
        <v>492.63060253260869</v>
      </c>
      <c r="F66" s="314">
        <f>F63+F37</f>
        <v>1085.7816393973192</v>
      </c>
    </row>
    <row r="70" spans="2:6" ht="18.75" thickBot="1">
      <c r="B70" s="1990" t="s">
        <v>594</v>
      </c>
      <c r="C70" s="1990"/>
      <c r="D70" s="1990"/>
      <c r="E70" s="1990"/>
      <c r="F70" s="1990"/>
    </row>
    <row r="71" spans="2:6">
      <c r="B71" s="341" t="s">
        <v>388</v>
      </c>
      <c r="C71" s="342"/>
      <c r="D71" s="1995" t="s">
        <v>462</v>
      </c>
      <c r="E71" s="1995"/>
      <c r="F71" s="1996"/>
    </row>
    <row r="72" spans="2:6">
      <c r="B72" s="343" t="s">
        <v>83</v>
      </c>
      <c r="C72" s="344" t="s">
        <v>449</v>
      </c>
      <c r="D72" s="344" t="s">
        <v>86</v>
      </c>
      <c r="E72" s="344" t="s">
        <v>11</v>
      </c>
      <c r="F72" s="471" t="s">
        <v>12</v>
      </c>
    </row>
    <row r="73" spans="2:6">
      <c r="B73" s="347" t="s">
        <v>166</v>
      </c>
      <c r="C73" s="598">
        <v>8.5599999999999996E-2</v>
      </c>
      <c r="D73" s="470">
        <v>56.122065217391302</v>
      </c>
      <c r="E73" s="470">
        <v>0</v>
      </c>
      <c r="F73" s="472">
        <v>56.122065217391302</v>
      </c>
    </row>
    <row r="74" spans="2:6">
      <c r="B74" s="347" t="s">
        <v>167</v>
      </c>
      <c r="C74" s="598">
        <v>0.2021</v>
      </c>
      <c r="D74" s="470">
        <v>48.470652173913038</v>
      </c>
      <c r="E74" s="470">
        <v>0</v>
      </c>
      <c r="F74" s="472">
        <v>48.470652173913038</v>
      </c>
    </row>
    <row r="75" spans="2:6">
      <c r="B75" s="347" t="s">
        <v>400</v>
      </c>
      <c r="C75" s="598">
        <v>0.17</v>
      </c>
      <c r="D75" s="470">
        <v>2.6513043478260898</v>
      </c>
      <c r="E75" s="470">
        <v>0</v>
      </c>
      <c r="F75" s="472">
        <v>2.6513043478260898</v>
      </c>
    </row>
    <row r="76" spans="2:6">
      <c r="B76" s="347" t="s">
        <v>489</v>
      </c>
      <c r="C76" s="598">
        <v>0.23330000000000001</v>
      </c>
      <c r="D76" s="470">
        <v>25.371576086956519</v>
      </c>
      <c r="E76" s="470">
        <v>0</v>
      </c>
      <c r="F76" s="472">
        <v>25.371576086956519</v>
      </c>
    </row>
    <row r="77" spans="2:6">
      <c r="B77" s="347" t="s">
        <v>490</v>
      </c>
      <c r="C77" s="598">
        <v>0.23330000000000001</v>
      </c>
      <c r="D77" s="470">
        <v>47.015869565217393</v>
      </c>
      <c r="E77" s="470">
        <v>0</v>
      </c>
      <c r="F77" s="472">
        <v>47.015869565217393</v>
      </c>
    </row>
    <row r="78" spans="2:6">
      <c r="B78" s="347" t="s">
        <v>549</v>
      </c>
      <c r="C78" s="598">
        <v>0.2</v>
      </c>
      <c r="D78" s="470">
        <v>1.49094565217391</v>
      </c>
      <c r="E78" s="470">
        <v>0</v>
      </c>
      <c r="F78" s="472">
        <v>1.49094565217391</v>
      </c>
    </row>
    <row r="79" spans="2:6">
      <c r="B79" s="347" t="s">
        <v>491</v>
      </c>
      <c r="C79" s="598">
        <v>0.23330000000000001</v>
      </c>
      <c r="D79" s="470">
        <v>22.480673913043479</v>
      </c>
      <c r="E79" s="470">
        <v>0</v>
      </c>
      <c r="F79" s="472">
        <v>22.480673913043479</v>
      </c>
    </row>
    <row r="80" spans="2:6">
      <c r="B80" s="347" t="s">
        <v>138</v>
      </c>
      <c r="C80" s="598">
        <v>0.45900000000000002</v>
      </c>
      <c r="D80" s="470">
        <v>15.96092391304348</v>
      </c>
      <c r="E80" s="470">
        <v>0</v>
      </c>
      <c r="F80" s="472">
        <v>15.96092391304348</v>
      </c>
    </row>
    <row r="81" spans="2:6">
      <c r="B81" s="347" t="s">
        <v>139</v>
      </c>
      <c r="C81" s="598">
        <v>0.31850000000000001</v>
      </c>
      <c r="D81" s="470">
        <v>0</v>
      </c>
      <c r="E81" s="470">
        <v>26.230358695652171</v>
      </c>
      <c r="F81" s="472">
        <v>26.230358695652171</v>
      </c>
    </row>
    <row r="82" spans="2:6">
      <c r="B82" s="347" t="s">
        <v>512</v>
      </c>
      <c r="C82" s="598">
        <v>0.3</v>
      </c>
      <c r="D82" s="470">
        <v>0</v>
      </c>
      <c r="E82" s="470">
        <v>7.6086956519999996E-5</v>
      </c>
      <c r="F82" s="472">
        <v>7.6086956519999996E-5</v>
      </c>
    </row>
    <row r="83" spans="2:6">
      <c r="B83" s="347" t="s">
        <v>284</v>
      </c>
      <c r="C83" s="598">
        <v>0.3</v>
      </c>
      <c r="D83" s="470">
        <v>7.81704347826087</v>
      </c>
      <c r="E83" s="470">
        <v>0</v>
      </c>
      <c r="F83" s="472">
        <v>7.81704347826087</v>
      </c>
    </row>
    <row r="84" spans="2:6">
      <c r="B84" s="347" t="s">
        <v>492</v>
      </c>
      <c r="C84" s="598">
        <v>0.1333</v>
      </c>
      <c r="D84" s="470">
        <v>10.388706521739129</v>
      </c>
      <c r="E84" s="470">
        <v>0</v>
      </c>
      <c r="F84" s="472">
        <v>10.388706521739129</v>
      </c>
    </row>
    <row r="85" spans="2:6">
      <c r="B85" s="347" t="s">
        <v>493</v>
      </c>
      <c r="C85" s="598">
        <v>0.1333</v>
      </c>
      <c r="D85" s="470">
        <v>10.21107608695652</v>
      </c>
      <c r="E85" s="470">
        <v>0</v>
      </c>
      <c r="F85" s="472">
        <v>10.21107608695652</v>
      </c>
    </row>
    <row r="86" spans="2:6">
      <c r="B86" s="347" t="s">
        <v>578</v>
      </c>
      <c r="C86" s="598">
        <v>0.1333</v>
      </c>
      <c r="D86" s="470">
        <v>8.6696956521739104</v>
      </c>
      <c r="E86" s="470">
        <v>0</v>
      </c>
      <c r="F86" s="472">
        <v>8.6696956521739104</v>
      </c>
    </row>
    <row r="87" spans="2:6">
      <c r="B87" s="347" t="s">
        <v>579</v>
      </c>
      <c r="C87" s="598">
        <v>0.125</v>
      </c>
      <c r="D87" s="470">
        <v>0.28709782608696</v>
      </c>
      <c r="E87" s="470">
        <v>0</v>
      </c>
      <c r="F87" s="472">
        <v>0.28709782608696</v>
      </c>
    </row>
    <row r="88" spans="2:6">
      <c r="B88" s="347" t="s">
        <v>497</v>
      </c>
      <c r="C88" s="598">
        <v>0.1333</v>
      </c>
      <c r="D88" s="470">
        <v>1.87259782608696</v>
      </c>
      <c r="E88" s="470">
        <v>0</v>
      </c>
      <c r="F88" s="472">
        <v>1.87259782608696</v>
      </c>
    </row>
    <row r="89" spans="2:6">
      <c r="B89" s="347" t="s">
        <v>498</v>
      </c>
      <c r="C89" s="598">
        <v>0.1333</v>
      </c>
      <c r="D89" s="470">
        <v>4.0282608695652202</v>
      </c>
      <c r="E89" s="470">
        <v>0</v>
      </c>
      <c r="F89" s="472">
        <v>4.0282608695652202</v>
      </c>
    </row>
    <row r="90" spans="2:6">
      <c r="B90" s="347" t="s">
        <v>142</v>
      </c>
      <c r="C90" s="598">
        <v>0.1</v>
      </c>
      <c r="D90" s="470">
        <v>2.82603260869565</v>
      </c>
      <c r="E90" s="470">
        <v>0</v>
      </c>
      <c r="F90" s="472">
        <v>2.82603260869565</v>
      </c>
    </row>
    <row r="91" spans="2:6">
      <c r="B91" s="347" t="s">
        <v>499</v>
      </c>
      <c r="C91" s="598">
        <v>0.23330000000000001</v>
      </c>
      <c r="D91" s="470">
        <v>47.213804347826091</v>
      </c>
      <c r="E91" s="470">
        <v>0</v>
      </c>
      <c r="F91" s="472">
        <v>47.213804347826091</v>
      </c>
    </row>
    <row r="92" spans="2:6">
      <c r="B92" s="347" t="s">
        <v>145</v>
      </c>
      <c r="C92" s="598">
        <v>0.6</v>
      </c>
      <c r="D92" s="470">
        <v>45.41423913043478</v>
      </c>
      <c r="E92" s="470">
        <v>0</v>
      </c>
      <c r="F92" s="472">
        <v>45.41423913043478</v>
      </c>
    </row>
    <row r="93" spans="2:6" ht="14.25">
      <c r="B93" s="493" t="s">
        <v>595</v>
      </c>
      <c r="C93" s="598">
        <v>9.6799999999999997E-2</v>
      </c>
      <c r="D93" s="470">
        <v>11.81084782608696</v>
      </c>
      <c r="E93" s="470">
        <v>0</v>
      </c>
      <c r="F93" s="472">
        <v>11.81084782608696</v>
      </c>
    </row>
    <row r="94" spans="2:6">
      <c r="B94" s="347" t="s">
        <v>501</v>
      </c>
      <c r="C94" s="598">
        <v>0.1333</v>
      </c>
      <c r="D94" s="470">
        <v>23.24517391304348</v>
      </c>
      <c r="E94" s="470">
        <v>0</v>
      </c>
      <c r="F94" s="472">
        <v>23.24517391304348</v>
      </c>
    </row>
    <row r="95" spans="2:6">
      <c r="B95" s="347" t="s">
        <v>502</v>
      </c>
      <c r="C95" s="598">
        <v>0.23330000000000001</v>
      </c>
      <c r="D95" s="470">
        <v>12.516999999999999</v>
      </c>
      <c r="E95" s="470">
        <v>0</v>
      </c>
      <c r="F95" s="472">
        <v>12.516999999999999</v>
      </c>
    </row>
    <row r="96" spans="2:6">
      <c r="B96" s="347" t="s">
        <v>503</v>
      </c>
      <c r="C96" s="598">
        <v>0.1333</v>
      </c>
      <c r="D96" s="470">
        <v>6.5441847826087001</v>
      </c>
      <c r="E96" s="470">
        <v>0</v>
      </c>
      <c r="F96" s="472">
        <v>6.5441847826087001</v>
      </c>
    </row>
    <row r="97" spans="2:6">
      <c r="B97" s="347" t="s">
        <v>564</v>
      </c>
      <c r="C97" s="494">
        <v>0.155</v>
      </c>
      <c r="D97" s="470">
        <v>8.0293152173913001</v>
      </c>
      <c r="E97" s="470">
        <v>26.370141304347829</v>
      </c>
      <c r="F97" s="472">
        <v>34.399456521739125</v>
      </c>
    </row>
    <row r="98" spans="2:6" ht="14.25">
      <c r="B98" s="510" t="s">
        <v>596</v>
      </c>
      <c r="C98" s="507" t="s">
        <v>89</v>
      </c>
      <c r="D98" s="508">
        <v>17.5</v>
      </c>
      <c r="E98" s="508">
        <v>113</v>
      </c>
      <c r="F98" s="509">
        <v>130.5</v>
      </c>
    </row>
    <row r="99" spans="2:6" ht="14.25">
      <c r="B99" s="511" t="s">
        <v>597</v>
      </c>
      <c r="C99" s="507" t="s">
        <v>89</v>
      </c>
      <c r="D99" s="508">
        <v>49.9</v>
      </c>
      <c r="E99" s="508">
        <v>4.9000000000000004</v>
      </c>
      <c r="F99" s="509">
        <v>54.8</v>
      </c>
    </row>
    <row r="100" spans="2:6" ht="14.25">
      <c r="B100" s="511" t="s">
        <v>598</v>
      </c>
      <c r="C100" s="507" t="s">
        <v>89</v>
      </c>
      <c r="D100" s="508">
        <v>20.9</v>
      </c>
      <c r="E100" s="508">
        <v>13</v>
      </c>
      <c r="F100" s="509">
        <v>33.9</v>
      </c>
    </row>
    <row r="101" spans="2:6">
      <c r="B101" s="358" t="s">
        <v>121</v>
      </c>
      <c r="C101" s="507">
        <v>0.25</v>
      </c>
      <c r="D101" s="508">
        <v>15.7</v>
      </c>
      <c r="E101" s="508">
        <v>1.2</v>
      </c>
      <c r="F101" s="509">
        <v>16.899999999999999</v>
      </c>
    </row>
    <row r="102" spans="2:6">
      <c r="B102" s="358" t="s">
        <v>473</v>
      </c>
      <c r="C102" s="507">
        <v>1</v>
      </c>
      <c r="D102" s="508">
        <v>15.5</v>
      </c>
      <c r="E102" s="508" t="s">
        <v>590</v>
      </c>
      <c r="F102" s="509">
        <v>15.5</v>
      </c>
    </row>
    <row r="103" spans="2:6">
      <c r="B103" s="358" t="s">
        <v>100</v>
      </c>
      <c r="C103" s="507">
        <v>0.23549999999999999</v>
      </c>
      <c r="D103" s="508">
        <v>7</v>
      </c>
      <c r="E103" s="508">
        <v>0.9</v>
      </c>
      <c r="F103" s="509">
        <v>7.9</v>
      </c>
    </row>
    <row r="104" spans="2:6">
      <c r="B104" s="358" t="s">
        <v>134</v>
      </c>
      <c r="C104" s="507">
        <v>0.05</v>
      </c>
      <c r="D104" s="508">
        <v>5.6</v>
      </c>
      <c r="E104" s="508" t="s">
        <v>590</v>
      </c>
      <c r="F104" s="509">
        <v>5.6</v>
      </c>
    </row>
    <row r="105" spans="2:6" ht="14.25" customHeight="1" thickBot="1">
      <c r="B105" s="358" t="s">
        <v>269</v>
      </c>
      <c r="C105" s="507">
        <v>0.15</v>
      </c>
      <c r="D105" s="508">
        <v>4.7</v>
      </c>
      <c r="E105" s="508" t="s">
        <v>590</v>
      </c>
      <c r="F105" s="509">
        <v>4.7</v>
      </c>
    </row>
    <row r="106" spans="2:6" ht="13.5" thickBot="1">
      <c r="B106" s="503" t="s">
        <v>364</v>
      </c>
      <c r="C106" s="504"/>
      <c r="D106" s="505">
        <f>SUM(D73:D105)</f>
        <v>557.23908695652176</v>
      </c>
      <c r="E106" s="505">
        <f>SUM(E73:E105)</f>
        <v>185.60057608695652</v>
      </c>
      <c r="F106" s="506">
        <f>SUM(F73:F105)</f>
        <v>742.83966304347814</v>
      </c>
    </row>
    <row r="107" spans="2:6">
      <c r="B107" s="481" t="s">
        <v>599</v>
      </c>
      <c r="C107" s="481"/>
    </row>
    <row r="108" spans="2:6">
      <c r="B108" s="481" t="s">
        <v>600</v>
      </c>
      <c r="C108" s="481"/>
    </row>
  </sheetData>
  <mergeCells count="5">
    <mergeCell ref="B2:F2"/>
    <mergeCell ref="D3:F3"/>
    <mergeCell ref="D52:F52"/>
    <mergeCell ref="B70:F70"/>
    <mergeCell ref="D71:F71"/>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F109"/>
  <sheetViews>
    <sheetView topLeftCell="A55" zoomScaleNormal="100" workbookViewId="0">
      <selection activeCell="B76" sqref="B76"/>
    </sheetView>
  </sheetViews>
  <sheetFormatPr defaultColWidth="9.28515625" defaultRowHeight="12.75"/>
  <cols>
    <col min="1" max="1" width="9.28515625" style="316"/>
    <col min="2" max="2" width="52.28515625" style="316" customWidth="1"/>
    <col min="3" max="3" width="13.7109375" style="316" bestFit="1" customWidth="1"/>
    <col min="4" max="4" width="18.28515625" style="316" bestFit="1" customWidth="1"/>
    <col min="5" max="6" width="15.7109375" style="316" bestFit="1" customWidth="1"/>
    <col min="7" max="16384" width="9.28515625" style="316"/>
  </cols>
  <sheetData>
    <row r="2" spans="2:6" ht="18.75" thickBot="1">
      <c r="B2" s="1990" t="s">
        <v>601</v>
      </c>
      <c r="C2" s="1990"/>
      <c r="D2" s="1990"/>
      <c r="E2" s="1990"/>
      <c r="F2" s="1990"/>
    </row>
    <row r="3" spans="2:6">
      <c r="B3" s="423" t="s">
        <v>555</v>
      </c>
      <c r="C3" s="424"/>
      <c r="D3" s="1991" t="s">
        <v>556</v>
      </c>
      <c r="E3" s="1991"/>
      <c r="F3" s="1992"/>
    </row>
    <row r="4" spans="2:6">
      <c r="B4" s="462" t="s">
        <v>83</v>
      </c>
      <c r="C4" s="458" t="s">
        <v>449</v>
      </c>
      <c r="D4" s="458" t="s">
        <v>381</v>
      </c>
      <c r="E4" s="458" t="s">
        <v>11</v>
      </c>
      <c r="F4" s="463" t="s">
        <v>12</v>
      </c>
    </row>
    <row r="5" spans="2:6">
      <c r="B5" s="369" t="s">
        <v>15</v>
      </c>
      <c r="C5" s="370">
        <v>0.85</v>
      </c>
      <c r="D5" s="460">
        <v>5.7980957245879097</v>
      </c>
      <c r="E5" s="461">
        <v>8.6487115604395601</v>
      </c>
      <c r="F5" s="464">
        <v>14.44680728502747</v>
      </c>
    </row>
    <row r="6" spans="2:6">
      <c r="B6" s="375" t="s">
        <v>23</v>
      </c>
      <c r="C6" s="370">
        <v>0.45</v>
      </c>
      <c r="D6" s="460">
        <v>17.49760658482143</v>
      </c>
      <c r="E6" s="461">
        <v>5.3445708351648404</v>
      </c>
      <c r="F6" s="464">
        <v>22.842177419986271</v>
      </c>
    </row>
    <row r="7" spans="2:6">
      <c r="B7" s="375" t="s">
        <v>218</v>
      </c>
      <c r="C7" s="370">
        <v>0.65129999999999999</v>
      </c>
      <c r="D7" s="460">
        <v>0.66293516054257995</v>
      </c>
      <c r="E7" s="461">
        <v>0</v>
      </c>
      <c r="F7" s="464">
        <v>0.66293516054257995</v>
      </c>
    </row>
    <row r="8" spans="2:6">
      <c r="B8" s="375" t="s">
        <v>29</v>
      </c>
      <c r="C8" s="460" t="s">
        <v>217</v>
      </c>
      <c r="D8" s="460">
        <v>28.45807692307692</v>
      </c>
      <c r="E8" s="461">
        <v>0</v>
      </c>
      <c r="F8" s="464">
        <v>28.45807692307692</v>
      </c>
    </row>
    <row r="9" spans="2:6">
      <c r="B9" s="375" t="s">
        <v>31</v>
      </c>
      <c r="C9" s="459">
        <v>0.51</v>
      </c>
      <c r="D9" s="460">
        <v>7.9840864955357098</v>
      </c>
      <c r="E9" s="461">
        <v>5.0613604725274701</v>
      </c>
      <c r="F9" s="464">
        <v>13.04544696806318</v>
      </c>
    </row>
    <row r="10" spans="2:6">
      <c r="B10" s="375" t="s">
        <v>33</v>
      </c>
      <c r="C10" s="377">
        <v>0.51</v>
      </c>
      <c r="D10" s="460">
        <v>39.635236607142851</v>
      </c>
      <c r="E10" s="461">
        <v>29.093794890109891</v>
      </c>
      <c r="F10" s="464">
        <v>68.729031497252748</v>
      </c>
    </row>
    <row r="11" spans="2:6">
      <c r="B11" s="375" t="s">
        <v>37</v>
      </c>
      <c r="C11" s="377">
        <v>0.13039999999999999</v>
      </c>
      <c r="D11" s="460">
        <v>5.0090036483597</v>
      </c>
      <c r="E11" s="461">
        <v>1.3330029999999999</v>
      </c>
      <c r="F11" s="464">
        <v>6.3420066483596997</v>
      </c>
    </row>
    <row r="12" spans="2:6">
      <c r="B12" s="375" t="s">
        <v>226</v>
      </c>
      <c r="C12" s="377" t="s">
        <v>219</v>
      </c>
      <c r="D12" s="460">
        <v>0</v>
      </c>
      <c r="E12" s="461">
        <v>0</v>
      </c>
      <c r="F12" s="464">
        <v>0</v>
      </c>
    </row>
    <row r="13" spans="2:6">
      <c r="B13" s="375" t="s">
        <v>467</v>
      </c>
      <c r="C13" s="370">
        <v>0.1988</v>
      </c>
      <c r="D13" s="460">
        <v>0.13157732954524001</v>
      </c>
      <c r="E13" s="461">
        <v>0.71315763736264004</v>
      </c>
      <c r="F13" s="464">
        <v>0.84473496690788008</v>
      </c>
    </row>
    <row r="14" spans="2:6">
      <c r="B14" s="375" t="s">
        <v>46</v>
      </c>
      <c r="C14" s="370">
        <v>0.55300000000000005</v>
      </c>
      <c r="D14" s="460">
        <v>10.530596067994511</v>
      </c>
      <c r="E14" s="461">
        <v>11.63205691208791</v>
      </c>
      <c r="F14" s="464">
        <v>22.16265298008242</v>
      </c>
    </row>
    <row r="15" spans="2:6">
      <c r="B15" s="375" t="s">
        <v>47</v>
      </c>
      <c r="C15" s="377">
        <v>0.39550000000000002</v>
      </c>
      <c r="D15" s="460">
        <v>16.101373626373629</v>
      </c>
      <c r="E15" s="461">
        <v>45.904914274725272</v>
      </c>
      <c r="F15" s="464">
        <v>62.006287901098901</v>
      </c>
    </row>
    <row r="16" spans="2:6">
      <c r="B16" s="375" t="s">
        <v>49</v>
      </c>
      <c r="C16" s="370">
        <v>0.43969999999999998</v>
      </c>
      <c r="D16" s="460">
        <v>6.74429017857143</v>
      </c>
      <c r="E16" s="461">
        <v>9.5481698901098895</v>
      </c>
      <c r="F16" s="464">
        <v>16.292460068681319</v>
      </c>
    </row>
    <row r="17" spans="2:6">
      <c r="B17" s="375" t="s">
        <v>50</v>
      </c>
      <c r="C17" s="370">
        <v>0.64</v>
      </c>
      <c r="D17" s="460">
        <v>13.794291638049451</v>
      </c>
      <c r="E17" s="461">
        <v>8.3110997472527508</v>
      </c>
      <c r="F17" s="464">
        <v>22.105391385302202</v>
      </c>
    </row>
    <row r="18" spans="2:6">
      <c r="B18" s="375" t="s">
        <v>51</v>
      </c>
      <c r="C18" s="370">
        <v>0.2</v>
      </c>
      <c r="D18" s="460">
        <v>0</v>
      </c>
      <c r="E18" s="461">
        <v>0</v>
      </c>
      <c r="F18" s="464">
        <v>0</v>
      </c>
    </row>
    <row r="19" spans="2:6">
      <c r="B19" s="375" t="s">
        <v>52</v>
      </c>
      <c r="C19" s="377" t="s">
        <v>221</v>
      </c>
      <c r="D19" s="460">
        <v>23.494463089156941</v>
      </c>
      <c r="E19" s="461">
        <v>2.71471037362637</v>
      </c>
      <c r="F19" s="464">
        <v>26.209173462783312</v>
      </c>
    </row>
    <row r="20" spans="2:6">
      <c r="B20" s="375" t="s">
        <v>39</v>
      </c>
      <c r="C20" s="377">
        <v>0.35</v>
      </c>
      <c r="D20" s="460">
        <v>0</v>
      </c>
      <c r="E20" s="461">
        <v>0</v>
      </c>
      <c r="F20" s="464">
        <v>0</v>
      </c>
    </row>
    <row r="21" spans="2:6">
      <c r="B21" s="375" t="s">
        <v>53</v>
      </c>
      <c r="C21" s="377" t="s">
        <v>227</v>
      </c>
      <c r="D21" s="460">
        <v>42.209730675665888</v>
      </c>
      <c r="E21" s="461">
        <v>9.6326548131868197</v>
      </c>
      <c r="F21" s="464">
        <v>51.842385488852706</v>
      </c>
    </row>
    <row r="22" spans="2:6">
      <c r="B22" s="375" t="s">
        <v>231</v>
      </c>
      <c r="C22" s="377" t="s">
        <v>228</v>
      </c>
      <c r="D22" s="460">
        <v>17.39799176897322</v>
      </c>
      <c r="E22" s="461">
        <v>48.516599362637372</v>
      </c>
      <c r="F22" s="464">
        <v>65.914591131610592</v>
      </c>
    </row>
    <row r="23" spans="2:6">
      <c r="B23" s="375" t="s">
        <v>57</v>
      </c>
      <c r="C23" s="377" t="s">
        <v>229</v>
      </c>
      <c r="D23" s="460">
        <v>26.201132263477028</v>
      </c>
      <c r="E23" s="461">
        <v>1.9698901098999999E-4</v>
      </c>
      <c r="F23" s="464">
        <v>26.201329252488019</v>
      </c>
    </row>
    <row r="24" spans="2:6">
      <c r="B24" s="375" t="s">
        <v>58</v>
      </c>
      <c r="C24" s="377">
        <v>0.3679</v>
      </c>
      <c r="D24" s="460">
        <v>4.24392307692308</v>
      </c>
      <c r="E24" s="461">
        <v>20.160661472527469</v>
      </c>
      <c r="F24" s="464">
        <v>24.404584549450547</v>
      </c>
    </row>
    <row r="25" spans="2:6">
      <c r="B25" s="375" t="s">
        <v>59</v>
      </c>
      <c r="C25" s="377" t="s">
        <v>230</v>
      </c>
      <c r="D25" s="460">
        <v>24.733878185901009</v>
      </c>
      <c r="E25" s="461">
        <v>12.67683953846154</v>
      </c>
      <c r="F25" s="464">
        <v>37.410717724362549</v>
      </c>
    </row>
    <row r="26" spans="2:6">
      <c r="B26" s="375" t="s">
        <v>514</v>
      </c>
      <c r="C26" s="370">
        <v>0.41499999999999998</v>
      </c>
      <c r="D26" s="460">
        <v>4.27092100554247</v>
      </c>
      <c r="E26" s="461">
        <v>6.5540142857139994E-2</v>
      </c>
      <c r="F26" s="464">
        <v>4.3364611483996098</v>
      </c>
    </row>
    <row r="27" spans="2:6">
      <c r="B27" s="375" t="s">
        <v>66</v>
      </c>
      <c r="C27" s="370">
        <v>0.30580000000000002</v>
      </c>
      <c r="D27" s="460">
        <v>9.0806890453296703</v>
      </c>
      <c r="E27" s="461">
        <v>111.11608568131868</v>
      </c>
      <c r="F27" s="464">
        <v>120.19677472664836</v>
      </c>
    </row>
    <row r="28" spans="2:6">
      <c r="B28" s="375" t="s">
        <v>67</v>
      </c>
      <c r="C28" s="370">
        <v>0.30580000000000002</v>
      </c>
      <c r="D28" s="460">
        <v>39.560208791208787</v>
      </c>
      <c r="E28" s="461">
        <v>0</v>
      </c>
      <c r="F28" s="464">
        <v>39.560208791208787</v>
      </c>
    </row>
    <row r="29" spans="2:6">
      <c r="B29" s="375" t="s">
        <v>69</v>
      </c>
      <c r="C29" s="370">
        <v>0.58840000000000003</v>
      </c>
      <c r="D29" s="460">
        <v>40.580323832417584</v>
      </c>
      <c r="E29" s="461">
        <v>13.01759827472527</v>
      </c>
      <c r="F29" s="464">
        <v>53.59792210714285</v>
      </c>
    </row>
    <row r="30" spans="2:6">
      <c r="B30" s="375" t="s">
        <v>572</v>
      </c>
      <c r="C30" s="981">
        <v>0.245</v>
      </c>
      <c r="D30" s="460">
        <v>9.212745020604391</v>
      </c>
      <c r="E30" s="461">
        <v>6.6252749120879102</v>
      </c>
      <c r="F30" s="464">
        <v>15.838019932692301</v>
      </c>
    </row>
    <row r="31" spans="2:6">
      <c r="B31" s="375" t="s">
        <v>274</v>
      </c>
      <c r="C31" s="370">
        <v>0.18</v>
      </c>
      <c r="D31" s="460">
        <v>1.3442067028087599</v>
      </c>
      <c r="E31" s="461">
        <v>0.35542840659341002</v>
      </c>
      <c r="F31" s="464">
        <v>1.6996351094021698</v>
      </c>
    </row>
    <row r="32" spans="2:6">
      <c r="B32" s="375" t="s">
        <v>74</v>
      </c>
      <c r="C32" s="377">
        <v>0.41499999999999998</v>
      </c>
      <c r="D32" s="460">
        <v>11.698245428571989</v>
      </c>
      <c r="E32" s="461">
        <v>-2.125086813187E-2</v>
      </c>
      <c r="F32" s="464">
        <v>11.676994560440118</v>
      </c>
    </row>
    <row r="33" spans="2:6">
      <c r="B33" s="375" t="s">
        <v>75</v>
      </c>
      <c r="C33" s="377">
        <v>0.53200000000000003</v>
      </c>
      <c r="D33" s="460">
        <v>20.850043097527482</v>
      </c>
      <c r="E33" s="461">
        <v>13.08079874725275</v>
      </c>
      <c r="F33" s="464">
        <v>33.930841844780232</v>
      </c>
    </row>
    <row r="34" spans="2:6">
      <c r="B34" s="375" t="s">
        <v>508</v>
      </c>
      <c r="C34" s="377">
        <v>0.59599999999999997</v>
      </c>
      <c r="D34" s="460">
        <v>9.9773856714269602</v>
      </c>
      <c r="E34" s="461">
        <v>0.80504382417581999</v>
      </c>
      <c r="F34" s="464">
        <v>10.782429495602781</v>
      </c>
    </row>
    <row r="35" spans="2:6">
      <c r="B35" s="375" t="s">
        <v>76</v>
      </c>
      <c r="C35" s="377">
        <v>0.34570000000000001</v>
      </c>
      <c r="D35" s="460">
        <v>40.275605769230772</v>
      </c>
      <c r="E35" s="461">
        <v>58.34279394505495</v>
      </c>
      <c r="F35" s="464">
        <v>98.618399714285715</v>
      </c>
    </row>
    <row r="36" spans="2:6" ht="13.5" thickBot="1">
      <c r="B36" s="369" t="s">
        <v>543</v>
      </c>
      <c r="C36" s="377">
        <v>0.45750000000000002</v>
      </c>
      <c r="D36" s="460">
        <v>1.39673089800824</v>
      </c>
      <c r="E36" s="461">
        <v>3.99829324175824</v>
      </c>
      <c r="F36" s="464">
        <v>5.3950241397664804</v>
      </c>
    </row>
    <row r="37" spans="2:6" ht="13.5" thickBot="1">
      <c r="B37" s="496" t="s">
        <v>430</v>
      </c>
      <c r="C37" s="497"/>
      <c r="D37" s="497">
        <f>SUM(D5:D36)</f>
        <v>478.87539430737559</v>
      </c>
      <c r="E37" s="497">
        <f>SUM(E5:E36)</f>
        <v>426.67810807692308</v>
      </c>
      <c r="F37" s="498">
        <f>SUM(F5:F36)</f>
        <v>905.55350238429855</v>
      </c>
    </row>
    <row r="38" spans="2:6">
      <c r="B38" s="481" t="s">
        <v>602</v>
      </c>
      <c r="C38" s="478"/>
      <c r="D38" s="480"/>
      <c r="E38" s="480"/>
      <c r="F38" s="480"/>
    </row>
    <row r="39" spans="2:6">
      <c r="B39" s="495" t="s">
        <v>603</v>
      </c>
      <c r="C39" s="481"/>
      <c r="D39" s="481"/>
      <c r="E39" s="482"/>
      <c r="F39" s="480"/>
    </row>
    <row r="40" spans="2:6">
      <c r="B40" s="481" t="s">
        <v>604</v>
      </c>
      <c r="C40" s="481"/>
      <c r="D40" s="481"/>
      <c r="E40" s="482"/>
      <c r="F40" s="480"/>
    </row>
    <row r="41" spans="2:6">
      <c r="B41" s="481" t="s">
        <v>605</v>
      </c>
      <c r="C41" s="481"/>
      <c r="D41" s="481"/>
      <c r="E41" s="482"/>
      <c r="F41" s="480"/>
    </row>
    <row r="42" spans="2:6">
      <c r="B42" s="481" t="s">
        <v>606</v>
      </c>
      <c r="C42" s="478"/>
      <c r="D42" s="480"/>
      <c r="E42" s="480"/>
      <c r="F42" s="480"/>
    </row>
    <row r="43" spans="2:6">
      <c r="B43" s="481" t="s">
        <v>607</v>
      </c>
      <c r="C43" s="478"/>
      <c r="D43" s="480"/>
      <c r="E43" s="480"/>
      <c r="F43" s="480"/>
    </row>
    <row r="44" spans="2:6">
      <c r="B44" s="481" t="s">
        <v>436</v>
      </c>
      <c r="C44" s="478"/>
      <c r="D44" s="480"/>
      <c r="E44" s="480"/>
      <c r="F44" s="480"/>
    </row>
    <row r="45" spans="2:6">
      <c r="B45" s="481" t="s">
        <v>608</v>
      </c>
      <c r="C45" s="478"/>
      <c r="D45" s="480"/>
      <c r="E45" s="480"/>
      <c r="F45" s="480"/>
    </row>
    <row r="46" spans="2:6">
      <c r="B46" s="385"/>
      <c r="C46" s="478"/>
      <c r="D46" s="480"/>
      <c r="E46" s="480"/>
      <c r="F46" s="480"/>
    </row>
    <row r="47" spans="2:6" ht="13.5" thickBot="1">
      <c r="B47" s="379"/>
      <c r="C47" s="478"/>
      <c r="D47" s="480"/>
      <c r="E47" s="480"/>
      <c r="F47" s="480"/>
    </row>
    <row r="48" spans="2:6">
      <c r="B48" s="423" t="s">
        <v>559</v>
      </c>
      <c r="C48" s="424" t="s">
        <v>449</v>
      </c>
      <c r="D48" s="1993" t="s">
        <v>560</v>
      </c>
      <c r="E48" s="1993"/>
      <c r="F48" s="1994"/>
    </row>
    <row r="49" spans="2:6">
      <c r="B49" s="462" t="s">
        <v>83</v>
      </c>
      <c r="C49" s="457"/>
      <c r="D49" s="458" t="s">
        <v>381</v>
      </c>
      <c r="E49" s="468" t="s">
        <v>11</v>
      </c>
      <c r="F49" s="463" t="s">
        <v>12</v>
      </c>
    </row>
    <row r="50" spans="2:6">
      <c r="B50" s="375" t="s">
        <v>519</v>
      </c>
      <c r="C50" s="377">
        <v>0.28849999999999998</v>
      </c>
      <c r="D50" s="17">
        <v>7.0863406593406602</v>
      </c>
      <c r="E50" s="17">
        <v>0</v>
      </c>
      <c r="F50" s="429">
        <v>7.0863406593406602</v>
      </c>
    </row>
    <row r="51" spans="2:6">
      <c r="B51" s="375" t="s">
        <v>272</v>
      </c>
      <c r="C51" s="370">
        <v>7.5999999999999998E-2</v>
      </c>
      <c r="D51" s="17">
        <v>12.75314285714286</v>
      </c>
      <c r="E51" s="17">
        <v>1.96927797802198</v>
      </c>
      <c r="F51" s="429">
        <v>14.72242083516484</v>
      </c>
    </row>
    <row r="52" spans="2:6">
      <c r="B52" s="375" t="s">
        <v>14</v>
      </c>
      <c r="C52" s="370">
        <v>0.1178</v>
      </c>
      <c r="D52" s="17"/>
      <c r="E52" s="17"/>
      <c r="F52" s="429">
        <v>0</v>
      </c>
    </row>
    <row r="53" spans="2:6">
      <c r="B53" s="375" t="s">
        <v>576</v>
      </c>
      <c r="C53" s="377">
        <v>0.05</v>
      </c>
      <c r="D53" s="17">
        <v>2.8462109375</v>
      </c>
      <c r="E53" s="17">
        <v>2.9080308901098899</v>
      </c>
      <c r="F53" s="429">
        <v>5.7542418276098903</v>
      </c>
    </row>
    <row r="54" spans="2:6">
      <c r="B54" s="375" t="s">
        <v>24</v>
      </c>
      <c r="C54" s="377" t="s">
        <v>232</v>
      </c>
      <c r="D54" s="17">
        <v>2.9701252575549502</v>
      </c>
      <c r="E54" s="17">
        <v>62.972118714285713</v>
      </c>
      <c r="F54" s="429">
        <v>65.942243971840668</v>
      </c>
    </row>
    <row r="55" spans="2:6">
      <c r="B55" s="375" t="s">
        <v>337</v>
      </c>
      <c r="C55" s="370">
        <v>0.1482</v>
      </c>
      <c r="D55" s="17">
        <v>1.80288126717033</v>
      </c>
      <c r="E55" s="17">
        <v>4.5006329670329998E-2</v>
      </c>
      <c r="F55" s="429">
        <v>1.8478875968406601</v>
      </c>
    </row>
    <row r="56" spans="2:6">
      <c r="B56" s="375" t="s">
        <v>54</v>
      </c>
      <c r="C56" s="370">
        <v>0.6</v>
      </c>
      <c r="D56" s="17">
        <v>1.1630693574004101</v>
      </c>
      <c r="E56" s="17">
        <v>2.0324446373626399</v>
      </c>
      <c r="F56" s="429">
        <v>3.1955139947630498</v>
      </c>
    </row>
    <row r="57" spans="2:6">
      <c r="B57" s="375" t="s">
        <v>26</v>
      </c>
      <c r="C57" s="370">
        <v>0.36165000000000003</v>
      </c>
      <c r="D57" s="17">
        <v>31.601734203296711</v>
      </c>
      <c r="E57" s="17">
        <v>26.673798054945049</v>
      </c>
      <c r="F57" s="429">
        <v>58.275532258241761</v>
      </c>
    </row>
    <row r="58" spans="2:6" ht="13.5" thickBot="1">
      <c r="B58" s="375" t="s">
        <v>22</v>
      </c>
      <c r="C58" s="370">
        <v>0.5</v>
      </c>
      <c r="D58" s="17">
        <v>2.37527365212912</v>
      </c>
      <c r="E58" s="17">
        <v>8.7227624285714302</v>
      </c>
      <c r="F58" s="429">
        <v>11.098036080700551</v>
      </c>
    </row>
    <row r="59" spans="2:6" ht="13.5" thickBot="1">
      <c r="B59" s="499" t="s">
        <v>387</v>
      </c>
      <c r="C59" s="500"/>
      <c r="D59" s="501">
        <f>SUM(D50:D58)</f>
        <v>62.59877819153504</v>
      </c>
      <c r="E59" s="501">
        <f>SUM(E50:E58)</f>
        <v>105.32343903296703</v>
      </c>
      <c r="F59" s="502">
        <f>SUM(F50:F58)</f>
        <v>167.92221722450208</v>
      </c>
    </row>
    <row r="60" spans="2:6" ht="13.5" thickBot="1"/>
    <row r="61" spans="2:6">
      <c r="B61" s="982" t="s">
        <v>561</v>
      </c>
      <c r="C61" s="983"/>
      <c r="D61" s="984" t="s">
        <v>86</v>
      </c>
      <c r="E61" s="984" t="s">
        <v>11</v>
      </c>
      <c r="F61" s="985" t="s">
        <v>12</v>
      </c>
    </row>
    <row r="62" spans="2:6" ht="13.5" thickBot="1">
      <c r="B62" s="311" t="s">
        <v>562</v>
      </c>
      <c r="C62" s="469"/>
      <c r="D62" s="313">
        <f>D37+D59</f>
        <v>541.47417249891066</v>
      </c>
      <c r="E62" s="313">
        <f>E37+E59</f>
        <v>532.00154710989011</v>
      </c>
      <c r="F62" s="314">
        <f>F59+F37</f>
        <v>1073.4757196088005</v>
      </c>
    </row>
    <row r="66" spans="2:6" ht="18.75" thickBot="1">
      <c r="B66" s="1990" t="s">
        <v>609</v>
      </c>
      <c r="C66" s="1990"/>
      <c r="D66" s="1990"/>
      <c r="E66" s="1990"/>
      <c r="F66" s="1990"/>
    </row>
    <row r="67" spans="2:6">
      <c r="B67" s="341" t="s">
        <v>388</v>
      </c>
      <c r="C67" s="342"/>
      <c r="D67" s="1995" t="s">
        <v>462</v>
      </c>
      <c r="E67" s="1995"/>
      <c r="F67" s="1996"/>
    </row>
    <row r="68" spans="2:6">
      <c r="B68" s="343" t="s">
        <v>83</v>
      </c>
      <c r="C68" s="344" t="s">
        <v>449</v>
      </c>
      <c r="D68" s="344" t="s">
        <v>86</v>
      </c>
      <c r="E68" s="344" t="s">
        <v>11</v>
      </c>
      <c r="F68" s="471" t="s">
        <v>12</v>
      </c>
    </row>
    <row r="69" spans="2:6">
      <c r="B69" s="347" t="s">
        <v>166</v>
      </c>
      <c r="C69" s="598">
        <v>8.5599999999999996E-2</v>
      </c>
      <c r="D69" s="470">
        <v>57.046703296703299</v>
      </c>
      <c r="E69" s="470">
        <v>0</v>
      </c>
      <c r="F69" s="472">
        <v>57.046703296703299</v>
      </c>
    </row>
    <row r="70" spans="2:6">
      <c r="B70" s="347" t="s">
        <v>167</v>
      </c>
      <c r="C70" s="598">
        <v>0.2021</v>
      </c>
      <c r="D70" s="470">
        <v>47.725934065934069</v>
      </c>
      <c r="E70" s="470">
        <v>0</v>
      </c>
      <c r="F70" s="472">
        <v>47.725934065934069</v>
      </c>
    </row>
    <row r="71" spans="2:6">
      <c r="B71" s="347" t="s">
        <v>400</v>
      </c>
      <c r="C71" s="598">
        <v>0.17</v>
      </c>
      <c r="D71" s="470">
        <v>2.7478241758241801</v>
      </c>
      <c r="E71" s="470">
        <v>0</v>
      </c>
      <c r="F71" s="472">
        <v>2.7478241758241801</v>
      </c>
    </row>
    <row r="72" spans="2:6" ht="14.25">
      <c r="B72" s="492" t="s">
        <v>610</v>
      </c>
      <c r="C72" s="989" t="s">
        <v>89</v>
      </c>
      <c r="D72" s="488">
        <v>46.5</v>
      </c>
      <c r="E72" s="488">
        <v>3.7</v>
      </c>
      <c r="F72" s="489">
        <v>50.2</v>
      </c>
    </row>
    <row r="73" spans="2:6">
      <c r="B73" s="990" t="s">
        <v>100</v>
      </c>
      <c r="C73" s="991">
        <v>0.05</v>
      </c>
      <c r="D73" s="992">
        <v>6.7</v>
      </c>
      <c r="E73" s="992">
        <v>0.8</v>
      </c>
      <c r="F73" s="993">
        <v>7.5</v>
      </c>
    </row>
    <row r="74" spans="2:6">
      <c r="B74" s="990" t="s">
        <v>489</v>
      </c>
      <c r="C74" s="598">
        <v>0.23330000000000001</v>
      </c>
      <c r="D74" s="470">
        <v>0.89405494505494998</v>
      </c>
      <c r="E74" s="470">
        <v>0</v>
      </c>
      <c r="F74" s="490">
        <f>D74+E74</f>
        <v>0.89405494505494998</v>
      </c>
    </row>
    <row r="75" spans="2:6">
      <c r="B75" s="347" t="s">
        <v>490</v>
      </c>
      <c r="C75" s="598">
        <v>0.23330000000000001</v>
      </c>
      <c r="D75" s="470">
        <v>38.6</v>
      </c>
      <c r="E75" s="470">
        <v>0</v>
      </c>
      <c r="F75" s="472">
        <v>38.6</v>
      </c>
    </row>
    <row r="76" spans="2:6" ht="14.25">
      <c r="B76" s="990" t="s">
        <v>611</v>
      </c>
      <c r="C76" s="991" t="s">
        <v>89</v>
      </c>
      <c r="D76" s="992">
        <v>23.3</v>
      </c>
      <c r="E76" s="992">
        <v>14.4</v>
      </c>
      <c r="F76" s="993">
        <v>37.700000000000003</v>
      </c>
    </row>
    <row r="77" spans="2:6">
      <c r="B77" s="347" t="s">
        <v>549</v>
      </c>
      <c r="C77" s="598">
        <v>0.2</v>
      </c>
      <c r="D77" s="470">
        <v>1.66059340659341</v>
      </c>
      <c r="E77" s="470">
        <v>0</v>
      </c>
      <c r="F77" s="472">
        <v>1.66059340659341</v>
      </c>
    </row>
    <row r="78" spans="2:6">
      <c r="B78" s="347" t="s">
        <v>491</v>
      </c>
      <c r="C78" s="598">
        <v>0.23330000000000001</v>
      </c>
      <c r="D78" s="470">
        <v>25.22498901098901</v>
      </c>
      <c r="E78" s="470">
        <v>0</v>
      </c>
      <c r="F78" s="472">
        <v>25.22498901098901</v>
      </c>
    </row>
    <row r="79" spans="2:6">
      <c r="B79" s="990" t="s">
        <v>134</v>
      </c>
      <c r="C79" s="991">
        <v>0.15</v>
      </c>
      <c r="D79" s="992">
        <v>6.3</v>
      </c>
      <c r="E79" s="992" t="s">
        <v>590</v>
      </c>
      <c r="F79" s="993">
        <v>6.3</v>
      </c>
    </row>
    <row r="80" spans="2:6">
      <c r="B80" s="347" t="s">
        <v>138</v>
      </c>
      <c r="C80" s="598">
        <v>0.45900000000000002</v>
      </c>
      <c r="D80" s="470">
        <v>18.85784615384615</v>
      </c>
      <c r="E80" s="470">
        <v>0</v>
      </c>
      <c r="F80" s="490">
        <f t="shared" ref="F80:F86" si="0">D80+E80</f>
        <v>18.85784615384615</v>
      </c>
    </row>
    <row r="81" spans="2:6">
      <c r="B81" s="347" t="s">
        <v>139</v>
      </c>
      <c r="C81" s="598">
        <v>0.31850000000000001</v>
      </c>
      <c r="D81" s="470">
        <v>0</v>
      </c>
      <c r="E81" s="470">
        <v>38.450879120879122</v>
      </c>
      <c r="F81" s="490">
        <f t="shared" si="0"/>
        <v>38.450879120879122</v>
      </c>
    </row>
    <row r="82" spans="2:6">
      <c r="B82" s="347" t="s">
        <v>512</v>
      </c>
      <c r="C82" s="598">
        <v>0.3</v>
      </c>
      <c r="D82" s="470">
        <v>0</v>
      </c>
      <c r="E82" s="470">
        <v>9.3956043956000008E-3</v>
      </c>
      <c r="F82" s="490">
        <f t="shared" si="0"/>
        <v>9.3956043956000008E-3</v>
      </c>
    </row>
    <row r="83" spans="2:6">
      <c r="B83" s="347" t="s">
        <v>284</v>
      </c>
      <c r="C83" s="598">
        <v>0.3</v>
      </c>
      <c r="D83" s="470">
        <v>9.9547252747252699</v>
      </c>
      <c r="E83" s="470">
        <v>0</v>
      </c>
      <c r="F83" s="490">
        <f t="shared" si="0"/>
        <v>9.9547252747252699</v>
      </c>
    </row>
    <row r="84" spans="2:6">
      <c r="B84" s="347" t="s">
        <v>492</v>
      </c>
      <c r="C84" s="598">
        <v>0.1333</v>
      </c>
      <c r="D84" s="470">
        <v>11.77531868131868</v>
      </c>
      <c r="E84" s="470">
        <v>0</v>
      </c>
      <c r="F84" s="490">
        <f t="shared" si="0"/>
        <v>11.77531868131868</v>
      </c>
    </row>
    <row r="85" spans="2:6">
      <c r="B85" s="347" t="s">
        <v>493</v>
      </c>
      <c r="C85" s="598">
        <v>0.1333</v>
      </c>
      <c r="D85" s="470">
        <v>11.113659340659339</v>
      </c>
      <c r="E85" s="470">
        <v>0</v>
      </c>
      <c r="F85" s="490">
        <f t="shared" si="0"/>
        <v>11.113659340659339</v>
      </c>
    </row>
    <row r="86" spans="2:6">
      <c r="B86" s="347" t="s">
        <v>578</v>
      </c>
      <c r="C86" s="598">
        <v>0.1333</v>
      </c>
      <c r="D86" s="470">
        <v>7.8794945054945096</v>
      </c>
      <c r="E86" s="470">
        <v>0</v>
      </c>
      <c r="F86" s="490">
        <f t="shared" si="0"/>
        <v>7.8794945054945096</v>
      </c>
    </row>
    <row r="87" spans="2:6" ht="14.25">
      <c r="B87" s="990" t="s">
        <v>612</v>
      </c>
      <c r="C87" s="991">
        <v>0.6</v>
      </c>
      <c r="D87" s="992">
        <v>11.1</v>
      </c>
      <c r="E87" s="992" t="s">
        <v>590</v>
      </c>
      <c r="F87" s="993">
        <v>11.1</v>
      </c>
    </row>
    <row r="88" spans="2:6">
      <c r="B88" s="347" t="s">
        <v>579</v>
      </c>
      <c r="C88" s="598">
        <v>0.125</v>
      </c>
      <c r="D88" s="470">
        <v>0</v>
      </c>
      <c r="E88" s="470">
        <v>0</v>
      </c>
      <c r="F88" s="490">
        <f>D88+E88</f>
        <v>0</v>
      </c>
    </row>
    <row r="89" spans="2:6" ht="14.25">
      <c r="B89" s="994" t="s">
        <v>613</v>
      </c>
      <c r="C89" s="991" t="s">
        <v>89</v>
      </c>
      <c r="D89" s="992">
        <v>5.9</v>
      </c>
      <c r="E89" s="992">
        <v>115.9</v>
      </c>
      <c r="F89" s="993">
        <v>121.80000000000001</v>
      </c>
    </row>
    <row r="90" spans="2:6">
      <c r="B90" s="347" t="s">
        <v>497</v>
      </c>
      <c r="C90" s="598">
        <v>0.1333</v>
      </c>
      <c r="D90" s="470">
        <v>2.00865934065934</v>
      </c>
      <c r="E90" s="470">
        <v>0</v>
      </c>
      <c r="F90" s="490">
        <f>D90+E90</f>
        <v>2.00865934065934</v>
      </c>
    </row>
    <row r="91" spans="2:6">
      <c r="B91" s="347" t="s">
        <v>498</v>
      </c>
      <c r="C91" s="598">
        <v>0.1333</v>
      </c>
      <c r="D91" s="470">
        <v>4.9338901098901102</v>
      </c>
      <c r="E91" s="470">
        <v>0</v>
      </c>
      <c r="F91" s="490">
        <f>D91+E91</f>
        <v>4.9338901098901102</v>
      </c>
    </row>
    <row r="92" spans="2:6">
      <c r="B92" s="347" t="s">
        <v>142</v>
      </c>
      <c r="C92" s="598">
        <v>0.1</v>
      </c>
      <c r="D92" s="470">
        <v>0.11331868131868</v>
      </c>
      <c r="E92" s="470">
        <v>0</v>
      </c>
      <c r="F92" s="490">
        <f>D92+E92</f>
        <v>0.11331868131868</v>
      </c>
    </row>
    <row r="93" spans="2:6">
      <c r="B93" s="347" t="s">
        <v>499</v>
      </c>
      <c r="C93" s="598">
        <v>0.23330000000000001</v>
      </c>
      <c r="D93" s="470">
        <v>49.197032967032968</v>
      </c>
      <c r="E93" s="470">
        <v>0</v>
      </c>
      <c r="F93" s="490">
        <f t="shared" ref="F93:F99" si="1">D93+E93</f>
        <v>49.197032967032968</v>
      </c>
    </row>
    <row r="94" spans="2:6">
      <c r="B94" s="347" t="s">
        <v>145</v>
      </c>
      <c r="C94" s="598">
        <v>0.6</v>
      </c>
      <c r="D94" s="470">
        <v>45.635494505494513</v>
      </c>
      <c r="E94" s="470">
        <v>0</v>
      </c>
      <c r="F94" s="490">
        <f t="shared" si="1"/>
        <v>45.635494505494513</v>
      </c>
    </row>
    <row r="95" spans="2:6" ht="14.25">
      <c r="B95" s="493" t="s">
        <v>614</v>
      </c>
      <c r="C95" s="598">
        <v>9.6799999999999997E-2</v>
      </c>
      <c r="D95" s="470">
        <v>11.89213186813187</v>
      </c>
      <c r="E95" s="470">
        <v>0</v>
      </c>
      <c r="F95" s="490">
        <f t="shared" si="1"/>
        <v>11.89213186813187</v>
      </c>
    </row>
    <row r="96" spans="2:6">
      <c r="B96" s="347" t="s">
        <v>501</v>
      </c>
      <c r="C96" s="598">
        <v>0.1333</v>
      </c>
      <c r="D96" s="470">
        <v>21.295505494505491</v>
      </c>
      <c r="E96" s="470">
        <v>0</v>
      </c>
      <c r="F96" s="490">
        <f t="shared" si="1"/>
        <v>21.295505494505491</v>
      </c>
    </row>
    <row r="97" spans="2:6">
      <c r="B97" s="347" t="s">
        <v>502</v>
      </c>
      <c r="C97" s="598">
        <v>0.23330000000000001</v>
      </c>
      <c r="D97" s="470">
        <v>14.385868131868129</v>
      </c>
      <c r="E97" s="470">
        <v>0</v>
      </c>
      <c r="F97" s="490">
        <f t="shared" si="1"/>
        <v>14.385868131868129</v>
      </c>
    </row>
    <row r="98" spans="2:6">
      <c r="B98" s="347" t="s">
        <v>503</v>
      </c>
      <c r="C98" s="598">
        <v>0.1333</v>
      </c>
      <c r="D98" s="470">
        <v>6.8062857142857096</v>
      </c>
      <c r="E98" s="470">
        <v>0</v>
      </c>
      <c r="F98" s="490">
        <f t="shared" si="1"/>
        <v>6.8062857142857096</v>
      </c>
    </row>
    <row r="99" spans="2:6" ht="14.25">
      <c r="B99" s="493" t="s">
        <v>615</v>
      </c>
      <c r="C99" s="494" t="s">
        <v>616</v>
      </c>
      <c r="D99" s="470">
        <v>8.8368351648351595</v>
      </c>
      <c r="E99" s="470">
        <v>29.429307692307692</v>
      </c>
      <c r="F99" s="490">
        <f t="shared" si="1"/>
        <v>38.266142857142853</v>
      </c>
    </row>
    <row r="100" spans="2:6">
      <c r="B100" s="347" t="s">
        <v>617</v>
      </c>
      <c r="C100" s="598">
        <v>0.18329999999999999</v>
      </c>
      <c r="D100" s="995"/>
      <c r="E100" s="995"/>
      <c r="F100" s="472">
        <v>0</v>
      </c>
    </row>
    <row r="101" spans="2:6" ht="14.25" customHeight="1">
      <c r="B101" s="990" t="s">
        <v>121</v>
      </c>
      <c r="C101" s="991">
        <v>0.25</v>
      </c>
      <c r="D101" s="992">
        <v>15.9</v>
      </c>
      <c r="E101" s="992">
        <v>1.1000000000000001</v>
      </c>
      <c r="F101" s="993">
        <v>17</v>
      </c>
    </row>
    <row r="102" spans="2:6" ht="14.25" customHeight="1">
      <c r="B102" s="990" t="s">
        <v>269</v>
      </c>
      <c r="C102" s="991">
        <v>0.23549999999999999</v>
      </c>
      <c r="D102" s="992">
        <v>7.2</v>
      </c>
      <c r="E102" s="992">
        <v>0</v>
      </c>
      <c r="F102" s="993">
        <v>7.2</v>
      </c>
    </row>
    <row r="103" spans="2:6" ht="15" thickBot="1">
      <c r="B103" s="990" t="s">
        <v>618</v>
      </c>
      <c r="C103" s="991">
        <v>0.35</v>
      </c>
      <c r="D103" s="995"/>
      <c r="E103" s="995"/>
      <c r="F103" s="993">
        <v>0</v>
      </c>
    </row>
    <row r="104" spans="2:6" ht="13.5" thickBot="1">
      <c r="B104" s="503" t="s">
        <v>364</v>
      </c>
      <c r="C104" s="504"/>
      <c r="D104" s="505">
        <f>SUM(D69:D103)</f>
        <v>521.48616483516491</v>
      </c>
      <c r="E104" s="505">
        <f>SUM(E69:E103)</f>
        <v>203.78958241758241</v>
      </c>
      <c r="F104" s="506">
        <f>SUM(F69:F103)</f>
        <v>725.27574725274746</v>
      </c>
    </row>
    <row r="105" spans="2:6">
      <c r="B105" s="481" t="s">
        <v>619</v>
      </c>
      <c r="C105" s="481"/>
    </row>
    <row r="106" spans="2:6">
      <c r="B106" s="481" t="s">
        <v>620</v>
      </c>
      <c r="C106" s="481"/>
    </row>
    <row r="107" spans="2:6">
      <c r="B107" s="481" t="s">
        <v>621</v>
      </c>
    </row>
    <row r="108" spans="2:6">
      <c r="B108" s="481" t="s">
        <v>622</v>
      </c>
    </row>
    <row r="109" spans="2:6">
      <c r="B109" s="481" t="s">
        <v>623</v>
      </c>
    </row>
  </sheetData>
  <mergeCells count="5">
    <mergeCell ref="B2:F2"/>
    <mergeCell ref="D3:F3"/>
    <mergeCell ref="D48:F48"/>
    <mergeCell ref="B66:F66"/>
    <mergeCell ref="D67:F67"/>
  </mergeCells>
  <pageMargins left="0.7" right="0.7" top="0.75" bottom="0.75" header="0.3" footer="0.3"/>
  <pageSetup paperSize="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F119"/>
  <sheetViews>
    <sheetView workbookViewId="0">
      <selection activeCell="K98" sqref="K98"/>
    </sheetView>
  </sheetViews>
  <sheetFormatPr defaultColWidth="9.28515625" defaultRowHeight="12.75"/>
  <cols>
    <col min="1" max="1" width="9.28515625" style="316"/>
    <col min="2" max="2" width="52.28515625" style="316" customWidth="1"/>
    <col min="3" max="3" width="13.7109375" style="316" bestFit="1" customWidth="1"/>
    <col min="4" max="4" width="18.28515625" style="316" bestFit="1" customWidth="1"/>
    <col min="5" max="6" width="15.7109375" style="316" bestFit="1" customWidth="1"/>
    <col min="7" max="16384" width="9.28515625" style="316"/>
  </cols>
  <sheetData>
    <row r="2" spans="2:6" ht="18.75" thickBot="1">
      <c r="B2" s="1990" t="s">
        <v>624</v>
      </c>
      <c r="C2" s="1990"/>
      <c r="D2" s="1990"/>
      <c r="E2" s="1990"/>
      <c r="F2" s="1990"/>
    </row>
    <row r="3" spans="2:6" ht="12.75" customHeight="1">
      <c r="B3" s="423" t="s">
        <v>555</v>
      </c>
      <c r="C3" s="424"/>
      <c r="D3" s="1991" t="s">
        <v>556</v>
      </c>
      <c r="E3" s="1991"/>
      <c r="F3" s="1992"/>
    </row>
    <row r="4" spans="2:6">
      <c r="B4" s="462" t="s">
        <v>83</v>
      </c>
      <c r="C4" s="458" t="s">
        <v>449</v>
      </c>
      <c r="D4" s="458" t="s">
        <v>381</v>
      </c>
      <c r="E4" s="458" t="s">
        <v>11</v>
      </c>
      <c r="F4" s="463" t="s">
        <v>12</v>
      </c>
    </row>
    <row r="5" spans="2:6">
      <c r="B5" s="369" t="s">
        <v>15</v>
      </c>
      <c r="C5" s="370">
        <v>0.85</v>
      </c>
      <c r="D5" s="460">
        <v>5.9565285590277774</v>
      </c>
      <c r="E5" s="461">
        <v>8.5927575333333337</v>
      </c>
      <c r="F5" s="464">
        <v>14.549286092361111</v>
      </c>
    </row>
    <row r="6" spans="2:6">
      <c r="B6" s="375" t="s">
        <v>23</v>
      </c>
      <c r="C6" s="370">
        <v>0.45</v>
      </c>
      <c r="D6" s="460">
        <v>18.350498893229165</v>
      </c>
      <c r="E6" s="461">
        <v>4.9785318555555556</v>
      </c>
      <c r="F6" s="464">
        <v>23.329030748784721</v>
      </c>
    </row>
    <row r="7" spans="2:6">
      <c r="B7" s="375" t="s">
        <v>218</v>
      </c>
      <c r="C7" s="370">
        <v>0.65129999999999999</v>
      </c>
      <c r="D7" s="460">
        <v>0.79263222656249999</v>
      </c>
      <c r="E7" s="461">
        <v>5.4653322222222224E-2</v>
      </c>
      <c r="F7" s="464">
        <v>0.84728554878472218</v>
      </c>
    </row>
    <row r="8" spans="2:6">
      <c r="B8" s="375" t="s">
        <v>29</v>
      </c>
      <c r="C8" s="459" t="s">
        <v>217</v>
      </c>
      <c r="D8" s="460">
        <v>31.08</v>
      </c>
      <c r="E8" s="461">
        <v>0</v>
      </c>
      <c r="F8" s="464">
        <v>31.08</v>
      </c>
    </row>
    <row r="9" spans="2:6">
      <c r="B9" s="375" t="s">
        <v>33</v>
      </c>
      <c r="C9" s="377">
        <v>0.51</v>
      </c>
      <c r="D9" s="460">
        <v>47.812517708333331</v>
      </c>
      <c r="E9" s="461">
        <v>26.19529367777778</v>
      </c>
      <c r="F9" s="464">
        <v>74.007811386111115</v>
      </c>
    </row>
    <row r="10" spans="2:6">
      <c r="B10" s="375" t="s">
        <v>37</v>
      </c>
      <c r="C10" s="377">
        <v>0.13039999999999999</v>
      </c>
      <c r="D10" s="460">
        <v>6.9319988333668974</v>
      </c>
      <c r="E10" s="461">
        <v>1.6641930999999999</v>
      </c>
      <c r="F10" s="464">
        <v>8.5961919333668977</v>
      </c>
    </row>
    <row r="11" spans="2:6">
      <c r="B11" s="375" t="s">
        <v>226</v>
      </c>
      <c r="C11" s="377" t="s">
        <v>219</v>
      </c>
      <c r="D11" s="460">
        <v>0</v>
      </c>
      <c r="E11" s="461">
        <v>0</v>
      </c>
      <c r="F11" s="464">
        <v>0</v>
      </c>
    </row>
    <row r="12" spans="2:6">
      <c r="B12" s="375" t="s">
        <v>467</v>
      </c>
      <c r="C12" s="370">
        <v>0.1988</v>
      </c>
      <c r="D12" s="460">
        <v>0.36703459201388888</v>
      </c>
      <c r="E12" s="461">
        <v>1.8104233666666667</v>
      </c>
      <c r="F12" s="464">
        <v>2.1774579586805558</v>
      </c>
    </row>
    <row r="13" spans="2:6">
      <c r="B13" s="375" t="s">
        <v>46</v>
      </c>
      <c r="C13" s="370">
        <v>0.55300000000000005</v>
      </c>
      <c r="D13" s="460">
        <v>11.067802430555556</v>
      </c>
      <c r="E13" s="461">
        <v>10.797450055555554</v>
      </c>
      <c r="F13" s="464">
        <v>21.86525248611111</v>
      </c>
    </row>
    <row r="14" spans="2:6">
      <c r="B14" s="375" t="s">
        <v>47</v>
      </c>
      <c r="C14" s="377">
        <v>0.39550000000000002</v>
      </c>
      <c r="D14" s="460">
        <v>18.853899999999999</v>
      </c>
      <c r="E14" s="461">
        <v>52.141763400000002</v>
      </c>
      <c r="F14" s="464">
        <v>70.995663399999998</v>
      </c>
    </row>
    <row r="15" spans="2:6">
      <c r="B15" s="375" t="s">
        <v>49</v>
      </c>
      <c r="C15" s="370">
        <v>0.43969999999999998</v>
      </c>
      <c r="D15" s="460">
        <v>6.7069399739583329</v>
      </c>
      <c r="E15" s="461">
        <v>9.4759288222222224</v>
      </c>
      <c r="F15" s="464">
        <v>16.182868796180557</v>
      </c>
    </row>
    <row r="16" spans="2:6">
      <c r="B16" s="375" t="s">
        <v>50</v>
      </c>
      <c r="C16" s="370">
        <v>0.64</v>
      </c>
      <c r="D16" s="460">
        <v>15.733772048611112</v>
      </c>
      <c r="E16" s="461">
        <v>8.0650488333333339</v>
      </c>
      <c r="F16" s="464">
        <v>23.798820881944444</v>
      </c>
    </row>
    <row r="17" spans="2:6">
      <c r="B17" s="375" t="s">
        <v>51</v>
      </c>
      <c r="C17" s="370">
        <v>0.2</v>
      </c>
      <c r="D17" s="460">
        <v>0</v>
      </c>
      <c r="E17" s="461">
        <v>0</v>
      </c>
      <c r="F17" s="464">
        <v>0</v>
      </c>
    </row>
    <row r="18" spans="2:6">
      <c r="B18" s="375" t="s">
        <v>52</v>
      </c>
      <c r="C18" s="377" t="s">
        <v>221</v>
      </c>
      <c r="D18" s="460">
        <v>22.320032769097221</v>
      </c>
      <c r="E18" s="461">
        <v>2.5955338333333335</v>
      </c>
      <c r="F18" s="464">
        <v>24.915566602430555</v>
      </c>
    </row>
    <row r="19" spans="2:6">
      <c r="B19" s="375" t="s">
        <v>39</v>
      </c>
      <c r="C19" s="377">
        <v>0.35</v>
      </c>
      <c r="D19" s="460">
        <v>0</v>
      </c>
      <c r="E19" s="461">
        <v>0</v>
      </c>
      <c r="F19" s="464">
        <v>0</v>
      </c>
    </row>
    <row r="20" spans="2:6">
      <c r="B20" s="375" t="s">
        <v>53</v>
      </c>
      <c r="C20" s="377" t="s">
        <v>227</v>
      </c>
      <c r="D20" s="460">
        <v>62.964110685221364</v>
      </c>
      <c r="E20" s="461">
        <v>26.248083077777778</v>
      </c>
      <c r="F20" s="464">
        <v>89.212193762999135</v>
      </c>
    </row>
    <row r="21" spans="2:6">
      <c r="B21" s="375" t="s">
        <v>231</v>
      </c>
      <c r="C21" s="377" t="s">
        <v>228</v>
      </c>
      <c r="D21" s="460">
        <v>18.786392317708334</v>
      </c>
      <c r="E21" s="461">
        <v>51.812237777777781</v>
      </c>
      <c r="F21" s="464">
        <v>70.598630095486115</v>
      </c>
    </row>
    <row r="22" spans="2:6">
      <c r="B22" s="375" t="s">
        <v>57</v>
      </c>
      <c r="C22" s="377" t="s">
        <v>229</v>
      </c>
      <c r="D22" s="460">
        <v>31.617868788703284</v>
      </c>
      <c r="E22" s="461">
        <v>-5.2613611111111111E-2</v>
      </c>
      <c r="F22" s="464">
        <v>31.565255177592171</v>
      </c>
    </row>
    <row r="23" spans="2:6">
      <c r="B23" s="375" t="s">
        <v>58</v>
      </c>
      <c r="C23" s="377">
        <v>0.3679</v>
      </c>
      <c r="D23" s="460">
        <v>9.9870333333333345</v>
      </c>
      <c r="E23" s="461">
        <v>40.606040033333329</v>
      </c>
      <c r="F23" s="464">
        <v>50.593073366666665</v>
      </c>
    </row>
    <row r="24" spans="2:6">
      <c r="B24" s="375" t="s">
        <v>59</v>
      </c>
      <c r="C24" s="377" t="s">
        <v>230</v>
      </c>
      <c r="D24" s="460">
        <v>25.004349359809027</v>
      </c>
      <c r="E24" s="461">
        <v>12.0452203</v>
      </c>
      <c r="F24" s="464">
        <v>37.049569659809023</v>
      </c>
    </row>
    <row r="25" spans="2:6">
      <c r="B25" s="375" t="s">
        <v>514</v>
      </c>
      <c r="C25" s="370">
        <v>0.41499999999999998</v>
      </c>
      <c r="D25" s="460">
        <v>6.4560531629774314</v>
      </c>
      <c r="E25" s="461">
        <v>0.24678836666666665</v>
      </c>
      <c r="F25" s="464">
        <v>6.7028415296440977</v>
      </c>
    </row>
    <row r="26" spans="2:6">
      <c r="B26" s="375" t="s">
        <v>66</v>
      </c>
      <c r="C26" s="370">
        <v>0.30580000000000002</v>
      </c>
      <c r="D26" s="460"/>
      <c r="E26" s="461">
        <v>185.85721967777778</v>
      </c>
      <c r="F26" s="464">
        <v>185.85721967777778</v>
      </c>
    </row>
    <row r="27" spans="2:6">
      <c r="B27" s="375" t="s">
        <v>67</v>
      </c>
      <c r="C27" s="370">
        <v>0.30580000000000002</v>
      </c>
      <c r="D27" s="460">
        <v>52.635024305555554</v>
      </c>
      <c r="E27" s="461"/>
      <c r="F27" s="464">
        <v>52.635024305555554</v>
      </c>
    </row>
    <row r="28" spans="2:6">
      <c r="B28" s="375" t="s">
        <v>69</v>
      </c>
      <c r="C28" s="370">
        <v>0.58840000000000003</v>
      </c>
      <c r="D28" s="460">
        <v>41.384304383680551</v>
      </c>
      <c r="E28" s="461">
        <v>7.6404110000000003</v>
      </c>
      <c r="F28" s="464">
        <v>49.024715383680551</v>
      </c>
    </row>
    <row r="29" spans="2:6">
      <c r="B29" s="375" t="s">
        <v>572</v>
      </c>
      <c r="C29" s="981">
        <v>0.24</v>
      </c>
      <c r="D29" s="460">
        <v>9.2578799479166669</v>
      </c>
      <c r="E29" s="461">
        <v>6.8109129222222222</v>
      </c>
      <c r="F29" s="464">
        <v>16.068792870138889</v>
      </c>
    </row>
    <row r="30" spans="2:6">
      <c r="B30" s="375" t="s">
        <v>274</v>
      </c>
      <c r="C30" s="370">
        <v>0.18</v>
      </c>
      <c r="D30" s="460">
        <v>2.1639859809027779</v>
      </c>
      <c r="E30" s="461">
        <v>0.71738932222222218</v>
      </c>
      <c r="F30" s="464">
        <v>2.881375303125</v>
      </c>
    </row>
    <row r="31" spans="2:6">
      <c r="B31" s="375" t="s">
        <v>74</v>
      </c>
      <c r="C31" s="377">
        <v>0.41499999999999998</v>
      </c>
      <c r="D31" s="460">
        <v>18.263109954155816</v>
      </c>
      <c r="E31" s="461">
        <v>0.42744938888888889</v>
      </c>
      <c r="F31" s="464">
        <v>18.690559343044704</v>
      </c>
    </row>
    <row r="32" spans="2:6">
      <c r="B32" s="375" t="s">
        <v>75</v>
      </c>
      <c r="C32" s="377">
        <v>0.53200000000000003</v>
      </c>
      <c r="D32" s="460">
        <v>20.892621875000003</v>
      </c>
      <c r="E32" s="461">
        <v>13.907015488888888</v>
      </c>
      <c r="F32" s="464">
        <v>34.799637363888891</v>
      </c>
    </row>
    <row r="33" spans="2:6">
      <c r="B33" s="375" t="s">
        <v>508</v>
      </c>
      <c r="C33" s="377">
        <v>0.59599999999999997</v>
      </c>
      <c r="D33" s="460">
        <v>7.6368912445068364</v>
      </c>
      <c r="E33" s="461">
        <v>0.64868084444444452</v>
      </c>
      <c r="F33" s="464">
        <v>8.2855720889512803</v>
      </c>
    </row>
    <row r="34" spans="2:6">
      <c r="B34" s="375" t="s">
        <v>76</v>
      </c>
      <c r="C34" s="377">
        <v>0.34570000000000001</v>
      </c>
      <c r="D34" s="460">
        <v>43.362754861111114</v>
      </c>
      <c r="E34" s="461">
        <v>61.243283688888894</v>
      </c>
      <c r="F34" s="464">
        <v>104.60603855000001</v>
      </c>
    </row>
    <row r="35" spans="2:6">
      <c r="B35" s="369" t="s">
        <v>543</v>
      </c>
      <c r="C35" s="377">
        <v>0.45750000000000002</v>
      </c>
      <c r="D35" s="460">
        <v>1.4653297743055556</v>
      </c>
      <c r="E35" s="461">
        <v>3.933188088888889</v>
      </c>
      <c r="F35" s="464">
        <v>5.3985178631944448</v>
      </c>
    </row>
    <row r="36" spans="2:6" ht="13.5" thickBot="1">
      <c r="B36" s="465" t="s">
        <v>430</v>
      </c>
      <c r="C36" s="466"/>
      <c r="D36" s="466">
        <f>SUM(D5:D35)</f>
        <v>537.85136800964335</v>
      </c>
      <c r="E36" s="466">
        <f>SUM(E5:E35)</f>
        <v>538.46288416666675</v>
      </c>
      <c r="F36" s="467">
        <f>SUM(F5:F35)</f>
        <v>1076.31425217631</v>
      </c>
    </row>
    <row r="37" spans="2:6">
      <c r="B37" s="477"/>
      <c r="C37" s="478"/>
      <c r="D37" s="284"/>
      <c r="E37" s="284"/>
      <c r="F37" s="284"/>
    </row>
    <row r="38" spans="2:6">
      <c r="B38" s="479" t="s">
        <v>625</v>
      </c>
      <c r="C38" s="478"/>
      <c r="D38" s="480"/>
      <c r="E38" s="480"/>
      <c r="F38" s="480"/>
    </row>
    <row r="39" spans="2:6">
      <c r="B39" s="479" t="s">
        <v>603</v>
      </c>
      <c r="C39" s="481"/>
      <c r="D39" s="481"/>
      <c r="E39" s="482"/>
      <c r="F39" s="480"/>
    </row>
    <row r="40" spans="2:6">
      <c r="B40" s="481" t="s">
        <v>604</v>
      </c>
      <c r="C40" s="481"/>
      <c r="D40" s="481"/>
      <c r="E40" s="482"/>
      <c r="F40" s="480"/>
    </row>
    <row r="41" spans="2:6">
      <c r="B41" s="481" t="s">
        <v>605</v>
      </c>
      <c r="C41" s="481"/>
      <c r="D41" s="481"/>
      <c r="E41" s="482"/>
      <c r="F41" s="480"/>
    </row>
    <row r="42" spans="2:6">
      <c r="B42" s="481" t="s">
        <v>626</v>
      </c>
      <c r="C42" s="478"/>
      <c r="D42" s="480"/>
      <c r="E42" s="480"/>
      <c r="F42" s="480"/>
    </row>
    <row r="43" spans="2:6">
      <c r="B43" s="481" t="s">
        <v>627</v>
      </c>
      <c r="C43" s="478"/>
      <c r="D43" s="480"/>
      <c r="E43" s="480"/>
      <c r="F43" s="480"/>
    </row>
    <row r="44" spans="2:6">
      <c r="B44" s="481" t="s">
        <v>628</v>
      </c>
      <c r="C44" s="478"/>
      <c r="D44" s="480"/>
      <c r="E44" s="480"/>
      <c r="F44" s="480"/>
    </row>
    <row r="45" spans="2:6">
      <c r="B45" s="481" t="s">
        <v>436</v>
      </c>
      <c r="C45" s="478"/>
      <c r="D45" s="480"/>
      <c r="E45" s="480"/>
      <c r="F45" s="480"/>
    </row>
    <row r="46" spans="2:6">
      <c r="B46" s="481" t="s">
        <v>629</v>
      </c>
      <c r="C46" s="478"/>
      <c r="D46" s="480"/>
      <c r="E46" s="480"/>
      <c r="F46" s="480"/>
    </row>
    <row r="47" spans="2:6">
      <c r="B47" s="379" t="s">
        <v>485</v>
      </c>
      <c r="C47" s="478"/>
      <c r="D47" s="480"/>
      <c r="E47" s="480"/>
      <c r="F47" s="480"/>
    </row>
    <row r="49" spans="2:6">
      <c r="B49" s="423" t="s">
        <v>559</v>
      </c>
      <c r="C49" s="424" t="s">
        <v>449</v>
      </c>
      <c r="D49" s="1993" t="s">
        <v>560</v>
      </c>
      <c r="E49" s="1993"/>
      <c r="F49" s="1994"/>
    </row>
    <row r="50" spans="2:6">
      <c r="B50" s="462" t="s">
        <v>83</v>
      </c>
      <c r="C50" s="457"/>
      <c r="D50" s="458" t="s">
        <v>381</v>
      </c>
      <c r="E50" s="468" t="s">
        <v>11</v>
      </c>
      <c r="F50" s="463" t="s">
        <v>12</v>
      </c>
    </row>
    <row r="51" spans="2:6">
      <c r="B51" s="375" t="s">
        <v>519</v>
      </c>
      <c r="C51" s="377">
        <v>0.28849999999999998</v>
      </c>
      <c r="D51" s="17">
        <v>5.4908888888888887</v>
      </c>
      <c r="E51" s="17">
        <v>0</v>
      </c>
      <c r="F51" s="429">
        <v>5.4908888888888887</v>
      </c>
    </row>
    <row r="52" spans="2:6">
      <c r="B52" s="375" t="s">
        <v>272</v>
      </c>
      <c r="C52" s="370">
        <v>7.5999999999999998E-2</v>
      </c>
      <c r="D52" s="17">
        <v>12.795877777777777</v>
      </c>
      <c r="E52" s="17">
        <v>1.8939771444444446</v>
      </c>
      <c r="F52" s="429">
        <v>14.689854922222223</v>
      </c>
    </row>
    <row r="53" spans="2:6">
      <c r="B53" s="375" t="s">
        <v>14</v>
      </c>
      <c r="C53" s="370">
        <v>0.1178</v>
      </c>
      <c r="D53" s="17"/>
      <c r="E53" s="17">
        <v>0</v>
      </c>
      <c r="F53" s="429">
        <v>0</v>
      </c>
    </row>
    <row r="54" spans="2:6">
      <c r="B54" s="375" t="s">
        <v>576</v>
      </c>
      <c r="C54" s="377">
        <v>0.05</v>
      </c>
      <c r="D54" s="17">
        <v>3.1308688802083333</v>
      </c>
      <c r="E54" s="17">
        <v>3.2780240555555555</v>
      </c>
      <c r="F54" s="429">
        <v>6.4088929357638893</v>
      </c>
    </row>
    <row r="55" spans="2:6">
      <c r="B55" s="375" t="s">
        <v>24</v>
      </c>
      <c r="C55" s="377" t="s">
        <v>232</v>
      </c>
      <c r="D55" s="17">
        <v>3.12522109375</v>
      </c>
      <c r="E55" s="17">
        <v>66.091481344444446</v>
      </c>
      <c r="F55" s="429">
        <v>69.216702438194446</v>
      </c>
    </row>
    <row r="56" spans="2:6">
      <c r="B56" s="375" t="s">
        <v>337</v>
      </c>
      <c r="C56" s="370">
        <v>0.1482</v>
      </c>
      <c r="D56" s="17">
        <v>1.7961455295138891</v>
      </c>
      <c r="E56" s="17">
        <v>4.1010588888888887E-2</v>
      </c>
      <c r="F56" s="429">
        <v>1.837156118402778</v>
      </c>
    </row>
    <row r="57" spans="2:6">
      <c r="B57" s="375" t="s">
        <v>54</v>
      </c>
      <c r="C57" s="370">
        <v>0.6</v>
      </c>
      <c r="D57" s="17">
        <v>1.9584050564236111</v>
      </c>
      <c r="E57" s="17">
        <v>2.3473448333333335</v>
      </c>
      <c r="F57" s="429">
        <v>4.3057498897569442</v>
      </c>
    </row>
    <row r="58" spans="2:6">
      <c r="B58" s="375" t="s">
        <v>26</v>
      </c>
      <c r="C58" s="370">
        <v>0.36165000000000003</v>
      </c>
      <c r="D58" s="17">
        <v>30.499494444444444</v>
      </c>
      <c r="E58" s="17">
        <v>23.448413066666667</v>
      </c>
      <c r="F58" s="429">
        <v>53.947907511111111</v>
      </c>
    </row>
    <row r="59" spans="2:6">
      <c r="B59" s="375" t="s">
        <v>22</v>
      </c>
      <c r="C59" s="370">
        <v>0.5</v>
      </c>
      <c r="D59" s="17">
        <v>2.5548653211805554</v>
      </c>
      <c r="E59" s="17">
        <v>9.2329656888888891</v>
      </c>
      <c r="F59" s="429">
        <v>11.787831010069445</v>
      </c>
    </row>
    <row r="60" spans="2:6" ht="13.5" thickBot="1">
      <c r="B60" s="311" t="s">
        <v>387</v>
      </c>
      <c r="C60" s="469"/>
      <c r="D60" s="313">
        <f>SUM(D51:D59)</f>
        <v>61.3517669921875</v>
      </c>
      <c r="E60" s="313">
        <f>SUM(E51:E59)</f>
        <v>106.33321672222223</v>
      </c>
      <c r="F60" s="314">
        <f>SUM(F51:F59)</f>
        <v>167.68498371440973</v>
      </c>
    </row>
    <row r="61" spans="2:6" ht="13.5" thickBot="1"/>
    <row r="62" spans="2:6">
      <c r="B62" s="982" t="s">
        <v>561</v>
      </c>
      <c r="C62" s="983"/>
      <c r="D62" s="984" t="s">
        <v>86</v>
      </c>
      <c r="E62" s="984" t="s">
        <v>11</v>
      </c>
      <c r="F62" s="985" t="s">
        <v>12</v>
      </c>
    </row>
    <row r="63" spans="2:6" ht="13.5" thickBot="1">
      <c r="B63" s="311" t="s">
        <v>562</v>
      </c>
      <c r="C63" s="469"/>
      <c r="D63" s="313">
        <f>D36+D60</f>
        <v>599.2031350018309</v>
      </c>
      <c r="E63" s="313">
        <f>E36+E60</f>
        <v>644.79610088888899</v>
      </c>
      <c r="F63" s="314">
        <v>1244</v>
      </c>
    </row>
    <row r="67" spans="2:6" ht="18.75" thickBot="1">
      <c r="B67" s="1990" t="s">
        <v>630</v>
      </c>
      <c r="C67" s="1990"/>
      <c r="D67" s="1990"/>
      <c r="E67" s="1990"/>
      <c r="F67" s="1990"/>
    </row>
    <row r="68" spans="2:6">
      <c r="B68" s="341" t="s">
        <v>388</v>
      </c>
      <c r="C68" s="342"/>
      <c r="D68" s="1995" t="s">
        <v>462</v>
      </c>
      <c r="E68" s="1995"/>
      <c r="F68" s="1996"/>
    </row>
    <row r="69" spans="2:6">
      <c r="B69" s="343" t="s">
        <v>83</v>
      </c>
      <c r="C69" s="344" t="s">
        <v>449</v>
      </c>
      <c r="D69" s="344" t="s">
        <v>86</v>
      </c>
      <c r="E69" s="344" t="s">
        <v>11</v>
      </c>
      <c r="F69" s="471" t="s">
        <v>12</v>
      </c>
    </row>
    <row r="70" spans="2:6">
      <c r="B70" s="347" t="s">
        <v>166</v>
      </c>
      <c r="C70" s="598">
        <v>8.5599999999999996E-2</v>
      </c>
      <c r="D70" s="470">
        <v>55.325222222222223</v>
      </c>
      <c r="E70" s="470">
        <v>0</v>
      </c>
      <c r="F70" s="472">
        <f>D70+E70</f>
        <v>55.325222222222223</v>
      </c>
    </row>
    <row r="71" spans="2:6">
      <c r="B71" s="347" t="s">
        <v>167</v>
      </c>
      <c r="C71" s="598">
        <v>0.2021</v>
      </c>
      <c r="D71" s="470">
        <v>49.064555555555557</v>
      </c>
      <c r="E71" s="470">
        <v>0</v>
      </c>
      <c r="F71" s="472">
        <f t="shared" ref="F71:F93" si="0">D71+E71</f>
        <v>49.064555555555557</v>
      </c>
    </row>
    <row r="72" spans="2:6">
      <c r="B72" s="347" t="s">
        <v>400</v>
      </c>
      <c r="C72" s="598">
        <v>0.17</v>
      </c>
      <c r="D72" s="470">
        <v>2.6729444444444401</v>
      </c>
      <c r="E72" s="470">
        <v>0</v>
      </c>
      <c r="F72" s="472">
        <f t="shared" si="0"/>
        <v>2.6729444444444401</v>
      </c>
    </row>
    <row r="73" spans="2:6">
      <c r="B73" s="347" t="s">
        <v>490</v>
      </c>
      <c r="C73" s="598">
        <v>0.23330000000000001</v>
      </c>
      <c r="D73" s="470">
        <v>36.975555555555559</v>
      </c>
      <c r="E73" s="470">
        <v>0</v>
      </c>
      <c r="F73" s="472">
        <f t="shared" si="0"/>
        <v>36.975555555555559</v>
      </c>
    </row>
    <row r="74" spans="2:6">
      <c r="B74" s="347" t="s">
        <v>549</v>
      </c>
      <c r="C74" s="598">
        <v>0.2</v>
      </c>
      <c r="D74" s="470">
        <v>1.6416555555555601</v>
      </c>
      <c r="E74" s="470">
        <v>0</v>
      </c>
      <c r="F74" s="472">
        <f t="shared" si="0"/>
        <v>1.6416555555555601</v>
      </c>
    </row>
    <row r="75" spans="2:6">
      <c r="B75" s="347" t="s">
        <v>491</v>
      </c>
      <c r="C75" s="598">
        <v>0.23330000000000001</v>
      </c>
      <c r="D75" s="470">
        <v>23.116688888888891</v>
      </c>
      <c r="E75" s="470">
        <v>0</v>
      </c>
      <c r="F75" s="472">
        <f t="shared" si="0"/>
        <v>23.116688888888891</v>
      </c>
    </row>
    <row r="76" spans="2:6">
      <c r="B76" s="347" t="s">
        <v>138</v>
      </c>
      <c r="C76" s="598">
        <v>0.45900000000000002</v>
      </c>
      <c r="D76" s="470">
        <v>19.56281111111111</v>
      </c>
      <c r="E76" s="470">
        <v>0</v>
      </c>
      <c r="F76" s="472">
        <f t="shared" si="0"/>
        <v>19.56281111111111</v>
      </c>
    </row>
    <row r="77" spans="2:6">
      <c r="B77" s="347" t="s">
        <v>139</v>
      </c>
      <c r="C77" s="598">
        <v>0.31850000000000001</v>
      </c>
      <c r="D77" s="470">
        <v>0</v>
      </c>
      <c r="E77" s="470">
        <v>40.322333333333333</v>
      </c>
      <c r="F77" s="472">
        <f t="shared" si="0"/>
        <v>40.322333333333333</v>
      </c>
    </row>
    <row r="78" spans="2:6">
      <c r="B78" s="347" t="s">
        <v>512</v>
      </c>
      <c r="C78" s="598">
        <v>0.3</v>
      </c>
      <c r="D78" s="470">
        <v>0</v>
      </c>
      <c r="E78" s="470">
        <v>5.8022222222219998E-2</v>
      </c>
      <c r="F78" s="472">
        <f t="shared" si="0"/>
        <v>5.8022222222219998E-2</v>
      </c>
    </row>
    <row r="79" spans="2:6">
      <c r="B79" s="347" t="s">
        <v>284</v>
      </c>
      <c r="C79" s="598">
        <v>0.3</v>
      </c>
      <c r="D79" s="470">
        <v>9.5959555555555607</v>
      </c>
      <c r="E79" s="470">
        <v>0</v>
      </c>
      <c r="F79" s="472">
        <f t="shared" si="0"/>
        <v>9.5959555555555607</v>
      </c>
    </row>
    <row r="80" spans="2:6">
      <c r="B80" s="347" t="s">
        <v>492</v>
      </c>
      <c r="C80" s="598">
        <v>0.1333</v>
      </c>
      <c r="D80" s="470">
        <v>12.61793333333333</v>
      </c>
      <c r="E80" s="470">
        <v>0</v>
      </c>
      <c r="F80" s="472">
        <f t="shared" si="0"/>
        <v>12.61793333333333</v>
      </c>
    </row>
    <row r="81" spans="2:6">
      <c r="B81" s="347" t="s">
        <v>493</v>
      </c>
      <c r="C81" s="598">
        <v>0.1333</v>
      </c>
      <c r="D81" s="470">
        <v>12.445388888888891</v>
      </c>
      <c r="E81" s="470">
        <v>0</v>
      </c>
      <c r="F81" s="472">
        <f t="shared" si="0"/>
        <v>12.445388888888891</v>
      </c>
    </row>
    <row r="82" spans="2:6">
      <c r="B82" s="347" t="s">
        <v>578</v>
      </c>
      <c r="C82" s="598">
        <v>0.1333</v>
      </c>
      <c r="D82" s="470">
        <v>6.6142333333333303</v>
      </c>
      <c r="E82" s="470">
        <v>0</v>
      </c>
      <c r="F82" s="472">
        <f t="shared" si="0"/>
        <v>6.6142333333333303</v>
      </c>
    </row>
    <row r="83" spans="2:6">
      <c r="B83" s="347" t="s">
        <v>579</v>
      </c>
      <c r="C83" s="598">
        <v>0.125</v>
      </c>
      <c r="D83" s="470">
        <v>0</v>
      </c>
      <c r="E83" s="470">
        <v>0</v>
      </c>
      <c r="F83" s="472">
        <f t="shared" si="0"/>
        <v>0</v>
      </c>
    </row>
    <row r="84" spans="2:6">
      <c r="B84" s="347" t="s">
        <v>497</v>
      </c>
      <c r="C84" s="598">
        <v>0.1333</v>
      </c>
      <c r="D84" s="470">
        <v>1.72958888888889</v>
      </c>
      <c r="E84" s="470">
        <v>0</v>
      </c>
      <c r="F84" s="472">
        <f t="shared" si="0"/>
        <v>1.72958888888889</v>
      </c>
    </row>
    <row r="85" spans="2:6">
      <c r="B85" s="347" t="s">
        <v>498</v>
      </c>
      <c r="C85" s="598">
        <v>0.1333</v>
      </c>
      <c r="D85" s="470">
        <v>4.5644666666666698</v>
      </c>
      <c r="E85" s="470">
        <v>0</v>
      </c>
      <c r="F85" s="472">
        <f t="shared" si="0"/>
        <v>4.5644666666666698</v>
      </c>
    </row>
    <row r="86" spans="2:6">
      <c r="B86" s="347" t="s">
        <v>142</v>
      </c>
      <c r="C86" s="598">
        <v>0.1</v>
      </c>
      <c r="D86" s="470">
        <v>5.4255666558159703</v>
      </c>
      <c r="E86" s="470">
        <v>0</v>
      </c>
      <c r="F86" s="472">
        <f t="shared" si="0"/>
        <v>5.4255666558159703</v>
      </c>
    </row>
    <row r="87" spans="2:6">
      <c r="B87" s="347" t="s">
        <v>499</v>
      </c>
      <c r="C87" s="598">
        <v>0.23330000000000001</v>
      </c>
      <c r="D87" s="470">
        <v>49.809111111111108</v>
      </c>
      <c r="E87" s="470">
        <v>0</v>
      </c>
      <c r="F87" s="472">
        <f t="shared" si="0"/>
        <v>49.809111111111108</v>
      </c>
    </row>
    <row r="88" spans="2:6">
      <c r="B88" s="347" t="s">
        <v>145</v>
      </c>
      <c r="C88" s="598">
        <v>0.6</v>
      </c>
      <c r="D88" s="470">
        <v>41.143966666666671</v>
      </c>
      <c r="E88" s="470">
        <v>0</v>
      </c>
      <c r="F88" s="472">
        <f t="shared" si="0"/>
        <v>41.143966666666671</v>
      </c>
    </row>
    <row r="89" spans="2:6">
      <c r="B89" s="347" t="s">
        <v>500</v>
      </c>
      <c r="C89" s="598">
        <v>9.6799999999999997E-2</v>
      </c>
      <c r="D89" s="470">
        <v>11.151988888888891</v>
      </c>
      <c r="E89" s="470">
        <v>0</v>
      </c>
      <c r="F89" s="472">
        <f t="shared" si="0"/>
        <v>11.151988888888891</v>
      </c>
    </row>
    <row r="90" spans="2:6">
      <c r="B90" s="347" t="s">
        <v>501</v>
      </c>
      <c r="C90" s="598">
        <v>0.1333</v>
      </c>
      <c r="D90" s="470">
        <v>20.860055555555562</v>
      </c>
      <c r="E90" s="470">
        <v>0</v>
      </c>
      <c r="F90" s="472">
        <f t="shared" si="0"/>
        <v>20.860055555555562</v>
      </c>
    </row>
    <row r="91" spans="2:6">
      <c r="B91" s="347" t="s">
        <v>502</v>
      </c>
      <c r="C91" s="598">
        <v>0.23330000000000001</v>
      </c>
      <c r="D91" s="470">
        <v>14.825566666666671</v>
      </c>
      <c r="E91" s="470">
        <v>0</v>
      </c>
      <c r="F91" s="472">
        <f t="shared" si="0"/>
        <v>14.825566666666671</v>
      </c>
    </row>
    <row r="92" spans="2:6">
      <c r="B92" s="347" t="s">
        <v>503</v>
      </c>
      <c r="C92" s="598">
        <v>0.1333</v>
      </c>
      <c r="D92" s="470">
        <v>7.4275777777777803</v>
      </c>
      <c r="E92" s="470">
        <v>0</v>
      </c>
      <c r="F92" s="472">
        <f t="shared" si="0"/>
        <v>7.4275777777777803</v>
      </c>
    </row>
    <row r="93" spans="2:6">
      <c r="B93" s="347" t="s">
        <v>580</v>
      </c>
      <c r="C93" s="598">
        <v>0.255</v>
      </c>
      <c r="D93" s="470">
        <v>12.57208888888889</v>
      </c>
      <c r="E93" s="470">
        <v>40.885888888888893</v>
      </c>
      <c r="F93" s="472">
        <f t="shared" si="0"/>
        <v>53.457977777777785</v>
      </c>
    </row>
    <row r="94" spans="2:6" ht="13.5" thickBot="1">
      <c r="B94" s="473" t="s">
        <v>364</v>
      </c>
      <c r="C94" s="474"/>
      <c r="D94" s="475">
        <f>SUM(D70:D93)</f>
        <v>399.14292221137146</v>
      </c>
      <c r="E94" s="475">
        <f>SUM(E70:E93)</f>
        <v>81.266244444444453</v>
      </c>
      <c r="F94" s="476">
        <f>SUM(F70:F93)</f>
        <v>480.40916665581597</v>
      </c>
    </row>
    <row r="95" spans="2:6">
      <c r="B95" s="316" t="s">
        <v>581</v>
      </c>
    </row>
    <row r="96" spans="2:6">
      <c r="B96" s="316" t="s">
        <v>631</v>
      </c>
    </row>
    <row r="100" spans="2:6" ht="18.75" thickBot="1">
      <c r="B100" s="1990" t="s">
        <v>632</v>
      </c>
      <c r="C100" s="1990"/>
      <c r="D100" s="1990"/>
      <c r="E100" s="1990"/>
      <c r="F100" s="1990"/>
    </row>
    <row r="101" spans="2:6" ht="12.75" customHeight="1">
      <c r="B101" s="449" t="s">
        <v>633</v>
      </c>
      <c r="C101" s="996"/>
      <c r="D101" s="1998" t="s">
        <v>556</v>
      </c>
      <c r="E101" s="1998"/>
      <c r="F101" s="1999"/>
    </row>
    <row r="102" spans="2:6">
      <c r="B102" s="997" t="s">
        <v>83</v>
      </c>
      <c r="C102" s="998" t="s">
        <v>449</v>
      </c>
      <c r="D102" s="999" t="s">
        <v>86</v>
      </c>
      <c r="E102" s="999" t="s">
        <v>11</v>
      </c>
      <c r="F102" s="1000" t="s">
        <v>12</v>
      </c>
    </row>
    <row r="103" spans="2:6">
      <c r="B103" s="994" t="s">
        <v>108</v>
      </c>
      <c r="C103" s="1001" t="s">
        <v>89</v>
      </c>
      <c r="D103" s="1002">
        <v>10.100000000000001</v>
      </c>
      <c r="E103" s="1002">
        <v>119.2</v>
      </c>
      <c r="F103" s="1003">
        <v>129.30000000000001</v>
      </c>
    </row>
    <row r="104" spans="2:6">
      <c r="B104" s="990" t="s">
        <v>391</v>
      </c>
      <c r="C104" s="1001" t="s">
        <v>89</v>
      </c>
      <c r="D104" s="1002">
        <v>44.9</v>
      </c>
      <c r="E104" s="1002">
        <v>4.5</v>
      </c>
      <c r="F104" s="1003">
        <v>49.4</v>
      </c>
    </row>
    <row r="105" spans="2:6">
      <c r="B105" s="990" t="s">
        <v>392</v>
      </c>
      <c r="C105" s="1001" t="s">
        <v>89</v>
      </c>
      <c r="D105" s="1002">
        <v>18</v>
      </c>
      <c r="E105" s="1002">
        <v>13</v>
      </c>
      <c r="F105" s="1003">
        <v>31</v>
      </c>
    </row>
    <row r="106" spans="2:6">
      <c r="B106" s="990" t="s">
        <v>121</v>
      </c>
      <c r="C106" s="1001">
        <v>0.25</v>
      </c>
      <c r="D106" s="1002">
        <v>15.9</v>
      </c>
      <c r="E106" s="1002">
        <v>1.1000000000000001</v>
      </c>
      <c r="F106" s="1003">
        <v>17</v>
      </c>
    </row>
    <row r="107" spans="2:6">
      <c r="B107" s="990" t="s">
        <v>473</v>
      </c>
      <c r="C107" s="1001">
        <v>0.6</v>
      </c>
      <c r="D107" s="1002">
        <v>8.4</v>
      </c>
      <c r="E107" s="1002">
        <v>0</v>
      </c>
      <c r="F107" s="1003">
        <v>8.4</v>
      </c>
    </row>
    <row r="108" spans="2:6">
      <c r="B108" s="990" t="s">
        <v>269</v>
      </c>
      <c r="C108" s="1001">
        <v>0.23549999999999999</v>
      </c>
      <c r="D108" s="1002">
        <v>7.2</v>
      </c>
      <c r="E108" s="1002">
        <v>0</v>
      </c>
      <c r="F108" s="1003">
        <v>7.2</v>
      </c>
    </row>
    <row r="109" spans="2:6">
      <c r="B109" s="990" t="s">
        <v>134</v>
      </c>
      <c r="C109" s="1001">
        <v>0.15</v>
      </c>
      <c r="D109" s="1002">
        <v>6.6</v>
      </c>
      <c r="E109" s="1002">
        <v>0</v>
      </c>
      <c r="F109" s="1003">
        <v>6.6</v>
      </c>
    </row>
    <row r="110" spans="2:6">
      <c r="B110" s="990" t="s">
        <v>100</v>
      </c>
      <c r="C110" s="1001">
        <v>0.05</v>
      </c>
      <c r="D110" s="1002">
        <v>3.7</v>
      </c>
      <c r="E110" s="1002">
        <v>0.5</v>
      </c>
      <c r="F110" s="1003">
        <v>4.2</v>
      </c>
    </row>
    <row r="111" spans="2:6">
      <c r="B111" s="990" t="s">
        <v>634</v>
      </c>
      <c r="C111" s="1001">
        <v>0.35</v>
      </c>
      <c r="D111" s="1002" t="s">
        <v>590</v>
      </c>
      <c r="E111" s="1002" t="s">
        <v>590</v>
      </c>
      <c r="F111" s="1003">
        <v>0</v>
      </c>
    </row>
    <row r="112" spans="2:6">
      <c r="B112" s="1004" t="s">
        <v>617</v>
      </c>
      <c r="C112" s="1005">
        <v>0.18329999999999999</v>
      </c>
      <c r="D112" s="1006" t="s">
        <v>590</v>
      </c>
      <c r="E112" s="1006" t="s">
        <v>590</v>
      </c>
      <c r="F112" s="1007">
        <v>0</v>
      </c>
    </row>
    <row r="113" spans="2:6" ht="13.5" thickBot="1">
      <c r="B113" s="484" t="s">
        <v>635</v>
      </c>
      <c r="C113" s="485"/>
      <c r="D113" s="486">
        <f>SUM(D103:D112)</f>
        <v>114.80000000000001</v>
      </c>
      <c r="E113" s="486">
        <f>SUM(E103:E112)</f>
        <v>138.29999999999998</v>
      </c>
      <c r="F113" s="487">
        <f>SUM(F103:F112)</f>
        <v>253.1</v>
      </c>
    </row>
    <row r="114" spans="2:6">
      <c r="B114" s="1008" t="s">
        <v>457</v>
      </c>
      <c r="C114" s="1008"/>
      <c r="D114" s="1008"/>
      <c r="E114" s="1008"/>
      <c r="F114" s="1008"/>
    </row>
    <row r="115" spans="2:6">
      <c r="B115" s="1008" t="s">
        <v>636</v>
      </c>
      <c r="C115" s="1008"/>
      <c r="D115" s="1008"/>
      <c r="E115" s="1008"/>
      <c r="F115" s="1008"/>
    </row>
    <row r="116" spans="2:6">
      <c r="B116" s="483"/>
      <c r="C116" s="483"/>
      <c r="D116" s="483"/>
      <c r="E116" s="483"/>
      <c r="F116" s="483"/>
    </row>
    <row r="117" spans="2:6" ht="13.5" thickBot="1">
      <c r="B117" s="483"/>
      <c r="C117" s="483"/>
      <c r="D117" s="483"/>
      <c r="E117" s="483"/>
      <c r="F117" s="483"/>
    </row>
    <row r="118" spans="2:6">
      <c r="B118" s="1009" t="s">
        <v>637</v>
      </c>
      <c r="C118" s="1010"/>
      <c r="D118" s="1011" t="s">
        <v>86</v>
      </c>
      <c r="E118" s="1011" t="s">
        <v>11</v>
      </c>
      <c r="F118" s="1012" t="s">
        <v>12</v>
      </c>
    </row>
    <row r="119" spans="2:6" ht="13.5" thickBot="1">
      <c r="B119" s="1013" t="s">
        <v>638</v>
      </c>
      <c r="C119" s="1014"/>
      <c r="D119" s="1015">
        <f>D94+D113</f>
        <v>513.94292221137152</v>
      </c>
      <c r="E119" s="1015">
        <f>E94+E113</f>
        <v>219.56624444444444</v>
      </c>
      <c r="F119" s="1016">
        <f>F94+F113</f>
        <v>733.50916665581599</v>
      </c>
    </row>
  </sheetData>
  <mergeCells count="7">
    <mergeCell ref="B2:F2"/>
    <mergeCell ref="B100:F100"/>
    <mergeCell ref="D101:F101"/>
    <mergeCell ref="D3:F3"/>
    <mergeCell ref="D49:F49"/>
    <mergeCell ref="B67:F67"/>
    <mergeCell ref="D68:F68"/>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G124"/>
  <sheetViews>
    <sheetView showGridLines="0" zoomScaleNormal="100" workbookViewId="0">
      <selection activeCell="F124" sqref="F124"/>
    </sheetView>
  </sheetViews>
  <sheetFormatPr defaultColWidth="9.28515625" defaultRowHeight="11.25"/>
  <cols>
    <col min="1" max="1" width="9.28515625" style="421"/>
    <col min="2" max="2" width="22.28515625" style="421" customWidth="1"/>
    <col min="3" max="3" width="22.7109375" style="421" customWidth="1"/>
    <col min="4" max="4" width="11.42578125" style="421" customWidth="1"/>
    <col min="5" max="5" width="14.28515625" style="421" customWidth="1"/>
    <col min="6" max="6" width="15.28515625" style="421" customWidth="1"/>
    <col min="7" max="14" width="9.28515625" style="421" customWidth="1"/>
    <col min="15" max="15" width="9.28515625" style="421"/>
    <col min="16" max="16" width="33.7109375" style="421" customWidth="1"/>
    <col min="17" max="16384" width="9.28515625" style="421"/>
  </cols>
  <sheetData>
    <row r="2" spans="2:7" ht="18.75" thickBot="1">
      <c r="B2" s="2000" t="s">
        <v>639</v>
      </c>
      <c r="C2" s="2000"/>
      <c r="D2" s="2000"/>
      <c r="E2" s="2000"/>
      <c r="F2" s="2000"/>
    </row>
    <row r="3" spans="2:7" s="422" customFormat="1" ht="12.75">
      <c r="B3" s="423" t="s">
        <v>640</v>
      </c>
      <c r="C3" s="424"/>
      <c r="D3" s="1991" t="s">
        <v>556</v>
      </c>
      <c r="E3" s="1991"/>
      <c r="F3" s="1992"/>
      <c r="G3" s="425"/>
    </row>
    <row r="4" spans="2:7" s="422" customFormat="1" ht="12.75">
      <c r="B4" s="426" t="s">
        <v>83</v>
      </c>
      <c r="C4" s="427" t="s">
        <v>449</v>
      </c>
      <c r="D4" s="427" t="s">
        <v>86</v>
      </c>
      <c r="E4" s="427" t="s">
        <v>11</v>
      </c>
      <c r="F4" s="428" t="s">
        <v>12</v>
      </c>
      <c r="G4" s="425"/>
    </row>
    <row r="5" spans="2:7" ht="12.75">
      <c r="B5" s="369" t="s">
        <v>15</v>
      </c>
      <c r="C5" s="370">
        <v>0.85</v>
      </c>
      <c r="D5" s="17">
        <v>5.3398879500679399</v>
      </c>
      <c r="E5" s="17">
        <v>7.37305472826087</v>
      </c>
      <c r="F5" s="429">
        <f t="shared" ref="F5:F37" si="0">D5+E5</f>
        <v>12.71294267832881</v>
      </c>
      <c r="G5" s="425"/>
    </row>
    <row r="6" spans="2:7" ht="12.75">
      <c r="B6" s="375" t="s">
        <v>641</v>
      </c>
      <c r="C6" s="377" t="s">
        <v>217</v>
      </c>
      <c r="D6" s="17">
        <v>-8.3697775140000006E-5</v>
      </c>
      <c r="E6" s="17">
        <v>0</v>
      </c>
      <c r="F6" s="429">
        <f t="shared" si="0"/>
        <v>-8.3697775140000006E-5</v>
      </c>
      <c r="G6" s="430"/>
    </row>
    <row r="7" spans="2:7" ht="12.75">
      <c r="B7" s="375" t="s">
        <v>23</v>
      </c>
      <c r="C7" s="370">
        <v>0.45</v>
      </c>
      <c r="D7" s="17">
        <v>17.249270624575409</v>
      </c>
      <c r="E7" s="17">
        <v>4.5363519021739096</v>
      </c>
      <c r="F7" s="429">
        <f t="shared" si="0"/>
        <v>21.785622526749318</v>
      </c>
      <c r="G7" s="430"/>
    </row>
    <row r="8" spans="2:7" ht="12.75">
      <c r="B8" s="375" t="s">
        <v>218</v>
      </c>
      <c r="C8" s="370">
        <v>0.65129999999999999</v>
      </c>
      <c r="D8" s="17">
        <v>2.2867089631453799</v>
      </c>
      <c r="E8" s="17">
        <v>3.5882710000000002</v>
      </c>
      <c r="F8" s="429">
        <f t="shared" si="0"/>
        <v>5.8749799631453801</v>
      </c>
      <c r="G8" s="430"/>
    </row>
    <row r="9" spans="2:7" ht="12.75">
      <c r="B9" s="375" t="s">
        <v>642</v>
      </c>
      <c r="C9" s="370">
        <v>0.58899999999999997</v>
      </c>
      <c r="D9" s="17">
        <v>1.6108021611750001E-2</v>
      </c>
      <c r="E9" s="17">
        <v>0</v>
      </c>
      <c r="F9" s="429">
        <f t="shared" si="0"/>
        <v>1.6108021611750001E-2</v>
      </c>
      <c r="G9" s="430"/>
    </row>
    <row r="10" spans="2:7" ht="12.75">
      <c r="B10" s="375" t="s">
        <v>29</v>
      </c>
      <c r="C10" s="376">
        <v>0.36660500000000001</v>
      </c>
      <c r="D10" s="17">
        <v>29.952695652173912</v>
      </c>
      <c r="E10" s="17">
        <v>0</v>
      </c>
      <c r="F10" s="429">
        <f t="shared" si="0"/>
        <v>29.952695652173912</v>
      </c>
      <c r="G10" s="430"/>
    </row>
    <row r="11" spans="2:7" ht="12.75">
      <c r="B11" s="375" t="s">
        <v>33</v>
      </c>
      <c r="C11" s="377" t="s">
        <v>219</v>
      </c>
      <c r="D11" s="17">
        <v>55.981807574728265</v>
      </c>
      <c r="E11" s="17">
        <v>28.291406913043481</v>
      </c>
      <c r="F11" s="429">
        <f t="shared" si="0"/>
        <v>84.273214487771753</v>
      </c>
      <c r="G11" s="430"/>
    </row>
    <row r="12" spans="2:7" ht="12.75">
      <c r="B12" s="375" t="s">
        <v>37</v>
      </c>
      <c r="C12" s="377" t="s">
        <v>221</v>
      </c>
      <c r="D12" s="17">
        <v>7.44341886090566</v>
      </c>
      <c r="E12" s="17">
        <v>1.91025248913043</v>
      </c>
      <c r="F12" s="429">
        <f t="shared" si="0"/>
        <v>9.3536713500360893</v>
      </c>
      <c r="G12" s="430"/>
    </row>
    <row r="13" spans="2:7" ht="12.75">
      <c r="B13" s="375" t="s">
        <v>226</v>
      </c>
      <c r="C13" s="377" t="s">
        <v>227</v>
      </c>
      <c r="D13" s="17">
        <v>4.9568043584400003E-3</v>
      </c>
      <c r="E13" s="17">
        <v>0</v>
      </c>
      <c r="F13" s="429">
        <f t="shared" si="0"/>
        <v>4.9568043584400003E-3</v>
      </c>
      <c r="G13" s="430"/>
    </row>
    <row r="14" spans="2:7" ht="12.75">
      <c r="B14" s="375" t="s">
        <v>467</v>
      </c>
      <c r="C14" s="370">
        <v>0.1988</v>
      </c>
      <c r="D14" s="17">
        <v>0.23912295101</v>
      </c>
      <c r="E14" s="17">
        <v>1.57166008695652</v>
      </c>
      <c r="F14" s="429">
        <f t="shared" si="0"/>
        <v>1.81078303796652</v>
      </c>
      <c r="G14" s="430"/>
    </row>
    <row r="15" spans="2:7" ht="12.75">
      <c r="B15" s="375" t="s">
        <v>46</v>
      </c>
      <c r="C15" s="370">
        <v>0.55300000000000005</v>
      </c>
      <c r="D15" s="17">
        <v>6.2753353643002701</v>
      </c>
      <c r="E15" s="17">
        <v>7.0157240652173902</v>
      </c>
      <c r="F15" s="429">
        <f t="shared" si="0"/>
        <v>13.291059429517659</v>
      </c>
      <c r="G15" s="430"/>
    </row>
    <row r="16" spans="2:7" ht="12.75">
      <c r="B16" s="375" t="s">
        <v>47</v>
      </c>
      <c r="C16" s="377">
        <v>0.39550000000000002</v>
      </c>
      <c r="D16" s="17">
        <v>19.00976086956522</v>
      </c>
      <c r="E16" s="17">
        <v>53.149925554347831</v>
      </c>
      <c r="F16" s="429">
        <f t="shared" si="0"/>
        <v>72.159686423913058</v>
      </c>
      <c r="G16" s="430"/>
    </row>
    <row r="17" spans="2:7" ht="12.75">
      <c r="B17" s="375" t="s">
        <v>49</v>
      </c>
      <c r="C17" s="370">
        <v>0.43969999999999998</v>
      </c>
      <c r="D17" s="17">
        <v>7.3980151154891303</v>
      </c>
      <c r="E17" s="17">
        <v>9.6151644021739102</v>
      </c>
      <c r="F17" s="429">
        <f t="shared" si="0"/>
        <v>17.01317951766304</v>
      </c>
      <c r="G17" s="431"/>
    </row>
    <row r="18" spans="2:7" ht="12.75">
      <c r="B18" s="375" t="s">
        <v>50</v>
      </c>
      <c r="C18" s="370">
        <v>0.64</v>
      </c>
      <c r="D18" s="17">
        <v>17.95501494565217</v>
      </c>
      <c r="E18" s="17">
        <v>10.195117369565221</v>
      </c>
      <c r="F18" s="429">
        <f t="shared" si="0"/>
        <v>28.150132315217391</v>
      </c>
      <c r="G18" s="431"/>
    </row>
    <row r="19" spans="2:7" ht="12.75">
      <c r="B19" s="375" t="s">
        <v>51</v>
      </c>
      <c r="C19" s="370">
        <v>0.2</v>
      </c>
      <c r="D19" s="17">
        <v>0</v>
      </c>
      <c r="E19" s="17">
        <v>0</v>
      </c>
      <c r="F19" s="429">
        <f t="shared" si="0"/>
        <v>0</v>
      </c>
      <c r="G19" s="430"/>
    </row>
    <row r="20" spans="2:7" ht="12.75">
      <c r="B20" s="375" t="s">
        <v>52</v>
      </c>
      <c r="C20" s="377" t="s">
        <v>228</v>
      </c>
      <c r="D20" s="17">
        <v>16.614478722613789</v>
      </c>
      <c r="E20" s="17">
        <v>2.0062037065217302</v>
      </c>
      <c r="F20" s="429">
        <f t="shared" si="0"/>
        <v>18.62068242913552</v>
      </c>
      <c r="G20" s="430"/>
    </row>
    <row r="21" spans="2:7" ht="12.75">
      <c r="B21" s="375" t="s">
        <v>39</v>
      </c>
      <c r="C21" s="377">
        <v>0.35</v>
      </c>
      <c r="D21" s="17">
        <v>1E-14</v>
      </c>
      <c r="E21" s="17">
        <v>0</v>
      </c>
      <c r="F21" s="429">
        <f t="shared" si="0"/>
        <v>1E-14</v>
      </c>
      <c r="G21" s="430"/>
    </row>
    <row r="22" spans="2:7" ht="12.75">
      <c r="B22" s="375" t="s">
        <v>53</v>
      </c>
      <c r="C22" s="377" t="s">
        <v>229</v>
      </c>
      <c r="D22" s="17">
        <v>62.98096996539573</v>
      </c>
      <c r="E22" s="17">
        <v>42.18333496739131</v>
      </c>
      <c r="F22" s="429">
        <f t="shared" si="0"/>
        <v>105.16430493278705</v>
      </c>
      <c r="G22" s="430"/>
    </row>
    <row r="23" spans="2:7" ht="12.75">
      <c r="B23" s="375" t="s">
        <v>231</v>
      </c>
      <c r="C23" s="377" t="s">
        <v>230</v>
      </c>
      <c r="D23" s="17">
        <v>21.11965584663723</v>
      </c>
      <c r="E23" s="17">
        <v>60.664675054347825</v>
      </c>
      <c r="F23" s="429">
        <f t="shared" si="0"/>
        <v>81.784330900985054</v>
      </c>
      <c r="G23" s="430"/>
    </row>
    <row r="24" spans="2:7" ht="12.75">
      <c r="B24" s="375" t="s">
        <v>57</v>
      </c>
      <c r="C24" s="377">
        <v>0.33310000000000001</v>
      </c>
      <c r="D24" s="17">
        <v>31.446596978229028</v>
      </c>
      <c r="E24" s="17">
        <v>0.17983958695652</v>
      </c>
      <c r="F24" s="429">
        <f t="shared" si="0"/>
        <v>31.626436565185546</v>
      </c>
      <c r="G24" s="430"/>
    </row>
    <row r="25" spans="2:7" ht="12.75">
      <c r="B25" s="375" t="s">
        <v>58</v>
      </c>
      <c r="C25" s="377">
        <v>0.3679</v>
      </c>
      <c r="D25" s="17">
        <v>9.4007391304347809</v>
      </c>
      <c r="E25" s="17">
        <v>36.607917934782613</v>
      </c>
      <c r="F25" s="429">
        <f t="shared" si="0"/>
        <v>46.008657065217392</v>
      </c>
      <c r="G25" s="430"/>
    </row>
    <row r="26" spans="2:7" ht="12.75">
      <c r="B26" s="375" t="s">
        <v>59</v>
      </c>
      <c r="C26" s="377" t="s">
        <v>232</v>
      </c>
      <c r="D26" s="17">
        <v>23.675328386784251</v>
      </c>
      <c r="E26" s="17">
        <v>11.25452143478261</v>
      </c>
      <c r="F26" s="429">
        <f t="shared" si="0"/>
        <v>34.929849821566862</v>
      </c>
      <c r="G26" s="430"/>
    </row>
    <row r="27" spans="2:7" ht="12.75">
      <c r="B27" s="375" t="s">
        <v>514</v>
      </c>
      <c r="C27" s="370">
        <v>0.41499999999999998</v>
      </c>
      <c r="D27" s="17">
        <v>5.0897292586616807</v>
      </c>
      <c r="E27" s="17">
        <v>0.30920040217390998</v>
      </c>
      <c r="F27" s="429">
        <f t="shared" si="0"/>
        <v>5.3989296608355906</v>
      </c>
      <c r="G27" s="430"/>
    </row>
    <row r="28" spans="2:7" ht="12.75">
      <c r="B28" s="375" t="s">
        <v>66</v>
      </c>
      <c r="C28" s="370">
        <v>0.30580000000000002</v>
      </c>
      <c r="D28" s="17">
        <v>11.460052309782609</v>
      </c>
      <c r="E28" s="17">
        <v>167.20209357608695</v>
      </c>
      <c r="F28" s="429">
        <f t="shared" si="0"/>
        <v>178.66214588586956</v>
      </c>
      <c r="G28" s="430"/>
    </row>
    <row r="29" spans="2:7" ht="12.75">
      <c r="B29" s="375" t="s">
        <v>67</v>
      </c>
      <c r="C29" s="370">
        <v>0.30580000000000002</v>
      </c>
      <c r="D29" s="17">
        <v>40.182184782608701</v>
      </c>
      <c r="E29" s="17">
        <v>0</v>
      </c>
      <c r="F29" s="429">
        <f t="shared" si="0"/>
        <v>40.182184782608701</v>
      </c>
      <c r="G29" s="430"/>
    </row>
    <row r="30" spans="2:7" ht="12.75">
      <c r="B30" s="375" t="s">
        <v>69</v>
      </c>
      <c r="C30" s="370">
        <v>0.58840000000000003</v>
      </c>
      <c r="D30" s="17">
        <v>29.15903582614402</v>
      </c>
      <c r="E30" s="17">
        <v>-0.23998613043478001</v>
      </c>
      <c r="F30" s="429">
        <f t="shared" si="0"/>
        <v>28.919049695709241</v>
      </c>
      <c r="G30" s="430"/>
    </row>
    <row r="31" spans="2:7" ht="12.75">
      <c r="B31" s="375" t="s">
        <v>572</v>
      </c>
      <c r="C31" s="981" t="s">
        <v>233</v>
      </c>
      <c r="D31" s="17">
        <v>6.65939784307065</v>
      </c>
      <c r="E31" s="17">
        <v>6.5420224565217397</v>
      </c>
      <c r="F31" s="429">
        <f t="shared" si="0"/>
        <v>13.201420299592389</v>
      </c>
      <c r="G31" s="430"/>
    </row>
    <row r="32" spans="2:7" ht="12.75">
      <c r="B32" s="375" t="s">
        <v>274</v>
      </c>
      <c r="C32" s="370">
        <v>0.18</v>
      </c>
      <c r="D32" s="17">
        <v>1.8022333878226902</v>
      </c>
      <c r="E32" s="17">
        <v>0.41853331521739001</v>
      </c>
      <c r="F32" s="429">
        <f t="shared" si="0"/>
        <v>2.2207667030400802</v>
      </c>
      <c r="G32" s="430"/>
    </row>
    <row r="33" spans="2:7" ht="12.75">
      <c r="B33" s="375" t="s">
        <v>74</v>
      </c>
      <c r="C33" s="377">
        <v>0.41499999999999998</v>
      </c>
      <c r="D33" s="17">
        <v>15.166843742038889</v>
      </c>
      <c r="E33" s="17">
        <v>0.39361547826087001</v>
      </c>
      <c r="F33" s="429">
        <f t="shared" si="0"/>
        <v>15.560459220299759</v>
      </c>
      <c r="G33" s="430"/>
    </row>
    <row r="34" spans="2:7" ht="12.75">
      <c r="B34" s="375" t="s">
        <v>75</v>
      </c>
      <c r="C34" s="377">
        <v>0.53200000000000003</v>
      </c>
      <c r="D34" s="17">
        <v>18.951443571671192</v>
      </c>
      <c r="E34" s="17">
        <v>14.3238577173913</v>
      </c>
      <c r="F34" s="429">
        <f t="shared" si="0"/>
        <v>33.27530128906249</v>
      </c>
      <c r="G34" s="430"/>
    </row>
    <row r="35" spans="2:7" ht="12.75">
      <c r="B35" s="375" t="s">
        <v>508</v>
      </c>
      <c r="C35" s="377">
        <v>0.59599999999999997</v>
      </c>
      <c r="D35" s="17">
        <v>7.3773037039715295</v>
      </c>
      <c r="E35" s="17">
        <v>0.48662544565216997</v>
      </c>
      <c r="F35" s="429">
        <f t="shared" si="0"/>
        <v>7.8639291496236998</v>
      </c>
      <c r="G35" s="430"/>
    </row>
    <row r="36" spans="2:7" ht="12.75">
      <c r="B36" s="375" t="s">
        <v>76</v>
      </c>
      <c r="C36" s="377">
        <v>0.34570000000000001</v>
      </c>
      <c r="D36" s="17">
        <v>41.366688858695646</v>
      </c>
      <c r="E36" s="17">
        <v>55.83251805434783</v>
      </c>
      <c r="F36" s="429">
        <f t="shared" si="0"/>
        <v>97.199206913043469</v>
      </c>
      <c r="G36" s="430"/>
    </row>
    <row r="37" spans="2:7" ht="12.75">
      <c r="B37" s="369" t="s">
        <v>543</v>
      </c>
      <c r="C37" s="377">
        <v>0.45750000000000002</v>
      </c>
      <c r="D37" s="17">
        <v>2.43329076086957</v>
      </c>
      <c r="E37" s="17">
        <v>5.0288843260869598</v>
      </c>
      <c r="F37" s="429">
        <f t="shared" si="0"/>
        <v>7.4621750869565293</v>
      </c>
      <c r="G37" s="430"/>
    </row>
    <row r="38" spans="2:7" ht="13.5" thickBot="1">
      <c r="B38" s="1017" t="s">
        <v>430</v>
      </c>
      <c r="C38" s="1018"/>
      <c r="D38" s="1019">
        <f>SUM(D5:D37)</f>
        <v>514.03799307524048</v>
      </c>
      <c r="E38" s="1019">
        <f>SUM(E5:E37)</f>
        <v>530.44078583695659</v>
      </c>
      <c r="F38" s="1020">
        <f>SUM(F5:F37)</f>
        <v>1044.478778912197</v>
      </c>
      <c r="G38" s="431"/>
    </row>
    <row r="39" spans="2:7" ht="12.75">
      <c r="B39" s="418" t="s">
        <v>643</v>
      </c>
      <c r="C39" s="432"/>
      <c r="D39" s="433"/>
      <c r="E39" s="433"/>
      <c r="F39" s="433"/>
      <c r="G39" s="431"/>
    </row>
    <row r="40" spans="2:7" ht="12.75">
      <c r="B40" s="418" t="s">
        <v>644</v>
      </c>
      <c r="C40" s="432"/>
      <c r="D40" s="433"/>
      <c r="E40" s="433"/>
      <c r="F40" s="433"/>
      <c r="G40" s="431"/>
    </row>
    <row r="41" spans="2:7" s="434" customFormat="1" ht="12.75">
      <c r="B41" s="1021" t="s">
        <v>645</v>
      </c>
      <c r="C41" s="435"/>
      <c r="D41" s="435"/>
      <c r="E41" s="436"/>
      <c r="F41" s="437"/>
      <c r="G41" s="431"/>
    </row>
    <row r="42" spans="2:7" s="434" customFormat="1" ht="24" customHeight="1">
      <c r="B42" s="2001" t="s">
        <v>448</v>
      </c>
      <c r="C42" s="2001"/>
      <c r="D42" s="2001"/>
      <c r="E42" s="2001"/>
      <c r="F42" s="2001"/>
      <c r="G42" s="431"/>
    </row>
    <row r="43" spans="2:7" s="434" customFormat="1" ht="12.75">
      <c r="B43" s="419" t="s">
        <v>418</v>
      </c>
      <c r="C43" s="435"/>
      <c r="D43" s="435"/>
      <c r="E43" s="436"/>
      <c r="F43" s="433"/>
      <c r="G43" s="431"/>
    </row>
    <row r="44" spans="2:7" s="434" customFormat="1" ht="12.75">
      <c r="B44" s="419" t="s">
        <v>419</v>
      </c>
      <c r="C44" s="435"/>
      <c r="D44" s="435"/>
      <c r="E44" s="436"/>
      <c r="F44" s="433"/>
      <c r="G44" s="431"/>
    </row>
    <row r="45" spans="2:7" s="434" customFormat="1" ht="12.75">
      <c r="B45" s="419" t="s">
        <v>646</v>
      </c>
      <c r="C45" s="432"/>
      <c r="D45" s="433"/>
      <c r="E45" s="433"/>
      <c r="F45" s="433"/>
      <c r="G45" s="431"/>
    </row>
    <row r="46" spans="2:7" s="434" customFormat="1" ht="12.75">
      <c r="B46" s="419" t="s">
        <v>421</v>
      </c>
      <c r="C46" s="432"/>
      <c r="D46" s="433"/>
      <c r="E46" s="433"/>
      <c r="F46" s="433"/>
      <c r="G46" s="431"/>
    </row>
    <row r="47" spans="2:7" ht="12" customHeight="1">
      <c r="B47" s="418" t="s">
        <v>647</v>
      </c>
      <c r="C47" s="432"/>
      <c r="D47" s="433"/>
      <c r="E47" s="433"/>
      <c r="F47" s="433"/>
      <c r="G47" s="431"/>
    </row>
    <row r="48" spans="2:7" ht="12.75">
      <c r="B48" s="2002" t="s">
        <v>648</v>
      </c>
      <c r="C48" s="2003"/>
      <c r="D48" s="2003"/>
      <c r="E48" s="2003"/>
      <c r="F48" s="2003"/>
      <c r="G48" s="431"/>
    </row>
    <row r="49" spans="2:7" ht="12.75">
      <c r="B49" s="419" t="s">
        <v>649</v>
      </c>
      <c r="C49" s="432"/>
      <c r="D49" s="433"/>
      <c r="E49" s="433"/>
      <c r="F49" s="433"/>
      <c r="G49" s="431"/>
    </row>
    <row r="50" spans="2:7" ht="12.75">
      <c r="B50" s="418" t="s">
        <v>485</v>
      </c>
      <c r="C50" s="432"/>
      <c r="D50" s="433"/>
      <c r="E50" s="433"/>
      <c r="F50" s="433"/>
      <c r="G50" s="431"/>
    </row>
    <row r="51" spans="2:7" ht="12.75">
      <c r="B51" s="418"/>
      <c r="C51" s="432"/>
      <c r="D51" s="433"/>
      <c r="E51" s="433"/>
      <c r="F51" s="433"/>
      <c r="G51" s="431"/>
    </row>
    <row r="52" spans="2:7" ht="12.75">
      <c r="B52" s="418"/>
      <c r="C52" s="432"/>
      <c r="D52" s="433"/>
      <c r="E52" s="433"/>
      <c r="F52" s="433"/>
      <c r="G52" s="431"/>
    </row>
    <row r="53" spans="2:7" ht="12.75">
      <c r="B53" s="418"/>
      <c r="C53" s="432"/>
      <c r="D53" s="433"/>
      <c r="E53" s="433"/>
      <c r="F53" s="433"/>
      <c r="G53" s="431"/>
    </row>
    <row r="54" spans="2:7" ht="12.75">
      <c r="B54" s="418"/>
      <c r="C54" s="432"/>
      <c r="D54" s="433"/>
      <c r="E54" s="433"/>
      <c r="F54" s="433"/>
      <c r="G54" s="431"/>
    </row>
    <row r="55" spans="2:7" ht="12.75">
      <c r="B55" s="418"/>
      <c r="C55" s="432"/>
      <c r="D55" s="433"/>
      <c r="E55" s="433"/>
      <c r="F55" s="433"/>
      <c r="G55" s="431"/>
    </row>
    <row r="56" spans="2:7" ht="13.5" thickBot="1">
      <c r="B56" s="418"/>
      <c r="C56" s="432"/>
      <c r="D56" s="433"/>
      <c r="E56" s="433"/>
      <c r="F56" s="433"/>
      <c r="G56" s="431"/>
    </row>
    <row r="57" spans="2:7" s="422" customFormat="1" ht="12.75">
      <c r="B57" s="423" t="s">
        <v>650</v>
      </c>
      <c r="C57" s="424" t="s">
        <v>449</v>
      </c>
      <c r="D57" s="440" t="s">
        <v>560</v>
      </c>
      <c r="E57" s="441"/>
      <c r="F57" s="442"/>
      <c r="G57" s="443"/>
    </row>
    <row r="58" spans="2:7" s="422" customFormat="1" ht="12.75">
      <c r="B58" s="426" t="s">
        <v>83</v>
      </c>
      <c r="C58" s="444"/>
      <c r="D58" s="427" t="s">
        <v>86</v>
      </c>
      <c r="E58" s="445" t="s">
        <v>11</v>
      </c>
      <c r="F58" s="428" t="s">
        <v>12</v>
      </c>
      <c r="G58" s="443"/>
    </row>
    <row r="59" spans="2:7" s="422" customFormat="1" ht="12.75">
      <c r="B59" s="375" t="s">
        <v>519</v>
      </c>
      <c r="C59" s="377">
        <v>0.28849999999999998</v>
      </c>
      <c r="D59" s="17">
        <v>6.3761521739130398</v>
      </c>
      <c r="E59" s="17">
        <v>0</v>
      </c>
      <c r="F59" s="429">
        <f t="shared" ref="F59:F67" si="1">D59+E59</f>
        <v>6.3761521739130398</v>
      </c>
      <c r="G59" s="443"/>
    </row>
    <row r="60" spans="2:7" ht="12.75">
      <c r="B60" s="375" t="s">
        <v>272</v>
      </c>
      <c r="C60" s="370">
        <v>7.5999999999999998E-2</v>
      </c>
      <c r="D60" s="17">
        <v>12.56926086956522</v>
      </c>
      <c r="E60" s="17">
        <v>1.9408658478260901</v>
      </c>
      <c r="F60" s="429">
        <f t="shared" si="1"/>
        <v>14.51012671739131</v>
      </c>
      <c r="G60" s="430"/>
    </row>
    <row r="61" spans="2:7" ht="12.75">
      <c r="B61" s="375" t="s">
        <v>14</v>
      </c>
      <c r="C61" s="370">
        <v>0.1178</v>
      </c>
      <c r="D61" s="17">
        <v>0</v>
      </c>
      <c r="E61" s="17">
        <v>0</v>
      </c>
      <c r="F61" s="429">
        <f t="shared" si="1"/>
        <v>0</v>
      </c>
      <c r="G61" s="430"/>
    </row>
    <row r="62" spans="2:7" ht="12.75">
      <c r="B62" s="375" t="s">
        <v>576</v>
      </c>
      <c r="C62" s="377" t="s">
        <v>234</v>
      </c>
      <c r="D62" s="17">
        <v>-0.12759243376357998</v>
      </c>
      <c r="E62" s="17">
        <v>3.47494092391304</v>
      </c>
      <c r="F62" s="429">
        <f t="shared" si="1"/>
        <v>3.3473484901494599</v>
      </c>
      <c r="G62" s="430"/>
    </row>
    <row r="63" spans="2:7" ht="12.75">
      <c r="B63" s="375" t="s">
        <v>24</v>
      </c>
      <c r="C63" s="377" t="s">
        <v>335</v>
      </c>
      <c r="D63" s="17">
        <v>3.4230575747282601</v>
      </c>
      <c r="E63" s="17">
        <v>69.296562847826095</v>
      </c>
      <c r="F63" s="429">
        <f t="shared" si="1"/>
        <v>72.719620422554357</v>
      </c>
      <c r="G63" s="430"/>
    </row>
    <row r="64" spans="2:7" ht="12.75">
      <c r="B64" s="375" t="s">
        <v>337</v>
      </c>
      <c r="C64" s="370">
        <v>0.1482</v>
      </c>
      <c r="D64" s="17">
        <v>1.98223913043478</v>
      </c>
      <c r="E64" s="17">
        <v>-1.5620326087E-3</v>
      </c>
      <c r="F64" s="429">
        <f t="shared" si="1"/>
        <v>1.9806770978260799</v>
      </c>
      <c r="G64" s="430"/>
    </row>
    <row r="65" spans="2:7" ht="12.75">
      <c r="B65" s="375" t="s">
        <v>54</v>
      </c>
      <c r="C65" s="370">
        <v>0.6</v>
      </c>
      <c r="D65" s="17">
        <v>2.7126430451766299</v>
      </c>
      <c r="E65" s="17">
        <v>2.4065466847826098</v>
      </c>
      <c r="F65" s="429">
        <f t="shared" si="1"/>
        <v>5.1191897299592402</v>
      </c>
      <c r="G65" s="431"/>
    </row>
    <row r="66" spans="2:7" ht="12.75">
      <c r="B66" s="375" t="s">
        <v>26</v>
      </c>
      <c r="C66" s="370">
        <v>0.36165000000000003</v>
      </c>
      <c r="D66" s="17">
        <v>23.68342705502717</v>
      </c>
      <c r="E66" s="17">
        <v>22.09078334782609</v>
      </c>
      <c r="F66" s="429">
        <f t="shared" si="1"/>
        <v>45.774210402853257</v>
      </c>
      <c r="G66" s="431"/>
    </row>
    <row r="67" spans="2:7" ht="12.75">
      <c r="B67" s="375" t="s">
        <v>22</v>
      </c>
      <c r="C67" s="370">
        <v>0.5</v>
      </c>
      <c r="D67" s="17">
        <v>2.2438707116168501</v>
      </c>
      <c r="E67" s="17">
        <v>8.3043574673913003</v>
      </c>
      <c r="F67" s="429">
        <f t="shared" si="1"/>
        <v>10.54822817900815</v>
      </c>
      <c r="G67" s="446"/>
    </row>
    <row r="68" spans="2:7" ht="13.5" thickBot="1">
      <c r="B68" s="1017" t="s">
        <v>387</v>
      </c>
      <c r="C68" s="1018"/>
      <c r="D68" s="1019">
        <f>SUM(D59:D67)</f>
        <v>52.863058126698377</v>
      </c>
      <c r="E68" s="1019">
        <f>SUM(E59:E67)</f>
        <v>107.51249508695652</v>
      </c>
      <c r="F68" s="1020">
        <f>SUM(F59:F67)</f>
        <v>160.37555321365491</v>
      </c>
      <c r="G68" s="446"/>
    </row>
    <row r="69" spans="2:7" ht="12" thickBot="1">
      <c r="G69" s="430"/>
    </row>
    <row r="70" spans="2:7" ht="12.75">
      <c r="B70" s="982" t="s">
        <v>561</v>
      </c>
      <c r="C70" s="983"/>
      <c r="D70" s="1022" t="s">
        <v>86</v>
      </c>
      <c r="E70" s="1022" t="s">
        <v>11</v>
      </c>
      <c r="F70" s="1023" t="s">
        <v>12</v>
      </c>
      <c r="G70" s="430"/>
    </row>
    <row r="71" spans="2:7" ht="13.5" customHeight="1" thickBot="1">
      <c r="B71" s="311" t="s">
        <v>562</v>
      </c>
      <c r="C71" s="1024"/>
      <c r="D71" s="1025">
        <f>D38+D68</f>
        <v>566.9010512019388</v>
      </c>
      <c r="E71" s="1025">
        <f>E38+E68</f>
        <v>637.9532809239131</v>
      </c>
      <c r="F71" s="1026">
        <f>F38+F68</f>
        <v>1204.8543321258519</v>
      </c>
      <c r="G71" s="430"/>
    </row>
    <row r="72" spans="2:7" ht="33" customHeight="1">
      <c r="B72" s="447"/>
      <c r="C72" s="447"/>
      <c r="D72" s="447"/>
      <c r="E72" s="447"/>
      <c r="F72" s="448"/>
      <c r="G72" s="430"/>
    </row>
    <row r="73" spans="2:7" ht="18.75" thickBot="1">
      <c r="B73" s="2004" t="s">
        <v>651</v>
      </c>
      <c r="C73" s="2004"/>
      <c r="D73" s="2004"/>
      <c r="E73" s="2004"/>
      <c r="F73" s="2004"/>
      <c r="G73" s="430"/>
    </row>
    <row r="74" spans="2:7" ht="12.75">
      <c r="B74" s="449" t="s">
        <v>652</v>
      </c>
      <c r="C74" s="450"/>
      <c r="D74" s="450" t="s">
        <v>462</v>
      </c>
      <c r="E74" s="450"/>
      <c r="F74" s="451"/>
      <c r="G74" s="430"/>
    </row>
    <row r="75" spans="2:7" ht="12.75">
      <c r="B75" s="997" t="s">
        <v>83</v>
      </c>
      <c r="C75" s="1027" t="s">
        <v>449</v>
      </c>
      <c r="D75" s="1027" t="s">
        <v>86</v>
      </c>
      <c r="E75" s="1027" t="s">
        <v>11</v>
      </c>
      <c r="F75" s="1028" t="s">
        <v>12</v>
      </c>
      <c r="G75" s="430"/>
    </row>
    <row r="76" spans="2:7" ht="12.75" customHeight="1">
      <c r="B76" s="1029" t="s">
        <v>166</v>
      </c>
      <c r="C76" s="1030">
        <v>8.5599999999999996E-2</v>
      </c>
      <c r="D76" s="1031">
        <v>54.154891304347821</v>
      </c>
      <c r="E76" s="1031"/>
      <c r="F76" s="1032">
        <v>54.154891304347821</v>
      </c>
      <c r="G76" s="438"/>
    </row>
    <row r="77" spans="2:7" ht="12.75">
      <c r="B77" s="1029" t="s">
        <v>167</v>
      </c>
      <c r="C77" s="1030">
        <v>0.2021</v>
      </c>
      <c r="D77" s="1031">
        <v>48.472499999999997</v>
      </c>
      <c r="E77" s="1031"/>
      <c r="F77" s="1032">
        <v>48.472499999999997</v>
      </c>
      <c r="G77" s="430"/>
    </row>
    <row r="78" spans="2:7" ht="12.75">
      <c r="B78" s="1029" t="s">
        <v>400</v>
      </c>
      <c r="C78" s="1030">
        <v>0.17</v>
      </c>
      <c r="D78" s="1031">
        <v>2.9976304347826086</v>
      </c>
      <c r="E78" s="1031"/>
      <c r="F78" s="1032">
        <v>2.9976304347826086</v>
      </c>
      <c r="G78" s="430"/>
    </row>
    <row r="79" spans="2:7" ht="12.75">
      <c r="B79" s="1029" t="s">
        <v>490</v>
      </c>
      <c r="C79" s="1030">
        <v>0.23330000000000001</v>
      </c>
      <c r="D79" s="1031">
        <v>39.07032608695652</v>
      </c>
      <c r="E79" s="1031"/>
      <c r="F79" s="1032">
        <v>39.07032608695652</v>
      </c>
      <c r="G79" s="431"/>
    </row>
    <row r="80" spans="2:7" ht="12.75">
      <c r="B80" s="1029" t="s">
        <v>549</v>
      </c>
      <c r="C80" s="1030">
        <v>0.2</v>
      </c>
      <c r="D80" s="1031">
        <v>1.8620760869565218</v>
      </c>
      <c r="E80" s="1031"/>
      <c r="F80" s="1032">
        <v>1.8620760869565218</v>
      </c>
      <c r="G80" s="452"/>
    </row>
    <row r="81" spans="2:7" ht="12.75">
      <c r="B81" s="1029" t="s">
        <v>491</v>
      </c>
      <c r="C81" s="1030">
        <v>0.23330000000000001</v>
      </c>
      <c r="D81" s="1031">
        <v>24.312956521739132</v>
      </c>
      <c r="E81" s="1031"/>
      <c r="F81" s="1032">
        <v>24.312956521739132</v>
      </c>
      <c r="G81" s="452"/>
    </row>
    <row r="82" spans="2:7" ht="12.75">
      <c r="B82" s="1029" t="s">
        <v>138</v>
      </c>
      <c r="C82" s="1030">
        <v>0.45900000000000002</v>
      </c>
      <c r="D82" s="1031">
        <v>19.184521739130435</v>
      </c>
      <c r="E82" s="1031"/>
      <c r="F82" s="1032">
        <v>19.184521739130435</v>
      </c>
    </row>
    <row r="83" spans="2:7" ht="12.75">
      <c r="B83" s="1029" t="s">
        <v>139</v>
      </c>
      <c r="C83" s="1030">
        <v>0.31850000000000001</v>
      </c>
      <c r="D83" s="1031"/>
      <c r="E83" s="1031">
        <v>47.161086956521736</v>
      </c>
      <c r="F83" s="1032">
        <v>47.161086956521736</v>
      </c>
    </row>
    <row r="84" spans="2:7" ht="12.75">
      <c r="B84" s="1029" t="s">
        <v>512</v>
      </c>
      <c r="C84" s="1030">
        <v>0.3</v>
      </c>
      <c r="D84" s="1031"/>
      <c r="E84" s="1031">
        <v>0.234021728515625</v>
      </c>
      <c r="F84" s="1032">
        <v>0.234021728515625</v>
      </c>
    </row>
    <row r="85" spans="2:7" ht="12.75">
      <c r="B85" s="1029" t="s">
        <v>284</v>
      </c>
      <c r="C85" s="1030">
        <v>0.3</v>
      </c>
      <c r="D85" s="1031">
        <v>10.418739130434782</v>
      </c>
      <c r="E85" s="1031"/>
      <c r="F85" s="1032">
        <v>10.418739130434782</v>
      </c>
    </row>
    <row r="86" spans="2:7" ht="12.75">
      <c r="B86" s="1029" t="s">
        <v>492</v>
      </c>
      <c r="C86" s="1030">
        <v>0.1333</v>
      </c>
      <c r="D86" s="1031">
        <v>12.639445652173913</v>
      </c>
      <c r="E86" s="1031"/>
      <c r="F86" s="1032">
        <v>12.639445652173913</v>
      </c>
    </row>
    <row r="87" spans="2:7" ht="12.75">
      <c r="B87" s="1029" t="s">
        <v>493</v>
      </c>
      <c r="C87" s="1030">
        <v>0.1333</v>
      </c>
      <c r="D87" s="1031">
        <v>12.758391304347827</v>
      </c>
      <c r="E87" s="1031"/>
      <c r="F87" s="1032">
        <v>12.758391304347827</v>
      </c>
    </row>
    <row r="88" spans="2:7" ht="12.75">
      <c r="B88" s="1029" t="s">
        <v>578</v>
      </c>
      <c r="C88" s="1030">
        <v>0.1333</v>
      </c>
      <c r="D88" s="1031">
        <v>7.2113043478260872</v>
      </c>
      <c r="E88" s="1031"/>
      <c r="F88" s="1032">
        <v>7.2113043478260872</v>
      </c>
    </row>
    <row r="89" spans="2:7" ht="12.75">
      <c r="B89" s="1029" t="s">
        <v>579</v>
      </c>
      <c r="C89" s="1030">
        <v>0.125</v>
      </c>
      <c r="D89" s="1031">
        <v>-0.1468913043478261</v>
      </c>
      <c r="E89" s="1031"/>
      <c r="F89" s="1032">
        <v>-0.1468913043478261</v>
      </c>
    </row>
    <row r="90" spans="2:7" ht="12.75">
      <c r="B90" s="1029" t="s">
        <v>497</v>
      </c>
      <c r="C90" s="1030">
        <v>0.1333</v>
      </c>
      <c r="D90" s="1031">
        <v>1.7581521739130435</v>
      </c>
      <c r="E90" s="1031"/>
      <c r="F90" s="1032">
        <v>1.7581521739130435</v>
      </c>
    </row>
    <row r="91" spans="2:7" ht="12.75">
      <c r="B91" s="1029" t="s">
        <v>498</v>
      </c>
      <c r="C91" s="1030">
        <v>0.1333</v>
      </c>
      <c r="D91" s="1031">
        <v>5.1788695652173908</v>
      </c>
      <c r="E91" s="1031"/>
      <c r="F91" s="1032">
        <v>5.1788695652173908</v>
      </c>
    </row>
    <row r="92" spans="2:7" ht="12.75">
      <c r="B92" s="1029" t="s">
        <v>142</v>
      </c>
      <c r="C92" s="1030">
        <v>0.1</v>
      </c>
      <c r="D92" s="1031">
        <v>3.8549891304347823</v>
      </c>
      <c r="E92" s="1031"/>
      <c r="F92" s="1032">
        <v>3.8549891304347823</v>
      </c>
    </row>
    <row r="93" spans="2:7" ht="12.75">
      <c r="B93" s="1029" t="s">
        <v>499</v>
      </c>
      <c r="C93" s="1030">
        <v>0.23330000000000001</v>
      </c>
      <c r="D93" s="1031">
        <v>49.06586956521739</v>
      </c>
      <c r="E93" s="1031"/>
      <c r="F93" s="1032">
        <v>49.06586956521739</v>
      </c>
    </row>
    <row r="94" spans="2:7" ht="12.75">
      <c r="B94" s="1029" t="s">
        <v>145</v>
      </c>
      <c r="C94" s="1030">
        <v>0.6</v>
      </c>
      <c r="D94" s="1031">
        <v>52.630108695652176</v>
      </c>
      <c r="E94" s="1031"/>
      <c r="F94" s="1032">
        <v>52.630108695652176</v>
      </c>
    </row>
    <row r="95" spans="2:7" ht="12.75">
      <c r="B95" s="1029" t="s">
        <v>500</v>
      </c>
      <c r="C95" s="1030">
        <v>9.6799999999999997E-2</v>
      </c>
      <c r="D95" s="1031">
        <v>11.231152173913044</v>
      </c>
      <c r="E95" s="1031"/>
      <c r="F95" s="1032">
        <v>11.231152173913044</v>
      </c>
    </row>
    <row r="96" spans="2:7" ht="12.75">
      <c r="B96" s="1029" t="s">
        <v>501</v>
      </c>
      <c r="C96" s="1030">
        <v>0.1333</v>
      </c>
      <c r="D96" s="1031">
        <v>16.983369565217391</v>
      </c>
      <c r="E96" s="1031"/>
      <c r="F96" s="1032">
        <v>16.983369565217391</v>
      </c>
    </row>
    <row r="97" spans="2:7" ht="12.75">
      <c r="B97" s="1029" t="s">
        <v>502</v>
      </c>
      <c r="C97" s="1030">
        <v>0.23330000000000001</v>
      </c>
      <c r="D97" s="1031">
        <v>17.113728260869564</v>
      </c>
      <c r="E97" s="1031"/>
      <c r="F97" s="1032">
        <v>17.113728260869564</v>
      </c>
    </row>
    <row r="98" spans="2:7" ht="12.75">
      <c r="B98" s="1029" t="s">
        <v>503</v>
      </c>
      <c r="C98" s="1030">
        <v>0.1333</v>
      </c>
      <c r="D98" s="1031">
        <v>7.8422282608695646</v>
      </c>
      <c r="E98" s="1031"/>
      <c r="F98" s="1032">
        <v>7.8422282608695646</v>
      </c>
    </row>
    <row r="99" spans="2:7" ht="12.75">
      <c r="B99" s="1029" t="s">
        <v>564</v>
      </c>
      <c r="C99" s="1030">
        <v>0.255</v>
      </c>
      <c r="D99" s="1031">
        <v>13.606706521739129</v>
      </c>
      <c r="E99" s="1031">
        <v>42.888913043478261</v>
      </c>
      <c r="F99" s="1032">
        <v>56.495619565217389</v>
      </c>
    </row>
    <row r="100" spans="2:7" ht="13.5" thickBot="1">
      <c r="B100" s="1013" t="s">
        <v>653</v>
      </c>
      <c r="C100" s="1033"/>
      <c r="D100" s="1034">
        <v>412.2010652173912</v>
      </c>
      <c r="E100" s="1034">
        <v>90.284021728515626</v>
      </c>
      <c r="F100" s="1035">
        <v>502.4850869459068</v>
      </c>
    </row>
    <row r="101" spans="2:7" ht="12.75">
      <c r="B101" s="1008" t="s">
        <v>581</v>
      </c>
      <c r="C101" s="1008"/>
      <c r="D101" s="1008"/>
      <c r="E101" s="1008"/>
      <c r="F101" s="1008"/>
    </row>
    <row r="102" spans="2:7" ht="12.75">
      <c r="B102" s="454"/>
      <c r="C102" s="454"/>
      <c r="D102" s="454"/>
      <c r="E102" s="454"/>
      <c r="F102" s="454"/>
    </row>
    <row r="103" spans="2:7" ht="12.75">
      <c r="B103" s="454"/>
      <c r="C103" s="454"/>
      <c r="D103" s="454"/>
      <c r="E103" s="454"/>
      <c r="F103" s="454"/>
    </row>
    <row r="104" spans="2:7" ht="12.75">
      <c r="B104" s="454"/>
      <c r="C104" s="454"/>
      <c r="D104" s="454"/>
      <c r="E104" s="454"/>
      <c r="F104" s="454"/>
    </row>
    <row r="105" spans="2:7" ht="18.75" thickBot="1">
      <c r="B105" s="2004" t="s">
        <v>654</v>
      </c>
      <c r="C105" s="2004"/>
      <c r="D105" s="2004"/>
      <c r="E105" s="2004"/>
      <c r="F105" s="2004"/>
    </row>
    <row r="106" spans="2:7" ht="12.75">
      <c r="B106" s="449" t="s">
        <v>633</v>
      </c>
      <c r="C106" s="996"/>
      <c r="D106" s="1998" t="s">
        <v>556</v>
      </c>
      <c r="E106" s="1998"/>
      <c r="F106" s="1999"/>
      <c r="G106" s="455"/>
    </row>
    <row r="107" spans="2:7" ht="12.75">
      <c r="B107" s="997" t="s">
        <v>83</v>
      </c>
      <c r="C107" s="998" t="s">
        <v>449</v>
      </c>
      <c r="D107" s="1036" t="s">
        <v>86</v>
      </c>
      <c r="E107" s="999" t="s">
        <v>11</v>
      </c>
      <c r="F107" s="1000" t="s">
        <v>12</v>
      </c>
      <c r="G107" s="455"/>
    </row>
    <row r="108" spans="2:7" ht="12.75">
      <c r="B108" s="994" t="s">
        <v>108</v>
      </c>
      <c r="C108" s="1001" t="s">
        <v>89</v>
      </c>
      <c r="D108" s="1037">
        <v>6.3000000000000007</v>
      </c>
      <c r="E108" s="1002">
        <v>110</v>
      </c>
      <c r="F108" s="1003">
        <v>116.3</v>
      </c>
      <c r="G108" s="456"/>
    </row>
    <row r="109" spans="2:7" ht="12.75">
      <c r="B109" s="990" t="s">
        <v>391</v>
      </c>
      <c r="C109" s="1001" t="s">
        <v>89</v>
      </c>
      <c r="D109" s="1037">
        <v>43.5</v>
      </c>
      <c r="E109" s="1002">
        <v>6.4</v>
      </c>
      <c r="F109" s="1003">
        <v>49.9</v>
      </c>
      <c r="G109" s="456"/>
    </row>
    <row r="110" spans="2:7" ht="12.75">
      <c r="B110" s="990" t="s">
        <v>392</v>
      </c>
      <c r="C110" s="1001" t="s">
        <v>89</v>
      </c>
      <c r="D110" s="1037">
        <v>20.799999999999997</v>
      </c>
      <c r="E110" s="1002">
        <v>10.9</v>
      </c>
      <c r="F110" s="1003">
        <v>31.699999999999996</v>
      </c>
      <c r="G110" s="456"/>
    </row>
    <row r="111" spans="2:7" ht="12.75">
      <c r="B111" s="990" t="s">
        <v>121</v>
      </c>
      <c r="C111" s="1001">
        <v>0.25</v>
      </c>
      <c r="D111" s="1037">
        <v>16.5</v>
      </c>
      <c r="E111" s="1002">
        <v>1.2</v>
      </c>
      <c r="F111" s="1003">
        <v>17.7</v>
      </c>
      <c r="G111" s="456"/>
    </row>
    <row r="112" spans="2:7" ht="12.75">
      <c r="B112" s="990" t="s">
        <v>473</v>
      </c>
      <c r="C112" s="1001">
        <v>0.6</v>
      </c>
      <c r="D112" s="1037">
        <v>8.9</v>
      </c>
      <c r="E112" s="1002" t="s">
        <v>590</v>
      </c>
      <c r="F112" s="1003">
        <v>8.9</v>
      </c>
      <c r="G112" s="456"/>
    </row>
    <row r="113" spans="2:7" ht="12.75">
      <c r="B113" s="990" t="s">
        <v>134</v>
      </c>
      <c r="C113" s="1001">
        <v>0.15</v>
      </c>
      <c r="D113" s="1037">
        <v>6.6</v>
      </c>
      <c r="E113" s="1002" t="s">
        <v>590</v>
      </c>
      <c r="F113" s="1003">
        <v>6.6</v>
      </c>
      <c r="G113" s="456"/>
    </row>
    <row r="114" spans="2:7" ht="12.75">
      <c r="B114" s="990" t="s">
        <v>100</v>
      </c>
      <c r="C114" s="1001">
        <v>0.05</v>
      </c>
      <c r="D114" s="1037">
        <v>3.5</v>
      </c>
      <c r="E114" s="1002">
        <v>0.4</v>
      </c>
      <c r="F114" s="1003">
        <v>3.9</v>
      </c>
      <c r="G114" s="456"/>
    </row>
    <row r="115" spans="2:7" ht="12.75">
      <c r="B115" s="990" t="s">
        <v>269</v>
      </c>
      <c r="C115" s="1001">
        <v>0.23549999999999999</v>
      </c>
      <c r="D115" s="1037">
        <v>2.2000000000000002</v>
      </c>
      <c r="E115" s="1002" t="s">
        <v>590</v>
      </c>
      <c r="F115" s="1003">
        <v>2.2000000000000002</v>
      </c>
      <c r="G115" s="456"/>
    </row>
    <row r="116" spans="2:7" ht="12.75">
      <c r="B116" s="990" t="s">
        <v>617</v>
      </c>
      <c r="C116" s="1001">
        <v>0.18329999999999999</v>
      </c>
      <c r="D116" s="1037" t="s">
        <v>590</v>
      </c>
      <c r="E116" s="1002">
        <v>0.6</v>
      </c>
      <c r="F116" s="1003">
        <v>0.6</v>
      </c>
      <c r="G116" s="456"/>
    </row>
    <row r="117" spans="2:7" ht="12.75">
      <c r="B117" s="990" t="s">
        <v>634</v>
      </c>
      <c r="C117" s="1001">
        <v>0.35</v>
      </c>
      <c r="D117" s="1037" t="s">
        <v>590</v>
      </c>
      <c r="E117" s="1002" t="s">
        <v>590</v>
      </c>
      <c r="F117" s="1003">
        <v>0</v>
      </c>
      <c r="G117" s="456"/>
    </row>
    <row r="118" spans="2:7" ht="13.5" thickBot="1">
      <c r="B118" s="1013" t="s">
        <v>655</v>
      </c>
      <c r="C118" s="1038"/>
      <c r="D118" s="1039">
        <v>108.3</v>
      </c>
      <c r="E118" s="1040">
        <v>129.5</v>
      </c>
      <c r="F118" s="1041">
        <v>237.79999999999995</v>
      </c>
      <c r="G118" s="456"/>
    </row>
    <row r="119" spans="2:7" ht="12.75">
      <c r="B119" s="455" t="s">
        <v>457</v>
      </c>
      <c r="C119" s="455"/>
      <c r="D119" s="455"/>
      <c r="E119" s="455"/>
      <c r="F119" s="455"/>
      <c r="G119" s="455"/>
    </row>
    <row r="120" spans="2:7" ht="12.75">
      <c r="B120" s="455" t="s">
        <v>636</v>
      </c>
      <c r="C120" s="455"/>
      <c r="D120" s="455"/>
      <c r="E120" s="455"/>
      <c r="F120" s="455"/>
      <c r="G120" s="455"/>
    </row>
    <row r="121" spans="2:7" ht="12.75">
      <c r="B121" s="454"/>
      <c r="C121" s="454"/>
      <c r="D121" s="454"/>
      <c r="E121" s="454"/>
      <c r="F121" s="454"/>
    </row>
    <row r="122" spans="2:7" ht="13.5" thickBot="1">
      <c r="B122" s="454"/>
      <c r="C122" s="454"/>
      <c r="D122" s="454"/>
      <c r="E122" s="454"/>
      <c r="F122" s="454"/>
    </row>
    <row r="123" spans="2:7" ht="12.75">
      <c r="B123" s="1009" t="s">
        <v>637</v>
      </c>
      <c r="C123" s="1010"/>
      <c r="D123" s="1011" t="s">
        <v>86</v>
      </c>
      <c r="E123" s="1011" t="s">
        <v>11</v>
      </c>
      <c r="F123" s="1012" t="s">
        <v>12</v>
      </c>
    </row>
    <row r="124" spans="2:7" ht="13.5" thickBot="1">
      <c r="B124" s="1013" t="s">
        <v>638</v>
      </c>
      <c r="C124" s="1014"/>
      <c r="D124" s="1015">
        <f>D100+D118</f>
        <v>520.50106521739121</v>
      </c>
      <c r="E124" s="1015">
        <f>E100+E118</f>
        <v>219.78402172851563</v>
      </c>
      <c r="F124" s="1016">
        <f>F100+F118</f>
        <v>740.28508694590676</v>
      </c>
    </row>
  </sheetData>
  <mergeCells count="7">
    <mergeCell ref="D106:F106"/>
    <mergeCell ref="B2:F2"/>
    <mergeCell ref="D3:F3"/>
    <mergeCell ref="B42:F42"/>
    <mergeCell ref="B48:F48"/>
    <mergeCell ref="B73:F73"/>
    <mergeCell ref="B105:F105"/>
  </mergeCells>
  <pageMargins left="0.75" right="0.75" top="1" bottom="1" header="0.5" footer="0.5"/>
  <pageSetup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F120"/>
  <sheetViews>
    <sheetView topLeftCell="A88" workbookViewId="0">
      <selection activeCell="H120" sqref="H120"/>
    </sheetView>
  </sheetViews>
  <sheetFormatPr defaultColWidth="9.28515625" defaultRowHeight="12.75"/>
  <cols>
    <col min="1" max="1" width="9.28515625" style="316"/>
    <col min="2" max="2" width="26.28515625" style="316" customWidth="1"/>
    <col min="3" max="3" width="23" style="316" customWidth="1"/>
    <col min="4" max="4" width="15.5703125" style="316" customWidth="1"/>
    <col min="5" max="5" width="9.28515625" style="316"/>
    <col min="6" max="6" width="14.7109375" style="316" customWidth="1"/>
    <col min="7" max="225" width="9.28515625" style="316"/>
    <col min="226" max="226" width="18.28515625" style="316" bestFit="1" customWidth="1"/>
    <col min="227" max="231" width="9.28515625" style="316"/>
    <col min="232" max="232" width="26.28515625" style="316" customWidth="1"/>
    <col min="233" max="233" width="23" style="316" customWidth="1"/>
    <col min="234" max="234" width="15.5703125" style="316" customWidth="1"/>
    <col min="235" max="235" width="9.28515625" style="316"/>
    <col min="236" max="236" width="14.7109375" style="316" customWidth="1"/>
    <col min="237" max="16384" width="9.28515625" style="316"/>
  </cols>
  <sheetData>
    <row r="1" spans="2:6" ht="18.75" thickBot="1">
      <c r="B1" s="2007" t="s">
        <v>656</v>
      </c>
      <c r="C1" s="2007"/>
      <c r="D1" s="2007"/>
      <c r="E1" s="2007"/>
      <c r="F1" s="2007"/>
    </row>
    <row r="2" spans="2:6" ht="12.75" customHeight="1">
      <c r="B2" s="363" t="s">
        <v>640</v>
      </c>
      <c r="C2" s="364"/>
      <c r="D2" s="2008" t="s">
        <v>556</v>
      </c>
      <c r="E2" s="2008"/>
      <c r="F2" s="2009"/>
    </row>
    <row r="3" spans="2:6">
      <c r="B3" s="365" t="s">
        <v>83</v>
      </c>
      <c r="C3" s="366" t="s">
        <v>449</v>
      </c>
      <c r="D3" s="367" t="s">
        <v>86</v>
      </c>
      <c r="E3" s="367" t="s">
        <v>11</v>
      </c>
      <c r="F3" s="368" t="s">
        <v>12</v>
      </c>
    </row>
    <row r="4" spans="2:6">
      <c r="B4" s="369" t="s">
        <v>15</v>
      </c>
      <c r="C4" s="370">
        <v>0.85</v>
      </c>
      <c r="D4" s="371">
        <v>3.2327630243716001</v>
      </c>
      <c r="E4" s="371">
        <v>4.18774088043478</v>
      </c>
      <c r="F4" s="372">
        <v>7.4205039048063801</v>
      </c>
    </row>
    <row r="5" spans="2:6">
      <c r="B5" s="375" t="s">
        <v>641</v>
      </c>
      <c r="C5" s="370" t="s">
        <v>217</v>
      </c>
      <c r="D5" s="371">
        <v>1.252122404679</v>
      </c>
      <c r="E5" s="371">
        <v>7.8906891304349996E-2</v>
      </c>
      <c r="F5" s="372">
        <v>1.3310292959833501</v>
      </c>
    </row>
    <row r="6" spans="2:6">
      <c r="B6" s="375" t="s">
        <v>23</v>
      </c>
      <c r="C6" s="370">
        <v>0.45</v>
      </c>
      <c r="D6" s="371">
        <v>19.763519552479622</v>
      </c>
      <c r="E6" s="371">
        <v>5.12652960869565</v>
      </c>
      <c r="F6" s="372">
        <v>24.89004916117527</v>
      </c>
    </row>
    <row r="7" spans="2:6">
      <c r="B7" s="375" t="s">
        <v>218</v>
      </c>
      <c r="C7" s="370">
        <v>0.65129999999999999</v>
      </c>
      <c r="D7" s="371">
        <v>2.1017520592730898</v>
      </c>
      <c r="E7" s="371">
        <v>3.7931209239130399</v>
      </c>
      <c r="F7" s="372">
        <v>5.8948729831861293</v>
      </c>
    </row>
    <row r="8" spans="2:6">
      <c r="B8" s="375" t="s">
        <v>642</v>
      </c>
      <c r="C8" s="370">
        <v>0.58899999999999997</v>
      </c>
      <c r="D8" s="371">
        <v>1.6108021611750001E-2</v>
      </c>
      <c r="E8" s="371">
        <v>0</v>
      </c>
      <c r="F8" s="372">
        <v>1.6108021611750001E-2</v>
      </c>
    </row>
    <row r="9" spans="2:6">
      <c r="B9" s="375" t="s">
        <v>29</v>
      </c>
      <c r="C9" s="376">
        <v>0.36660500000000001</v>
      </c>
      <c r="D9" s="371">
        <v>36.673847826086963</v>
      </c>
      <c r="E9" s="371">
        <v>0</v>
      </c>
      <c r="F9" s="372">
        <v>36.673847826086963</v>
      </c>
    </row>
    <row r="10" spans="2:6">
      <c r="B10" s="375" t="s">
        <v>33</v>
      </c>
      <c r="C10" s="370">
        <v>0.7</v>
      </c>
      <c r="D10" s="371">
        <v>72.176765625000002</v>
      </c>
      <c r="E10" s="371">
        <v>34.47974504347826</v>
      </c>
      <c r="F10" s="372">
        <v>106.65651066847826</v>
      </c>
    </row>
    <row r="11" spans="2:6">
      <c r="B11" s="375" t="s">
        <v>37</v>
      </c>
      <c r="C11" s="377" t="s">
        <v>219</v>
      </c>
      <c r="D11" s="371">
        <v>7.8217260715650507</v>
      </c>
      <c r="E11" s="371">
        <v>2.3109494891304299</v>
      </c>
      <c r="F11" s="372">
        <v>10.13267556069548</v>
      </c>
    </row>
    <row r="12" spans="2:6">
      <c r="B12" s="375" t="s">
        <v>226</v>
      </c>
      <c r="C12" s="377" t="s">
        <v>221</v>
      </c>
      <c r="D12" s="371">
        <v>4.9568043584400003E-3</v>
      </c>
      <c r="E12" s="371">
        <v>0</v>
      </c>
      <c r="F12" s="372">
        <v>4.9568043584400003E-3</v>
      </c>
    </row>
    <row r="13" spans="2:6">
      <c r="B13" s="375" t="s">
        <v>467</v>
      </c>
      <c r="C13" s="370">
        <v>0.1988</v>
      </c>
      <c r="D13" s="371">
        <v>0.24233168958581</v>
      </c>
      <c r="E13" s="371">
        <v>1.63583509782609</v>
      </c>
      <c r="F13" s="372">
        <v>1.8781667874119001</v>
      </c>
    </row>
    <row r="14" spans="2:6">
      <c r="B14" s="375" t="s">
        <v>46</v>
      </c>
      <c r="C14" s="370">
        <v>0.55300000000000005</v>
      </c>
      <c r="D14" s="371">
        <v>10.39817149286684</v>
      </c>
      <c r="E14" s="371">
        <v>10.28162661956522</v>
      </c>
      <c r="F14" s="372">
        <v>20.67979811243206</v>
      </c>
    </row>
    <row r="15" spans="2:6">
      <c r="B15" s="375" t="s">
        <v>47</v>
      </c>
      <c r="C15" s="377">
        <v>0.39550000000000002</v>
      </c>
      <c r="D15" s="371">
        <v>13.195182617187498</v>
      </c>
      <c r="E15" s="371">
        <v>40.815162956521739</v>
      </c>
      <c r="F15" s="372">
        <v>54.010345573709237</v>
      </c>
    </row>
    <row r="16" spans="2:6">
      <c r="B16" s="375" t="s">
        <v>49</v>
      </c>
      <c r="C16" s="370">
        <v>0.43969999999999998</v>
      </c>
      <c r="D16" s="371">
        <v>4.9549694293478206</v>
      </c>
      <c r="E16" s="371">
        <v>8.4629227500000006</v>
      </c>
      <c r="F16" s="372">
        <v>13.41789217934782</v>
      </c>
    </row>
    <row r="17" spans="2:6">
      <c r="B17" s="375" t="s">
        <v>50</v>
      </c>
      <c r="C17" s="370">
        <v>0.64</v>
      </c>
      <c r="D17" s="371">
        <v>14.619995796535331</v>
      </c>
      <c r="E17" s="371">
        <v>9.2290729891304295</v>
      </c>
      <c r="F17" s="372">
        <v>23.849068785665761</v>
      </c>
    </row>
    <row r="18" spans="2:6">
      <c r="B18" s="375" t="s">
        <v>51</v>
      </c>
      <c r="C18" s="370">
        <v>0.2</v>
      </c>
      <c r="D18" s="371">
        <v>0.76252827254584998</v>
      </c>
      <c r="E18" s="371">
        <v>0.77807102173913001</v>
      </c>
      <c r="F18" s="372">
        <v>1.54059929428498</v>
      </c>
    </row>
    <row r="19" spans="2:6">
      <c r="B19" s="375" t="s">
        <v>52</v>
      </c>
      <c r="C19" s="377" t="s">
        <v>227</v>
      </c>
      <c r="D19" s="371">
        <v>14.893933247441829</v>
      </c>
      <c r="E19" s="371">
        <v>1.55384906521739</v>
      </c>
      <c r="F19" s="372">
        <v>16.447782312659218</v>
      </c>
    </row>
    <row r="20" spans="2:6">
      <c r="B20" s="375" t="s">
        <v>39</v>
      </c>
      <c r="C20" s="377">
        <v>0.35</v>
      </c>
      <c r="D20" s="371">
        <v>1.6358228260952501</v>
      </c>
      <c r="E20" s="371">
        <v>0.25033836956521999</v>
      </c>
      <c r="F20" s="372">
        <v>1.88616119566047</v>
      </c>
    </row>
    <row r="21" spans="2:6">
      <c r="B21" s="375" t="s">
        <v>53</v>
      </c>
      <c r="C21" s="377" t="s">
        <v>228</v>
      </c>
      <c r="D21" s="371">
        <v>64.377599870764683</v>
      </c>
      <c r="E21" s="371">
        <v>31.00440997826087</v>
      </c>
      <c r="F21" s="372">
        <v>95.38200984902555</v>
      </c>
    </row>
    <row r="22" spans="2:6">
      <c r="B22" s="375" t="s">
        <v>231</v>
      </c>
      <c r="C22" s="377" t="s">
        <v>229</v>
      </c>
      <c r="D22" s="371">
        <v>18.986116593070662</v>
      </c>
      <c r="E22" s="371">
        <v>58.278054608695648</v>
      </c>
      <c r="F22" s="372">
        <v>77.264171201766317</v>
      </c>
    </row>
    <row r="23" spans="2:6">
      <c r="B23" s="375" t="s">
        <v>57</v>
      </c>
      <c r="C23" s="377">
        <v>0.33310000000000001</v>
      </c>
      <c r="D23" s="371">
        <v>30.14221040675951</v>
      </c>
      <c r="E23" s="371">
        <v>8.7286739130400005E-3</v>
      </c>
      <c r="F23" s="372">
        <v>30.150939080672551</v>
      </c>
    </row>
    <row r="24" spans="2:6">
      <c r="B24" s="375" t="s">
        <v>58</v>
      </c>
      <c r="C24" s="377">
        <v>0.3679</v>
      </c>
      <c r="D24" s="371">
        <v>6.19411413043479</v>
      </c>
      <c r="E24" s="371">
        <v>38.933426934782609</v>
      </c>
      <c r="F24" s="372">
        <v>45.1275410652174</v>
      </c>
    </row>
    <row r="25" spans="2:6">
      <c r="B25" s="375" t="s">
        <v>59</v>
      </c>
      <c r="C25" s="370" t="s">
        <v>230</v>
      </c>
      <c r="D25" s="371">
        <v>23.98114163295363</v>
      </c>
      <c r="E25" s="371">
        <v>11.039638608695659</v>
      </c>
      <c r="F25" s="372">
        <v>35.020780241649291</v>
      </c>
    </row>
    <row r="26" spans="2:6">
      <c r="B26" s="375" t="s">
        <v>514</v>
      </c>
      <c r="C26" s="370">
        <v>0.41499999999999998</v>
      </c>
      <c r="D26" s="371">
        <v>1.5332941372925801</v>
      </c>
      <c r="E26" s="371">
        <v>0.10855336956522001</v>
      </c>
      <c r="F26" s="372">
        <v>1.6418475068578002</v>
      </c>
    </row>
    <row r="27" spans="2:6">
      <c r="B27" s="375" t="s">
        <v>66</v>
      </c>
      <c r="C27" s="370">
        <v>0.30580000000000002</v>
      </c>
      <c r="D27" s="371">
        <v>6.82554016644022</v>
      </c>
      <c r="E27" s="371">
        <v>88.302914206521734</v>
      </c>
      <c r="F27" s="372">
        <v>95.128454372961954</v>
      </c>
    </row>
    <row r="28" spans="2:6">
      <c r="B28" s="375" t="s">
        <v>67</v>
      </c>
      <c r="C28" s="370">
        <v>0.30580000000000002</v>
      </c>
      <c r="D28" s="371">
        <v>38.059760869565217</v>
      </c>
      <c r="E28" s="371">
        <v>0</v>
      </c>
      <c r="F28" s="372">
        <v>38.059760869565217</v>
      </c>
    </row>
    <row r="29" spans="2:6">
      <c r="B29" s="375" t="s">
        <v>69</v>
      </c>
      <c r="C29" s="377">
        <v>0.58840000000000003</v>
      </c>
      <c r="D29" s="371">
        <v>37.553521696671197</v>
      </c>
      <c r="E29" s="371">
        <v>8.4678415326087002</v>
      </c>
      <c r="F29" s="372">
        <v>46.021363229279899</v>
      </c>
    </row>
    <row r="30" spans="2:6">
      <c r="B30" s="375" t="s">
        <v>572</v>
      </c>
      <c r="C30" s="981" t="s">
        <v>232</v>
      </c>
      <c r="D30" s="371">
        <v>11.41372826086957</v>
      </c>
      <c r="E30" s="371">
        <v>9.2963379782608708</v>
      </c>
      <c r="F30" s="372">
        <v>20.710066239130441</v>
      </c>
    </row>
    <row r="31" spans="2:6">
      <c r="B31" s="375" t="s">
        <v>274</v>
      </c>
      <c r="C31" s="370">
        <v>0.18</v>
      </c>
      <c r="D31" s="371">
        <v>2.0266269743546199</v>
      </c>
      <c r="E31" s="371">
        <v>0.67163970652173999</v>
      </c>
      <c r="F31" s="372">
        <v>2.69826668087636</v>
      </c>
    </row>
    <row r="32" spans="2:6">
      <c r="B32" s="375" t="s">
        <v>74</v>
      </c>
      <c r="C32" s="377">
        <v>0.41499999999999998</v>
      </c>
      <c r="D32" s="371">
        <v>13.98021455184273</v>
      </c>
      <c r="E32" s="371">
        <v>0.9192240326087</v>
      </c>
      <c r="F32" s="372">
        <v>14.899438584451429</v>
      </c>
    </row>
    <row r="33" spans="2:6">
      <c r="B33" s="369" t="s">
        <v>75</v>
      </c>
      <c r="C33" s="377">
        <v>0.53200000000000003</v>
      </c>
      <c r="D33" s="371">
        <v>16.867257472826079</v>
      </c>
      <c r="E33" s="371">
        <v>13.32075832608696</v>
      </c>
      <c r="F33" s="372">
        <v>30.188015798913039</v>
      </c>
    </row>
    <row r="34" spans="2:6">
      <c r="B34" s="375" t="s">
        <v>508</v>
      </c>
      <c r="C34" s="377">
        <v>0.59599999999999997</v>
      </c>
      <c r="D34" s="371">
        <v>6.2455567714857105</v>
      </c>
      <c r="E34" s="371">
        <v>0.54234247826087001</v>
      </c>
      <c r="F34" s="372">
        <v>6.7878992497465802</v>
      </c>
    </row>
    <row r="35" spans="2:6">
      <c r="B35" s="375" t="s">
        <v>76</v>
      </c>
      <c r="C35" s="377">
        <v>0.34570000000000001</v>
      </c>
      <c r="D35" s="371">
        <v>32.740867866847836</v>
      </c>
      <c r="E35" s="371">
        <v>43.487041249999997</v>
      </c>
      <c r="F35" s="372">
        <v>76.227909116847826</v>
      </c>
    </row>
    <row r="36" spans="2:6">
      <c r="B36" s="375" t="s">
        <v>543</v>
      </c>
      <c r="C36" s="377">
        <v>0.45750000000000002</v>
      </c>
      <c r="D36" s="371">
        <v>1.5875610139266301</v>
      </c>
      <c r="E36" s="371">
        <v>3.0309996304347799</v>
      </c>
      <c r="F36" s="372">
        <v>4.61856064436141</v>
      </c>
    </row>
    <row r="37" spans="2:6" ht="13.5" thickBot="1">
      <c r="B37" s="1042" t="s">
        <v>430</v>
      </c>
      <c r="C37" s="1043"/>
      <c r="D37" s="1044">
        <v>516.26160917713719</v>
      </c>
      <c r="E37" s="1044">
        <v>430.39578302173908</v>
      </c>
      <c r="F37" s="1045">
        <v>946.65739219887666</v>
      </c>
    </row>
    <row r="38" spans="2:6">
      <c r="B38" s="1046" t="s">
        <v>643</v>
      </c>
      <c r="C38" s="379"/>
      <c r="D38" s="379"/>
      <c r="E38" s="373"/>
      <c r="F38" s="380"/>
    </row>
    <row r="39" spans="2:6">
      <c r="B39" s="1047" t="s">
        <v>657</v>
      </c>
      <c r="C39" s="382"/>
      <c r="D39" s="382"/>
      <c r="E39" s="383"/>
      <c r="F39" s="384"/>
    </row>
    <row r="40" spans="2:6">
      <c r="B40" s="418" t="s">
        <v>443</v>
      </c>
      <c r="C40" s="379"/>
      <c r="D40" s="379"/>
      <c r="E40" s="373"/>
      <c r="F40" s="380"/>
    </row>
    <row r="41" spans="2:6">
      <c r="B41" s="418" t="s">
        <v>433</v>
      </c>
      <c r="C41" s="379"/>
      <c r="D41" s="379"/>
      <c r="E41" s="373"/>
      <c r="F41" s="380"/>
    </row>
    <row r="42" spans="2:6">
      <c r="B42" s="418" t="s">
        <v>434</v>
      </c>
      <c r="C42" s="386"/>
      <c r="D42" s="380"/>
      <c r="E42" s="380"/>
      <c r="F42" s="380"/>
    </row>
    <row r="43" spans="2:6">
      <c r="B43" s="418" t="s">
        <v>658</v>
      </c>
      <c r="C43" s="386"/>
      <c r="D43" s="380"/>
      <c r="E43" s="380"/>
      <c r="F43" s="380"/>
    </row>
    <row r="44" spans="2:6">
      <c r="B44" s="418" t="s">
        <v>436</v>
      </c>
      <c r="C44" s="385"/>
      <c r="D44" s="385"/>
      <c r="E44" s="385"/>
      <c r="F44" s="385"/>
    </row>
    <row r="45" spans="2:6">
      <c r="B45" s="418" t="s">
        <v>659</v>
      </c>
      <c r="C45" s="385"/>
      <c r="D45" s="385"/>
      <c r="E45" s="385"/>
      <c r="F45" s="385"/>
    </row>
    <row r="46" spans="2:6">
      <c r="B46" s="418" t="s">
        <v>660</v>
      </c>
      <c r="C46" s="385"/>
      <c r="D46" s="385"/>
      <c r="E46" s="385"/>
      <c r="F46" s="385"/>
    </row>
    <row r="49" spans="2:6" ht="12.75" customHeight="1">
      <c r="B49" s="265" t="s">
        <v>650</v>
      </c>
      <c r="C49" s="304" t="s">
        <v>449</v>
      </c>
      <c r="D49" s="2005" t="s">
        <v>556</v>
      </c>
      <c r="E49" s="2005"/>
      <c r="F49" s="2006"/>
    </row>
    <row r="50" spans="2:6">
      <c r="B50" s="411" t="s">
        <v>83</v>
      </c>
      <c r="C50" s="37"/>
      <c r="D50" s="412" t="s">
        <v>86</v>
      </c>
      <c r="E50" s="414" t="s">
        <v>11</v>
      </c>
      <c r="F50" s="413" t="s">
        <v>12</v>
      </c>
    </row>
    <row r="51" spans="2:6">
      <c r="B51" s="375" t="s">
        <v>519</v>
      </c>
      <c r="C51" s="377">
        <v>0.28849999999999998</v>
      </c>
      <c r="D51" s="389">
        <v>5.6017934782608698</v>
      </c>
      <c r="E51" s="389">
        <v>0</v>
      </c>
      <c r="F51" s="390">
        <v>5.6017934782608698</v>
      </c>
    </row>
    <row r="52" spans="2:6">
      <c r="B52" s="375" t="s">
        <v>272</v>
      </c>
      <c r="C52" s="370">
        <v>7.5999999999999998E-2</v>
      </c>
      <c r="D52" s="389">
        <v>12.69773913043478</v>
      </c>
      <c r="E52" s="389">
        <v>1.6882513152173899</v>
      </c>
      <c r="F52" s="390">
        <v>14.385990445652169</v>
      </c>
    </row>
    <row r="53" spans="2:6">
      <c r="B53" s="375" t="s">
        <v>14</v>
      </c>
      <c r="C53" s="370">
        <v>0.1178</v>
      </c>
      <c r="D53" s="389">
        <v>0</v>
      </c>
      <c r="E53" s="389">
        <v>0</v>
      </c>
      <c r="F53" s="390">
        <v>0</v>
      </c>
    </row>
    <row r="54" spans="2:6">
      <c r="B54" s="375" t="s">
        <v>576</v>
      </c>
      <c r="C54" s="370" t="s">
        <v>233</v>
      </c>
      <c r="D54" s="389">
        <v>10.223233695652169</v>
      </c>
      <c r="E54" s="389">
        <v>6.8685011413043497</v>
      </c>
      <c r="F54" s="390">
        <v>17.091734836956519</v>
      </c>
    </row>
    <row r="55" spans="2:6">
      <c r="B55" s="375" t="s">
        <v>24</v>
      </c>
      <c r="C55" s="370" t="s">
        <v>234</v>
      </c>
      <c r="D55" s="389">
        <v>6.2069988960597797</v>
      </c>
      <c r="E55" s="389">
        <v>77.18378392391304</v>
      </c>
      <c r="F55" s="390">
        <v>83.390782819972827</v>
      </c>
    </row>
    <row r="56" spans="2:6">
      <c r="B56" s="375" t="s">
        <v>337</v>
      </c>
      <c r="C56" s="370">
        <v>0.1482</v>
      </c>
      <c r="D56" s="389">
        <v>2.1851608355978298</v>
      </c>
      <c r="E56" s="389">
        <v>1.8480782608700001E-2</v>
      </c>
      <c r="F56" s="390">
        <v>2.2036416182065297</v>
      </c>
    </row>
    <row r="57" spans="2:6">
      <c r="B57" s="375" t="s">
        <v>54</v>
      </c>
      <c r="C57" s="370">
        <v>0.6</v>
      </c>
      <c r="D57" s="389">
        <v>3.3527015540081599</v>
      </c>
      <c r="E57" s="389">
        <v>3.16689426086957</v>
      </c>
      <c r="F57" s="390">
        <v>6.5195958148777304</v>
      </c>
    </row>
    <row r="58" spans="2:6">
      <c r="B58" s="375" t="s">
        <v>26</v>
      </c>
      <c r="C58" s="377">
        <v>0.36165000000000003</v>
      </c>
      <c r="D58" s="389">
        <v>27.048058678668482</v>
      </c>
      <c r="E58" s="389">
        <v>21.26552907608696</v>
      </c>
      <c r="F58" s="390">
        <v>48.313587754755446</v>
      </c>
    </row>
    <row r="59" spans="2:6">
      <c r="B59" s="375" t="s">
        <v>22</v>
      </c>
      <c r="C59" s="370">
        <v>0.5</v>
      </c>
      <c r="D59" s="389">
        <v>9.6645931329500008E-3</v>
      </c>
      <c r="E59" s="389">
        <v>-2.0084802197800001E-2</v>
      </c>
      <c r="F59" s="390">
        <v>-1.042020906485E-2</v>
      </c>
    </row>
    <row r="60" spans="2:6" ht="13.5" thickBot="1">
      <c r="B60" s="1048" t="s">
        <v>387</v>
      </c>
      <c r="C60" s="1049"/>
      <c r="D60" s="1050">
        <v>67.325350861815025</v>
      </c>
      <c r="E60" s="1050">
        <v>110.17135569780221</v>
      </c>
      <c r="F60" s="1051">
        <v>177.49670655961725</v>
      </c>
    </row>
    <row r="61" spans="2:6">
      <c r="B61" s="419" t="s">
        <v>661</v>
      </c>
      <c r="C61" s="306"/>
      <c r="D61" s="307"/>
      <c r="E61" s="307"/>
      <c r="F61" s="307"/>
    </row>
    <row r="62" spans="2:6">
      <c r="B62" s="418" t="s">
        <v>662</v>
      </c>
      <c r="C62" s="306"/>
      <c r="D62" s="307"/>
      <c r="E62" s="307"/>
      <c r="F62" s="307"/>
    </row>
    <row r="63" spans="2:6">
      <c r="B63" s="418" t="s">
        <v>663</v>
      </c>
      <c r="C63" s="42"/>
      <c r="D63" s="17"/>
      <c r="E63" s="17"/>
      <c r="F63" s="17"/>
    </row>
    <row r="65" spans="2:6">
      <c r="B65" s="308" t="s">
        <v>561</v>
      </c>
      <c r="C65" s="1052"/>
      <c r="D65" s="337" t="s">
        <v>86</v>
      </c>
      <c r="E65" s="337" t="s">
        <v>11</v>
      </c>
      <c r="F65" s="338" t="s">
        <v>12</v>
      </c>
    </row>
    <row r="66" spans="2:6" ht="13.5" thickBot="1">
      <c r="B66" s="311" t="s">
        <v>562</v>
      </c>
      <c r="C66" s="394"/>
      <c r="D66" s="416">
        <f>D37+D60</f>
        <v>583.58696003895216</v>
      </c>
      <c r="E66" s="416">
        <f>E37+E60</f>
        <v>540.56713871954128</v>
      </c>
      <c r="F66" s="417">
        <f>F37+F60</f>
        <v>1124.154098758494</v>
      </c>
    </row>
    <row r="67" spans="2:6">
      <c r="B67" s="374"/>
      <c r="C67" s="374"/>
      <c r="D67" s="374"/>
      <c r="E67" s="374"/>
      <c r="F67" s="374"/>
    </row>
    <row r="70" spans="2:6" ht="18.75" thickBot="1">
      <c r="B70" s="2010" t="s">
        <v>664</v>
      </c>
      <c r="C70" s="2010"/>
      <c r="D70" s="2010"/>
      <c r="E70" s="2010"/>
      <c r="F70" s="2010"/>
    </row>
    <row r="71" spans="2:6">
      <c r="B71" s="341" t="s">
        <v>652</v>
      </c>
      <c r="C71" s="342"/>
      <c r="D71" s="2005" t="s">
        <v>556</v>
      </c>
      <c r="E71" s="2005"/>
      <c r="F71" s="2006"/>
    </row>
    <row r="72" spans="2:6">
      <c r="B72" s="343" t="s">
        <v>83</v>
      </c>
      <c r="C72" s="344" t="s">
        <v>449</v>
      </c>
      <c r="D72" s="345" t="s">
        <v>86</v>
      </c>
      <c r="E72" s="345" t="s">
        <v>11</v>
      </c>
      <c r="F72" s="346" t="s">
        <v>12</v>
      </c>
    </row>
    <row r="73" spans="2:6">
      <c r="B73" s="347" t="s">
        <v>166</v>
      </c>
      <c r="C73" s="1626">
        <v>8.5599999999999996E-2</v>
      </c>
      <c r="D73" s="348">
        <v>55.384565217391298</v>
      </c>
      <c r="E73" s="348"/>
      <c r="F73" s="349">
        <v>55.384565217391298</v>
      </c>
    </row>
    <row r="74" spans="2:6">
      <c r="B74" s="347" t="s">
        <v>167</v>
      </c>
      <c r="C74" s="1626">
        <v>0.2021</v>
      </c>
      <c r="D74" s="348">
        <v>49.055543478260873</v>
      </c>
      <c r="E74" s="348"/>
      <c r="F74" s="349">
        <v>49.055543478260873</v>
      </c>
    </row>
    <row r="75" spans="2:6">
      <c r="B75" s="347" t="s">
        <v>400</v>
      </c>
      <c r="C75" s="1626">
        <v>0.17</v>
      </c>
      <c r="D75" s="348">
        <v>1.6718152173912999</v>
      </c>
      <c r="E75" s="348"/>
      <c r="F75" s="349">
        <v>1.6718152173912999</v>
      </c>
    </row>
    <row r="76" spans="2:6">
      <c r="B76" s="347" t="s">
        <v>490</v>
      </c>
      <c r="C76" s="1626">
        <v>0.23330000000000001</v>
      </c>
      <c r="D76" s="348">
        <v>45.709130434782608</v>
      </c>
      <c r="E76" s="348"/>
      <c r="F76" s="349">
        <v>45.709130434782608</v>
      </c>
    </row>
    <row r="77" spans="2:6">
      <c r="B77" s="347" t="s">
        <v>549</v>
      </c>
      <c r="C77" s="1626">
        <v>0.2</v>
      </c>
      <c r="D77" s="348">
        <v>1.6792282608695701</v>
      </c>
      <c r="E77" s="348"/>
      <c r="F77" s="349">
        <v>1.6792282608695701</v>
      </c>
    </row>
    <row r="78" spans="2:6">
      <c r="B78" s="347" t="s">
        <v>491</v>
      </c>
      <c r="C78" s="1626">
        <v>0.23330000000000001</v>
      </c>
      <c r="D78" s="348">
        <v>24.36448913043478</v>
      </c>
      <c r="E78" s="348"/>
      <c r="F78" s="349">
        <v>24.36448913043478</v>
      </c>
    </row>
    <row r="79" spans="2:6">
      <c r="B79" s="347" t="s">
        <v>665</v>
      </c>
      <c r="C79" s="1626">
        <v>0.45900000000000002</v>
      </c>
      <c r="D79" s="348">
        <v>10.57359782608696</v>
      </c>
      <c r="E79" s="348"/>
      <c r="F79" s="349">
        <v>10.57359782608696</v>
      </c>
    </row>
    <row r="80" spans="2:6">
      <c r="B80" s="347" t="s">
        <v>139</v>
      </c>
      <c r="C80" s="598">
        <v>0.31850000000000001</v>
      </c>
      <c r="D80" s="348">
        <v>0</v>
      </c>
      <c r="E80" s="348">
        <v>34.369184782608698</v>
      </c>
      <c r="F80" s="349">
        <v>34.369184782608698</v>
      </c>
    </row>
    <row r="81" spans="2:6">
      <c r="B81" s="347" t="s">
        <v>512</v>
      </c>
      <c r="C81" s="598">
        <v>0.3</v>
      </c>
      <c r="D81" s="348">
        <v>0</v>
      </c>
      <c r="E81" s="348">
        <v>0.48567390242866998</v>
      </c>
      <c r="F81" s="349">
        <v>0.48567390242866998</v>
      </c>
    </row>
    <row r="82" spans="2:6">
      <c r="B82" s="347" t="s">
        <v>284</v>
      </c>
      <c r="C82" s="598">
        <v>0.3</v>
      </c>
      <c r="D82" s="348">
        <v>8.34669565217391</v>
      </c>
      <c r="E82" s="348"/>
      <c r="F82" s="349">
        <v>8.34669565217391</v>
      </c>
    </row>
    <row r="83" spans="2:6">
      <c r="B83" s="347" t="s">
        <v>492</v>
      </c>
      <c r="C83" s="598">
        <v>0.1333</v>
      </c>
      <c r="D83" s="348">
        <v>13.58716304347826</v>
      </c>
      <c r="E83" s="348"/>
      <c r="F83" s="349">
        <v>13.58716304347826</v>
      </c>
    </row>
    <row r="84" spans="2:6">
      <c r="B84" s="347" t="s">
        <v>493</v>
      </c>
      <c r="C84" s="598">
        <v>0.1333</v>
      </c>
      <c r="D84" s="348">
        <v>13.277163043478261</v>
      </c>
      <c r="E84" s="348"/>
      <c r="F84" s="349">
        <v>13.277163043478261</v>
      </c>
    </row>
    <row r="85" spans="2:6">
      <c r="B85" s="347" t="s">
        <v>578</v>
      </c>
      <c r="C85" s="598">
        <v>0.1333</v>
      </c>
      <c r="D85" s="348">
        <v>7.8750108695652203</v>
      </c>
      <c r="E85" s="348"/>
      <c r="F85" s="349">
        <v>7.8750108695652203</v>
      </c>
    </row>
    <row r="86" spans="2:6">
      <c r="B86" s="347" t="s">
        <v>666</v>
      </c>
      <c r="C86" s="598">
        <v>0.125</v>
      </c>
      <c r="D86" s="348">
        <v>1.3887717391304299</v>
      </c>
      <c r="E86" s="348"/>
      <c r="F86" s="349">
        <v>1.3887717391304299</v>
      </c>
    </row>
    <row r="87" spans="2:6">
      <c r="B87" s="347" t="s">
        <v>497</v>
      </c>
      <c r="C87" s="598">
        <v>0.1333</v>
      </c>
      <c r="D87" s="348">
        <v>1.8542826086956501</v>
      </c>
      <c r="E87" s="348"/>
      <c r="F87" s="349">
        <v>1.8542826086956501</v>
      </c>
    </row>
    <row r="88" spans="2:6">
      <c r="B88" s="347" t="s">
        <v>498</v>
      </c>
      <c r="C88" s="598">
        <v>0.1333</v>
      </c>
      <c r="D88" s="348">
        <v>5.6051304347826099</v>
      </c>
      <c r="E88" s="348"/>
      <c r="F88" s="349">
        <v>5.6051304347826099</v>
      </c>
    </row>
    <row r="89" spans="2:6">
      <c r="B89" s="347" t="s">
        <v>667</v>
      </c>
      <c r="C89" s="598">
        <v>0.1</v>
      </c>
      <c r="D89" s="348">
        <v>7.6294347826087003</v>
      </c>
      <c r="E89" s="348"/>
      <c r="F89" s="349">
        <v>7.6294347826087003</v>
      </c>
    </row>
    <row r="90" spans="2:6">
      <c r="B90" s="347" t="s">
        <v>499</v>
      </c>
      <c r="C90" s="598">
        <v>0.23330000000000001</v>
      </c>
      <c r="D90" s="348">
        <v>50.317608695652169</v>
      </c>
      <c r="E90" s="348"/>
      <c r="F90" s="349">
        <v>50.317608695652169</v>
      </c>
    </row>
    <row r="91" spans="2:6">
      <c r="B91" s="347" t="s">
        <v>145</v>
      </c>
      <c r="C91" s="598">
        <v>0.6</v>
      </c>
      <c r="D91" s="348">
        <v>49.733260869565221</v>
      </c>
      <c r="E91" s="348"/>
      <c r="F91" s="349">
        <v>49.733260869565221</v>
      </c>
    </row>
    <row r="92" spans="2:6">
      <c r="B92" s="347" t="s">
        <v>500</v>
      </c>
      <c r="C92" s="598">
        <v>9.6799999999999997E-2</v>
      </c>
      <c r="D92" s="348">
        <v>11.029565217391299</v>
      </c>
      <c r="E92" s="348"/>
      <c r="F92" s="349">
        <v>11.029565217391299</v>
      </c>
    </row>
    <row r="93" spans="2:6">
      <c r="B93" s="347" t="s">
        <v>501</v>
      </c>
      <c r="C93" s="598">
        <v>0.1333</v>
      </c>
      <c r="D93" s="348">
        <v>14.14295652173913</v>
      </c>
      <c r="E93" s="348"/>
      <c r="F93" s="349">
        <v>14.14295652173913</v>
      </c>
    </row>
    <row r="94" spans="2:6">
      <c r="B94" s="347" t="s">
        <v>502</v>
      </c>
      <c r="C94" s="598">
        <v>0.23330000000000001</v>
      </c>
      <c r="D94" s="348">
        <v>16.580978260869571</v>
      </c>
      <c r="E94" s="348"/>
      <c r="F94" s="349">
        <v>16.580978260869571</v>
      </c>
    </row>
    <row r="95" spans="2:6">
      <c r="B95" s="347" t="s">
        <v>503</v>
      </c>
      <c r="C95" s="598">
        <v>0.1333</v>
      </c>
      <c r="D95" s="348">
        <v>8.4293043478260898</v>
      </c>
      <c r="E95" s="348"/>
      <c r="F95" s="349">
        <v>8.4293043478260898</v>
      </c>
    </row>
    <row r="96" spans="2:6">
      <c r="B96" s="347" t="s">
        <v>564</v>
      </c>
      <c r="C96" s="598">
        <v>0.255</v>
      </c>
      <c r="D96" s="348">
        <v>13.042706521739129</v>
      </c>
      <c r="E96" s="348">
        <v>41.1320652173913</v>
      </c>
      <c r="F96" s="349">
        <v>54.174771739130428</v>
      </c>
    </row>
    <row r="97" spans="2:6" ht="13.5" thickBot="1">
      <c r="B97" s="1053" t="s">
        <v>668</v>
      </c>
      <c r="C97" s="1054"/>
      <c r="D97" s="1055">
        <v>411.2400652173913</v>
      </c>
      <c r="E97" s="1055">
        <v>75.986923902428671</v>
      </c>
      <c r="F97" s="1056">
        <v>487.22698911981996</v>
      </c>
    </row>
    <row r="98" spans="2:6">
      <c r="B98" s="420" t="s">
        <v>581</v>
      </c>
      <c r="C98" s="379"/>
      <c r="D98" s="379"/>
      <c r="E98" s="379"/>
      <c r="F98" s="379"/>
    </row>
    <row r="99" spans="2:6">
      <c r="B99" s="420" t="s">
        <v>669</v>
      </c>
      <c r="C99" s="379"/>
      <c r="D99" s="379"/>
      <c r="E99" s="379"/>
      <c r="F99" s="379"/>
    </row>
    <row r="101" spans="2:6" ht="18.75" thickBot="1">
      <c r="B101" s="2010" t="s">
        <v>670</v>
      </c>
      <c r="C101" s="2010"/>
      <c r="D101" s="2010"/>
      <c r="E101" s="2010"/>
      <c r="F101" s="2010"/>
    </row>
    <row r="102" spans="2:6">
      <c r="B102" s="341" t="s">
        <v>633</v>
      </c>
      <c r="C102" s="342"/>
      <c r="D102" s="2005" t="s">
        <v>556</v>
      </c>
      <c r="E102" s="2005"/>
      <c r="F102" s="2006"/>
    </row>
    <row r="103" spans="2:6">
      <c r="B103" s="350" t="s">
        <v>83</v>
      </c>
      <c r="C103" s="345" t="s">
        <v>449</v>
      </c>
      <c r="D103" s="345" t="s">
        <v>86</v>
      </c>
      <c r="E103" s="345" t="s">
        <v>11</v>
      </c>
      <c r="F103" s="346" t="s">
        <v>12</v>
      </c>
    </row>
    <row r="104" spans="2:6">
      <c r="B104" s="351" t="s">
        <v>108</v>
      </c>
      <c r="C104" s="353" t="s">
        <v>89</v>
      </c>
      <c r="D104" s="353">
        <v>7.5</v>
      </c>
      <c r="E104" s="353">
        <v>100.9</v>
      </c>
      <c r="F104" s="354">
        <v>108.4</v>
      </c>
    </row>
    <row r="105" spans="2:6">
      <c r="B105" s="347" t="s">
        <v>391</v>
      </c>
      <c r="C105" s="356" t="s">
        <v>89</v>
      </c>
      <c r="D105" s="356">
        <v>46.8</v>
      </c>
      <c r="E105" s="356">
        <v>2.6</v>
      </c>
      <c r="F105" s="357">
        <v>49.4</v>
      </c>
    </row>
    <row r="106" spans="2:6">
      <c r="B106" s="347" t="s">
        <v>392</v>
      </c>
      <c r="C106" s="356" t="s">
        <v>89</v>
      </c>
      <c r="D106" s="356">
        <v>19.899999999999999</v>
      </c>
      <c r="E106" s="356">
        <v>12.2</v>
      </c>
      <c r="F106" s="357">
        <v>32.099999999999994</v>
      </c>
    </row>
    <row r="107" spans="2:6">
      <c r="B107" s="347" t="s">
        <v>121</v>
      </c>
      <c r="C107" s="356">
        <v>0.25</v>
      </c>
      <c r="D107" s="356">
        <v>17.100000000000001</v>
      </c>
      <c r="E107" s="356">
        <v>1.2</v>
      </c>
      <c r="F107" s="357">
        <v>18.3</v>
      </c>
    </row>
    <row r="108" spans="2:6">
      <c r="B108" s="347" t="s">
        <v>473</v>
      </c>
      <c r="C108" s="356">
        <v>0.6</v>
      </c>
      <c r="D108" s="356">
        <v>9.6</v>
      </c>
      <c r="E108" s="356" t="s">
        <v>590</v>
      </c>
      <c r="F108" s="357">
        <v>9.6</v>
      </c>
    </row>
    <row r="109" spans="2:6">
      <c r="B109" s="347" t="s">
        <v>269</v>
      </c>
      <c r="C109" s="356">
        <v>0.15</v>
      </c>
      <c r="D109" s="356">
        <v>8.1999999999999993</v>
      </c>
      <c r="E109" s="356" t="s">
        <v>590</v>
      </c>
      <c r="F109" s="357">
        <v>8.1999999999999993</v>
      </c>
    </row>
    <row r="110" spans="2:6">
      <c r="B110" s="358" t="s">
        <v>134</v>
      </c>
      <c r="C110" s="353">
        <v>0.05</v>
      </c>
      <c r="D110" s="353">
        <v>7.3</v>
      </c>
      <c r="E110" s="353" t="s">
        <v>590</v>
      </c>
      <c r="F110" s="354">
        <v>7.3</v>
      </c>
    </row>
    <row r="111" spans="2:6">
      <c r="B111" s="347" t="s">
        <v>100</v>
      </c>
      <c r="C111" s="356">
        <v>0.23549999999999999</v>
      </c>
      <c r="D111" s="356">
        <v>5.7</v>
      </c>
      <c r="E111" s="356">
        <v>0.7</v>
      </c>
      <c r="F111" s="357">
        <v>6.4</v>
      </c>
    </row>
    <row r="112" spans="2:6">
      <c r="B112" s="347" t="s">
        <v>617</v>
      </c>
      <c r="C112" s="356">
        <v>0.18329999999999999</v>
      </c>
      <c r="D112" s="356" t="s">
        <v>590</v>
      </c>
      <c r="E112" s="356">
        <v>1</v>
      </c>
      <c r="F112" s="357">
        <v>1</v>
      </c>
    </row>
    <row r="113" spans="2:6">
      <c r="B113" s="347" t="s">
        <v>634</v>
      </c>
      <c r="C113" s="356">
        <v>0.35</v>
      </c>
      <c r="D113" s="356" t="s">
        <v>590</v>
      </c>
      <c r="E113" s="356" t="s">
        <v>590</v>
      </c>
      <c r="F113" s="357">
        <v>0</v>
      </c>
    </row>
    <row r="114" spans="2:6" ht="13.5" thickBot="1">
      <c r="B114" s="1053" t="s">
        <v>655</v>
      </c>
      <c r="C114" s="1055"/>
      <c r="D114" s="1055">
        <v>122.09999999999998</v>
      </c>
      <c r="E114" s="1055">
        <v>118.60000000000001</v>
      </c>
      <c r="F114" s="1056">
        <v>240.70000000000002</v>
      </c>
    </row>
    <row r="115" spans="2:6">
      <c r="B115" s="418" t="s">
        <v>457</v>
      </c>
      <c r="C115" s="385"/>
      <c r="D115" s="385"/>
    </row>
    <row r="116" spans="2:6">
      <c r="B116" s="418" t="s">
        <v>636</v>
      </c>
      <c r="C116" s="385"/>
      <c r="D116" s="385"/>
    </row>
    <row r="118" spans="2:6" ht="13.5" thickBot="1">
      <c r="C118" s="598"/>
      <c r="D118" s="315"/>
      <c r="E118" s="315"/>
      <c r="F118" s="315"/>
    </row>
    <row r="119" spans="2:6">
      <c r="B119" s="317" t="s">
        <v>637</v>
      </c>
      <c r="C119" s="1057"/>
      <c r="D119" s="360" t="s">
        <v>86</v>
      </c>
      <c r="E119" s="360" t="s">
        <v>11</v>
      </c>
      <c r="F119" s="361" t="s">
        <v>12</v>
      </c>
    </row>
    <row r="120" spans="2:6" ht="13.5" thickBot="1">
      <c r="B120" s="1053" t="s">
        <v>638</v>
      </c>
      <c r="C120" s="1058"/>
      <c r="D120" s="1059">
        <f>D97+D114</f>
        <v>533.34006521739127</v>
      </c>
      <c r="E120" s="1059">
        <f>E97+E114</f>
        <v>194.58692390242868</v>
      </c>
      <c r="F120" s="1060">
        <f>F97+F114</f>
        <v>727.92698911981995</v>
      </c>
    </row>
  </sheetData>
  <mergeCells count="7">
    <mergeCell ref="D102:F102"/>
    <mergeCell ref="B1:F1"/>
    <mergeCell ref="D2:F2"/>
    <mergeCell ref="D49:F49"/>
    <mergeCell ref="B70:F70"/>
    <mergeCell ref="D71:F71"/>
    <mergeCell ref="B101:F101"/>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F119"/>
  <sheetViews>
    <sheetView topLeftCell="A85" zoomScaleNormal="100" workbookViewId="0">
      <selection activeCell="B97" sqref="B97"/>
    </sheetView>
  </sheetViews>
  <sheetFormatPr defaultColWidth="9.28515625" defaultRowHeight="12.75"/>
  <cols>
    <col min="1" max="1" width="9.28515625" style="362"/>
    <col min="2" max="2" width="26.28515625" style="362" customWidth="1"/>
    <col min="3" max="3" width="23" style="362" customWidth="1"/>
    <col min="4" max="4" width="15.5703125" style="362" customWidth="1"/>
    <col min="5" max="5" width="9.28515625" style="362"/>
    <col min="6" max="6" width="14.7109375" style="362" customWidth="1"/>
    <col min="7" max="225" width="9.28515625" style="362"/>
    <col min="226" max="226" width="18.28515625" style="362" bestFit="1" customWidth="1"/>
    <col min="227" max="231" width="9.28515625" style="362"/>
    <col min="232" max="232" width="26.28515625" style="362" customWidth="1"/>
    <col min="233" max="233" width="23" style="362" customWidth="1"/>
    <col min="234" max="234" width="15.5703125" style="362" customWidth="1"/>
    <col min="235" max="235" width="9.28515625" style="362"/>
    <col min="236" max="236" width="14.7109375" style="362" customWidth="1"/>
    <col min="237" max="16384" width="9.28515625" style="362"/>
  </cols>
  <sheetData>
    <row r="1" spans="2:6" ht="18.75" thickBot="1">
      <c r="B1" s="2011" t="s">
        <v>671</v>
      </c>
      <c r="C1" s="2011"/>
      <c r="D1" s="2011"/>
      <c r="E1" s="2011"/>
      <c r="F1" s="2011"/>
    </row>
    <row r="2" spans="2:6" ht="22.5" customHeight="1">
      <c r="B2" s="363" t="s">
        <v>640</v>
      </c>
      <c r="C2" s="364"/>
      <c r="D2" s="2008" t="s">
        <v>556</v>
      </c>
      <c r="E2" s="2008"/>
      <c r="F2" s="2009"/>
    </row>
    <row r="3" spans="2:6">
      <c r="B3" s="365" t="s">
        <v>83</v>
      </c>
      <c r="C3" s="366" t="s">
        <v>449</v>
      </c>
      <c r="D3" s="367" t="s">
        <v>86</v>
      </c>
      <c r="E3" s="367" t="s">
        <v>11</v>
      </c>
      <c r="F3" s="368" t="s">
        <v>12</v>
      </c>
    </row>
    <row r="4" spans="2:6">
      <c r="B4" s="369" t="s">
        <v>15</v>
      </c>
      <c r="C4" s="370">
        <v>0.85</v>
      </c>
      <c r="D4" s="371">
        <v>2.0411032527043202</v>
      </c>
      <c r="E4" s="371">
        <v>1.9902044505494501</v>
      </c>
      <c r="F4" s="372">
        <v>4.0313077032537699</v>
      </c>
    </row>
    <row r="5" spans="2:6">
      <c r="B5" s="375" t="s">
        <v>641</v>
      </c>
      <c r="C5" s="370">
        <v>0.32700000000000001</v>
      </c>
      <c r="D5" s="371">
        <v>3.6827081634186198</v>
      </c>
      <c r="E5" s="371">
        <v>0.32582442857143001</v>
      </c>
      <c r="F5" s="372">
        <v>4.0085325919900496</v>
      </c>
    </row>
    <row r="6" spans="2:6">
      <c r="B6" s="375" t="s">
        <v>23</v>
      </c>
      <c r="C6" s="370">
        <v>0.45</v>
      </c>
      <c r="D6" s="371">
        <v>20.658490127060439</v>
      </c>
      <c r="E6" s="371">
        <v>4.7521710329670297</v>
      </c>
      <c r="F6" s="372">
        <v>25.41066116002747</v>
      </c>
    </row>
    <row r="7" spans="2:6">
      <c r="B7" s="375" t="s">
        <v>218</v>
      </c>
      <c r="C7" s="370">
        <v>0.65129999999999999</v>
      </c>
      <c r="D7" s="371">
        <v>2.3246877146291198</v>
      </c>
      <c r="E7" s="371">
        <v>3.45459705494505</v>
      </c>
      <c r="F7" s="372">
        <v>5.7792847695741703</v>
      </c>
    </row>
    <row r="8" spans="2:6">
      <c r="B8" s="375" t="s">
        <v>642</v>
      </c>
      <c r="C8" s="370">
        <v>0.58899999999999997</v>
      </c>
      <c r="D8" s="371">
        <v>1.37362637E-6</v>
      </c>
      <c r="E8" s="371">
        <v>0</v>
      </c>
      <c r="F8" s="372">
        <v>1.37362637E-6</v>
      </c>
    </row>
    <row r="9" spans="2:6">
      <c r="B9" s="375" t="s">
        <v>29</v>
      </c>
      <c r="C9" s="376">
        <v>0.36660500000000001</v>
      </c>
      <c r="D9" s="371">
        <v>39.919780219780222</v>
      </c>
      <c r="E9" s="371">
        <v>0</v>
      </c>
      <c r="F9" s="372">
        <v>39.919780219780222</v>
      </c>
    </row>
    <row r="10" spans="2:6">
      <c r="B10" s="375" t="s">
        <v>33</v>
      </c>
      <c r="C10" s="370">
        <v>0.7</v>
      </c>
      <c r="D10" s="371">
        <v>67.274198145604402</v>
      </c>
      <c r="E10" s="371">
        <v>31.835578241758238</v>
      </c>
      <c r="F10" s="372">
        <v>99.109776387362643</v>
      </c>
    </row>
    <row r="11" spans="2:6">
      <c r="B11" s="375" t="s">
        <v>37</v>
      </c>
      <c r="C11" s="377" t="s">
        <v>217</v>
      </c>
      <c r="D11" s="371">
        <v>7.72423251845811</v>
      </c>
      <c r="E11" s="371">
        <v>1.8586068681318699</v>
      </c>
      <c r="F11" s="372">
        <v>9.5828393865899795</v>
      </c>
    </row>
    <row r="12" spans="2:6">
      <c r="B12" s="375" t="s">
        <v>226</v>
      </c>
      <c r="C12" s="377" t="s">
        <v>219</v>
      </c>
      <c r="D12" s="371">
        <v>0</v>
      </c>
      <c r="E12" s="371">
        <v>0</v>
      </c>
      <c r="F12" s="372">
        <v>0</v>
      </c>
    </row>
    <row r="13" spans="2:6">
      <c r="B13" s="375" t="s">
        <v>467</v>
      </c>
      <c r="C13" s="370">
        <v>0.1988</v>
      </c>
      <c r="D13" s="371">
        <v>0.19783061771601998</v>
      </c>
      <c r="E13" s="371">
        <v>1.0383789780219801</v>
      </c>
      <c r="F13" s="372">
        <v>1.2362095957380002</v>
      </c>
    </row>
    <row r="14" spans="2:6">
      <c r="B14" s="375" t="s">
        <v>46</v>
      </c>
      <c r="C14" s="370">
        <v>0.55300000000000005</v>
      </c>
      <c r="D14" s="371">
        <v>12.764386847527479</v>
      </c>
      <c r="E14" s="371">
        <v>10.50741023076923</v>
      </c>
      <c r="F14" s="372">
        <v>23.271797078296707</v>
      </c>
    </row>
    <row r="15" spans="2:6">
      <c r="B15" s="375" t="s">
        <v>47</v>
      </c>
      <c r="C15" s="377">
        <v>0.39550000000000002</v>
      </c>
      <c r="D15" s="371">
        <v>22.611604395604399</v>
      </c>
      <c r="E15" s="371">
        <v>54.991469637362641</v>
      </c>
      <c r="F15" s="372">
        <v>77.603074032967044</v>
      </c>
    </row>
    <row r="16" spans="2:6">
      <c r="B16" s="375" t="s">
        <v>49</v>
      </c>
      <c r="C16" s="370">
        <v>0.43969999999999998</v>
      </c>
      <c r="D16" s="371">
        <v>7.7478987809066</v>
      </c>
      <c r="E16" s="371">
        <v>10.613802461538461</v>
      </c>
      <c r="F16" s="372">
        <v>18.361701242445061</v>
      </c>
    </row>
    <row r="17" spans="2:6">
      <c r="B17" s="375" t="s">
        <v>50</v>
      </c>
      <c r="C17" s="370">
        <v>0.64</v>
      </c>
      <c r="D17" s="371">
        <v>20.041494763049453</v>
      </c>
      <c r="E17" s="371">
        <v>10.88599821978022</v>
      </c>
      <c r="F17" s="372">
        <v>30.927492982829673</v>
      </c>
    </row>
    <row r="18" spans="2:6">
      <c r="B18" s="375" t="s">
        <v>51</v>
      </c>
      <c r="C18" s="370">
        <v>0.2</v>
      </c>
      <c r="D18" s="371">
        <v>3.2275390625</v>
      </c>
      <c r="E18" s="371">
        <v>3.1056619230769198</v>
      </c>
      <c r="F18" s="372">
        <v>6.3332009855769194</v>
      </c>
    </row>
    <row r="19" spans="2:6">
      <c r="B19" s="375" t="s">
        <v>52</v>
      </c>
      <c r="C19" s="377" t="s">
        <v>221</v>
      </c>
      <c r="D19" s="371">
        <v>17.197501624348401</v>
      </c>
      <c r="E19" s="371">
        <v>3.81849365934066</v>
      </c>
      <c r="F19" s="372">
        <v>21.015995283689062</v>
      </c>
    </row>
    <row r="20" spans="2:6">
      <c r="B20" s="375" t="s">
        <v>39</v>
      </c>
      <c r="C20" s="377">
        <v>0.35</v>
      </c>
      <c r="D20" s="371">
        <v>6.1497033181662104</v>
      </c>
      <c r="E20" s="371">
        <v>0.76702354945054996</v>
      </c>
      <c r="F20" s="372">
        <v>6.9167268676167604</v>
      </c>
    </row>
    <row r="21" spans="2:6">
      <c r="B21" s="375" t="s">
        <v>53</v>
      </c>
      <c r="C21" s="377" t="s">
        <v>227</v>
      </c>
      <c r="D21" s="371">
        <v>64.133684314098986</v>
      </c>
      <c r="E21" s="371">
        <v>29.977372835164829</v>
      </c>
      <c r="F21" s="372">
        <v>94.111057149263814</v>
      </c>
    </row>
    <row r="22" spans="2:6">
      <c r="B22" s="375" t="s">
        <v>231</v>
      </c>
      <c r="C22" s="377" t="s">
        <v>228</v>
      </c>
      <c r="D22" s="371">
        <v>22.407695258842722</v>
      </c>
      <c r="E22" s="371">
        <v>61.224232791208792</v>
      </c>
      <c r="F22" s="372">
        <v>83.631928050051513</v>
      </c>
    </row>
    <row r="23" spans="2:6">
      <c r="B23" s="375" t="s">
        <v>57</v>
      </c>
      <c r="C23" s="377">
        <v>0.33310000000000001</v>
      </c>
      <c r="D23" s="371">
        <v>29.939636740212908</v>
      </c>
      <c r="E23" s="371">
        <v>-0.27342879120878999</v>
      </c>
      <c r="F23" s="372">
        <v>29.666207949004118</v>
      </c>
    </row>
    <row r="24" spans="2:6">
      <c r="B24" s="375" t="s">
        <v>58</v>
      </c>
      <c r="C24" s="377">
        <v>0.3679</v>
      </c>
      <c r="D24" s="371">
        <v>2.42124287431318</v>
      </c>
      <c r="E24" s="371">
        <v>19.487703230769231</v>
      </c>
      <c r="F24" s="372">
        <v>21.908946105082411</v>
      </c>
    </row>
    <row r="25" spans="2:6">
      <c r="B25" s="375" t="s">
        <v>59</v>
      </c>
      <c r="C25" s="370" t="s">
        <v>229</v>
      </c>
      <c r="D25" s="371">
        <v>27.268021097735812</v>
      </c>
      <c r="E25" s="371">
        <v>10.90070775824176</v>
      </c>
      <c r="F25" s="372">
        <v>38.168728855977569</v>
      </c>
    </row>
    <row r="26" spans="2:6">
      <c r="B26" s="375" t="s">
        <v>514</v>
      </c>
      <c r="C26" s="370">
        <v>0.41499999999999998</v>
      </c>
      <c r="D26" s="371">
        <v>4.9476769992702598</v>
      </c>
      <c r="E26" s="371">
        <v>0.34729489010989001</v>
      </c>
      <c r="F26" s="372">
        <v>5.2949718893801503</v>
      </c>
    </row>
    <row r="27" spans="2:6">
      <c r="B27" s="375" t="s">
        <v>66</v>
      </c>
      <c r="C27" s="370">
        <v>0.30580000000000002</v>
      </c>
      <c r="D27" s="371">
        <v>11.041892170329669</v>
      </c>
      <c r="E27" s="371">
        <v>131.03993137362636</v>
      </c>
      <c r="F27" s="372">
        <v>142.08182354395603</v>
      </c>
    </row>
    <row r="28" spans="2:6">
      <c r="B28" s="375" t="s">
        <v>67</v>
      </c>
      <c r="C28" s="370">
        <v>0.30580000000000002</v>
      </c>
      <c r="D28" s="371">
        <v>38.572824175824181</v>
      </c>
      <c r="E28" s="371">
        <v>0</v>
      </c>
      <c r="F28" s="372">
        <v>38.572824175824181</v>
      </c>
    </row>
    <row r="29" spans="2:6">
      <c r="B29" s="375" t="s">
        <v>69</v>
      </c>
      <c r="C29" s="377">
        <v>0.58840000000000003</v>
      </c>
      <c r="D29" s="371">
        <v>40.174833319024728</v>
      </c>
      <c r="E29" s="371">
        <v>4.6978832087912101</v>
      </c>
      <c r="F29" s="372">
        <v>44.872716527815939</v>
      </c>
    </row>
    <row r="30" spans="2:6">
      <c r="B30" s="375" t="s">
        <v>572</v>
      </c>
      <c r="C30" s="981">
        <v>0.54</v>
      </c>
      <c r="D30" s="371">
        <v>17.146439560439561</v>
      </c>
      <c r="E30" s="371">
        <v>12.673203483516479</v>
      </c>
      <c r="F30" s="372">
        <v>29.819643043956042</v>
      </c>
    </row>
    <row r="31" spans="2:6">
      <c r="B31" s="375" t="s">
        <v>274</v>
      </c>
      <c r="C31" s="370">
        <v>0.18</v>
      </c>
      <c r="D31" s="371">
        <v>2.1590626717032997</v>
      </c>
      <c r="E31" s="371">
        <v>0.40318292307692</v>
      </c>
      <c r="F31" s="372">
        <v>2.5622455947802196</v>
      </c>
    </row>
    <row r="32" spans="2:6">
      <c r="B32" s="375" t="s">
        <v>74</v>
      </c>
      <c r="C32" s="377">
        <v>0.41499999999999998</v>
      </c>
      <c r="D32" s="371">
        <v>12.572076402601301</v>
      </c>
      <c r="E32" s="371">
        <v>0.45044750549451001</v>
      </c>
      <c r="F32" s="372">
        <v>13.022523908095812</v>
      </c>
    </row>
    <row r="33" spans="2:6">
      <c r="B33" s="369" t="s">
        <v>75</v>
      </c>
      <c r="C33" s="377">
        <v>0.53200000000000003</v>
      </c>
      <c r="D33" s="371">
        <v>11.744848965487639</v>
      </c>
      <c r="E33" s="371">
        <v>8.1885045384615402</v>
      </c>
      <c r="F33" s="372">
        <v>19.933353503949178</v>
      </c>
    </row>
    <row r="34" spans="2:6">
      <c r="B34" s="375" t="s">
        <v>508</v>
      </c>
      <c r="C34" s="377">
        <v>0.59599999999999997</v>
      </c>
      <c r="D34" s="371">
        <v>4.7209215383005594</v>
      </c>
      <c r="E34" s="371">
        <v>0.30040639560440002</v>
      </c>
      <c r="F34" s="372">
        <v>5.021327933904959</v>
      </c>
    </row>
    <row r="35" spans="2:6">
      <c r="B35" s="375" t="s">
        <v>76</v>
      </c>
      <c r="C35" s="377">
        <v>0.34570000000000001</v>
      </c>
      <c r="D35" s="371">
        <v>42.789700549450544</v>
      </c>
      <c r="E35" s="371">
        <v>59.333738791208788</v>
      </c>
      <c r="F35" s="372">
        <v>102.12343934065933</v>
      </c>
    </row>
    <row r="36" spans="2:6">
      <c r="B36" s="375" t="s">
        <v>543</v>
      </c>
      <c r="C36" s="377">
        <v>0.45750000000000002</v>
      </c>
      <c r="D36" s="371">
        <v>1.9904461235633302</v>
      </c>
      <c r="E36" s="371">
        <v>3.5794915054945098</v>
      </c>
      <c r="F36" s="372">
        <v>5.56993762905784</v>
      </c>
    </row>
    <row r="37" spans="2:6" ht="13.5" thickBot="1">
      <c r="B37" s="1042" t="s">
        <v>430</v>
      </c>
      <c r="C37" s="1043"/>
      <c r="D37" s="1044">
        <v>567.59416368629888</v>
      </c>
      <c r="E37" s="1044">
        <v>482.27589317582419</v>
      </c>
      <c r="F37" s="1045">
        <v>1049.870056862123</v>
      </c>
    </row>
    <row r="38" spans="2:6">
      <c r="B38" s="378" t="s">
        <v>672</v>
      </c>
      <c r="C38" s="379"/>
      <c r="D38" s="379"/>
      <c r="E38" s="373"/>
      <c r="F38" s="380"/>
    </row>
    <row r="39" spans="2:6">
      <c r="B39" s="381" t="s">
        <v>603</v>
      </c>
      <c r="C39" s="382"/>
      <c r="D39" s="382"/>
      <c r="E39" s="383"/>
      <c r="F39" s="384"/>
    </row>
    <row r="40" spans="2:6">
      <c r="B40" s="385" t="s">
        <v>604</v>
      </c>
      <c r="C40" s="379"/>
      <c r="D40" s="379"/>
      <c r="E40" s="373"/>
      <c r="F40" s="380"/>
    </row>
    <row r="41" spans="2:6">
      <c r="B41" s="385" t="s">
        <v>605</v>
      </c>
      <c r="C41" s="379"/>
      <c r="D41" s="379"/>
      <c r="E41" s="373"/>
      <c r="F41" s="380"/>
    </row>
    <row r="42" spans="2:6">
      <c r="B42" s="385" t="s">
        <v>626</v>
      </c>
      <c r="C42" s="386"/>
      <c r="D42" s="380"/>
      <c r="E42" s="380"/>
      <c r="F42" s="380"/>
    </row>
    <row r="43" spans="2:6">
      <c r="B43" s="385" t="s">
        <v>673</v>
      </c>
      <c r="C43" s="386"/>
      <c r="D43" s="380"/>
      <c r="E43" s="380"/>
      <c r="F43" s="380"/>
    </row>
    <row r="44" spans="2:6">
      <c r="B44" s="385"/>
      <c r="C44" s="386"/>
      <c r="D44" s="380"/>
      <c r="E44" s="380"/>
      <c r="F44" s="380"/>
    </row>
    <row r="45" spans="2:6">
      <c r="B45" s="385"/>
      <c r="C45" s="386"/>
      <c r="D45" s="380"/>
      <c r="E45" s="380"/>
      <c r="F45" s="380"/>
    </row>
    <row r="46" spans="2:6">
      <c r="B46" s="385"/>
      <c r="C46" s="386"/>
      <c r="D46" s="380"/>
      <c r="E46" s="380"/>
      <c r="F46" s="380"/>
    </row>
    <row r="47" spans="2:6" ht="13.5" thickBot="1">
      <c r="B47" s="385"/>
      <c r="C47" s="386"/>
      <c r="D47" s="380"/>
      <c r="E47" s="380"/>
      <c r="F47" s="380"/>
    </row>
    <row r="48" spans="2:6">
      <c r="B48" s="363" t="s">
        <v>650</v>
      </c>
      <c r="C48" s="364" t="s">
        <v>449</v>
      </c>
      <c r="D48" s="2008" t="s">
        <v>556</v>
      </c>
      <c r="E48" s="2008"/>
      <c r="F48" s="2009"/>
    </row>
    <row r="49" spans="2:6">
      <c r="B49" s="365" t="s">
        <v>83</v>
      </c>
      <c r="C49" s="387"/>
      <c r="D49" s="367" t="s">
        <v>86</v>
      </c>
      <c r="E49" s="388" t="s">
        <v>11</v>
      </c>
      <c r="F49" s="368" t="s">
        <v>12</v>
      </c>
    </row>
    <row r="50" spans="2:6">
      <c r="B50" s="375" t="s">
        <v>519</v>
      </c>
      <c r="C50" s="377">
        <v>0.28849999999999998</v>
      </c>
      <c r="D50" s="389">
        <v>7.0556483516483501</v>
      </c>
      <c r="E50" s="389">
        <v>0</v>
      </c>
      <c r="F50" s="390">
        <v>7.0556483516483501</v>
      </c>
    </row>
    <row r="51" spans="2:6">
      <c r="B51" s="375" t="s">
        <v>272</v>
      </c>
      <c r="C51" s="370">
        <v>7.5999999999999998E-2</v>
      </c>
      <c r="D51" s="389">
        <v>8.5299252661401095</v>
      </c>
      <c r="E51" s="389">
        <v>1.0257034615384599</v>
      </c>
      <c r="F51" s="390">
        <v>9.5556287276785703</v>
      </c>
    </row>
    <row r="52" spans="2:6">
      <c r="B52" s="375" t="s">
        <v>14</v>
      </c>
      <c r="C52" s="370">
        <v>0.1178</v>
      </c>
      <c r="D52" s="389">
        <v>0</v>
      </c>
      <c r="E52" s="389">
        <v>0</v>
      </c>
      <c r="F52" s="390">
        <v>0</v>
      </c>
    </row>
    <row r="53" spans="2:6">
      <c r="B53" s="375" t="s">
        <v>576</v>
      </c>
      <c r="C53" s="370">
        <v>0.2</v>
      </c>
      <c r="D53" s="389">
        <v>13.9194945054945</v>
      </c>
      <c r="E53" s="389">
        <v>12.073937769230771</v>
      </c>
      <c r="F53" s="390">
        <v>25.993432274725272</v>
      </c>
    </row>
    <row r="54" spans="2:6">
      <c r="B54" s="375" t="s">
        <v>24</v>
      </c>
      <c r="C54" s="370">
        <v>0.28916900000000001</v>
      </c>
      <c r="D54" s="389">
        <v>7.6225934065934098</v>
      </c>
      <c r="E54" s="389">
        <v>100.41652162637364</v>
      </c>
      <c r="F54" s="390">
        <v>108.03911503296705</v>
      </c>
    </row>
    <row r="55" spans="2:6">
      <c r="B55" s="375" t="s">
        <v>337</v>
      </c>
      <c r="C55" s="370">
        <v>0.1482</v>
      </c>
      <c r="D55" s="389">
        <v>2.3054570741758198</v>
      </c>
      <c r="E55" s="389">
        <v>1.3828186813190001E-2</v>
      </c>
      <c r="F55" s="390">
        <v>2.3192852609890098</v>
      </c>
    </row>
    <row r="56" spans="2:6">
      <c r="B56" s="375" t="s">
        <v>54</v>
      </c>
      <c r="C56" s="370">
        <v>0.6</v>
      </c>
      <c r="D56" s="389">
        <v>4.6924936899038396</v>
      </c>
      <c r="E56" s="389">
        <v>3.5465730219780198</v>
      </c>
      <c r="F56" s="390">
        <v>8.2390667118818595</v>
      </c>
    </row>
    <row r="57" spans="2:6">
      <c r="B57" s="375" t="s">
        <v>26</v>
      </c>
      <c r="C57" s="377">
        <v>0.36165000000000003</v>
      </c>
      <c r="D57" s="389">
        <v>13.849513736263731</v>
      </c>
      <c r="E57" s="389">
        <v>20.74049213186813</v>
      </c>
      <c r="F57" s="390">
        <v>34.590005868131861</v>
      </c>
    </row>
    <row r="58" spans="2:6">
      <c r="B58" s="375" t="s">
        <v>22</v>
      </c>
      <c r="C58" s="370">
        <v>0.5</v>
      </c>
      <c r="D58" s="389">
        <v>9.6645931329500008E-3</v>
      </c>
      <c r="E58" s="389">
        <v>-2.0084802197800001E-2</v>
      </c>
      <c r="F58" s="390">
        <v>-1.042020906485E-2</v>
      </c>
    </row>
    <row r="59" spans="2:6" ht="13.5" thickBot="1">
      <c r="B59" s="1042" t="s">
        <v>387</v>
      </c>
      <c r="C59" s="1061"/>
      <c r="D59" s="1050">
        <v>57.984790623352715</v>
      </c>
      <c r="E59" s="1050">
        <v>137.7969713956044</v>
      </c>
      <c r="F59" s="1051">
        <v>195.78176201895712</v>
      </c>
    </row>
    <row r="60" spans="2:6">
      <c r="B60" s="391"/>
      <c r="C60" s="392"/>
      <c r="D60" s="307"/>
      <c r="E60" s="307"/>
      <c r="F60" s="307"/>
    </row>
    <row r="61" spans="2:6">
      <c r="B61" s="391"/>
      <c r="C61" s="392"/>
      <c r="D61" s="307"/>
      <c r="E61" s="307"/>
      <c r="F61" s="307"/>
    </row>
    <row r="62" spans="2:6" ht="13.5" thickBot="1">
      <c r="B62" s="393"/>
      <c r="C62" s="392"/>
      <c r="D62" s="17"/>
      <c r="E62" s="17"/>
      <c r="F62" s="17"/>
    </row>
    <row r="63" spans="2:6">
      <c r="B63" s="1062" t="s">
        <v>561</v>
      </c>
      <c r="C63" s="1063"/>
      <c r="D63" s="1064" t="s">
        <v>86</v>
      </c>
      <c r="E63" s="1064" t="s">
        <v>11</v>
      </c>
      <c r="F63" s="1065" t="s">
        <v>12</v>
      </c>
    </row>
    <row r="64" spans="2:6" ht="13.5" thickBot="1">
      <c r="B64" s="311" t="s">
        <v>562</v>
      </c>
      <c r="C64" s="394"/>
      <c r="D64" s="339">
        <f>D37+D59</f>
        <v>625.57895430965164</v>
      </c>
      <c r="E64" s="339">
        <f>E37+E59</f>
        <v>620.07286457142857</v>
      </c>
      <c r="F64" s="339">
        <f>F37+F59</f>
        <v>1245.6518188810801</v>
      </c>
    </row>
    <row r="69" spans="2:6" ht="18.75" thickBot="1">
      <c r="B69" s="2007" t="s">
        <v>674</v>
      </c>
      <c r="C69" s="2007"/>
      <c r="D69" s="2007"/>
      <c r="E69" s="2007"/>
      <c r="F69" s="2007"/>
    </row>
    <row r="70" spans="2:6">
      <c r="B70" s="395" t="s">
        <v>652</v>
      </c>
      <c r="C70" s="396"/>
      <c r="D70" s="2008" t="s">
        <v>556</v>
      </c>
      <c r="E70" s="2008"/>
      <c r="F70" s="2009"/>
    </row>
    <row r="71" spans="2:6">
      <c r="B71" s="1066" t="s">
        <v>83</v>
      </c>
      <c r="C71" s="1067" t="s">
        <v>449</v>
      </c>
      <c r="D71" s="1068" t="s">
        <v>86</v>
      </c>
      <c r="E71" s="1068" t="s">
        <v>11</v>
      </c>
      <c r="F71" s="1069" t="s">
        <v>12</v>
      </c>
    </row>
    <row r="72" spans="2:6">
      <c r="B72" s="397" t="s">
        <v>166</v>
      </c>
      <c r="C72" s="1627">
        <v>8.5599999999999996E-2</v>
      </c>
      <c r="D72" s="398">
        <v>58.325824175824181</v>
      </c>
      <c r="E72" s="398"/>
      <c r="F72" s="399">
        <v>58.325824175824181</v>
      </c>
    </row>
    <row r="73" spans="2:6">
      <c r="B73" s="397" t="s">
        <v>167</v>
      </c>
      <c r="C73" s="1627">
        <v>0.2021</v>
      </c>
      <c r="D73" s="398">
        <v>45.347692307692313</v>
      </c>
      <c r="E73" s="398"/>
      <c r="F73" s="399">
        <v>45.347692307692313</v>
      </c>
    </row>
    <row r="74" spans="2:6">
      <c r="B74" s="397" t="s">
        <v>400</v>
      </c>
      <c r="C74" s="1627">
        <v>0.17</v>
      </c>
      <c r="D74" s="398">
        <v>3.3287032967033001</v>
      </c>
      <c r="E74" s="398"/>
      <c r="F74" s="399">
        <v>3.3287032967033001</v>
      </c>
    </row>
    <row r="75" spans="2:6">
      <c r="B75" s="397" t="s">
        <v>490</v>
      </c>
      <c r="C75" s="1627">
        <v>0.23330000000000001</v>
      </c>
      <c r="D75" s="398">
        <v>50.049450549450547</v>
      </c>
      <c r="E75" s="398"/>
      <c r="F75" s="399">
        <v>50.049450549450547</v>
      </c>
    </row>
    <row r="76" spans="2:6">
      <c r="B76" s="397" t="s">
        <v>549</v>
      </c>
      <c r="C76" s="1627">
        <v>0.2</v>
      </c>
      <c r="D76" s="398">
        <v>2.0736373626373599</v>
      </c>
      <c r="E76" s="398"/>
      <c r="F76" s="399">
        <v>2.0736373626373599</v>
      </c>
    </row>
    <row r="77" spans="2:6">
      <c r="B77" s="397" t="s">
        <v>491</v>
      </c>
      <c r="C77" s="1627">
        <v>0.23330000000000001</v>
      </c>
      <c r="D77" s="398">
        <v>26.556417582417581</v>
      </c>
      <c r="E77" s="398"/>
      <c r="F77" s="399">
        <v>26.556417582417581</v>
      </c>
    </row>
    <row r="78" spans="2:6">
      <c r="B78" s="397" t="s">
        <v>665</v>
      </c>
      <c r="C78" s="1627">
        <v>0.45900000000000002</v>
      </c>
      <c r="D78" s="398">
        <v>8.7159890109890092</v>
      </c>
      <c r="E78" s="398"/>
      <c r="F78" s="399">
        <v>8.7159890109890092</v>
      </c>
    </row>
    <row r="79" spans="2:6">
      <c r="B79" s="397" t="s">
        <v>139</v>
      </c>
      <c r="C79" s="1070">
        <v>0.31850000000000001</v>
      </c>
      <c r="D79" s="398"/>
      <c r="E79" s="398">
        <v>45.528351648351652</v>
      </c>
      <c r="F79" s="399">
        <v>45.528351648351652</v>
      </c>
    </row>
    <row r="80" spans="2:6">
      <c r="B80" s="397" t="s">
        <v>512</v>
      </c>
      <c r="C80" s="1070">
        <v>0.3</v>
      </c>
      <c r="D80" s="398"/>
      <c r="E80" s="398">
        <v>0.67196703296702998</v>
      </c>
      <c r="F80" s="399">
        <v>0.67196703296702998</v>
      </c>
    </row>
    <row r="81" spans="2:6">
      <c r="B81" s="397" t="s">
        <v>284</v>
      </c>
      <c r="C81" s="1070">
        <v>0.3</v>
      </c>
      <c r="D81" s="398">
        <v>10.101087912087911</v>
      </c>
      <c r="E81" s="398"/>
      <c r="F81" s="399">
        <v>10.101087912087911</v>
      </c>
    </row>
    <row r="82" spans="2:6">
      <c r="B82" s="397" t="s">
        <v>492</v>
      </c>
      <c r="C82" s="1070">
        <v>0.1333</v>
      </c>
      <c r="D82" s="398">
        <v>12.28796703296703</v>
      </c>
      <c r="E82" s="398"/>
      <c r="F82" s="399">
        <v>12.28796703296703</v>
      </c>
    </row>
    <row r="83" spans="2:6">
      <c r="B83" s="397" t="s">
        <v>493</v>
      </c>
      <c r="C83" s="1070">
        <v>0.1333</v>
      </c>
      <c r="D83" s="398">
        <v>13.23985714285714</v>
      </c>
      <c r="E83" s="398"/>
      <c r="F83" s="399">
        <v>13.23985714285714</v>
      </c>
    </row>
    <row r="84" spans="2:6">
      <c r="B84" s="397" t="s">
        <v>578</v>
      </c>
      <c r="C84" s="1070">
        <v>0.1333</v>
      </c>
      <c r="D84" s="398">
        <v>8.4700219780219808</v>
      </c>
      <c r="E84" s="398"/>
      <c r="F84" s="399">
        <v>8.4700219780219808</v>
      </c>
    </row>
    <row r="85" spans="2:6">
      <c r="B85" s="397" t="s">
        <v>666</v>
      </c>
      <c r="C85" s="1070">
        <v>0.125</v>
      </c>
      <c r="D85" s="398">
        <v>4.3718241758241803</v>
      </c>
      <c r="E85" s="398"/>
      <c r="F85" s="399">
        <v>4.3718241758241803</v>
      </c>
    </row>
    <row r="86" spans="2:6">
      <c r="B86" s="397" t="s">
        <v>497</v>
      </c>
      <c r="C86" s="1070">
        <v>0.1333</v>
      </c>
      <c r="D86" s="398">
        <v>1.8245824175824199</v>
      </c>
      <c r="E86" s="398"/>
      <c r="F86" s="399">
        <v>1.8245824175824199</v>
      </c>
    </row>
    <row r="87" spans="2:6">
      <c r="B87" s="397" t="s">
        <v>498</v>
      </c>
      <c r="C87" s="1070">
        <v>0.1333</v>
      </c>
      <c r="D87" s="398">
        <v>5.8066703296703297</v>
      </c>
      <c r="E87" s="398"/>
      <c r="F87" s="399">
        <v>5.8066703296703297</v>
      </c>
    </row>
    <row r="88" spans="2:6">
      <c r="B88" s="397" t="s">
        <v>667</v>
      </c>
      <c r="C88" s="1070">
        <v>0.1</v>
      </c>
      <c r="D88" s="398">
        <v>11.40445054945055</v>
      </c>
      <c r="E88" s="398"/>
      <c r="F88" s="399">
        <v>11.40445054945055</v>
      </c>
    </row>
    <row r="89" spans="2:6">
      <c r="B89" s="397" t="s">
        <v>499</v>
      </c>
      <c r="C89" s="1070">
        <v>0.23330000000000001</v>
      </c>
      <c r="D89" s="398">
        <v>50.544835164835163</v>
      </c>
      <c r="E89" s="398"/>
      <c r="F89" s="399">
        <v>50.544835164835163</v>
      </c>
    </row>
    <row r="90" spans="2:6">
      <c r="B90" s="397" t="s">
        <v>145</v>
      </c>
      <c r="C90" s="1070">
        <v>0.6</v>
      </c>
      <c r="D90" s="398">
        <v>38.00617582417582</v>
      </c>
      <c r="E90" s="398"/>
      <c r="F90" s="399">
        <v>38.00617582417582</v>
      </c>
    </row>
    <row r="91" spans="2:6">
      <c r="B91" s="397" t="s">
        <v>500</v>
      </c>
      <c r="C91" s="1070">
        <v>9.6799999999999997E-2</v>
      </c>
      <c r="D91" s="398">
        <v>11.12507692307692</v>
      </c>
      <c r="E91" s="398"/>
      <c r="F91" s="399">
        <v>11.12507692307692</v>
      </c>
    </row>
    <row r="92" spans="2:6">
      <c r="B92" s="397" t="s">
        <v>501</v>
      </c>
      <c r="C92" s="1070">
        <v>0.1333</v>
      </c>
      <c r="D92" s="398">
        <v>12.28207692307692</v>
      </c>
      <c r="E92" s="398"/>
      <c r="F92" s="399">
        <v>12.28207692307692</v>
      </c>
    </row>
    <row r="93" spans="2:6">
      <c r="B93" s="397" t="s">
        <v>502</v>
      </c>
      <c r="C93" s="1070">
        <v>0.23330000000000001</v>
      </c>
      <c r="D93" s="398">
        <v>18.069186813186811</v>
      </c>
      <c r="E93" s="398"/>
      <c r="F93" s="399">
        <v>18.069186813186811</v>
      </c>
    </row>
    <row r="94" spans="2:6">
      <c r="B94" s="397" t="s">
        <v>503</v>
      </c>
      <c r="C94" s="1070">
        <v>0.1333</v>
      </c>
      <c r="D94" s="398">
        <v>7.3436703296703296</v>
      </c>
      <c r="E94" s="398"/>
      <c r="F94" s="399">
        <v>7.3436703296703296</v>
      </c>
    </row>
    <row r="95" spans="2:6">
      <c r="B95" s="397" t="s">
        <v>564</v>
      </c>
      <c r="C95" s="1070">
        <v>0.255</v>
      </c>
      <c r="D95" s="398">
        <v>13.84365934065934</v>
      </c>
      <c r="E95" s="398">
        <v>42.892417582417579</v>
      </c>
      <c r="F95" s="399">
        <v>56.736076923076922</v>
      </c>
    </row>
    <row r="96" spans="2:6" ht="13.5" thickBot="1">
      <c r="B96" s="1071" t="s">
        <v>668</v>
      </c>
      <c r="C96" s="1072"/>
      <c r="D96" s="1073">
        <v>413.11885714285717</v>
      </c>
      <c r="E96" s="1073">
        <v>89.092736263736271</v>
      </c>
      <c r="F96" s="1074">
        <v>502.21159340659335</v>
      </c>
    </row>
    <row r="97" spans="2:6">
      <c r="B97" s="362" t="s">
        <v>581</v>
      </c>
    </row>
    <row r="98" spans="2:6">
      <c r="B98" s="362" t="s">
        <v>669</v>
      </c>
    </row>
    <row r="100" spans="2:6" ht="18.75" thickBot="1">
      <c r="B100" s="2007" t="s">
        <v>675</v>
      </c>
      <c r="C100" s="2007"/>
      <c r="D100" s="2007"/>
      <c r="E100" s="2007"/>
      <c r="F100" s="2007"/>
    </row>
    <row r="101" spans="2:6">
      <c r="B101" s="395" t="s">
        <v>633</v>
      </c>
      <c r="C101" s="396"/>
      <c r="D101" s="2008" t="s">
        <v>556</v>
      </c>
      <c r="E101" s="2008"/>
      <c r="F101" s="2009"/>
    </row>
    <row r="102" spans="2:6">
      <c r="B102" s="1075" t="s">
        <v>83</v>
      </c>
      <c r="C102" s="1067" t="s">
        <v>449</v>
      </c>
      <c r="D102" s="1068" t="s">
        <v>86</v>
      </c>
      <c r="E102" s="1068" t="s">
        <v>11</v>
      </c>
      <c r="F102" s="1069" t="s">
        <v>12</v>
      </c>
    </row>
    <row r="103" spans="2:6">
      <c r="B103" s="400" t="s">
        <v>108</v>
      </c>
      <c r="C103" s="401" t="s">
        <v>89</v>
      </c>
      <c r="D103" s="402">
        <v>16.100000000000001</v>
      </c>
      <c r="E103" s="402">
        <v>80.2</v>
      </c>
      <c r="F103" s="403">
        <v>96.300000000000011</v>
      </c>
    </row>
    <row r="104" spans="2:6">
      <c r="B104" s="404" t="s">
        <v>391</v>
      </c>
      <c r="C104" s="405" t="s">
        <v>89</v>
      </c>
      <c r="D104" s="406">
        <v>42</v>
      </c>
      <c r="E104" s="406">
        <v>3.1</v>
      </c>
      <c r="F104" s="407">
        <v>45.1</v>
      </c>
    </row>
    <row r="105" spans="2:6">
      <c r="B105" s="404" t="s">
        <v>392</v>
      </c>
      <c r="C105" s="405" t="s">
        <v>89</v>
      </c>
      <c r="D105" s="406">
        <v>15.4</v>
      </c>
      <c r="E105" s="406">
        <v>10.5</v>
      </c>
      <c r="F105" s="407">
        <v>25.9</v>
      </c>
    </row>
    <row r="106" spans="2:6">
      <c r="B106" s="404" t="s">
        <v>121</v>
      </c>
      <c r="C106" s="405">
        <v>0.25</v>
      </c>
      <c r="D106" s="406">
        <v>18.5</v>
      </c>
      <c r="E106" s="406">
        <v>1.3</v>
      </c>
      <c r="F106" s="407">
        <v>19.8</v>
      </c>
    </row>
    <row r="107" spans="2:6">
      <c r="B107" s="404" t="s">
        <v>100</v>
      </c>
      <c r="C107" s="405">
        <v>0.23549999999999999</v>
      </c>
      <c r="D107" s="406">
        <v>7.9</v>
      </c>
      <c r="E107" s="406">
        <v>1</v>
      </c>
      <c r="F107" s="407">
        <v>8.9</v>
      </c>
    </row>
    <row r="108" spans="2:6">
      <c r="B108" s="404" t="s">
        <v>473</v>
      </c>
      <c r="C108" s="405">
        <v>0.6</v>
      </c>
      <c r="D108" s="406">
        <v>8.4</v>
      </c>
      <c r="E108" s="406" t="s">
        <v>590</v>
      </c>
      <c r="F108" s="407">
        <v>8.4</v>
      </c>
    </row>
    <row r="109" spans="2:6">
      <c r="B109" s="408" t="s">
        <v>269</v>
      </c>
      <c r="C109" s="409">
        <v>0.15</v>
      </c>
      <c r="D109" s="402">
        <v>6.7</v>
      </c>
      <c r="E109" s="402" t="s">
        <v>590</v>
      </c>
      <c r="F109" s="403">
        <v>6.7</v>
      </c>
    </row>
    <row r="110" spans="2:6">
      <c r="B110" s="404" t="s">
        <v>134</v>
      </c>
      <c r="C110" s="405">
        <v>0.05</v>
      </c>
      <c r="D110" s="406">
        <v>6.5</v>
      </c>
      <c r="E110" s="406" t="s">
        <v>590</v>
      </c>
      <c r="F110" s="407">
        <v>6.5</v>
      </c>
    </row>
    <row r="111" spans="2:6">
      <c r="B111" s="404" t="s">
        <v>617</v>
      </c>
      <c r="C111" s="405">
        <v>0.18329999999999999</v>
      </c>
      <c r="D111" s="406" t="s">
        <v>590</v>
      </c>
      <c r="E111" s="406">
        <v>1.5</v>
      </c>
      <c r="F111" s="407">
        <v>1.5</v>
      </c>
    </row>
    <row r="112" spans="2:6">
      <c r="B112" s="404" t="s">
        <v>634</v>
      </c>
      <c r="C112" s="405">
        <v>0.35</v>
      </c>
      <c r="D112" s="406" t="s">
        <v>590</v>
      </c>
      <c r="E112" s="406" t="s">
        <v>590</v>
      </c>
      <c r="F112" s="407">
        <v>0</v>
      </c>
    </row>
    <row r="113" spans="2:6" ht="13.5" thickBot="1">
      <c r="B113" s="1071" t="s">
        <v>635</v>
      </c>
      <c r="C113" s="1072"/>
      <c r="D113" s="1073">
        <f>SUM(D103:D112)</f>
        <v>121.50000000000001</v>
      </c>
      <c r="E113" s="1073">
        <v>97.6</v>
      </c>
      <c r="F113" s="1074">
        <v>219.10000000000002</v>
      </c>
    </row>
    <row r="114" spans="2:6">
      <c r="B114" s="362" t="s">
        <v>457</v>
      </c>
    </row>
    <row r="115" spans="2:6">
      <c r="B115" s="362" t="s">
        <v>636</v>
      </c>
    </row>
    <row r="117" spans="2:6" ht="13.5" thickBot="1">
      <c r="C117" s="1070"/>
      <c r="D117" s="410"/>
      <c r="E117" s="410"/>
      <c r="F117" s="410"/>
    </row>
    <row r="118" spans="2:6" ht="12.75" customHeight="1">
      <c r="B118" s="1076" t="s">
        <v>637</v>
      </c>
      <c r="C118" s="1077"/>
      <c r="D118" s="1078" t="s">
        <v>86</v>
      </c>
      <c r="E118" s="1078" t="s">
        <v>11</v>
      </c>
      <c r="F118" s="1079" t="s">
        <v>12</v>
      </c>
    </row>
    <row r="119" spans="2:6" ht="13.5" customHeight="1">
      <c r="B119" s="2300" t="s">
        <v>638</v>
      </c>
      <c r="C119" s="2301"/>
      <c r="D119" s="2302">
        <f>D96+D113</f>
        <v>534.61885714285722</v>
      </c>
      <c r="E119" s="2302">
        <f>E96+E113</f>
        <v>186.69273626373626</v>
      </c>
      <c r="F119" s="2303">
        <f>F96+F113</f>
        <v>721.31159340659337</v>
      </c>
    </row>
  </sheetData>
  <mergeCells count="7">
    <mergeCell ref="D101:F101"/>
    <mergeCell ref="B1:F1"/>
    <mergeCell ref="D2:F2"/>
    <mergeCell ref="D48:F48"/>
    <mergeCell ref="B69:F69"/>
    <mergeCell ref="D70:F70"/>
    <mergeCell ref="B100:F1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D3EB-DB2A-4509-9414-EDFF63CDC8F2}">
  <dimension ref="A1:P89"/>
  <sheetViews>
    <sheetView topLeftCell="A58" workbookViewId="0">
      <selection activeCell="D117" sqref="D117"/>
    </sheetView>
  </sheetViews>
  <sheetFormatPr defaultRowHeight="12.75"/>
  <cols>
    <col min="1" max="1" width="40" customWidth="1"/>
    <col min="2" max="2" width="11.7109375" customWidth="1"/>
    <col min="3" max="3" width="9.5703125" bestFit="1" customWidth="1"/>
    <col min="4" max="4" width="10" bestFit="1" customWidth="1"/>
    <col min="5" max="5" width="28" customWidth="1"/>
    <col min="7" max="7" width="21.28515625" customWidth="1"/>
    <col min="8" max="8" width="11.28515625" customWidth="1"/>
    <col min="9" max="9" width="20.7109375" customWidth="1"/>
    <col min="10" max="10" width="15.7109375" customWidth="1"/>
    <col min="11" max="11" width="15.28515625" bestFit="1" customWidth="1"/>
    <col min="12" max="12" width="21.28515625" customWidth="1"/>
    <col min="13" max="13" width="5.28515625" customWidth="1"/>
    <col min="14" max="14" width="31.28515625" customWidth="1"/>
    <col min="15" max="15" width="20.5703125" customWidth="1"/>
    <col min="16" max="16" width="27.28515625" customWidth="1"/>
    <col min="18" max="18" width="22.5703125" customWidth="1"/>
  </cols>
  <sheetData>
    <row r="1" spans="1:11" ht="13.5" thickBot="1">
      <c r="A1" s="1940" t="s">
        <v>1</v>
      </c>
      <c r="B1" s="1941"/>
      <c r="C1" s="1941"/>
      <c r="D1" s="1941"/>
      <c r="E1" s="1941"/>
      <c r="F1" s="1941"/>
      <c r="G1" s="1941"/>
      <c r="H1" s="1941"/>
      <c r="I1" s="1941"/>
      <c r="J1" s="1941"/>
      <c r="K1" s="1641"/>
    </row>
    <row r="2" spans="1:11" ht="24">
      <c r="A2" s="1552" t="s">
        <v>2</v>
      </c>
      <c r="B2" s="1553" t="s">
        <v>3</v>
      </c>
      <c r="C2" s="1942" t="s">
        <v>4</v>
      </c>
      <c r="D2" s="1942"/>
      <c r="E2" s="1943"/>
      <c r="F2" s="1312"/>
      <c r="G2" s="1649" t="s">
        <v>5</v>
      </c>
      <c r="H2" s="1650" t="s">
        <v>3</v>
      </c>
      <c r="I2" s="1951" t="s">
        <v>6</v>
      </c>
      <c r="J2" s="1951"/>
      <c r="K2" s="1652"/>
    </row>
    <row r="3" spans="1:11">
      <c r="A3" s="1554"/>
      <c r="B3" s="1388"/>
      <c r="C3" s="1388"/>
      <c r="D3" s="1388"/>
      <c r="E3" s="1555"/>
      <c r="F3" s="1312"/>
      <c r="G3" s="1649"/>
      <c r="H3" s="1650"/>
      <c r="I3" s="1651"/>
      <c r="J3" s="1651"/>
      <c r="K3" s="1652"/>
    </row>
    <row r="4" spans="1:11">
      <c r="A4" s="1554" t="s">
        <v>7</v>
      </c>
      <c r="B4" s="1388"/>
      <c r="C4" s="1271" t="s">
        <v>8</v>
      </c>
      <c r="D4" s="1271" t="s">
        <v>9</v>
      </c>
      <c r="E4" s="1556" t="s">
        <v>10</v>
      </c>
      <c r="F4" s="1312"/>
      <c r="G4" s="1649" t="s">
        <v>7</v>
      </c>
      <c r="H4" s="1650"/>
      <c r="I4" s="1651" t="s">
        <v>8</v>
      </c>
      <c r="J4" s="1653" t="s">
        <v>11</v>
      </c>
      <c r="K4" s="1652" t="s">
        <v>12</v>
      </c>
    </row>
    <row r="5" spans="1:11" ht="12.75" customHeight="1">
      <c r="A5" s="1642" t="s">
        <v>13</v>
      </c>
      <c r="B5" s="1634">
        <v>0.51</v>
      </c>
      <c r="C5" s="1643">
        <v>0.7</v>
      </c>
      <c r="D5" s="1643">
        <v>64.7</v>
      </c>
      <c r="E5" s="1644">
        <v>65.3</v>
      </c>
      <c r="F5" s="1312"/>
      <c r="G5" s="1612" t="s">
        <v>14</v>
      </c>
      <c r="H5" s="1634">
        <v>0.1178</v>
      </c>
      <c r="I5" s="1635">
        <v>0</v>
      </c>
      <c r="J5" s="1635">
        <v>0</v>
      </c>
      <c r="K5" s="1636">
        <v>0</v>
      </c>
    </row>
    <row r="6" spans="1:11">
      <c r="A6" s="1642" t="s">
        <v>15</v>
      </c>
      <c r="B6" s="1634">
        <v>0.53</v>
      </c>
      <c r="C6" s="1643">
        <v>2.2999999999999998</v>
      </c>
      <c r="D6" s="1643">
        <v>5.2</v>
      </c>
      <c r="E6" s="1644">
        <v>7.4</v>
      </c>
      <c r="F6" s="1312"/>
      <c r="G6" s="1612" t="s">
        <v>16</v>
      </c>
      <c r="H6" s="1634">
        <v>0.35</v>
      </c>
      <c r="I6" s="1635">
        <v>7.2</v>
      </c>
      <c r="J6" s="1635">
        <v>0</v>
      </c>
      <c r="K6" s="1636">
        <v>7.2</v>
      </c>
    </row>
    <row r="7" spans="1:11">
      <c r="A7" s="1642" t="s">
        <v>17</v>
      </c>
      <c r="B7" s="1634">
        <v>0.39</v>
      </c>
      <c r="C7" s="1643">
        <v>21</v>
      </c>
      <c r="D7" s="1643">
        <v>0</v>
      </c>
      <c r="E7" s="1644">
        <v>21</v>
      </c>
      <c r="F7" s="1312"/>
      <c r="G7" s="1612" t="s">
        <v>18</v>
      </c>
      <c r="H7" s="1634">
        <v>0.5</v>
      </c>
      <c r="I7" s="1635">
        <v>3.8</v>
      </c>
      <c r="J7" s="1635">
        <v>0.2</v>
      </c>
      <c r="K7" s="1636">
        <v>4</v>
      </c>
    </row>
    <row r="8" spans="1:11">
      <c r="A8" s="1642" t="s">
        <v>19</v>
      </c>
      <c r="B8" s="1634">
        <v>0.74660000000000004</v>
      </c>
      <c r="C8" s="1643">
        <v>0.2</v>
      </c>
      <c r="D8" s="1643">
        <v>0.3</v>
      </c>
      <c r="E8" s="1644">
        <v>0.5</v>
      </c>
      <c r="F8" s="1312"/>
      <c r="G8" s="1612" t="s">
        <v>20</v>
      </c>
      <c r="H8" s="1634">
        <v>0.41470000000000001</v>
      </c>
      <c r="I8" s="1635">
        <v>7.2</v>
      </c>
      <c r="J8" s="1635">
        <v>2.4</v>
      </c>
      <c r="K8" s="1636">
        <v>9.6</v>
      </c>
    </row>
    <row r="9" spans="1:11">
      <c r="A9" s="1642" t="s">
        <v>21</v>
      </c>
      <c r="B9" s="1634">
        <v>0.7</v>
      </c>
      <c r="C9" s="1643">
        <v>0</v>
      </c>
      <c r="D9" s="1643">
        <v>0</v>
      </c>
      <c r="E9" s="1644">
        <v>0</v>
      </c>
      <c r="F9" s="1312"/>
      <c r="G9" s="1612" t="s">
        <v>22</v>
      </c>
      <c r="H9" s="1634">
        <v>0.33</v>
      </c>
      <c r="I9" s="1635">
        <v>0.4</v>
      </c>
      <c r="J9" s="1635">
        <v>2.2999999999999998</v>
      </c>
      <c r="K9" s="1636">
        <v>2.7</v>
      </c>
    </row>
    <row r="10" spans="1:11">
      <c r="A10" s="1642" t="s">
        <v>23</v>
      </c>
      <c r="B10" s="1634">
        <v>0.45</v>
      </c>
      <c r="C10" s="1643">
        <v>9.8000000000000007</v>
      </c>
      <c r="D10" s="1643">
        <v>9.3000000000000007</v>
      </c>
      <c r="E10" s="1644">
        <v>19.100000000000001</v>
      </c>
      <c r="F10" s="1312"/>
      <c r="G10" s="1615" t="s">
        <v>24</v>
      </c>
      <c r="H10" s="1634">
        <v>0.2535</v>
      </c>
      <c r="I10" s="1635">
        <v>1.2</v>
      </c>
      <c r="J10" s="1635">
        <v>32</v>
      </c>
      <c r="K10" s="1636">
        <v>33.200000000000003</v>
      </c>
    </row>
    <row r="11" spans="1:11">
      <c r="A11" s="1642" t="s">
        <v>25</v>
      </c>
      <c r="B11" s="1634">
        <v>0.49199999999999999</v>
      </c>
      <c r="C11" s="1643">
        <v>0</v>
      </c>
      <c r="D11" s="1643">
        <v>0</v>
      </c>
      <c r="E11" s="1644">
        <v>0</v>
      </c>
      <c r="F11" s="1312"/>
      <c r="G11" s="1612" t="s">
        <v>26</v>
      </c>
      <c r="H11" s="1634">
        <v>0.36170000000000002</v>
      </c>
      <c r="I11" s="1635">
        <v>13.1</v>
      </c>
      <c r="J11" s="1635">
        <v>39.4</v>
      </c>
      <c r="K11" s="1636">
        <v>52.5</v>
      </c>
    </row>
    <row r="12" spans="1:11">
      <c r="A12" s="1642" t="s">
        <v>27</v>
      </c>
      <c r="B12" s="1634">
        <v>0.58699999999999997</v>
      </c>
      <c r="C12" s="1643">
        <v>7.9</v>
      </c>
      <c r="D12" s="1643">
        <v>32.4</v>
      </c>
      <c r="E12" s="1644">
        <v>40.299999999999997</v>
      </c>
      <c r="F12" s="1312"/>
      <c r="G12" s="1612" t="s">
        <v>28</v>
      </c>
      <c r="H12" s="1634">
        <v>0.3</v>
      </c>
      <c r="I12" s="1635">
        <v>0.5</v>
      </c>
      <c r="J12" s="1635">
        <v>2.2999999999999998</v>
      </c>
      <c r="K12" s="1636">
        <v>2.8</v>
      </c>
    </row>
    <row r="13" spans="1:11">
      <c r="A13" s="1642" t="s">
        <v>29</v>
      </c>
      <c r="B13" s="1634">
        <v>0.36609999999999998</v>
      </c>
      <c r="C13" s="1643">
        <v>11.2</v>
      </c>
      <c r="D13" s="1643">
        <v>0</v>
      </c>
      <c r="E13" s="1644">
        <v>11.2</v>
      </c>
      <c r="F13" s="1312"/>
      <c r="G13" s="2055" t="s">
        <v>30</v>
      </c>
      <c r="H13" s="2056"/>
      <c r="I13" s="2057">
        <v>33</v>
      </c>
      <c r="J13" s="2056">
        <v>79</v>
      </c>
      <c r="K13" s="2058">
        <v>112</v>
      </c>
    </row>
    <row r="14" spans="1:11" ht="13.5" thickBot="1">
      <c r="A14" s="1642" t="s">
        <v>31</v>
      </c>
      <c r="B14" s="1634">
        <v>0.36</v>
      </c>
      <c r="C14" s="1643">
        <v>5.8</v>
      </c>
      <c r="D14" s="1643">
        <v>4.7</v>
      </c>
      <c r="E14" s="1644">
        <v>10.6</v>
      </c>
      <c r="F14" s="1599"/>
      <c r="G14" s="1600" t="s">
        <v>186</v>
      </c>
      <c r="H14" s="1601"/>
      <c r="I14" s="1602">
        <v>630</v>
      </c>
      <c r="J14" s="1602">
        <v>744</v>
      </c>
      <c r="K14" s="1603">
        <v>1375</v>
      </c>
    </row>
    <row r="15" spans="1:11">
      <c r="A15" s="1642" t="s">
        <v>33</v>
      </c>
      <c r="B15" s="1634">
        <v>0.51</v>
      </c>
      <c r="C15" s="1643">
        <v>25.4</v>
      </c>
      <c r="D15" s="1643">
        <v>37</v>
      </c>
      <c r="E15" s="1644">
        <v>62.4</v>
      </c>
      <c r="F15" s="1312"/>
      <c r="G15" s="316"/>
      <c r="H15" s="316"/>
      <c r="I15" s="316"/>
      <c r="J15" s="316"/>
      <c r="K15" s="316"/>
    </row>
    <row r="16" spans="1:11">
      <c r="A16" s="1642" t="s">
        <v>34</v>
      </c>
      <c r="B16" s="1634">
        <v>0.62</v>
      </c>
      <c r="C16" s="1643">
        <v>0.3</v>
      </c>
      <c r="D16" s="1643">
        <v>1.9</v>
      </c>
      <c r="E16" s="1644">
        <v>2.2000000000000002</v>
      </c>
      <c r="F16" s="1312"/>
      <c r="G16" s="316"/>
      <c r="H16" s="316"/>
      <c r="I16" s="316"/>
      <c r="J16" s="316"/>
      <c r="K16" s="316"/>
    </row>
    <row r="17" spans="1:9" ht="11.25" customHeight="1">
      <c r="A17" s="1642" t="s">
        <v>37</v>
      </c>
      <c r="B17" s="1634">
        <v>0.13039999999999999</v>
      </c>
      <c r="C17" s="1643">
        <v>5.6</v>
      </c>
      <c r="D17" s="1643">
        <v>4</v>
      </c>
      <c r="E17" s="1644">
        <v>9.6999999999999993</v>
      </c>
      <c r="F17" s="1312"/>
      <c r="G17" s="316"/>
      <c r="H17" s="316"/>
      <c r="I17" s="316"/>
    </row>
    <row r="18" spans="1:9" ht="13.5" thickBot="1">
      <c r="A18" s="1642" t="s">
        <v>39</v>
      </c>
      <c r="B18" s="1634">
        <v>0.42499999999999999</v>
      </c>
      <c r="C18" s="1643">
        <v>3.9</v>
      </c>
      <c r="D18" s="1643">
        <v>0.4</v>
      </c>
      <c r="E18" s="1644">
        <v>4.3</v>
      </c>
      <c r="F18" s="1312"/>
      <c r="G18" s="1433"/>
      <c r="H18" s="316"/>
      <c r="I18" s="1433"/>
    </row>
    <row r="19" spans="1:9">
      <c r="A19" s="1642" t="s">
        <v>44</v>
      </c>
      <c r="B19" s="1634">
        <v>0.42630000000000001</v>
      </c>
      <c r="C19" s="1643">
        <v>312.39999999999998</v>
      </c>
      <c r="D19" s="1643">
        <v>10.7</v>
      </c>
      <c r="E19" s="1644">
        <v>323.10000000000002</v>
      </c>
      <c r="F19" s="1312"/>
      <c r="G19" s="1937" t="s">
        <v>40</v>
      </c>
      <c r="H19" s="1938"/>
      <c r="I19" s="1938"/>
    </row>
    <row r="20" spans="1:9">
      <c r="A20" s="1642" t="s">
        <v>46</v>
      </c>
      <c r="B20" s="1634">
        <v>0.54820000000000002</v>
      </c>
      <c r="C20" s="1643">
        <v>2.8</v>
      </c>
      <c r="D20" s="1643">
        <v>3.5</v>
      </c>
      <c r="E20" s="1644">
        <v>6.3</v>
      </c>
      <c r="F20" s="1312"/>
      <c r="G20" s="2059" t="s">
        <v>43</v>
      </c>
      <c r="H20" s="2060"/>
      <c r="I20" s="2060"/>
    </row>
    <row r="21" spans="1:9">
      <c r="A21" s="1642" t="s">
        <v>47</v>
      </c>
      <c r="B21" s="1634">
        <v>0.39550000000000002</v>
      </c>
      <c r="C21" s="1643">
        <v>3.8</v>
      </c>
      <c r="D21" s="1643">
        <v>18.899999999999999</v>
      </c>
      <c r="E21" s="1644">
        <v>22.7</v>
      </c>
      <c r="F21" s="1312"/>
      <c r="G21" s="1637" t="s">
        <v>187</v>
      </c>
      <c r="H21" s="1638"/>
      <c r="I21" s="1590"/>
    </row>
    <row r="22" spans="1:9">
      <c r="A22" s="1642" t="s">
        <v>48</v>
      </c>
      <c r="B22" s="1634">
        <v>0.51</v>
      </c>
      <c r="C22" s="1643">
        <v>11.3</v>
      </c>
      <c r="D22" s="1643">
        <v>17.399999999999999</v>
      </c>
      <c r="E22" s="1644">
        <v>28.7</v>
      </c>
      <c r="F22" s="1312"/>
      <c r="G22" s="347"/>
      <c r="H22" s="316"/>
      <c r="I22" s="316"/>
    </row>
    <row r="23" spans="1:9" ht="12.75" customHeight="1" thickBot="1">
      <c r="A23" s="1642" t="s">
        <v>49</v>
      </c>
      <c r="B23" s="1634">
        <v>0.43969999999999998</v>
      </c>
      <c r="C23" s="1643">
        <v>2.7</v>
      </c>
      <c r="D23" s="1643">
        <v>5.2</v>
      </c>
      <c r="E23" s="1644">
        <v>7.9</v>
      </c>
      <c r="F23" s="1312"/>
      <c r="G23" s="1639"/>
      <c r="H23" s="1640"/>
      <c r="I23" s="1640"/>
    </row>
    <row r="24" spans="1:9">
      <c r="A24" s="1642" t="s">
        <v>50</v>
      </c>
      <c r="B24" s="1634">
        <v>0.64</v>
      </c>
      <c r="C24" s="1643">
        <v>2.1</v>
      </c>
      <c r="D24" s="1643">
        <v>0.5</v>
      </c>
      <c r="E24" s="1644">
        <v>2.6</v>
      </c>
      <c r="F24" s="1312"/>
      <c r="G24" s="316"/>
      <c r="H24" s="316"/>
      <c r="I24" s="316"/>
    </row>
    <row r="25" spans="1:9">
      <c r="A25" s="1642" t="s">
        <v>51</v>
      </c>
      <c r="B25" s="1634">
        <v>0.27500000000000002</v>
      </c>
      <c r="C25" s="1643">
        <v>1.4</v>
      </c>
      <c r="D25" s="1643">
        <v>2.6</v>
      </c>
      <c r="E25" s="1644">
        <v>3.9</v>
      </c>
      <c r="F25" s="1312"/>
      <c r="G25" s="316"/>
      <c r="H25" s="316"/>
      <c r="I25" s="316"/>
    </row>
    <row r="26" spans="1:9">
      <c r="A26" s="1642" t="s">
        <v>52</v>
      </c>
      <c r="B26" s="1634">
        <v>0.39100000000000001</v>
      </c>
      <c r="C26" s="1643">
        <v>1.5</v>
      </c>
      <c r="D26" s="1643">
        <v>1.8</v>
      </c>
      <c r="E26" s="1644">
        <v>3.4</v>
      </c>
      <c r="F26" s="1312"/>
      <c r="G26" s="316"/>
      <c r="H26" s="316"/>
      <c r="I26" s="316"/>
    </row>
    <row r="27" spans="1:9">
      <c r="A27" s="1642" t="s">
        <v>53</v>
      </c>
      <c r="B27" s="1634">
        <v>0.49299999999999999</v>
      </c>
      <c r="C27" s="1643">
        <v>34.299999999999997</v>
      </c>
      <c r="D27" s="1643">
        <v>77</v>
      </c>
      <c r="E27" s="1644">
        <v>111.3</v>
      </c>
      <c r="F27" s="1312"/>
      <c r="G27" s="316"/>
      <c r="H27" s="316"/>
      <c r="I27" s="316"/>
    </row>
    <row r="28" spans="1:9">
      <c r="A28" s="1642" t="s">
        <v>54</v>
      </c>
      <c r="B28" s="1634">
        <v>0.6</v>
      </c>
      <c r="C28" s="1643">
        <v>0.7</v>
      </c>
      <c r="D28" s="1643">
        <v>0.3</v>
      </c>
      <c r="E28" s="1644">
        <v>1</v>
      </c>
      <c r="F28" s="1312"/>
      <c r="G28" s="316"/>
      <c r="H28" s="316"/>
      <c r="I28" s="316"/>
    </row>
    <row r="29" spans="1:9">
      <c r="A29" s="1642" t="s">
        <v>55</v>
      </c>
      <c r="B29" s="1634">
        <v>0.58350000000000002</v>
      </c>
      <c r="C29" s="1643">
        <v>4.3</v>
      </c>
      <c r="D29" s="1643">
        <v>15.3</v>
      </c>
      <c r="E29" s="1644">
        <v>19.600000000000001</v>
      </c>
      <c r="F29" s="1312"/>
      <c r="G29" s="316"/>
      <c r="H29" s="316"/>
      <c r="I29" s="316"/>
    </row>
    <row r="30" spans="1:9">
      <c r="A30" s="1642" t="s">
        <v>56</v>
      </c>
      <c r="B30" s="1634">
        <v>0.59599999999999997</v>
      </c>
      <c r="C30" s="1643">
        <v>0.2</v>
      </c>
      <c r="D30" s="1643">
        <v>3.2</v>
      </c>
      <c r="E30" s="1644">
        <v>3.4</v>
      </c>
      <c r="F30" s="1312"/>
      <c r="G30" s="316"/>
      <c r="H30" s="316"/>
      <c r="I30" s="316"/>
    </row>
    <row r="31" spans="1:9">
      <c r="A31" s="1642" t="s">
        <v>57</v>
      </c>
      <c r="B31" s="1634">
        <v>0.33279999999999998</v>
      </c>
      <c r="C31" s="1643">
        <v>23.3</v>
      </c>
      <c r="D31" s="1643">
        <v>0</v>
      </c>
      <c r="E31" s="1644">
        <v>23.3</v>
      </c>
      <c r="F31" s="1312"/>
      <c r="G31" s="316"/>
      <c r="H31" s="316"/>
      <c r="I31" s="316"/>
    </row>
    <row r="32" spans="1:9">
      <c r="A32" s="1642" t="s">
        <v>58</v>
      </c>
      <c r="B32" s="1634">
        <v>0.3679</v>
      </c>
      <c r="C32" s="1643">
        <v>7.2</v>
      </c>
      <c r="D32" s="1643">
        <v>38.5</v>
      </c>
      <c r="E32" s="1644">
        <v>45.7</v>
      </c>
      <c r="F32" s="1312"/>
      <c r="G32" s="316"/>
      <c r="H32" s="316"/>
      <c r="I32" s="316"/>
    </row>
    <row r="33" spans="1:5">
      <c r="A33" s="1642" t="s">
        <v>59</v>
      </c>
      <c r="B33" s="1634" t="s">
        <v>173</v>
      </c>
      <c r="C33" s="1643">
        <v>7.4</v>
      </c>
      <c r="D33" s="1643">
        <v>3.5</v>
      </c>
      <c r="E33" s="1644">
        <v>10.9</v>
      </c>
    </row>
    <row r="34" spans="1:5">
      <c r="A34" s="1642" t="s">
        <v>60</v>
      </c>
      <c r="B34" s="1634" t="s">
        <v>174</v>
      </c>
      <c r="C34" s="1643">
        <v>1.4</v>
      </c>
      <c r="D34" s="1643">
        <v>0.1</v>
      </c>
      <c r="E34" s="1644">
        <v>1.4</v>
      </c>
    </row>
    <row r="35" spans="1:5">
      <c r="A35" s="1642" t="s">
        <v>61</v>
      </c>
      <c r="B35" s="1634" t="s">
        <v>175</v>
      </c>
      <c r="C35" s="1643">
        <v>2.4</v>
      </c>
      <c r="D35" s="1643">
        <v>0.8</v>
      </c>
      <c r="E35" s="1644">
        <v>3.3</v>
      </c>
    </row>
    <row r="36" spans="1:5">
      <c r="A36" s="1642" t="s">
        <v>62</v>
      </c>
      <c r="B36" s="1634">
        <v>0.56999999999999995</v>
      </c>
      <c r="C36" s="1643">
        <v>3.1</v>
      </c>
      <c r="D36" s="1643">
        <v>0</v>
      </c>
      <c r="E36" s="1644">
        <v>3.1</v>
      </c>
    </row>
    <row r="37" spans="1:5">
      <c r="A37" s="1642" t="s">
        <v>63</v>
      </c>
      <c r="B37" s="1634" t="s">
        <v>176</v>
      </c>
      <c r="C37" s="1643">
        <v>0.5</v>
      </c>
      <c r="D37" s="1643">
        <v>0</v>
      </c>
      <c r="E37" s="1644">
        <v>0.5</v>
      </c>
    </row>
    <row r="38" spans="1:5">
      <c r="A38" s="1642" t="s">
        <v>64</v>
      </c>
      <c r="B38" s="1634">
        <v>0.41499999999999998</v>
      </c>
      <c r="C38" s="1643">
        <v>5</v>
      </c>
      <c r="D38" s="1643">
        <v>0.4</v>
      </c>
      <c r="E38" s="1644">
        <v>5.4</v>
      </c>
    </row>
    <row r="39" spans="1:5">
      <c r="A39" s="1642" t="s">
        <v>65</v>
      </c>
      <c r="B39" s="1634">
        <v>0.59099999999999997</v>
      </c>
      <c r="C39" s="1643">
        <v>8</v>
      </c>
      <c r="D39" s="1643">
        <v>0</v>
      </c>
      <c r="E39" s="1644">
        <v>8</v>
      </c>
    </row>
    <row r="40" spans="1:5">
      <c r="A40" s="1642" t="s">
        <v>66</v>
      </c>
      <c r="B40" s="1634">
        <v>0.30580000000000002</v>
      </c>
      <c r="C40" s="1643">
        <v>7.8</v>
      </c>
      <c r="D40" s="1643">
        <v>213.2</v>
      </c>
      <c r="E40" s="1644">
        <v>221</v>
      </c>
    </row>
    <row r="41" spans="1:5">
      <c r="A41" s="1642" t="s">
        <v>67</v>
      </c>
      <c r="B41" s="1634">
        <v>0.30580000000000002</v>
      </c>
      <c r="C41" s="1643">
        <v>11</v>
      </c>
      <c r="D41" s="1643">
        <v>0</v>
      </c>
      <c r="E41" s="1644">
        <v>11</v>
      </c>
    </row>
    <row r="42" spans="1:5">
      <c r="A42" s="1642" t="s">
        <v>68</v>
      </c>
      <c r="B42" s="1634">
        <v>0.5</v>
      </c>
      <c r="C42" s="1643">
        <v>0.3</v>
      </c>
      <c r="D42" s="1643">
        <v>2.2000000000000002</v>
      </c>
      <c r="E42" s="1644">
        <v>2.5</v>
      </c>
    </row>
    <row r="43" spans="1:5">
      <c r="A43" s="1642" t="s">
        <v>69</v>
      </c>
      <c r="B43" s="1634">
        <v>0.58840000000000003</v>
      </c>
      <c r="C43" s="1643">
        <v>12.5</v>
      </c>
      <c r="D43" s="1643">
        <v>31.2</v>
      </c>
      <c r="E43" s="1644">
        <v>43.7</v>
      </c>
    </row>
    <row r="44" spans="1:5">
      <c r="A44" s="1642" t="s">
        <v>71</v>
      </c>
      <c r="B44" s="1634">
        <v>0.63949999999999996</v>
      </c>
      <c r="C44" s="1643">
        <v>2.7</v>
      </c>
      <c r="D44" s="1643">
        <v>0</v>
      </c>
      <c r="E44" s="1644">
        <v>2.7</v>
      </c>
    </row>
    <row r="45" spans="1:5">
      <c r="A45" s="1642" t="s">
        <v>72</v>
      </c>
      <c r="B45" s="1634">
        <v>0.38440000000000002</v>
      </c>
      <c r="C45" s="1643">
        <v>2.7</v>
      </c>
      <c r="D45" s="1643">
        <v>2.1</v>
      </c>
      <c r="E45" s="1644">
        <v>4.8</v>
      </c>
    </row>
    <row r="46" spans="1:5">
      <c r="A46" s="1642" t="s">
        <v>73</v>
      </c>
      <c r="B46" s="1634">
        <v>0.66779999999999995</v>
      </c>
      <c r="C46" s="1643">
        <v>1</v>
      </c>
      <c r="D46" s="1643">
        <v>5.6</v>
      </c>
      <c r="E46" s="1644">
        <v>6.6</v>
      </c>
    </row>
    <row r="47" spans="1:5">
      <c r="A47" s="1642" t="s">
        <v>74</v>
      </c>
      <c r="B47" s="1634">
        <v>0.41499999999999998</v>
      </c>
      <c r="C47" s="1643">
        <v>3.4</v>
      </c>
      <c r="D47" s="1643">
        <v>0</v>
      </c>
      <c r="E47" s="1644">
        <v>3.4</v>
      </c>
    </row>
    <row r="48" spans="1:5">
      <c r="A48" s="1642" t="s">
        <v>75</v>
      </c>
      <c r="B48" s="1634">
        <v>0.53200000000000003</v>
      </c>
      <c r="C48" s="1643">
        <v>7.6</v>
      </c>
      <c r="D48" s="1643">
        <v>24.5</v>
      </c>
      <c r="E48" s="1644">
        <v>32</v>
      </c>
    </row>
    <row r="49" spans="1:16">
      <c r="A49" s="1642" t="s">
        <v>76</v>
      </c>
      <c r="B49" s="1634">
        <v>0.35010000000000002</v>
      </c>
      <c r="C49" s="1643">
        <v>18.2</v>
      </c>
      <c r="D49" s="1643">
        <v>27.4</v>
      </c>
      <c r="E49" s="1644">
        <v>45.5</v>
      </c>
      <c r="F49" s="1482"/>
      <c r="G49" s="1341"/>
      <c r="H49" s="316"/>
      <c r="I49" s="1341"/>
      <c r="J49" s="316"/>
      <c r="K49" s="1341"/>
      <c r="L49" s="316"/>
      <c r="M49" s="316"/>
      <c r="N49" s="1341"/>
      <c r="O49" s="316"/>
      <c r="P49" s="1490"/>
    </row>
    <row r="50" spans="1:16" ht="13.5" thickBot="1">
      <c r="A50" s="1645" t="s">
        <v>77</v>
      </c>
      <c r="B50" s="1646"/>
      <c r="C50" s="1647">
        <v>597</v>
      </c>
      <c r="D50" s="1647">
        <v>666</v>
      </c>
      <c r="E50" s="1648">
        <v>1263</v>
      </c>
      <c r="F50" s="1482"/>
      <c r="G50" s="1341"/>
      <c r="H50" s="316"/>
      <c r="I50" s="1341"/>
      <c r="J50" s="316"/>
      <c r="K50" s="1341"/>
      <c r="L50" s="316"/>
      <c r="M50" s="316"/>
      <c r="N50" s="316"/>
      <c r="O50" s="316"/>
      <c r="P50" s="1341"/>
    </row>
    <row r="51" spans="1:16">
      <c r="A51" s="316"/>
      <c r="B51" s="316"/>
      <c r="C51" s="316"/>
      <c r="D51" s="316"/>
      <c r="E51" s="316"/>
      <c r="F51" s="1484"/>
      <c r="G51" s="1482"/>
      <c r="H51" s="1488"/>
      <c r="I51" s="316"/>
      <c r="J51" s="316"/>
      <c r="K51" s="316"/>
      <c r="L51" s="316"/>
      <c r="M51" s="316"/>
      <c r="N51" s="316"/>
      <c r="O51" s="316"/>
      <c r="P51" s="1341"/>
    </row>
    <row r="52" spans="1:16">
      <c r="A52" s="1481" t="s">
        <v>177</v>
      </c>
      <c r="B52" s="1483"/>
      <c r="C52" s="1484"/>
      <c r="D52" s="1484"/>
      <c r="E52" s="1484"/>
      <c r="F52" s="1484"/>
      <c r="G52" s="1485"/>
      <c r="H52" s="1488"/>
      <c r="I52" s="316"/>
      <c r="J52" s="316"/>
      <c r="K52" s="316"/>
      <c r="L52" s="316"/>
      <c r="M52" s="316"/>
      <c r="N52" s="316"/>
      <c r="O52" s="316"/>
      <c r="P52" s="1341"/>
    </row>
    <row r="53" spans="1:16">
      <c r="A53" s="1481"/>
      <c r="B53" s="1483"/>
      <c r="C53" s="1484"/>
      <c r="D53" s="1484"/>
      <c r="E53" s="1484"/>
      <c r="F53" s="1484"/>
      <c r="G53" s="1485"/>
      <c r="H53" s="1486"/>
      <c r="I53" s="316"/>
      <c r="J53" s="316"/>
      <c r="K53" s="316"/>
      <c r="L53" s="316"/>
      <c r="M53" s="316"/>
      <c r="N53" s="316"/>
      <c r="O53" s="316"/>
      <c r="P53" s="1341"/>
    </row>
    <row r="54" spans="1:16" ht="11.25" customHeight="1">
      <c r="A54" s="1947"/>
      <c r="B54" s="1947"/>
      <c r="C54" s="1947"/>
      <c r="D54" s="1947"/>
      <c r="E54" s="1947"/>
      <c r="F54" s="1947"/>
      <c r="G54" s="1485"/>
      <c r="H54" s="1486"/>
      <c r="I54" s="316"/>
      <c r="J54" s="316"/>
      <c r="K54" s="316"/>
      <c r="L54" s="316"/>
      <c r="M54" s="316"/>
      <c r="N54" s="316"/>
      <c r="O54" s="316"/>
      <c r="P54" s="1341"/>
    </row>
    <row r="55" spans="1:16">
      <c r="A55" s="1947"/>
      <c r="B55" s="1947"/>
      <c r="C55" s="1947"/>
      <c r="D55" s="1947"/>
      <c r="E55" s="1947"/>
      <c r="F55" s="316"/>
      <c r="G55" s="1486"/>
      <c r="H55" s="1485"/>
      <c r="I55" s="316"/>
      <c r="J55" s="316"/>
      <c r="K55" s="316"/>
      <c r="L55" s="316"/>
      <c r="M55" s="316"/>
      <c r="N55" s="316"/>
      <c r="O55" s="1341"/>
      <c r="P55" s="1341"/>
    </row>
    <row r="56" spans="1:16">
      <c r="A56" s="1950" t="s">
        <v>165</v>
      </c>
      <c r="B56" s="1950"/>
      <c r="C56" s="1950"/>
      <c r="D56" s="1950"/>
      <c r="E56" s="1950"/>
      <c r="F56" s="1950"/>
      <c r="G56" s="316"/>
      <c r="H56" s="316"/>
      <c r="I56" s="316"/>
      <c r="J56" s="316"/>
      <c r="K56" s="316"/>
      <c r="L56" s="316"/>
      <c r="M56" s="316"/>
      <c r="N56" s="316"/>
      <c r="O56" s="1341"/>
      <c r="P56" s="1341"/>
    </row>
    <row r="57" spans="1:16" ht="30" customHeight="1" thickBot="1">
      <c r="A57" s="2061" t="s">
        <v>81</v>
      </c>
      <c r="B57" s="2053"/>
      <c r="C57" s="2053"/>
      <c r="D57" s="2053" t="s">
        <v>82</v>
      </c>
      <c r="E57" s="2053"/>
      <c r="F57" s="2062"/>
      <c r="G57" s="316"/>
      <c r="H57" s="1948" t="s">
        <v>80</v>
      </c>
      <c r="I57" s="1948"/>
      <c r="J57" s="1948"/>
      <c r="K57" s="1948"/>
      <c r="L57" s="1948"/>
      <c r="M57" s="1948"/>
      <c r="N57" s="316"/>
      <c r="O57" s="1341"/>
      <c r="P57" s="1341"/>
    </row>
    <row r="58" spans="1:16" ht="22.5" customHeight="1">
      <c r="A58" s="1461" t="s">
        <v>83</v>
      </c>
      <c r="B58" s="1388" t="s">
        <v>87</v>
      </c>
      <c r="C58" s="1388" t="s">
        <v>85</v>
      </c>
      <c r="D58" s="1388" t="s">
        <v>86</v>
      </c>
      <c r="E58" s="1388" t="s">
        <v>11</v>
      </c>
      <c r="F58" s="1450" t="s">
        <v>12</v>
      </c>
      <c r="G58" s="316"/>
      <c r="H58" s="1576" t="s">
        <v>83</v>
      </c>
      <c r="I58" s="1574" t="s">
        <v>84</v>
      </c>
      <c r="J58" s="1574" t="s">
        <v>85</v>
      </c>
      <c r="K58" s="1574" t="s">
        <v>86</v>
      </c>
      <c r="L58" s="1574" t="s">
        <v>11</v>
      </c>
      <c r="M58" s="1575" t="s">
        <v>12</v>
      </c>
      <c r="N58" s="316"/>
      <c r="O58" s="316"/>
      <c r="P58" s="1341"/>
    </row>
    <row r="59" spans="1:16">
      <c r="A59" s="827" t="s">
        <v>166</v>
      </c>
      <c r="B59" s="316" t="s">
        <v>91</v>
      </c>
      <c r="C59" s="1658">
        <v>7.2700000000000001E-2</v>
      </c>
      <c r="D59" s="1654">
        <v>24.237778401946702</v>
      </c>
      <c r="E59" s="1655">
        <v>0</v>
      </c>
      <c r="F59" s="1656">
        <v>24.237778401946702</v>
      </c>
      <c r="G59" s="316"/>
      <c r="H59" s="1557" t="s">
        <v>88</v>
      </c>
      <c r="I59" s="753" t="s">
        <v>89</v>
      </c>
      <c r="J59" s="1577" t="s">
        <v>89</v>
      </c>
      <c r="K59" s="1490">
        <v>0.1210632107004835</v>
      </c>
      <c r="L59" s="1490">
        <v>1.7002119603967001E-2</v>
      </c>
      <c r="M59" s="1670">
        <v>0.13806533030445051</v>
      </c>
      <c r="N59" s="316"/>
      <c r="O59" s="1341"/>
      <c r="P59" s="1341"/>
    </row>
    <row r="60" spans="1:16">
      <c r="A60" s="827" t="s">
        <v>167</v>
      </c>
      <c r="B60" s="1590" t="s">
        <v>94</v>
      </c>
      <c r="C60" s="1472">
        <v>0.2021</v>
      </c>
      <c r="D60" s="1654">
        <v>18.239943686949122</v>
      </c>
      <c r="E60" s="1655">
        <v>0</v>
      </c>
      <c r="F60" s="1656">
        <v>18.239943686949122</v>
      </c>
      <c r="G60" s="316"/>
      <c r="H60" s="1557" t="s">
        <v>98</v>
      </c>
      <c r="I60" s="753" t="s">
        <v>178</v>
      </c>
      <c r="J60" s="1577">
        <v>0.27500000000000002</v>
      </c>
      <c r="K60" s="1490">
        <v>9.5983488955084066</v>
      </c>
      <c r="L60" s="1490">
        <v>0.113148464041341</v>
      </c>
      <c r="M60" s="1670">
        <v>9.7114973595497478</v>
      </c>
      <c r="N60" s="316"/>
      <c r="O60" s="316"/>
      <c r="P60" s="316"/>
    </row>
    <row r="61" spans="1:16" ht="15">
      <c r="A61" s="2063" t="s">
        <v>96</v>
      </c>
      <c r="B61" s="2064" t="s">
        <v>97</v>
      </c>
      <c r="C61" s="2065">
        <v>0.12</v>
      </c>
      <c r="D61" s="2050">
        <v>22.247844485257694</v>
      </c>
      <c r="E61" s="2066">
        <v>0</v>
      </c>
      <c r="F61" s="2067">
        <v>22.247844485257694</v>
      </c>
      <c r="G61" s="316"/>
      <c r="H61" s="1557" t="s">
        <v>100</v>
      </c>
      <c r="I61" s="753" t="s">
        <v>179</v>
      </c>
      <c r="J61" s="1579">
        <v>0.46</v>
      </c>
      <c r="K61" s="1490">
        <v>17.773932095526391</v>
      </c>
      <c r="L61" s="1490">
        <v>2.4990232631226901</v>
      </c>
      <c r="M61" s="1670">
        <v>20.272955358649082</v>
      </c>
      <c r="N61" s="1335"/>
      <c r="O61" s="316"/>
      <c r="P61" s="316"/>
    </row>
    <row r="62" spans="1:16" ht="15">
      <c r="A62" s="827" t="s">
        <v>99</v>
      </c>
      <c r="B62" s="968" t="s">
        <v>97</v>
      </c>
      <c r="C62" s="1659">
        <v>0.12</v>
      </c>
      <c r="D62" s="1660">
        <v>7.1720434181406594</v>
      </c>
      <c r="E62" s="1655">
        <v>0</v>
      </c>
      <c r="F62" s="1661">
        <v>7.1720434181406594</v>
      </c>
      <c r="G62" s="316"/>
      <c r="H62" s="1557" t="s">
        <v>102</v>
      </c>
      <c r="I62" s="753" t="s">
        <v>179</v>
      </c>
      <c r="J62" s="1580">
        <v>0.12</v>
      </c>
      <c r="K62" s="1490">
        <v>0.40658229917665922</v>
      </c>
      <c r="L62" s="1490">
        <v>4.9273622678021995E-4</v>
      </c>
      <c r="M62" s="1670">
        <v>0.40707503540343942</v>
      </c>
      <c r="N62" s="1949"/>
      <c r="O62" s="1949"/>
      <c r="P62" s="1949"/>
    </row>
    <row r="63" spans="1:16">
      <c r="A63" s="827" t="s">
        <v>101</v>
      </c>
      <c r="B63" s="968" t="s">
        <v>97</v>
      </c>
      <c r="C63" s="1659">
        <v>0.12</v>
      </c>
      <c r="D63" s="1660">
        <v>8.3297136609857141</v>
      </c>
      <c r="E63" s="1655">
        <v>0</v>
      </c>
      <c r="F63" s="1661">
        <v>8.3297136609857141</v>
      </c>
      <c r="G63" s="316"/>
      <c r="H63" s="1557" t="s">
        <v>104</v>
      </c>
      <c r="I63" s="753" t="s">
        <v>178</v>
      </c>
      <c r="J63" s="1579">
        <v>0.25</v>
      </c>
      <c r="K63" s="1490">
        <v>11.37029555382116</v>
      </c>
      <c r="L63" s="1490">
        <v>0.33872846910085702</v>
      </c>
      <c r="M63" s="1670">
        <v>11.709024022922017</v>
      </c>
      <c r="N63" s="316"/>
      <c r="O63" s="316"/>
      <c r="P63" s="316"/>
    </row>
    <row r="64" spans="1:16">
      <c r="A64" s="827" t="s">
        <v>157</v>
      </c>
      <c r="B64" s="968" t="s">
        <v>97</v>
      </c>
      <c r="C64" s="1659">
        <v>0.12</v>
      </c>
      <c r="D64" s="1660">
        <v>0</v>
      </c>
      <c r="E64" s="1655">
        <v>0</v>
      </c>
      <c r="F64" s="1661">
        <v>0</v>
      </c>
      <c r="G64" s="316"/>
      <c r="H64" s="1557" t="s">
        <v>106</v>
      </c>
      <c r="I64" s="753" t="s">
        <v>180</v>
      </c>
      <c r="J64" s="1580">
        <v>0.5</v>
      </c>
      <c r="K64" s="1490">
        <v>13.348868932900645</v>
      </c>
      <c r="L64" s="1490">
        <v>5.6157094689318697E-2</v>
      </c>
      <c r="M64" s="1670">
        <v>13.405026027589964</v>
      </c>
      <c r="N64" s="316"/>
      <c r="O64" s="316"/>
      <c r="P64" s="316"/>
    </row>
    <row r="65" spans="1:13">
      <c r="A65" s="827" t="s">
        <v>103</v>
      </c>
      <c r="B65" s="968" t="s">
        <v>97</v>
      </c>
      <c r="C65" s="1659">
        <v>0.12</v>
      </c>
      <c r="D65" s="1660">
        <v>3.8105161977277473</v>
      </c>
      <c r="E65" s="1655">
        <v>0</v>
      </c>
      <c r="F65" s="1661">
        <v>3.8105161977277473</v>
      </c>
      <c r="G65" s="316"/>
      <c r="H65" s="1557" t="s">
        <v>156</v>
      </c>
      <c r="I65" s="753" t="s">
        <v>89</v>
      </c>
      <c r="J65" s="1580" t="s">
        <v>89</v>
      </c>
      <c r="K65" s="1490">
        <v>27.844114087515482</v>
      </c>
      <c r="L65" s="1490">
        <v>182.12559787904055</v>
      </c>
      <c r="M65" s="1670">
        <v>209.96971196655605</v>
      </c>
    </row>
    <row r="66" spans="1:13">
      <c r="A66" s="827" t="s">
        <v>105</v>
      </c>
      <c r="B66" s="968" t="s">
        <v>97</v>
      </c>
      <c r="C66" s="1659">
        <v>0.12</v>
      </c>
      <c r="D66" s="1660">
        <v>2.9355712084035717</v>
      </c>
      <c r="E66" s="1655">
        <v>0</v>
      </c>
      <c r="F66" s="1661">
        <v>2.9355712084035717</v>
      </c>
      <c r="G66" s="316"/>
      <c r="H66" s="1557" t="s">
        <v>117</v>
      </c>
      <c r="I66" s="753" t="s">
        <v>178</v>
      </c>
      <c r="J66" s="1580">
        <v>0.215</v>
      </c>
      <c r="K66" s="1490">
        <v>14.807074713645108</v>
      </c>
      <c r="L66" s="1490">
        <v>0.14930953825233001</v>
      </c>
      <c r="M66" s="1670">
        <v>14.956384251897438</v>
      </c>
    </row>
    <row r="67" spans="1:13" ht="15">
      <c r="A67" s="1714" t="s">
        <v>107</v>
      </c>
      <c r="B67" s="2068" t="s">
        <v>97</v>
      </c>
      <c r="C67" s="2065">
        <v>0.22159999999999999</v>
      </c>
      <c r="D67" s="2050">
        <v>77.221202999618242</v>
      </c>
      <c r="E67" s="2066">
        <v>0</v>
      </c>
      <c r="F67" s="2067">
        <v>77.221202999618242</v>
      </c>
      <c r="G67" s="316"/>
      <c r="H67" s="1557" t="s">
        <v>119</v>
      </c>
      <c r="I67" s="753" t="s">
        <v>181</v>
      </c>
      <c r="J67" s="1580">
        <v>0.25</v>
      </c>
      <c r="K67" s="1490">
        <v>6.8892368569335813</v>
      </c>
      <c r="L67" s="1490">
        <v>0.226627631354582</v>
      </c>
      <c r="M67" s="1670">
        <v>7.115864488288163</v>
      </c>
    </row>
    <row r="68" spans="1:13">
      <c r="A68" s="955" t="s">
        <v>109</v>
      </c>
      <c r="B68" s="316" t="s">
        <v>97</v>
      </c>
      <c r="C68" s="1658">
        <v>0.22159999999999999</v>
      </c>
      <c r="D68" s="1657">
        <v>16.964943782574174</v>
      </c>
      <c r="E68" s="1663">
        <v>0</v>
      </c>
      <c r="F68" s="1664">
        <v>16.964943782574174</v>
      </c>
      <c r="G68" s="316"/>
      <c r="H68" s="1557" t="s">
        <v>121</v>
      </c>
      <c r="I68" s="753" t="s">
        <v>178</v>
      </c>
      <c r="J68" s="1580">
        <v>0.25</v>
      </c>
      <c r="K68" s="1490">
        <v>19.392640435661779</v>
      </c>
      <c r="L68" s="1490">
        <v>2.73701002549346</v>
      </c>
      <c r="M68" s="1670">
        <v>22.12965046115524</v>
      </c>
    </row>
    <row r="69" spans="1:13">
      <c r="A69" s="955" t="s">
        <v>111</v>
      </c>
      <c r="B69" s="316" t="s">
        <v>97</v>
      </c>
      <c r="C69" s="1658">
        <v>0.22159999999999999</v>
      </c>
      <c r="D69" s="1657">
        <v>29.508426358296486</v>
      </c>
      <c r="E69" s="1663">
        <v>0</v>
      </c>
      <c r="F69" s="1664">
        <v>29.508426358296486</v>
      </c>
      <c r="G69" s="316"/>
      <c r="H69" s="1557" t="s">
        <v>123</v>
      </c>
      <c r="I69" s="753" t="s">
        <v>115</v>
      </c>
      <c r="J69" s="1579">
        <v>1</v>
      </c>
      <c r="K69" s="1490">
        <v>0.81575001574181372</v>
      </c>
      <c r="L69" s="1490">
        <v>6.4825973160032996E-2</v>
      </c>
      <c r="M69" s="1670">
        <v>0.88057598890184674</v>
      </c>
    </row>
    <row r="70" spans="1:13">
      <c r="A70" s="955" t="s">
        <v>113</v>
      </c>
      <c r="B70" s="316" t="s">
        <v>97</v>
      </c>
      <c r="C70" s="1658">
        <v>0.22159999999999999</v>
      </c>
      <c r="D70" s="1657">
        <v>7.6365708558285714</v>
      </c>
      <c r="E70" s="1663">
        <v>0</v>
      </c>
      <c r="F70" s="1664">
        <v>7.6365708558285714</v>
      </c>
      <c r="G70" s="316"/>
      <c r="H70" s="1581" t="s">
        <v>126</v>
      </c>
      <c r="I70" s="1582" t="s">
        <v>182</v>
      </c>
      <c r="J70" s="1583">
        <v>0.36890000000000001</v>
      </c>
      <c r="K70" s="1490">
        <v>25.78425060464258</v>
      </c>
      <c r="L70" s="1490">
        <v>0.82717544345635197</v>
      </c>
      <c r="M70" s="1670">
        <v>26.611426048098931</v>
      </c>
    </row>
    <row r="71" spans="1:13" ht="13.5" thickBot="1">
      <c r="A71" s="955" t="s">
        <v>116</v>
      </c>
      <c r="B71" s="316" t="s">
        <v>97</v>
      </c>
      <c r="C71" s="1658">
        <v>0.22159999999999999</v>
      </c>
      <c r="D71" s="1657">
        <v>16.443658107384945</v>
      </c>
      <c r="E71" s="1663">
        <v>0</v>
      </c>
      <c r="F71" s="1664">
        <v>16.443658107384945</v>
      </c>
      <c r="G71" s="316"/>
      <c r="H71" s="1584" t="s">
        <v>158</v>
      </c>
      <c r="I71" s="1585"/>
      <c r="J71" s="1586"/>
      <c r="K71" s="1668">
        <v>148</v>
      </c>
      <c r="L71" s="1668">
        <v>189</v>
      </c>
      <c r="M71" s="1669">
        <v>337</v>
      </c>
    </row>
    <row r="72" spans="1:13">
      <c r="A72" s="955" t="s">
        <v>118</v>
      </c>
      <c r="B72" s="316" t="s">
        <v>97</v>
      </c>
      <c r="C72" s="1658">
        <v>0.22159999999999999</v>
      </c>
      <c r="D72" s="1657">
        <v>6.6676038955340662</v>
      </c>
      <c r="E72" s="1663">
        <v>0</v>
      </c>
      <c r="F72" s="1664">
        <v>6.6676038955340662</v>
      </c>
      <c r="G72" s="316"/>
      <c r="H72" s="316"/>
      <c r="I72" s="316"/>
      <c r="J72" s="316"/>
      <c r="K72" s="316"/>
      <c r="L72" s="316"/>
      <c r="M72" s="316"/>
    </row>
    <row r="73" spans="1:13" ht="15">
      <c r="A73" s="1677" t="s">
        <v>120</v>
      </c>
      <c r="B73" s="1666" t="s">
        <v>97</v>
      </c>
      <c r="C73" s="1667">
        <v>0.1333</v>
      </c>
      <c r="D73" s="1662">
        <v>6.8228676201530218</v>
      </c>
      <c r="E73" s="1665">
        <v>0</v>
      </c>
      <c r="F73" s="1656">
        <v>6.8228676201530218</v>
      </c>
      <c r="G73" s="316"/>
      <c r="H73" s="316"/>
      <c r="I73" s="316"/>
      <c r="J73" s="316"/>
      <c r="K73" s="316"/>
      <c r="L73" s="316"/>
      <c r="M73" s="316"/>
    </row>
    <row r="74" spans="1:13" ht="13.5" customHeight="1">
      <c r="A74" s="1925" t="s">
        <v>122</v>
      </c>
      <c r="B74" s="1926" t="s">
        <v>125</v>
      </c>
      <c r="C74" s="1927">
        <v>0.5</v>
      </c>
      <c r="D74" s="1660">
        <v>1.3847226543875606</v>
      </c>
      <c r="E74" s="1655">
        <v>0.28161392393390111</v>
      </c>
      <c r="F74" s="1661">
        <v>1.6663365783214616</v>
      </c>
      <c r="G74" s="316"/>
      <c r="H74" s="705"/>
      <c r="I74" s="316"/>
      <c r="J74" s="1633"/>
      <c r="K74" s="316"/>
      <c r="L74" s="316"/>
      <c r="M74" s="316"/>
    </row>
    <row r="75" spans="1:13" ht="15">
      <c r="A75" s="1925" t="s">
        <v>124</v>
      </c>
      <c r="B75" s="1926" t="s">
        <v>125</v>
      </c>
      <c r="C75" s="1927">
        <v>0.3</v>
      </c>
      <c r="D75" s="1660">
        <v>11.347068665453298</v>
      </c>
      <c r="E75" s="1655">
        <v>2.2801920267877911</v>
      </c>
      <c r="F75" s="1661">
        <v>13.627260692241089</v>
      </c>
      <c r="G75" s="316"/>
      <c r="H75" s="705"/>
      <c r="I75" s="316"/>
      <c r="J75" s="1633"/>
      <c r="K75" s="316"/>
      <c r="L75" s="316"/>
      <c r="M75" s="316"/>
    </row>
    <row r="76" spans="1:13" ht="13.5" customHeight="1">
      <c r="A76" s="1925" t="s">
        <v>188</v>
      </c>
      <c r="B76" s="1926" t="s">
        <v>130</v>
      </c>
      <c r="C76" s="1927">
        <v>1</v>
      </c>
      <c r="D76" s="1660">
        <v>0.2312457348126154</v>
      </c>
      <c r="E76" s="1655">
        <v>0</v>
      </c>
      <c r="F76" s="1661">
        <v>0.2312457348126154</v>
      </c>
      <c r="G76" s="316"/>
      <c r="H76" s="705"/>
      <c r="I76" s="316"/>
      <c r="J76" s="1527"/>
      <c r="K76" s="316"/>
      <c r="L76" s="316"/>
      <c r="M76" s="316"/>
    </row>
    <row r="77" spans="1:13" ht="13.5" customHeight="1">
      <c r="A77" s="1925" t="s">
        <v>189</v>
      </c>
      <c r="B77" s="1926" t="s">
        <v>130</v>
      </c>
      <c r="C77" s="1928" t="s">
        <v>170</v>
      </c>
      <c r="D77" s="1660">
        <v>9.0432081129681325</v>
      </c>
      <c r="E77" s="1655">
        <v>1.4560438468406593E-2</v>
      </c>
      <c r="F77" s="1661">
        <v>9.0577685514365385</v>
      </c>
      <c r="G77" s="316"/>
      <c r="H77" s="316"/>
      <c r="I77" s="316"/>
      <c r="J77" s="1303"/>
      <c r="K77" s="316"/>
      <c r="L77" s="316"/>
      <c r="M77" s="316"/>
    </row>
    <row r="78" spans="1:13" ht="15">
      <c r="A78" s="1925" t="s">
        <v>132</v>
      </c>
      <c r="B78" s="1926" t="s">
        <v>135</v>
      </c>
      <c r="C78" s="1927">
        <v>0.09</v>
      </c>
      <c r="D78" s="1660">
        <v>9.5726806007302194</v>
      </c>
      <c r="E78" s="1655">
        <v>0</v>
      </c>
      <c r="F78" s="1661">
        <v>9.5726806007302194</v>
      </c>
      <c r="G78" s="316"/>
      <c r="H78" s="316"/>
      <c r="I78" s="316"/>
      <c r="J78" s="1303"/>
      <c r="K78" s="316"/>
      <c r="L78" s="316"/>
      <c r="M78" s="316"/>
    </row>
    <row r="79" spans="1:13" ht="15">
      <c r="A79" s="1925" t="s">
        <v>134</v>
      </c>
      <c r="B79" s="1926" t="s">
        <v>135</v>
      </c>
      <c r="C79" s="1927">
        <v>0.05</v>
      </c>
      <c r="D79" s="1660">
        <v>2.6930107870351647</v>
      </c>
      <c r="E79" s="1655">
        <v>0</v>
      </c>
      <c r="F79" s="1661">
        <v>2.6930107870351647</v>
      </c>
      <c r="G79" s="316"/>
      <c r="H79" s="316"/>
      <c r="I79" s="316"/>
      <c r="J79" s="1303"/>
      <c r="K79" s="316"/>
      <c r="L79" s="316"/>
      <c r="M79" s="316"/>
    </row>
    <row r="80" spans="1:13" ht="15">
      <c r="A80" s="1925" t="s">
        <v>137</v>
      </c>
      <c r="B80" s="1926" t="s">
        <v>135</v>
      </c>
      <c r="C80" s="1927">
        <v>9.2600000000000002E-2</v>
      </c>
      <c r="D80" s="1660">
        <v>2.9602964812744506</v>
      </c>
      <c r="E80" s="1655">
        <v>0</v>
      </c>
      <c r="F80" s="1661">
        <v>2.9602964812744506</v>
      </c>
      <c r="G80" s="316"/>
      <c r="H80" s="316"/>
      <c r="I80" s="316"/>
      <c r="J80" s="1303"/>
      <c r="K80" s="316"/>
      <c r="L80" s="316"/>
      <c r="M80" s="316"/>
    </row>
    <row r="81" spans="1:6" ht="15">
      <c r="A81" s="1925" t="s">
        <v>138</v>
      </c>
      <c r="B81" s="1926" t="s">
        <v>140</v>
      </c>
      <c r="C81" s="1927">
        <v>0.45900000000000002</v>
      </c>
      <c r="D81" s="1660">
        <v>14.84097690890467</v>
      </c>
      <c r="E81" s="1655">
        <v>0</v>
      </c>
      <c r="F81" s="1661">
        <v>14.840976908904615</v>
      </c>
    </row>
    <row r="82" spans="1:6" ht="15">
      <c r="A82" s="1925" t="s">
        <v>139</v>
      </c>
      <c r="B82" s="1926" t="s">
        <v>140</v>
      </c>
      <c r="C82" s="1927">
        <v>0.31850000000000001</v>
      </c>
      <c r="D82" s="1660">
        <v>0</v>
      </c>
      <c r="E82" s="1655">
        <v>26.672954043484285</v>
      </c>
      <c r="F82" s="1661">
        <v>26.672954043484285</v>
      </c>
    </row>
    <row r="83" spans="1:6" ht="15">
      <c r="A83" s="1925" t="s">
        <v>141</v>
      </c>
      <c r="B83" s="1926" t="s">
        <v>130</v>
      </c>
      <c r="C83" s="1927">
        <v>0.65110000000000001</v>
      </c>
      <c r="D83" s="1660">
        <v>15.118303395057033</v>
      </c>
      <c r="E83" s="1655">
        <v>0</v>
      </c>
      <c r="F83" s="1661">
        <v>15.118303395057033</v>
      </c>
    </row>
    <row r="84" spans="1:6" ht="15">
      <c r="A84" s="1925" t="s">
        <v>142</v>
      </c>
      <c r="B84" s="1926" t="s">
        <v>144</v>
      </c>
      <c r="C84" s="1927">
        <v>0.1</v>
      </c>
      <c r="D84" s="1660">
        <v>8.5938784763381868</v>
      </c>
      <c r="E84" s="1655">
        <v>0</v>
      </c>
      <c r="F84" s="1661">
        <v>8.5938784763381868</v>
      </c>
    </row>
    <row r="85" spans="1:6" ht="13.5" customHeight="1">
      <c r="A85" s="1925" t="s">
        <v>145</v>
      </c>
      <c r="B85" s="1926" t="s">
        <v>147</v>
      </c>
      <c r="C85" s="1927">
        <v>0.6</v>
      </c>
      <c r="D85" s="1660">
        <v>50.410205010443192</v>
      </c>
      <c r="E85" s="1655">
        <v>0</v>
      </c>
      <c r="F85" s="1661">
        <v>50.410205010443192</v>
      </c>
    </row>
    <row r="86" spans="1:6" ht="15">
      <c r="A86" s="1925" t="s">
        <v>146</v>
      </c>
      <c r="B86" s="1926" t="s">
        <v>147</v>
      </c>
      <c r="C86" s="1927">
        <v>0.25</v>
      </c>
      <c r="D86" s="1660">
        <v>21.453426962421428</v>
      </c>
      <c r="E86" s="1655">
        <v>1.2918240789373736</v>
      </c>
      <c r="F86" s="1661">
        <v>22.745251041358792</v>
      </c>
    </row>
    <row r="87" spans="1:6" ht="15">
      <c r="A87" s="1925" t="s">
        <v>190</v>
      </c>
      <c r="B87" s="1926" t="s">
        <v>130</v>
      </c>
      <c r="C87" s="1927">
        <v>0.14530000000000001</v>
      </c>
      <c r="D87" s="1660">
        <v>2.7931706355618133</v>
      </c>
      <c r="E87" s="1655">
        <v>1.3054204505494507</v>
      </c>
      <c r="F87" s="1661">
        <v>4.0985910861112638</v>
      </c>
    </row>
    <row r="88" spans="1:6" ht="15">
      <c r="A88" s="1925" t="s">
        <v>149</v>
      </c>
      <c r="B88" s="1926" t="s">
        <v>130</v>
      </c>
      <c r="C88" s="1927">
        <v>0.38</v>
      </c>
      <c r="D88" s="1660">
        <v>2.6313184973372099</v>
      </c>
      <c r="E88" s="1655">
        <v>2.0319269033101648</v>
      </c>
      <c r="F88" s="1661">
        <v>4.6632454006473703</v>
      </c>
    </row>
    <row r="89" spans="1:6">
      <c r="A89" s="1715" t="s">
        <v>150</v>
      </c>
      <c r="B89" s="2069"/>
      <c r="C89" s="2069"/>
      <c r="D89" s="2070">
        <v>302</v>
      </c>
      <c r="E89" s="2071">
        <v>34</v>
      </c>
      <c r="F89" s="2071">
        <v>336</v>
      </c>
    </row>
  </sheetData>
  <mergeCells count="9">
    <mergeCell ref="A56:F56"/>
    <mergeCell ref="H57:M57"/>
    <mergeCell ref="N62:P62"/>
    <mergeCell ref="A1:J1"/>
    <mergeCell ref="C2:E2"/>
    <mergeCell ref="I2:J2"/>
    <mergeCell ref="G19:I19"/>
    <mergeCell ref="A54:F54"/>
    <mergeCell ref="A55:E55"/>
  </mergeCells>
  <hyperlinks>
    <hyperlink ref="G21" r:id="rId1" location="other-downloads" xr:uid="{4EF70B64-8F95-49BC-9223-002C66CBB244}"/>
  </hyperlinks>
  <pageMargins left="0.7" right="0.7" top="0.75" bottom="0.75" header="0.3" footer="0.3"/>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F122"/>
  <sheetViews>
    <sheetView topLeftCell="A18" workbookViewId="0">
      <selection activeCell="B41" sqref="B41"/>
    </sheetView>
  </sheetViews>
  <sheetFormatPr defaultColWidth="9.28515625" defaultRowHeight="12.75"/>
  <cols>
    <col min="1" max="1" width="9.28515625" style="316"/>
    <col min="2" max="2" width="26.28515625" style="316" customWidth="1"/>
    <col min="3" max="3" width="23" style="316" customWidth="1"/>
    <col min="4" max="4" width="15.5703125" style="316" customWidth="1"/>
    <col min="5" max="5" width="9.28515625" style="316"/>
    <col min="6" max="6" width="14.7109375" style="316" customWidth="1"/>
    <col min="7" max="225" width="9.28515625" style="316"/>
    <col min="226" max="226" width="18.28515625" style="316" bestFit="1" customWidth="1"/>
    <col min="227" max="231" width="9.28515625" style="316"/>
    <col min="232" max="232" width="26.28515625" style="316" customWidth="1"/>
    <col min="233" max="233" width="23" style="316" customWidth="1"/>
    <col min="234" max="234" width="15.5703125" style="316" customWidth="1"/>
    <col min="235" max="235" width="9.28515625" style="316"/>
    <col min="236" max="236" width="14.7109375" style="316" customWidth="1"/>
    <col min="237" max="16384" width="9.28515625" style="316"/>
  </cols>
  <sheetData>
    <row r="1" spans="2:6" ht="15.75">
      <c r="B1" s="2012" t="s">
        <v>676</v>
      </c>
      <c r="C1" s="2012"/>
      <c r="D1" s="2012"/>
      <c r="E1" s="2012"/>
      <c r="F1" s="2012"/>
    </row>
    <row r="2" spans="2:6" ht="16.5" thickBot="1">
      <c r="B2" s="1393"/>
      <c r="C2" s="1393"/>
      <c r="D2" s="1393"/>
      <c r="E2" s="1393"/>
      <c r="F2" s="1393"/>
    </row>
    <row r="3" spans="2:6">
      <c r="B3" s="265" t="s">
        <v>640</v>
      </c>
      <c r="C3" s="304"/>
      <c r="D3" s="2005" t="s">
        <v>556</v>
      </c>
      <c r="E3" s="2005"/>
      <c r="F3" s="2006"/>
    </row>
    <row r="4" spans="2:6">
      <c r="B4" s="411" t="s">
        <v>83</v>
      </c>
      <c r="C4" s="1080" t="s">
        <v>449</v>
      </c>
      <c r="D4" s="412" t="s">
        <v>86</v>
      </c>
      <c r="E4" s="412" t="s">
        <v>11</v>
      </c>
      <c r="F4" s="413" t="s">
        <v>12</v>
      </c>
    </row>
    <row r="5" spans="2:6">
      <c r="B5" s="369" t="s">
        <v>15</v>
      </c>
      <c r="C5" s="18">
        <v>0.85</v>
      </c>
      <c r="D5" s="371">
        <v>3.6856051649305597</v>
      </c>
      <c r="E5" s="371">
        <v>3.5729849555555599</v>
      </c>
      <c r="F5" s="372">
        <v>7.2585901204861196</v>
      </c>
    </row>
    <row r="6" spans="2:6">
      <c r="B6" s="375" t="s">
        <v>641</v>
      </c>
      <c r="C6" s="18">
        <v>0.32700000000000001</v>
      </c>
      <c r="D6" s="371">
        <v>4.3403833224826398</v>
      </c>
      <c r="E6" s="371">
        <v>0.73832523333333</v>
      </c>
      <c r="F6" s="372">
        <v>5.0787085558159699</v>
      </c>
    </row>
    <row r="7" spans="2:6">
      <c r="B7" s="375" t="s">
        <v>23</v>
      </c>
      <c r="C7" s="18">
        <v>0.45</v>
      </c>
      <c r="D7" s="371">
        <v>21.486677799479168</v>
      </c>
      <c r="E7" s="371">
        <v>5.2304307000000003</v>
      </c>
      <c r="F7" s="372">
        <v>26.717108499479167</v>
      </c>
    </row>
    <row r="8" spans="2:6">
      <c r="B8" s="375" t="s">
        <v>218</v>
      </c>
      <c r="C8" s="18">
        <v>0.65129999999999999</v>
      </c>
      <c r="D8" s="371">
        <v>2.7155422309027699</v>
      </c>
      <c r="E8" s="371">
        <v>3.90100132222222</v>
      </c>
      <c r="F8" s="372">
        <v>6.6165435531249894</v>
      </c>
    </row>
    <row r="9" spans="2:6">
      <c r="B9" s="375" t="s">
        <v>642</v>
      </c>
      <c r="C9" s="18">
        <v>0.58899999999999997</v>
      </c>
      <c r="D9" s="371">
        <v>0.25364514973958002</v>
      </c>
      <c r="E9" s="371">
        <v>0</v>
      </c>
      <c r="F9" s="372">
        <v>0.25364514973958002</v>
      </c>
    </row>
    <row r="10" spans="2:6">
      <c r="B10" s="375" t="s">
        <v>29</v>
      </c>
      <c r="C10" s="3">
        <v>0.36660500000000001</v>
      </c>
      <c r="D10" s="371">
        <v>35.718222222222217</v>
      </c>
      <c r="E10" s="371">
        <v>0</v>
      </c>
      <c r="F10" s="372">
        <v>35.718222222222217</v>
      </c>
    </row>
    <row r="11" spans="2:6">
      <c r="B11" s="375" t="s">
        <v>33</v>
      </c>
      <c r="C11" s="18">
        <v>0.7</v>
      </c>
      <c r="D11" s="371">
        <v>64.283609201388884</v>
      </c>
      <c r="E11" s="371">
        <v>29.588436344444439</v>
      </c>
      <c r="F11" s="372">
        <v>93.872045545833316</v>
      </c>
    </row>
    <row r="12" spans="2:6">
      <c r="B12" s="375" t="s">
        <v>37</v>
      </c>
      <c r="C12" s="1081" t="s">
        <v>217</v>
      </c>
      <c r="D12" s="371">
        <v>2.6554452555567001</v>
      </c>
      <c r="E12" s="371">
        <v>1.76490453333333</v>
      </c>
      <c r="F12" s="372">
        <v>4.4203497888900305</v>
      </c>
    </row>
    <row r="13" spans="2:6">
      <c r="B13" s="375" t="s">
        <v>226</v>
      </c>
      <c r="C13" s="1081" t="s">
        <v>219</v>
      </c>
      <c r="D13" s="371">
        <v>1.085537787543E-2</v>
      </c>
      <c r="E13" s="371">
        <v>0</v>
      </c>
      <c r="F13" s="372">
        <v>1.085537787543E-2</v>
      </c>
    </row>
    <row r="14" spans="2:6">
      <c r="B14" s="375" t="s">
        <v>467</v>
      </c>
      <c r="C14" s="18">
        <v>0.1988</v>
      </c>
      <c r="D14" s="371">
        <v>0.22675453457302003</v>
      </c>
      <c r="E14" s="371">
        <v>0.98721017777777997</v>
      </c>
      <c r="F14" s="372">
        <v>1.2139647123507999</v>
      </c>
    </row>
    <row r="15" spans="2:6">
      <c r="B15" s="375" t="s">
        <v>46</v>
      </c>
      <c r="C15" s="18">
        <v>0.55300000000000005</v>
      </c>
      <c r="D15" s="371">
        <v>14.822096527777781</v>
      </c>
      <c r="E15" s="371">
        <v>10.427990899999999</v>
      </c>
      <c r="F15" s="372">
        <v>25.250087427777778</v>
      </c>
    </row>
    <row r="16" spans="2:6">
      <c r="B16" s="375" t="s">
        <v>47</v>
      </c>
      <c r="C16" s="1081">
        <v>0.39550000000000002</v>
      </c>
      <c r="D16" s="371">
        <v>18.904933333333332</v>
      </c>
      <c r="E16" s="371">
        <v>50.866470244444443</v>
      </c>
      <c r="F16" s="372">
        <v>69.771403577777775</v>
      </c>
    </row>
    <row r="17" spans="2:6">
      <c r="B17" s="375" t="s">
        <v>49</v>
      </c>
      <c r="C17" s="18">
        <v>0.43969999999999998</v>
      </c>
      <c r="D17" s="371">
        <v>7.11613142361111</v>
      </c>
      <c r="E17" s="371">
        <v>10.927580444444439</v>
      </c>
      <c r="F17" s="372">
        <v>18.043711868055549</v>
      </c>
    </row>
    <row r="18" spans="2:6">
      <c r="B18" s="375" t="s">
        <v>50</v>
      </c>
      <c r="C18" s="18">
        <v>0.64</v>
      </c>
      <c r="D18" s="371">
        <v>20.32703602430556</v>
      </c>
      <c r="E18" s="371">
        <v>9.8851428777777794</v>
      </c>
      <c r="F18" s="372">
        <v>30.212178902083338</v>
      </c>
    </row>
    <row r="19" spans="2:6">
      <c r="B19" s="375" t="s">
        <v>51</v>
      </c>
      <c r="C19" s="18">
        <v>0.2</v>
      </c>
      <c r="D19" s="371">
        <v>2.5364366319444498</v>
      </c>
      <c r="E19" s="371">
        <v>3.3819956000000002</v>
      </c>
      <c r="F19" s="372">
        <v>5.9184322319444505</v>
      </c>
    </row>
    <row r="20" spans="2:6">
      <c r="B20" s="375" t="s">
        <v>52</v>
      </c>
      <c r="C20" s="1081" t="s">
        <v>221</v>
      </c>
      <c r="D20" s="371">
        <v>10.19245892740885</v>
      </c>
      <c r="E20" s="371">
        <v>0.91656823333333004</v>
      </c>
      <c r="F20" s="372">
        <v>11.10902716074218</v>
      </c>
    </row>
    <row r="21" spans="2:6">
      <c r="B21" s="375" t="s">
        <v>39</v>
      </c>
      <c r="C21" s="1081">
        <v>0.35</v>
      </c>
      <c r="D21" s="371">
        <v>1.7323153221001002</v>
      </c>
      <c r="E21" s="371">
        <v>0.40906322033898002</v>
      </c>
      <c r="F21" s="372">
        <v>2.1413785424390803</v>
      </c>
    </row>
    <row r="22" spans="2:6">
      <c r="B22" s="375" t="s">
        <v>53</v>
      </c>
      <c r="C22" s="1081" t="s">
        <v>227</v>
      </c>
      <c r="D22" s="371">
        <v>54.21637929416233</v>
      </c>
      <c r="E22" s="371">
        <v>75.671123199999997</v>
      </c>
      <c r="F22" s="372">
        <v>129.88750249416233</v>
      </c>
    </row>
    <row r="23" spans="2:6">
      <c r="B23" s="375" t="s">
        <v>231</v>
      </c>
      <c r="C23" s="1081" t="s">
        <v>228</v>
      </c>
      <c r="D23" s="371">
        <v>23.989863281249999</v>
      </c>
      <c r="E23" s="371">
        <v>66.576080066666677</v>
      </c>
      <c r="F23" s="372">
        <v>90.565943347916672</v>
      </c>
    </row>
    <row r="24" spans="2:6">
      <c r="B24" s="375" t="s">
        <v>57</v>
      </c>
      <c r="C24" s="1081">
        <v>0.33310000000000001</v>
      </c>
      <c r="D24" s="371">
        <v>27.446385546875</v>
      </c>
      <c r="E24" s="371">
        <v>0.53430265555556</v>
      </c>
      <c r="F24" s="372">
        <v>27.98068820243056</v>
      </c>
    </row>
    <row r="25" spans="2:6">
      <c r="B25" s="375" t="s">
        <v>58</v>
      </c>
      <c r="C25" s="1081">
        <v>0.3679</v>
      </c>
      <c r="D25" s="371">
        <v>2.6743222222222198</v>
      </c>
      <c r="E25" s="371">
        <v>9.8690928222222194</v>
      </c>
      <c r="F25" s="372">
        <v>12.543415044444439</v>
      </c>
    </row>
    <row r="26" spans="2:6">
      <c r="B26" s="375" t="s">
        <v>59</v>
      </c>
      <c r="C26" s="18" t="s">
        <v>229</v>
      </c>
      <c r="D26" s="371">
        <v>24.749882035319011</v>
      </c>
      <c r="E26" s="371">
        <v>9.49677786666666</v>
      </c>
      <c r="F26" s="372">
        <v>34.246659901985673</v>
      </c>
    </row>
    <row r="27" spans="2:6">
      <c r="B27" s="375" t="s">
        <v>514</v>
      </c>
      <c r="C27" s="18">
        <v>0.41499999999999998</v>
      </c>
      <c r="D27" s="371">
        <v>3.8448088161892402</v>
      </c>
      <c r="E27" s="371">
        <v>0.15498693333333</v>
      </c>
      <c r="F27" s="372">
        <v>3.99979574952257</v>
      </c>
    </row>
    <row r="28" spans="2:6">
      <c r="B28" s="375" t="s">
        <v>66</v>
      </c>
      <c r="C28" s="18">
        <v>0.30580000000000002</v>
      </c>
      <c r="D28" s="371">
        <v>11.505526388888891</v>
      </c>
      <c r="E28" s="371">
        <v>183.74381252222221</v>
      </c>
      <c r="F28" s="372">
        <v>195.2493389111111</v>
      </c>
    </row>
    <row r="29" spans="2:6">
      <c r="B29" s="375" t="s">
        <v>67</v>
      </c>
      <c r="C29" s="18">
        <v>0.30580000000000002</v>
      </c>
      <c r="D29" s="371">
        <v>35.488744444444443</v>
      </c>
      <c r="E29" s="371">
        <v>0</v>
      </c>
      <c r="F29" s="372">
        <v>35.488744444444443</v>
      </c>
    </row>
    <row r="30" spans="2:6">
      <c r="B30" s="375" t="s">
        <v>69</v>
      </c>
      <c r="C30" s="1081">
        <v>0.58840000000000003</v>
      </c>
      <c r="D30" s="371">
        <v>40.305122092013889</v>
      </c>
      <c r="E30" s="371">
        <v>1.4919362111111101</v>
      </c>
      <c r="F30" s="372">
        <v>41.797058303124999</v>
      </c>
    </row>
    <row r="31" spans="2:6">
      <c r="B31" s="375" t="s">
        <v>572</v>
      </c>
      <c r="C31" s="1082">
        <v>0.54</v>
      </c>
      <c r="D31" s="371">
        <v>17.212299999999999</v>
      </c>
      <c r="E31" s="371">
        <v>12.65489663333333</v>
      </c>
      <c r="F31" s="372">
        <v>29.867196633333329</v>
      </c>
    </row>
    <row r="32" spans="2:6">
      <c r="B32" s="375" t="s">
        <v>274</v>
      </c>
      <c r="C32" s="18">
        <v>0.18</v>
      </c>
      <c r="D32" s="371">
        <v>2.5704146484374997</v>
      </c>
      <c r="E32" s="371">
        <v>0.56361565555556004</v>
      </c>
      <c r="F32" s="372">
        <v>3.1340303039930597</v>
      </c>
    </row>
    <row r="33" spans="2:6">
      <c r="B33" s="375" t="s">
        <v>74</v>
      </c>
      <c r="C33" s="1081">
        <v>0.41499999999999998</v>
      </c>
      <c r="D33" s="371">
        <v>13.817805406358509</v>
      </c>
      <c r="E33" s="371">
        <v>0.45299237777778001</v>
      </c>
      <c r="F33" s="372">
        <v>14.27079778413629</v>
      </c>
    </row>
    <row r="34" spans="2:6">
      <c r="B34" s="369" t="s">
        <v>75</v>
      </c>
      <c r="C34" s="1081">
        <v>0.53200000000000003</v>
      </c>
      <c r="D34" s="371">
        <v>13.213042361111111</v>
      </c>
      <c r="E34" s="371">
        <v>5.9945491999999998</v>
      </c>
      <c r="F34" s="372">
        <v>19.207591561111109</v>
      </c>
    </row>
    <row r="35" spans="2:6">
      <c r="B35" s="375" t="s">
        <v>508</v>
      </c>
      <c r="C35" s="1081">
        <v>0.59599999999999997</v>
      </c>
      <c r="D35" s="371">
        <v>4.8260372662014399</v>
      </c>
      <c r="E35" s="371">
        <v>0.37174479999999999</v>
      </c>
      <c r="F35" s="372">
        <v>5.19778206620144</v>
      </c>
    </row>
    <row r="36" spans="2:6">
      <c r="B36" s="375" t="s">
        <v>76</v>
      </c>
      <c r="C36" s="1081">
        <v>0.34570000000000001</v>
      </c>
      <c r="D36" s="371">
        <v>45.804533333333339</v>
      </c>
      <c r="E36" s="371">
        <v>64.213356322222225</v>
      </c>
      <c r="F36" s="372">
        <v>110.01788965555556</v>
      </c>
    </row>
    <row r="37" spans="2:6">
      <c r="B37" s="375" t="s">
        <v>543</v>
      </c>
      <c r="C37" s="1081">
        <v>0.45750000000000002</v>
      </c>
      <c r="D37" s="371">
        <v>1.2257703631930901</v>
      </c>
      <c r="E37" s="371">
        <v>2.1108782222222202</v>
      </c>
      <c r="F37" s="372">
        <v>3.3366485854153103</v>
      </c>
    </row>
    <row r="38" spans="2:6" ht="13.5" thickBot="1">
      <c r="B38" s="1048" t="s">
        <v>677</v>
      </c>
      <c r="C38" s="1083"/>
      <c r="D38" s="1044">
        <v>533.89908594963208</v>
      </c>
      <c r="E38" s="1044">
        <v>566.49825027589452</v>
      </c>
      <c r="F38" s="1045">
        <v>1100.3973362255269</v>
      </c>
    </row>
    <row r="39" spans="2:6">
      <c r="B39" s="333" t="s">
        <v>672</v>
      </c>
      <c r="C39" s="126"/>
      <c r="D39" s="126"/>
      <c r="E39" s="322"/>
      <c r="F39" s="325"/>
    </row>
    <row r="40" spans="2:6">
      <c r="B40" s="335" t="s">
        <v>603</v>
      </c>
      <c r="C40" s="336"/>
      <c r="D40" s="336"/>
      <c r="E40" s="119"/>
      <c r="F40" s="334"/>
    </row>
    <row r="41" spans="2:6">
      <c r="B41" s="126" t="s">
        <v>604</v>
      </c>
      <c r="C41" s="125"/>
      <c r="D41" s="125"/>
      <c r="E41" s="110"/>
      <c r="F41" s="56"/>
    </row>
    <row r="42" spans="2:6">
      <c r="B42" s="126" t="s">
        <v>605</v>
      </c>
      <c r="C42" s="125"/>
      <c r="D42" s="125"/>
      <c r="E42" s="110"/>
      <c r="F42" s="56"/>
    </row>
    <row r="43" spans="2:6">
      <c r="B43" s="126" t="s">
        <v>626</v>
      </c>
      <c r="C43" s="57"/>
      <c r="D43" s="56"/>
      <c r="E43" s="56"/>
      <c r="F43" s="56"/>
    </row>
    <row r="44" spans="2:6">
      <c r="B44" s="126" t="s">
        <v>673</v>
      </c>
      <c r="C44" s="57"/>
      <c r="D44" s="56"/>
      <c r="E44" s="56"/>
      <c r="F44" s="56"/>
    </row>
    <row r="45" spans="2:6">
      <c r="B45" s="126"/>
      <c r="C45" s="57"/>
      <c r="D45" s="56"/>
      <c r="E45" s="56"/>
      <c r="F45" s="56"/>
    </row>
    <row r="46" spans="2:6" ht="13.5" thickBot="1">
      <c r="B46" s="126"/>
      <c r="C46" s="57"/>
      <c r="D46" s="56"/>
      <c r="E46" s="56"/>
      <c r="F46" s="56"/>
    </row>
    <row r="47" spans="2:6">
      <c r="B47" s="265" t="s">
        <v>650</v>
      </c>
      <c r="C47" s="304" t="s">
        <v>449</v>
      </c>
      <c r="D47" s="2005" t="s">
        <v>556</v>
      </c>
      <c r="E47" s="2005"/>
      <c r="F47" s="2006"/>
    </row>
    <row r="48" spans="2:6">
      <c r="B48" s="411" t="s">
        <v>83</v>
      </c>
      <c r="C48" s="37"/>
      <c r="D48" s="412" t="s">
        <v>86</v>
      </c>
      <c r="E48" s="414" t="s">
        <v>11</v>
      </c>
      <c r="F48" s="413" t="s">
        <v>12</v>
      </c>
    </row>
    <row r="49" spans="2:6">
      <c r="B49" s="375" t="s">
        <v>519</v>
      </c>
      <c r="C49" s="1081">
        <v>0.28849999999999998</v>
      </c>
      <c r="D49" s="389">
        <v>7.3640444444444402</v>
      </c>
      <c r="E49" s="389">
        <v>0</v>
      </c>
      <c r="F49" s="390">
        <v>7.3640444444444402</v>
      </c>
    </row>
    <row r="50" spans="2:6">
      <c r="B50" s="375" t="s">
        <v>272</v>
      </c>
      <c r="C50" s="18">
        <v>7.5999999999999998E-2</v>
      </c>
      <c r="D50" s="389">
        <v>13.09808888888889</v>
      </c>
      <c r="E50" s="389">
        <v>1.90579185555556</v>
      </c>
      <c r="F50" s="390">
        <v>15.00388074444445</v>
      </c>
    </row>
    <row r="51" spans="2:6">
      <c r="B51" s="375" t="s">
        <v>14</v>
      </c>
      <c r="C51" s="18">
        <v>0.1178</v>
      </c>
      <c r="D51" s="389">
        <v>0</v>
      </c>
      <c r="E51" s="389">
        <v>0</v>
      </c>
      <c r="F51" s="390">
        <v>0</v>
      </c>
    </row>
    <row r="52" spans="2:6">
      <c r="B52" s="375" t="s">
        <v>576</v>
      </c>
      <c r="C52" s="18">
        <v>0.2</v>
      </c>
      <c r="D52" s="389">
        <v>13.65208888888889</v>
      </c>
      <c r="E52" s="389">
        <v>11.79634756666667</v>
      </c>
      <c r="F52" s="390">
        <v>25.448436455555559</v>
      </c>
    </row>
    <row r="53" spans="2:6">
      <c r="B53" s="375" t="s">
        <v>24</v>
      </c>
      <c r="C53" s="18">
        <v>0.28916900000000001</v>
      </c>
      <c r="D53" s="389">
        <v>8.1890777777777792</v>
      </c>
      <c r="E53" s="389">
        <v>110.01875977777777</v>
      </c>
      <c r="F53" s="390">
        <v>118.20783755555556</v>
      </c>
    </row>
    <row r="54" spans="2:6">
      <c r="B54" s="375" t="s">
        <v>337</v>
      </c>
      <c r="C54" s="18">
        <v>0.1482</v>
      </c>
      <c r="D54" s="389">
        <v>2.43611666666667</v>
      </c>
      <c r="E54" s="389">
        <v>7.2671511111110004E-2</v>
      </c>
      <c r="F54" s="390">
        <v>2.5087881777777801</v>
      </c>
    </row>
    <row r="55" spans="2:6">
      <c r="B55" s="375" t="s">
        <v>54</v>
      </c>
      <c r="C55" s="18">
        <v>0.6</v>
      </c>
      <c r="D55" s="389">
        <v>4.8815575520833301</v>
      </c>
      <c r="E55" s="389">
        <v>4.0688633111111097</v>
      </c>
      <c r="F55" s="390">
        <v>8.9504208631944397</v>
      </c>
    </row>
    <row r="56" spans="2:6">
      <c r="B56" s="375" t="s">
        <v>26</v>
      </c>
      <c r="C56" s="1081">
        <v>0.36165000000000003</v>
      </c>
      <c r="D56" s="389">
        <v>5.6887250434027798</v>
      </c>
      <c r="E56" s="389">
        <v>11.00568393333333</v>
      </c>
      <c r="F56" s="390">
        <v>16.69440897673611</v>
      </c>
    </row>
    <row r="57" spans="2:6">
      <c r="B57" s="375" t="s">
        <v>22</v>
      </c>
      <c r="C57" s="18">
        <v>0.5</v>
      </c>
      <c r="D57" s="389">
        <v>0.26401913791233</v>
      </c>
      <c r="E57" s="389">
        <v>0.54000376666667005</v>
      </c>
      <c r="F57" s="390">
        <v>0.80402290457900005</v>
      </c>
    </row>
    <row r="58" spans="2:6" ht="13.5" thickBot="1">
      <c r="B58" s="1048" t="s">
        <v>387</v>
      </c>
      <c r="C58" s="1049"/>
      <c r="D58" s="1050">
        <v>55.573718400065118</v>
      </c>
      <c r="E58" s="1050">
        <v>139.40812172222223</v>
      </c>
      <c r="F58" s="1051">
        <v>194.98184012228731</v>
      </c>
    </row>
    <row r="59" spans="2:6">
      <c r="B59" s="305"/>
      <c r="C59" s="306"/>
      <c r="D59" s="307"/>
      <c r="E59" s="307"/>
      <c r="F59" s="307"/>
    </row>
    <row r="60" spans="2:6">
      <c r="B60" s="305"/>
      <c r="C60" s="306"/>
      <c r="D60" s="307"/>
      <c r="E60" s="307"/>
      <c r="F60" s="307"/>
    </row>
    <row r="61" spans="2:6" ht="13.5" thickBot="1">
      <c r="B61" s="415"/>
      <c r="C61" s="42"/>
      <c r="D61" s="17"/>
      <c r="E61" s="17"/>
      <c r="F61" s="17"/>
    </row>
    <row r="62" spans="2:6">
      <c r="B62" s="308" t="s">
        <v>561</v>
      </c>
      <c r="C62" s="1052"/>
      <c r="D62" s="337" t="s">
        <v>86</v>
      </c>
      <c r="E62" s="337" t="s">
        <v>11</v>
      </c>
      <c r="F62" s="338" t="s">
        <v>12</v>
      </c>
    </row>
    <row r="63" spans="2:6" ht="13.5" thickBot="1">
      <c r="B63" s="311" t="s">
        <v>562</v>
      </c>
      <c r="C63" s="312"/>
      <c r="D63" s="339">
        <v>589.47280434969718</v>
      </c>
      <c r="E63" s="339">
        <v>705.90637199811681</v>
      </c>
      <c r="F63" s="340">
        <v>1295.3791763478143</v>
      </c>
    </row>
    <row r="68" spans="2:6" ht="15.75">
      <c r="B68" s="2012" t="s">
        <v>678</v>
      </c>
      <c r="C68" s="2012"/>
      <c r="D68" s="2012"/>
      <c r="E68" s="2012"/>
      <c r="F68" s="2012"/>
    </row>
    <row r="69" spans="2:6" ht="16.5" thickBot="1">
      <c r="B69" s="1393"/>
      <c r="C69" s="1393"/>
      <c r="D69" s="1393"/>
      <c r="E69" s="1393"/>
      <c r="F69" s="1393"/>
    </row>
    <row r="70" spans="2:6">
      <c r="B70" s="341" t="s">
        <v>652</v>
      </c>
      <c r="C70" s="342"/>
      <c r="D70" s="2005" t="s">
        <v>556</v>
      </c>
      <c r="E70" s="2005"/>
      <c r="F70" s="2006"/>
    </row>
    <row r="71" spans="2:6">
      <c r="B71" s="343" t="s">
        <v>83</v>
      </c>
      <c r="C71" s="344" t="s">
        <v>449</v>
      </c>
      <c r="D71" s="345" t="s">
        <v>86</v>
      </c>
      <c r="E71" s="345" t="s">
        <v>11</v>
      </c>
      <c r="F71" s="346" t="s">
        <v>12</v>
      </c>
    </row>
    <row r="72" spans="2:6">
      <c r="B72" s="347" t="s">
        <v>166</v>
      </c>
      <c r="C72" s="1626">
        <v>8.5599999999999996E-2</v>
      </c>
      <c r="D72" s="348">
        <v>56.7</v>
      </c>
      <c r="E72" s="348"/>
      <c r="F72" s="349">
        <v>56.7</v>
      </c>
    </row>
    <row r="73" spans="2:6">
      <c r="B73" s="347" t="s">
        <v>167</v>
      </c>
      <c r="C73" s="1626">
        <v>0.2021</v>
      </c>
      <c r="D73" s="348">
        <v>45.1</v>
      </c>
      <c r="E73" s="348"/>
      <c r="F73" s="349">
        <v>45.1</v>
      </c>
    </row>
    <row r="74" spans="2:6">
      <c r="B74" s="347" t="s">
        <v>400</v>
      </c>
      <c r="C74" s="1626">
        <v>0.17</v>
      </c>
      <c r="D74" s="348">
        <v>3</v>
      </c>
      <c r="E74" s="348"/>
      <c r="F74" s="349">
        <v>3</v>
      </c>
    </row>
    <row r="75" spans="2:6">
      <c r="B75" s="347" t="s">
        <v>490</v>
      </c>
      <c r="C75" s="1626">
        <v>0.23330000000000001</v>
      </c>
      <c r="D75" s="348">
        <v>46</v>
      </c>
      <c r="E75" s="348"/>
      <c r="F75" s="349">
        <v>46</v>
      </c>
    </row>
    <row r="76" spans="2:6">
      <c r="B76" s="347" t="s">
        <v>549</v>
      </c>
      <c r="C76" s="1626">
        <v>0.2</v>
      </c>
      <c r="D76" s="348">
        <v>2.2000000000000002</v>
      </c>
      <c r="E76" s="348"/>
      <c r="F76" s="349">
        <v>2.2000000000000002</v>
      </c>
    </row>
    <row r="77" spans="2:6">
      <c r="B77" s="347" t="s">
        <v>491</v>
      </c>
      <c r="C77" s="1626">
        <v>0.23330000000000001</v>
      </c>
      <c r="D77" s="348">
        <v>28.3</v>
      </c>
      <c r="E77" s="348"/>
      <c r="F77" s="349">
        <v>28.3</v>
      </c>
    </row>
    <row r="78" spans="2:6">
      <c r="B78" s="347" t="s">
        <v>665</v>
      </c>
      <c r="C78" s="1626">
        <v>0.45900000000000002</v>
      </c>
      <c r="D78" s="348">
        <v>7.6</v>
      </c>
      <c r="E78" s="348"/>
      <c r="F78" s="349">
        <v>7.6</v>
      </c>
    </row>
    <row r="79" spans="2:6">
      <c r="B79" s="347" t="s">
        <v>139</v>
      </c>
      <c r="C79" s="598">
        <v>0.31850000000000001</v>
      </c>
      <c r="D79" s="348"/>
      <c r="E79" s="348">
        <v>52.3</v>
      </c>
      <c r="F79" s="349">
        <v>52.3</v>
      </c>
    </row>
    <row r="80" spans="2:6">
      <c r="B80" s="347" t="s">
        <v>512</v>
      </c>
      <c r="C80" s="598">
        <v>0.3</v>
      </c>
      <c r="D80" s="348"/>
      <c r="E80" s="348">
        <v>0.8</v>
      </c>
      <c r="F80" s="349">
        <v>0.8</v>
      </c>
    </row>
    <row r="81" spans="2:6">
      <c r="B81" s="347" t="s">
        <v>284</v>
      </c>
      <c r="C81" s="598">
        <v>0.3</v>
      </c>
      <c r="D81" s="348">
        <v>10</v>
      </c>
      <c r="E81" s="348"/>
      <c r="F81" s="349">
        <v>10</v>
      </c>
    </row>
    <row r="82" spans="2:6">
      <c r="B82" s="347" t="s">
        <v>492</v>
      </c>
      <c r="C82" s="598">
        <v>0.1333</v>
      </c>
      <c r="D82" s="348">
        <v>9.1999999999999993</v>
      </c>
      <c r="E82" s="348"/>
      <c r="F82" s="349">
        <v>9.1999999999999993</v>
      </c>
    </row>
    <row r="83" spans="2:6">
      <c r="B83" s="347" t="s">
        <v>493</v>
      </c>
      <c r="C83" s="598">
        <v>0.1333</v>
      </c>
      <c r="D83" s="348">
        <v>13.8</v>
      </c>
      <c r="E83" s="348"/>
      <c r="F83" s="349">
        <v>13.8</v>
      </c>
    </row>
    <row r="84" spans="2:6">
      <c r="B84" s="347" t="s">
        <v>578</v>
      </c>
      <c r="C84" s="598">
        <v>0.1333</v>
      </c>
      <c r="D84" s="348">
        <v>12.8</v>
      </c>
      <c r="E84" s="348"/>
      <c r="F84" s="349">
        <v>12.8</v>
      </c>
    </row>
    <row r="85" spans="2:6">
      <c r="B85" s="347" t="s">
        <v>666</v>
      </c>
      <c r="C85" s="598">
        <v>0.125</v>
      </c>
      <c r="D85" s="348">
        <v>4.3</v>
      </c>
      <c r="E85" s="348"/>
      <c r="F85" s="349">
        <v>4.3</v>
      </c>
    </row>
    <row r="86" spans="2:6">
      <c r="B86" s="347" t="s">
        <v>497</v>
      </c>
      <c r="C86" s="598">
        <v>0.1333</v>
      </c>
      <c r="D86" s="348">
        <v>2.1</v>
      </c>
      <c r="E86" s="348"/>
      <c r="F86" s="349">
        <v>2.1</v>
      </c>
    </row>
    <row r="87" spans="2:6">
      <c r="B87" s="347" t="s">
        <v>498</v>
      </c>
      <c r="C87" s="598">
        <v>0.1333</v>
      </c>
      <c r="D87" s="348">
        <v>6.1</v>
      </c>
      <c r="E87" s="348"/>
      <c r="F87" s="349">
        <v>6.1</v>
      </c>
    </row>
    <row r="88" spans="2:6">
      <c r="B88" s="347" t="s">
        <v>667</v>
      </c>
      <c r="C88" s="598">
        <v>0.1</v>
      </c>
      <c r="D88" s="348">
        <v>11.5</v>
      </c>
      <c r="E88" s="348"/>
      <c r="F88" s="349">
        <v>11.5</v>
      </c>
    </row>
    <row r="89" spans="2:6">
      <c r="B89" s="347" t="s">
        <v>499</v>
      </c>
      <c r="C89" s="598">
        <v>0.23330000000000001</v>
      </c>
      <c r="D89" s="348">
        <v>49.7</v>
      </c>
      <c r="E89" s="348"/>
      <c r="F89" s="349">
        <v>49.7</v>
      </c>
    </row>
    <row r="90" spans="2:6">
      <c r="B90" s="347" t="s">
        <v>145</v>
      </c>
      <c r="C90" s="598">
        <v>0.6</v>
      </c>
      <c r="D90" s="348">
        <v>31.7</v>
      </c>
      <c r="E90" s="348"/>
      <c r="F90" s="349">
        <v>31.7</v>
      </c>
    </row>
    <row r="91" spans="2:6">
      <c r="B91" s="347" t="s">
        <v>500</v>
      </c>
      <c r="C91" s="598">
        <v>9.6799999999999997E-2</v>
      </c>
      <c r="D91" s="348">
        <v>11.6</v>
      </c>
      <c r="E91" s="348"/>
      <c r="F91" s="349">
        <v>11.6</v>
      </c>
    </row>
    <row r="92" spans="2:6">
      <c r="B92" s="347" t="s">
        <v>501</v>
      </c>
      <c r="C92" s="598">
        <v>0.1333</v>
      </c>
      <c r="D92" s="348">
        <v>9.5</v>
      </c>
      <c r="E92" s="348"/>
      <c r="F92" s="349">
        <v>9.5</v>
      </c>
    </row>
    <row r="93" spans="2:6">
      <c r="B93" s="347" t="s">
        <v>502</v>
      </c>
      <c r="C93" s="598">
        <v>0.23330000000000001</v>
      </c>
      <c r="D93" s="348">
        <v>18.600000000000001</v>
      </c>
      <c r="E93" s="348"/>
      <c r="F93" s="349">
        <v>18.600000000000001</v>
      </c>
    </row>
    <row r="94" spans="2:6">
      <c r="B94" s="347" t="s">
        <v>503</v>
      </c>
      <c r="C94" s="598">
        <v>0.1333</v>
      </c>
      <c r="D94" s="348">
        <v>8</v>
      </c>
      <c r="E94" s="348"/>
      <c r="F94" s="349">
        <v>8</v>
      </c>
    </row>
    <row r="95" spans="2:6">
      <c r="B95" s="347" t="s">
        <v>679</v>
      </c>
      <c r="C95" s="598">
        <v>5.8799999999999998E-2</v>
      </c>
      <c r="D95" s="348">
        <v>0.4</v>
      </c>
      <c r="E95" s="348">
        <v>0</v>
      </c>
      <c r="F95" s="349">
        <v>0.4</v>
      </c>
    </row>
    <row r="96" spans="2:6">
      <c r="B96" s="347" t="s">
        <v>564</v>
      </c>
      <c r="C96" s="598">
        <v>0.255</v>
      </c>
      <c r="D96" s="348">
        <v>14.1</v>
      </c>
      <c r="E96" s="348">
        <v>43</v>
      </c>
      <c r="F96" s="349">
        <v>57.1</v>
      </c>
    </row>
    <row r="97" spans="2:6" ht="13.5" thickBot="1">
      <c r="B97" s="1053" t="s">
        <v>680</v>
      </c>
      <c r="C97" s="1054"/>
      <c r="D97" s="1055">
        <v>402.3</v>
      </c>
      <c r="E97" s="1055">
        <v>96.2</v>
      </c>
      <c r="F97" s="1056">
        <v>498.5</v>
      </c>
    </row>
    <row r="98" spans="2:6">
      <c r="B98" s="316" t="s">
        <v>581</v>
      </c>
    </row>
    <row r="99" spans="2:6">
      <c r="B99" s="316" t="s">
        <v>669</v>
      </c>
    </row>
    <row r="102" spans="2:6" ht="15.75">
      <c r="B102" s="2012" t="s">
        <v>681</v>
      </c>
      <c r="C102" s="2012"/>
      <c r="D102" s="2012"/>
      <c r="E102" s="2012"/>
      <c r="F102" s="2012"/>
    </row>
    <row r="103" spans="2:6" ht="16.5" thickBot="1">
      <c r="B103" s="1393"/>
      <c r="C103" s="1393"/>
      <c r="D103" s="1393"/>
      <c r="E103" s="1393"/>
      <c r="F103" s="1393"/>
    </row>
    <row r="104" spans="2:6">
      <c r="B104" s="341" t="s">
        <v>633</v>
      </c>
      <c r="C104" s="342"/>
      <c r="D104" s="2005" t="s">
        <v>556</v>
      </c>
      <c r="E104" s="2005"/>
      <c r="F104" s="2006"/>
    </row>
    <row r="105" spans="2:6">
      <c r="B105" s="350" t="s">
        <v>83</v>
      </c>
      <c r="C105" s="344" t="s">
        <v>449</v>
      </c>
      <c r="D105" s="345" t="s">
        <v>86</v>
      </c>
      <c r="E105" s="345" t="s">
        <v>11</v>
      </c>
      <c r="F105" s="346" t="s">
        <v>12</v>
      </c>
    </row>
    <row r="106" spans="2:6">
      <c r="B106" s="351" t="s">
        <v>108</v>
      </c>
      <c r="C106" s="352" t="s">
        <v>89</v>
      </c>
      <c r="D106" s="353">
        <v>1.9</v>
      </c>
      <c r="E106" s="353">
        <v>84.1</v>
      </c>
      <c r="F106" s="354">
        <v>86</v>
      </c>
    </row>
    <row r="107" spans="2:6">
      <c r="B107" s="347" t="s">
        <v>391</v>
      </c>
      <c r="C107" s="355" t="s">
        <v>89</v>
      </c>
      <c r="D107" s="356">
        <v>41.9</v>
      </c>
      <c r="E107" s="356">
        <v>3.4</v>
      </c>
      <c r="F107" s="357">
        <v>45.3</v>
      </c>
    </row>
    <row r="108" spans="2:6">
      <c r="B108" s="347" t="s">
        <v>121</v>
      </c>
      <c r="C108" s="355">
        <v>0.25</v>
      </c>
      <c r="D108" s="356">
        <v>19.100000000000001</v>
      </c>
      <c r="E108" s="356">
        <v>1.5</v>
      </c>
      <c r="F108" s="357">
        <v>20.6</v>
      </c>
    </row>
    <row r="109" spans="2:6">
      <c r="B109" s="347" t="s">
        <v>392</v>
      </c>
      <c r="C109" s="355" t="s">
        <v>89</v>
      </c>
      <c r="D109" s="356">
        <v>10.8</v>
      </c>
      <c r="E109" s="356">
        <v>9.4</v>
      </c>
      <c r="F109" s="357">
        <v>20.200000000000003</v>
      </c>
    </row>
    <row r="110" spans="2:6">
      <c r="B110" s="347" t="s">
        <v>100</v>
      </c>
      <c r="C110" s="355">
        <v>0.23549999999999999</v>
      </c>
      <c r="D110" s="356">
        <v>7.8</v>
      </c>
      <c r="E110" s="356">
        <v>1</v>
      </c>
      <c r="F110" s="357">
        <v>8.8000000000000007</v>
      </c>
    </row>
    <row r="111" spans="2:6">
      <c r="B111" s="347" t="s">
        <v>473</v>
      </c>
      <c r="C111" s="355">
        <v>0.6</v>
      </c>
      <c r="D111" s="356">
        <v>8.8000000000000007</v>
      </c>
      <c r="E111" s="356" t="s">
        <v>590</v>
      </c>
      <c r="F111" s="357">
        <v>8.8000000000000007</v>
      </c>
    </row>
    <row r="112" spans="2:6">
      <c r="B112" s="358" t="s">
        <v>134</v>
      </c>
      <c r="C112" s="359">
        <v>0.05</v>
      </c>
      <c r="D112" s="353">
        <v>7.1</v>
      </c>
      <c r="E112" s="353" t="s">
        <v>590</v>
      </c>
      <c r="F112" s="354">
        <v>7.1</v>
      </c>
    </row>
    <row r="113" spans="2:6">
      <c r="B113" s="347" t="s">
        <v>269</v>
      </c>
      <c r="C113" s="355">
        <v>0.15</v>
      </c>
      <c r="D113" s="356">
        <v>5.6</v>
      </c>
      <c r="E113" s="356" t="s">
        <v>590</v>
      </c>
      <c r="F113" s="357">
        <v>5.6</v>
      </c>
    </row>
    <row r="114" spans="2:6">
      <c r="B114" s="347" t="s">
        <v>617</v>
      </c>
      <c r="C114" s="355">
        <v>0.18329999999999999</v>
      </c>
      <c r="D114" s="356" t="s">
        <v>590</v>
      </c>
      <c r="E114" s="356">
        <v>2.1</v>
      </c>
      <c r="F114" s="357">
        <v>2.1</v>
      </c>
    </row>
    <row r="115" spans="2:6">
      <c r="B115" s="347" t="s">
        <v>634</v>
      </c>
      <c r="C115" s="355">
        <v>0.35</v>
      </c>
      <c r="D115" s="356" t="s">
        <v>590</v>
      </c>
      <c r="E115" s="356" t="s">
        <v>590</v>
      </c>
      <c r="F115" s="357">
        <v>0</v>
      </c>
    </row>
    <row r="116" spans="2:6" ht="13.5" thickBot="1">
      <c r="B116" s="1053" t="s">
        <v>682</v>
      </c>
      <c r="C116" s="1054"/>
      <c r="D116" s="1055">
        <f>SUM(D106:D115)</f>
        <v>102.99999999999999</v>
      </c>
      <c r="E116" s="1055">
        <f>SUM(E106:E115)</f>
        <v>101.5</v>
      </c>
      <c r="F116" s="1056">
        <f>SUM(F106:F115)</f>
        <v>204.50000000000003</v>
      </c>
    </row>
    <row r="117" spans="2:6">
      <c r="B117" s="316" t="s">
        <v>457</v>
      </c>
    </row>
    <row r="118" spans="2:6">
      <c r="B118" s="316" t="s">
        <v>636</v>
      </c>
    </row>
    <row r="120" spans="2:6" ht="13.5" thickBot="1">
      <c r="C120" s="598"/>
      <c r="D120" s="315"/>
      <c r="E120" s="315"/>
      <c r="F120" s="315"/>
    </row>
    <row r="121" spans="2:6">
      <c r="B121" s="317" t="s">
        <v>637</v>
      </c>
      <c r="C121" s="1057"/>
      <c r="D121" s="360" t="s">
        <v>86</v>
      </c>
      <c r="E121" s="360" t="s">
        <v>11</v>
      </c>
      <c r="F121" s="361" t="s">
        <v>12</v>
      </c>
    </row>
    <row r="122" spans="2:6" ht="13.5" thickBot="1">
      <c r="B122" s="1053" t="s">
        <v>638</v>
      </c>
      <c r="C122" s="1058"/>
      <c r="D122" s="1084">
        <f>D116+D97</f>
        <v>505.3</v>
      </c>
      <c r="E122" s="1084">
        <f>E116+E97</f>
        <v>197.7</v>
      </c>
      <c r="F122" s="1085">
        <f>F116+F97</f>
        <v>703</v>
      </c>
    </row>
  </sheetData>
  <mergeCells count="7">
    <mergeCell ref="D104:F104"/>
    <mergeCell ref="B1:F1"/>
    <mergeCell ref="D3:F3"/>
    <mergeCell ref="D47:F47"/>
    <mergeCell ref="B68:F68"/>
    <mergeCell ref="D70:F70"/>
    <mergeCell ref="B102:F102"/>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F127"/>
  <sheetViews>
    <sheetView topLeftCell="A40" zoomScaleNormal="100" workbookViewId="0">
      <selection activeCell="H60" sqref="A1:IV65536"/>
    </sheetView>
  </sheetViews>
  <sheetFormatPr defaultColWidth="9.28515625" defaultRowHeight="12.75"/>
  <cols>
    <col min="1" max="1" width="9.28515625" style="316"/>
    <col min="2" max="2" width="26.28515625" style="316" customWidth="1"/>
    <col min="3" max="3" width="23" style="316" customWidth="1"/>
    <col min="4" max="4" width="15.5703125" style="316" customWidth="1"/>
    <col min="5" max="5" width="9.28515625" style="316"/>
    <col min="6" max="6" width="14.7109375" style="316" customWidth="1"/>
    <col min="7" max="225" width="9.28515625" style="316"/>
    <col min="226" max="226" width="18.28515625" style="316" bestFit="1" customWidth="1"/>
    <col min="227" max="231" width="9.28515625" style="316"/>
    <col min="232" max="232" width="26.28515625" style="316" customWidth="1"/>
    <col min="233" max="233" width="23" style="316" customWidth="1"/>
    <col min="234" max="234" width="15.5703125" style="316" customWidth="1"/>
    <col min="235" max="235" width="9.28515625" style="316"/>
    <col min="236" max="236" width="14.7109375" style="316" customWidth="1"/>
    <col min="237" max="16384" width="9.28515625" style="316"/>
  </cols>
  <sheetData>
    <row r="2" spans="2:6" ht="15.75">
      <c r="B2" s="2012" t="s">
        <v>683</v>
      </c>
      <c r="C2" s="2012"/>
      <c r="D2" s="2012"/>
      <c r="E2" s="2012"/>
      <c r="F2" s="2012"/>
    </row>
    <row r="3" spans="2:6" ht="16.5" thickBot="1">
      <c r="B3" s="1393"/>
      <c r="C3" s="1393"/>
      <c r="D3" s="1393"/>
      <c r="E3" s="1393"/>
      <c r="F3" s="1393"/>
    </row>
    <row r="4" spans="2:6" customFormat="1" ht="22.5" customHeight="1">
      <c r="B4" s="1086" t="s">
        <v>640</v>
      </c>
      <c r="C4" s="1087"/>
      <c r="D4" s="2013" t="s">
        <v>556</v>
      </c>
      <c r="E4" s="2013"/>
      <c r="F4" s="2014"/>
    </row>
    <row r="5" spans="2:6" customFormat="1">
      <c r="B5" s="411" t="s">
        <v>83</v>
      </c>
      <c r="C5" s="1080" t="s">
        <v>449</v>
      </c>
      <c r="D5" s="1080" t="s">
        <v>86</v>
      </c>
      <c r="E5" s="1080" t="s">
        <v>11</v>
      </c>
      <c r="F5" s="1088" t="s">
        <v>12</v>
      </c>
    </row>
    <row r="6" spans="2:6" customFormat="1">
      <c r="B6" s="268" t="s">
        <v>15</v>
      </c>
      <c r="C6" s="50">
        <v>0.85</v>
      </c>
      <c r="D6" s="46">
        <v>0.9372780217709622</v>
      </c>
      <c r="E6" s="46">
        <v>1.785398108695641</v>
      </c>
      <c r="F6" s="269">
        <v>2.7226761304666032</v>
      </c>
    </row>
    <row r="7" spans="2:6" customFormat="1">
      <c r="B7" s="270" t="s">
        <v>641</v>
      </c>
      <c r="C7" s="50">
        <v>0.32700000000000001</v>
      </c>
      <c r="D7" s="46">
        <v>3.6400013626762378</v>
      </c>
      <c r="E7" s="46">
        <v>0.4259482065217492</v>
      </c>
      <c r="F7" s="269">
        <v>4.0659495691979872</v>
      </c>
    </row>
    <row r="8" spans="2:6" customFormat="1">
      <c r="B8" s="270" t="s">
        <v>23</v>
      </c>
      <c r="C8" s="50">
        <v>0.45</v>
      </c>
      <c r="D8" s="46">
        <v>17.443427532693605</v>
      </c>
      <c r="E8" s="46">
        <v>3.4712491739130482</v>
      </c>
      <c r="F8" s="269">
        <v>20.914676706606652</v>
      </c>
    </row>
    <row r="9" spans="2:6" customFormat="1">
      <c r="B9" s="270" t="s">
        <v>218</v>
      </c>
      <c r="C9" s="50">
        <v>0.65129999999999999</v>
      </c>
      <c r="D9" s="46">
        <v>1.9927279318104749</v>
      </c>
      <c r="E9" s="46">
        <v>2.8335319130434744</v>
      </c>
      <c r="F9" s="269">
        <v>4.8262598448539489</v>
      </c>
    </row>
    <row r="10" spans="2:6" customFormat="1">
      <c r="B10" s="270" t="s">
        <v>642</v>
      </c>
      <c r="C10" s="50">
        <v>0.58899999999999997</v>
      </c>
      <c r="D10" s="46">
        <v>0.43878803286345597</v>
      </c>
      <c r="E10" s="46">
        <v>0</v>
      </c>
      <c r="F10" s="269">
        <v>0.43878803286345597</v>
      </c>
    </row>
    <row r="11" spans="2:6" customFormat="1">
      <c r="B11" s="270" t="s">
        <v>29</v>
      </c>
      <c r="C11" s="320">
        <v>0.36660500000000001</v>
      </c>
      <c r="D11" s="46">
        <v>39.654673913043474</v>
      </c>
      <c r="E11" s="46">
        <v>0</v>
      </c>
      <c r="F11" s="269">
        <v>39.654673913043474</v>
      </c>
    </row>
    <row r="12" spans="2:6" customFormat="1">
      <c r="B12" s="270" t="s">
        <v>33</v>
      </c>
      <c r="C12" s="50">
        <v>0.7</v>
      </c>
      <c r="D12" s="46">
        <v>53.232982230808453</v>
      </c>
      <c r="E12" s="46">
        <v>21.717398836956523</v>
      </c>
      <c r="F12" s="269">
        <v>74.95038106776498</v>
      </c>
    </row>
    <row r="13" spans="2:6" customFormat="1">
      <c r="B13" s="270" t="s">
        <v>37</v>
      </c>
      <c r="C13" s="121" t="s">
        <v>217</v>
      </c>
      <c r="D13" s="46">
        <v>1.0947694837467303E-2</v>
      </c>
      <c r="E13" s="46">
        <v>1.7005417717391205</v>
      </c>
      <c r="F13" s="269">
        <v>1.7114894665765878</v>
      </c>
    </row>
    <row r="14" spans="2:6" customFormat="1">
      <c r="B14" s="270" t="s">
        <v>226</v>
      </c>
      <c r="C14" s="121" t="s">
        <v>219</v>
      </c>
      <c r="D14" s="46">
        <v>2.6033912326747827E-3</v>
      </c>
      <c r="E14" s="46">
        <v>0</v>
      </c>
      <c r="F14" s="269">
        <v>2.6033912326747827E-3</v>
      </c>
    </row>
    <row r="15" spans="2:6" customFormat="1">
      <c r="B15" s="270" t="s">
        <v>467</v>
      </c>
      <c r="C15" s="50">
        <v>0.1988</v>
      </c>
      <c r="D15" s="46">
        <v>0.275161623084064</v>
      </c>
      <c r="E15" s="46">
        <v>1.5524612826087054</v>
      </c>
      <c r="F15" s="269">
        <v>1.8276229056927695</v>
      </c>
    </row>
    <row r="16" spans="2:6" customFormat="1">
      <c r="B16" s="270" t="s">
        <v>46</v>
      </c>
      <c r="C16" s="50">
        <v>0.55300000000000005</v>
      </c>
      <c r="D16" s="46">
        <v>14.501682744565207</v>
      </c>
      <c r="E16" s="46">
        <v>12.78425203260872</v>
      </c>
      <c r="F16" s="269">
        <v>27.285934777173928</v>
      </c>
    </row>
    <row r="17" spans="2:6" customFormat="1">
      <c r="B17" s="270" t="s">
        <v>47</v>
      </c>
      <c r="C17" s="121" t="s">
        <v>221</v>
      </c>
      <c r="D17" s="46">
        <v>17.889336956521742</v>
      </c>
      <c r="E17" s="46">
        <v>45.320990510869585</v>
      </c>
      <c r="F17" s="269">
        <v>63.210327467391323</v>
      </c>
    </row>
    <row r="18" spans="2:6" customFormat="1">
      <c r="B18" s="270" t="s">
        <v>49</v>
      </c>
      <c r="C18" s="50">
        <v>0.43969999999999998</v>
      </c>
      <c r="D18" s="46">
        <v>7.4370988451086815</v>
      </c>
      <c r="E18" s="46">
        <v>11.814190999999996</v>
      </c>
      <c r="F18" s="269">
        <v>19.251289845108676</v>
      </c>
    </row>
    <row r="19" spans="2:6" customFormat="1">
      <c r="B19" s="270" t="s">
        <v>50</v>
      </c>
      <c r="C19" s="50">
        <v>0.64</v>
      </c>
      <c r="D19" s="46">
        <v>19.115955545176597</v>
      </c>
      <c r="E19" s="46">
        <v>1.8583419347826182</v>
      </c>
      <c r="F19" s="269">
        <v>20.974297479959215</v>
      </c>
    </row>
    <row r="20" spans="2:6" customFormat="1">
      <c r="B20" s="270" t="s">
        <v>51</v>
      </c>
      <c r="C20" s="50">
        <v>0.2</v>
      </c>
      <c r="D20" s="46">
        <v>0.18242563264270781</v>
      </c>
      <c r="E20" s="46">
        <v>0.53353626086957251</v>
      </c>
      <c r="F20" s="269">
        <v>0.71596189351228035</v>
      </c>
    </row>
    <row r="21" spans="2:6" customFormat="1">
      <c r="B21" s="270" t="s">
        <v>52</v>
      </c>
      <c r="C21" s="121" t="s">
        <v>227</v>
      </c>
      <c r="D21" s="46">
        <v>8.7821957303176124</v>
      </c>
      <c r="E21" s="46">
        <v>1.1467750000000001</v>
      </c>
      <c r="F21" s="269">
        <v>9.9289707303176122</v>
      </c>
    </row>
    <row r="22" spans="2:6" customFormat="1">
      <c r="B22" s="270" t="s">
        <v>53</v>
      </c>
      <c r="C22" s="121" t="s">
        <v>228</v>
      </c>
      <c r="D22" s="46">
        <v>58.32550635528569</v>
      </c>
      <c r="E22" s="46">
        <v>89.342797369565147</v>
      </c>
      <c r="F22" s="269">
        <v>147.66830372485083</v>
      </c>
    </row>
    <row r="23" spans="2:6" customFormat="1">
      <c r="B23" s="270" t="s">
        <v>231</v>
      </c>
      <c r="C23" s="121" t="s">
        <v>229</v>
      </c>
      <c r="D23" s="46">
        <v>26.4</v>
      </c>
      <c r="E23" s="46">
        <v>70.476262000000006</v>
      </c>
      <c r="F23" s="269">
        <v>96.876261999999997</v>
      </c>
    </row>
    <row r="24" spans="2:6" customFormat="1">
      <c r="B24" s="270" t="s">
        <v>57</v>
      </c>
      <c r="C24" s="121">
        <v>0.33310000000000001</v>
      </c>
      <c r="D24" s="46">
        <v>28.860044980914569</v>
      </c>
      <c r="E24" s="46">
        <v>1.196467391305087E-2</v>
      </c>
      <c r="F24" s="269">
        <v>28.872009654827622</v>
      </c>
    </row>
    <row r="25" spans="2:6" customFormat="1">
      <c r="B25" s="270" t="s">
        <v>58</v>
      </c>
      <c r="C25" s="121" t="s">
        <v>230</v>
      </c>
      <c r="D25" s="46">
        <v>7.402372792119543</v>
      </c>
      <c r="E25" s="46">
        <v>31.801411836956525</v>
      </c>
      <c r="F25" s="269">
        <v>39.203784629076068</v>
      </c>
    </row>
    <row r="26" spans="2:6" customFormat="1">
      <c r="B26" s="270" t="s">
        <v>59</v>
      </c>
      <c r="C26" s="121" t="s">
        <v>232</v>
      </c>
      <c r="D26" s="46">
        <v>26.930425533195397</v>
      </c>
      <c r="E26" s="46">
        <v>10.799970619565244</v>
      </c>
      <c r="F26" s="269">
        <v>37.73039615276064</v>
      </c>
    </row>
    <row r="27" spans="2:6" customFormat="1">
      <c r="B27" s="270" t="s">
        <v>514</v>
      </c>
      <c r="C27" s="50">
        <v>0.41499999999999998</v>
      </c>
      <c r="D27" s="46">
        <v>2.8</v>
      </c>
      <c r="E27" s="46">
        <v>0.16140699999999999</v>
      </c>
      <c r="F27" s="269">
        <v>2.9614069999999999</v>
      </c>
    </row>
    <row r="28" spans="2:6" customFormat="1">
      <c r="B28" s="270" t="s">
        <v>66</v>
      </c>
      <c r="C28" s="50">
        <v>0.30580000000000002</v>
      </c>
      <c r="D28" s="46">
        <v>11.895515709918469</v>
      </c>
      <c r="E28" s="46">
        <v>216.92043976086953</v>
      </c>
      <c r="F28" s="269">
        <v>228.815955470788</v>
      </c>
    </row>
    <row r="29" spans="2:6" customFormat="1">
      <c r="B29" s="270" t="s">
        <v>67</v>
      </c>
      <c r="C29" s="50">
        <v>0.30580000000000002</v>
      </c>
      <c r="D29" s="46">
        <v>40.095250000000007</v>
      </c>
      <c r="E29" s="46">
        <v>0</v>
      </c>
      <c r="F29" s="269">
        <v>40.095250000000007</v>
      </c>
    </row>
    <row r="30" spans="2:6" customFormat="1">
      <c r="B30" s="270" t="s">
        <v>69</v>
      </c>
      <c r="C30" s="50">
        <v>0.58840000000000003</v>
      </c>
      <c r="D30" s="46">
        <v>52.153015189792868</v>
      </c>
      <c r="E30" s="46">
        <v>0.89248809782607386</v>
      </c>
      <c r="F30" s="269">
        <v>53.045503287618942</v>
      </c>
    </row>
    <row r="31" spans="2:6" customFormat="1">
      <c r="B31" s="270" t="s">
        <v>684</v>
      </c>
      <c r="C31" s="121" t="s">
        <v>233</v>
      </c>
      <c r="D31" s="46">
        <v>8.9204006500316919E-15</v>
      </c>
      <c r="E31" s="46">
        <v>5.0201388939572298E-15</v>
      </c>
      <c r="F31" s="269">
        <v>1.3940539543988922E-14</v>
      </c>
    </row>
    <row r="32" spans="2:6" customFormat="1">
      <c r="B32" s="270" t="s">
        <v>572</v>
      </c>
      <c r="C32" s="321">
        <v>0.54</v>
      </c>
      <c r="D32" s="46">
        <v>11.900845957880412</v>
      </c>
      <c r="E32" s="46">
        <v>10.658465913043484</v>
      </c>
      <c r="F32" s="269">
        <v>22.559311870923896</v>
      </c>
    </row>
    <row r="33" spans="2:6" customFormat="1">
      <c r="B33" s="270" t="s">
        <v>274</v>
      </c>
      <c r="C33" s="50">
        <v>0.18</v>
      </c>
      <c r="D33" s="46">
        <v>2.5016113015879853</v>
      </c>
      <c r="E33" s="46">
        <v>0.23274408695653478</v>
      </c>
      <c r="F33" s="269">
        <v>2.73435538854452</v>
      </c>
    </row>
    <row r="34" spans="2:6" customFormat="1">
      <c r="B34" s="270" t="s">
        <v>74</v>
      </c>
      <c r="C34" s="121">
        <v>0.41499999999999998</v>
      </c>
      <c r="D34" s="46">
        <v>13.1878323244841</v>
      </c>
      <c r="E34" s="46">
        <v>0.96864755434783389</v>
      </c>
      <c r="F34" s="269">
        <v>14.156479878831934</v>
      </c>
    </row>
    <row r="35" spans="2:6" customFormat="1">
      <c r="B35" s="268" t="s">
        <v>334</v>
      </c>
      <c r="C35" s="121">
        <v>0.28849999999999998</v>
      </c>
      <c r="D35" s="46">
        <v>0</v>
      </c>
      <c r="E35" s="46">
        <v>0</v>
      </c>
      <c r="F35" s="269">
        <v>0</v>
      </c>
    </row>
    <row r="36" spans="2:6" customFormat="1">
      <c r="B36" s="270" t="s">
        <v>75</v>
      </c>
      <c r="C36" s="121">
        <v>0.53200000000000003</v>
      </c>
      <c r="D36" s="46">
        <v>12.447822966202484</v>
      </c>
      <c r="E36" s="46">
        <v>4.1223701521739216</v>
      </c>
      <c r="F36" s="269">
        <v>16.570193118376405</v>
      </c>
    </row>
    <row r="37" spans="2:6" customFormat="1">
      <c r="B37" s="270" t="s">
        <v>508</v>
      </c>
      <c r="C37" s="121">
        <v>0.59599999999999997</v>
      </c>
      <c r="D37" s="46">
        <v>6.371397099702194</v>
      </c>
      <c r="E37" s="46">
        <v>0.22068827173912423</v>
      </c>
      <c r="F37" s="269">
        <v>6.5920853714413186</v>
      </c>
    </row>
    <row r="38" spans="2:6" customFormat="1">
      <c r="B38" s="270" t="s">
        <v>76</v>
      </c>
      <c r="C38" s="121">
        <v>0.34570000000000001</v>
      </c>
      <c r="D38" s="46">
        <v>54.89670244565211</v>
      </c>
      <c r="E38" s="46">
        <v>72.776250206521738</v>
      </c>
      <c r="F38" s="269">
        <v>127.67295265217385</v>
      </c>
    </row>
    <row r="39" spans="2:6" customFormat="1">
      <c r="B39" s="268" t="s">
        <v>543</v>
      </c>
      <c r="C39" s="121">
        <v>0.45750000000000002</v>
      </c>
      <c r="D39" s="46">
        <v>1.1108267450747289</v>
      </c>
      <c r="E39" s="46">
        <v>2.2170168152173888</v>
      </c>
      <c r="F39" s="269">
        <v>3.3278435602921177</v>
      </c>
    </row>
    <row r="40" spans="2:6" customFormat="1" ht="13.5" thickBot="1">
      <c r="B40" s="1089" t="s">
        <v>430</v>
      </c>
      <c r="C40" s="1090"/>
      <c r="D40" s="1091">
        <v>542.81645659096398</v>
      </c>
      <c r="E40" s="1091">
        <v>618.54754039130455</v>
      </c>
      <c r="F40" s="1092">
        <v>1161.3639969822682</v>
      </c>
    </row>
    <row r="41" spans="2:6" ht="24.75" customHeight="1">
      <c r="B41" s="2015" t="s">
        <v>685</v>
      </c>
      <c r="C41" s="2015"/>
      <c r="D41" s="2015"/>
      <c r="E41" s="2015"/>
      <c r="F41" s="2015"/>
    </row>
    <row r="42" spans="2:6" ht="24.75" customHeight="1">
      <c r="B42" s="2015" t="s">
        <v>686</v>
      </c>
      <c r="C42" s="2015"/>
      <c r="D42" s="2015"/>
      <c r="E42" s="2015"/>
      <c r="F42" s="2015"/>
    </row>
    <row r="43" spans="2:6">
      <c r="B43" s="127" t="s">
        <v>687</v>
      </c>
      <c r="C43" s="282"/>
      <c r="D43" s="282"/>
      <c r="E43" s="322"/>
      <c r="F43" s="282"/>
    </row>
    <row r="44" spans="2:6">
      <c r="B44" s="126" t="s">
        <v>688</v>
      </c>
      <c r="C44" s="126"/>
      <c r="D44" s="126"/>
      <c r="E44" s="322"/>
      <c r="F44" s="325"/>
    </row>
    <row r="45" spans="2:6">
      <c r="B45" s="126" t="s">
        <v>434</v>
      </c>
      <c r="C45" s="126"/>
      <c r="D45" s="126"/>
      <c r="E45" s="322"/>
      <c r="F45" s="325"/>
    </row>
    <row r="46" spans="2:6">
      <c r="B46" s="126" t="s">
        <v>689</v>
      </c>
      <c r="C46" s="326"/>
      <c r="D46" s="325"/>
      <c r="E46" s="325"/>
      <c r="F46" s="325"/>
    </row>
    <row r="47" spans="2:6">
      <c r="B47" s="126" t="s">
        <v>690</v>
      </c>
      <c r="C47" s="326"/>
      <c r="D47" s="325"/>
      <c r="E47" s="325"/>
      <c r="F47" s="325"/>
    </row>
    <row r="48" spans="2:6">
      <c r="B48" s="126" t="s">
        <v>421</v>
      </c>
      <c r="C48" s="326"/>
      <c r="D48" s="325"/>
      <c r="E48" s="325"/>
      <c r="F48" s="325"/>
    </row>
    <row r="49" spans="2:6">
      <c r="B49" s="126" t="s">
        <v>691</v>
      </c>
      <c r="C49" s="326"/>
      <c r="D49" s="325"/>
      <c r="E49" s="325"/>
      <c r="F49" s="325"/>
    </row>
    <row r="50" spans="2:6">
      <c r="B50" s="126" t="s">
        <v>692</v>
      </c>
      <c r="C50" s="326"/>
      <c r="D50" s="325"/>
      <c r="E50" s="325"/>
      <c r="F50" s="325"/>
    </row>
    <row r="51" spans="2:6">
      <c r="B51" s="126" t="s">
        <v>693</v>
      </c>
      <c r="C51" s="326"/>
      <c r="D51" s="325"/>
      <c r="E51" s="325"/>
      <c r="F51" s="325"/>
    </row>
    <row r="52" spans="2:6">
      <c r="B52" s="126"/>
      <c r="C52" s="326"/>
      <c r="D52" s="325"/>
      <c r="E52" s="325"/>
      <c r="F52" s="325"/>
    </row>
    <row r="53" spans="2:6" ht="13.5" thickBot="1">
      <c r="B53" s="126"/>
      <c r="C53" s="326"/>
      <c r="D53" s="325"/>
      <c r="E53" s="325"/>
      <c r="F53" s="325"/>
    </row>
    <row r="54" spans="2:6" customFormat="1">
      <c r="B54" s="265" t="s">
        <v>650</v>
      </c>
      <c r="C54" s="304" t="s">
        <v>449</v>
      </c>
      <c r="D54" s="2005" t="s">
        <v>556</v>
      </c>
      <c r="E54" s="2005"/>
      <c r="F54" s="2006"/>
    </row>
    <row r="55" spans="2:6" customFormat="1">
      <c r="B55" s="411" t="s">
        <v>83</v>
      </c>
      <c r="C55" s="37"/>
      <c r="D55" s="1080" t="s">
        <v>86</v>
      </c>
      <c r="E55" s="1093" t="s">
        <v>11</v>
      </c>
      <c r="F55" s="1088" t="s">
        <v>12</v>
      </c>
    </row>
    <row r="56" spans="2:6" customFormat="1">
      <c r="B56" s="375" t="s">
        <v>519</v>
      </c>
      <c r="C56" s="1081" t="s">
        <v>335</v>
      </c>
      <c r="D56" s="17">
        <v>8.0886630434782596</v>
      </c>
      <c r="E56" s="17">
        <v>0</v>
      </c>
      <c r="F56" s="429">
        <v>8.0886630434782596</v>
      </c>
    </row>
    <row r="57" spans="2:6" customFormat="1">
      <c r="B57" s="375" t="s">
        <v>272</v>
      </c>
      <c r="C57" s="18">
        <v>7.5999999999999998E-2</v>
      </c>
      <c r="D57" s="17">
        <v>14.032163043478274</v>
      </c>
      <c r="E57" s="17">
        <v>1.8490334130434711</v>
      </c>
      <c r="F57" s="429">
        <v>15.881196456521746</v>
      </c>
    </row>
    <row r="58" spans="2:6" customFormat="1">
      <c r="B58" s="375" t="s">
        <v>14</v>
      </c>
      <c r="C58" s="18">
        <v>0.1178</v>
      </c>
      <c r="D58" s="17">
        <v>-3.2534361678145892E-15</v>
      </c>
      <c r="E58" s="17">
        <v>0</v>
      </c>
      <c r="F58" s="429">
        <v>-3.2534361678145892E-15</v>
      </c>
    </row>
    <row r="59" spans="2:6" customFormat="1">
      <c r="B59" s="375" t="s">
        <v>576</v>
      </c>
      <c r="C59" s="18">
        <v>0.2</v>
      </c>
      <c r="D59" s="17">
        <v>11.011548913043487</v>
      </c>
      <c r="E59" s="17">
        <v>7.5511581304347839</v>
      </c>
      <c r="F59" s="429">
        <v>18.562707043478269</v>
      </c>
    </row>
    <row r="60" spans="2:6" customFormat="1">
      <c r="B60" s="375" t="s">
        <v>24</v>
      </c>
      <c r="C60" s="18">
        <v>0.28916900000000001</v>
      </c>
      <c r="D60" s="17">
        <v>8.2507717391304283</v>
      </c>
      <c r="E60" s="17">
        <v>105.51470638043476</v>
      </c>
      <c r="F60" s="429">
        <v>113.76547811956519</v>
      </c>
    </row>
    <row r="61" spans="2:6" customFormat="1">
      <c r="B61" s="375" t="s">
        <v>337</v>
      </c>
      <c r="C61" s="18">
        <v>0.1482</v>
      </c>
      <c r="D61" s="17">
        <v>2.5626282269021563</v>
      </c>
      <c r="E61" s="17">
        <v>7.1013347826077197E-2</v>
      </c>
      <c r="F61" s="429">
        <v>2.6336415747282333</v>
      </c>
    </row>
    <row r="62" spans="2:6" customFormat="1">
      <c r="B62" s="375" t="s">
        <v>54</v>
      </c>
      <c r="C62" s="18">
        <v>0.6</v>
      </c>
      <c r="D62" s="17">
        <v>5.0379977921195698</v>
      </c>
      <c r="E62" s="17">
        <v>3.7448247826087027</v>
      </c>
      <c r="F62" s="429">
        <v>8.7828225747282715</v>
      </c>
    </row>
    <row r="63" spans="2:6" customFormat="1">
      <c r="B63" s="375" t="s">
        <v>694</v>
      </c>
      <c r="C63" s="1081" t="s">
        <v>234</v>
      </c>
      <c r="D63" s="17">
        <v>-2.3671885707659858E-14</v>
      </c>
      <c r="E63" s="17">
        <v>4.6339743636528274E-15</v>
      </c>
      <c r="F63" s="429">
        <v>-1.9037911344007029E-14</v>
      </c>
    </row>
    <row r="64" spans="2:6" customFormat="1">
      <c r="B64" s="375" t="s">
        <v>22</v>
      </c>
      <c r="C64" s="18">
        <v>0.5</v>
      </c>
      <c r="D64" s="17">
        <v>7.3779731858377912E-2</v>
      </c>
      <c r="E64" s="17">
        <v>0.14604230778661778</v>
      </c>
      <c r="F64" s="429">
        <v>0.21982203964499569</v>
      </c>
    </row>
    <row r="65" spans="2:6" customFormat="1" ht="13.5" thickBot="1">
      <c r="B65" s="1048" t="s">
        <v>387</v>
      </c>
      <c r="C65" s="1049"/>
      <c r="D65" s="1019">
        <v>49.057552490010529</v>
      </c>
      <c r="E65" s="1019">
        <v>118.87677836213442</v>
      </c>
      <c r="F65" s="1020">
        <v>167.93433085214497</v>
      </c>
    </row>
    <row r="66" spans="2:6" customFormat="1">
      <c r="B66" s="305"/>
      <c r="C66" s="306"/>
      <c r="D66" s="307"/>
      <c r="E66" s="307"/>
      <c r="F66" s="307"/>
    </row>
    <row r="67" spans="2:6" customFormat="1">
      <c r="B67" s="305"/>
      <c r="C67" s="306"/>
      <c r="D67" s="307"/>
      <c r="E67" s="307"/>
      <c r="F67" s="307"/>
    </row>
    <row r="68" spans="2:6" customFormat="1" ht="13.5" thickBot="1">
      <c r="B68" s="415"/>
      <c r="C68" s="42"/>
      <c r="D68" s="17"/>
      <c r="E68" s="17"/>
      <c r="F68" s="17"/>
    </row>
    <row r="69" spans="2:6" customFormat="1">
      <c r="B69" s="308" t="s">
        <v>561</v>
      </c>
      <c r="C69" s="1052"/>
      <c r="D69" s="309" t="s">
        <v>86</v>
      </c>
      <c r="E69" s="309" t="s">
        <v>11</v>
      </c>
      <c r="F69" s="310" t="s">
        <v>12</v>
      </c>
    </row>
    <row r="70" spans="2:6" customFormat="1" ht="13.5" thickBot="1">
      <c r="B70" s="311" t="s">
        <v>562</v>
      </c>
      <c r="C70" s="312"/>
      <c r="D70" s="313">
        <v>591.87400908097447</v>
      </c>
      <c r="E70" s="313">
        <v>737.42431875343891</v>
      </c>
      <c r="F70" s="314">
        <v>1329.2983278344132</v>
      </c>
    </row>
    <row r="71" spans="2:6">
      <c r="B71" s="323"/>
      <c r="C71" s="324"/>
      <c r="D71" s="307"/>
      <c r="E71" s="307"/>
      <c r="F71" s="307"/>
    </row>
    <row r="73" spans="2:6" ht="15.75">
      <c r="B73" s="2012" t="s">
        <v>695</v>
      </c>
      <c r="C73" s="2012"/>
      <c r="D73" s="2012"/>
      <c r="E73" s="2012"/>
      <c r="F73" s="2012"/>
    </row>
    <row r="74" spans="2:6" ht="16.5" thickBot="1">
      <c r="B74" s="1393"/>
      <c r="C74" s="1393"/>
      <c r="D74" s="1393"/>
      <c r="E74" s="1393"/>
      <c r="F74" s="1393"/>
    </row>
    <row r="75" spans="2:6" customFormat="1">
      <c r="B75" s="1094" t="s">
        <v>696</v>
      </c>
      <c r="C75" s="1095"/>
      <c r="D75" s="2013" t="s">
        <v>556</v>
      </c>
      <c r="E75" s="2013"/>
      <c r="F75" s="2014"/>
    </row>
    <row r="76" spans="2:6" customFormat="1">
      <c r="B76" s="1096" t="s">
        <v>83</v>
      </c>
      <c r="C76" s="1097" t="s">
        <v>449</v>
      </c>
      <c r="D76" s="1097" t="s">
        <v>86</v>
      </c>
      <c r="E76" s="1097" t="s">
        <v>11</v>
      </c>
      <c r="F76" s="1098" t="s">
        <v>12</v>
      </c>
    </row>
    <row r="77" spans="2:6" customFormat="1">
      <c r="B77" s="330" t="s">
        <v>166</v>
      </c>
      <c r="C77" s="331">
        <v>8.5599999999999996E-2</v>
      </c>
      <c r="D77" s="293">
        <v>51.921630434782607</v>
      </c>
      <c r="E77" s="293"/>
      <c r="F77" s="332">
        <v>51.921630434782607</v>
      </c>
    </row>
    <row r="78" spans="2:6" customFormat="1">
      <c r="B78" s="330" t="s">
        <v>167</v>
      </c>
      <c r="C78" s="331">
        <v>0.2021</v>
      </c>
      <c r="D78" s="293">
        <v>47.09358695652174</v>
      </c>
      <c r="E78" s="293"/>
      <c r="F78" s="332">
        <v>47.09358695652174</v>
      </c>
    </row>
    <row r="79" spans="2:6" customFormat="1">
      <c r="B79" s="330" t="s">
        <v>400</v>
      </c>
      <c r="C79" s="331">
        <v>0.17</v>
      </c>
      <c r="D79" s="293">
        <v>3.32452173913043</v>
      </c>
      <c r="E79" s="293"/>
      <c r="F79" s="332">
        <v>3.32452173913043</v>
      </c>
    </row>
    <row r="80" spans="2:6" customFormat="1">
      <c r="B80" s="330" t="s">
        <v>490</v>
      </c>
      <c r="C80" s="331">
        <v>0.23330000000000001</v>
      </c>
      <c r="D80" s="293">
        <v>50.407173913043479</v>
      </c>
      <c r="E80" s="293"/>
      <c r="F80" s="332">
        <v>50.407173913043479</v>
      </c>
    </row>
    <row r="81" spans="2:6" customFormat="1">
      <c r="B81" s="330" t="s">
        <v>549</v>
      </c>
      <c r="C81" s="331">
        <v>0.2</v>
      </c>
      <c r="D81" s="293">
        <v>1.8830652173913001</v>
      </c>
      <c r="E81" s="293"/>
      <c r="F81" s="332">
        <v>1.8830652173913001</v>
      </c>
    </row>
    <row r="82" spans="2:6" customFormat="1">
      <c r="B82" s="330" t="s">
        <v>491</v>
      </c>
      <c r="C82" s="331">
        <v>0.23330000000000001</v>
      </c>
      <c r="D82" s="293">
        <v>30.75680434782609</v>
      </c>
      <c r="E82" s="293"/>
      <c r="F82" s="332">
        <v>30.75680434782609</v>
      </c>
    </row>
    <row r="83" spans="2:6" customFormat="1">
      <c r="B83" s="330" t="s">
        <v>665</v>
      </c>
      <c r="C83" s="331">
        <v>0.45900000000000002</v>
      </c>
      <c r="D83" s="293">
        <v>22.912021739130431</v>
      </c>
      <c r="E83" s="293"/>
      <c r="F83" s="332">
        <v>22.912021739130431</v>
      </c>
    </row>
    <row r="84" spans="2:6" customFormat="1">
      <c r="B84" s="330" t="s">
        <v>139</v>
      </c>
      <c r="C84" s="292">
        <v>0.31850000000000001</v>
      </c>
      <c r="D84" s="293"/>
      <c r="E84" s="293">
        <v>40.167391304347831</v>
      </c>
      <c r="F84" s="332">
        <v>40.167391304347831</v>
      </c>
    </row>
    <row r="85" spans="2:6" customFormat="1">
      <c r="B85" s="330" t="s">
        <v>512</v>
      </c>
      <c r="C85" s="292">
        <v>0.3</v>
      </c>
      <c r="D85" s="293"/>
      <c r="E85" s="293">
        <v>0.31292391304348</v>
      </c>
      <c r="F85" s="332">
        <v>0.31292391304348</v>
      </c>
    </row>
    <row r="86" spans="2:6" customFormat="1">
      <c r="B86" s="330" t="s">
        <v>284</v>
      </c>
      <c r="C86" s="292">
        <v>0.3</v>
      </c>
      <c r="D86" s="293">
        <v>9.6279782608695701</v>
      </c>
      <c r="E86" s="293"/>
      <c r="F86" s="332">
        <v>9.6279782608695701</v>
      </c>
    </row>
    <row r="87" spans="2:6" customFormat="1">
      <c r="B87" s="330" t="s">
        <v>492</v>
      </c>
      <c r="C87" s="292">
        <v>0.1333</v>
      </c>
      <c r="D87" s="293">
        <v>13.72708695652174</v>
      </c>
      <c r="E87" s="293"/>
      <c r="F87" s="332">
        <v>13.72708695652174</v>
      </c>
    </row>
    <row r="88" spans="2:6" customFormat="1">
      <c r="B88" s="330" t="s">
        <v>493</v>
      </c>
      <c r="C88" s="292">
        <v>0.1333</v>
      </c>
      <c r="D88" s="293">
        <v>13.75085869565217</v>
      </c>
      <c r="E88" s="293"/>
      <c r="F88" s="332">
        <v>13.75085869565217</v>
      </c>
    </row>
    <row r="89" spans="2:6" customFormat="1">
      <c r="B89" s="330" t="s">
        <v>578</v>
      </c>
      <c r="C89" s="292">
        <v>0.1333</v>
      </c>
      <c r="D89" s="293">
        <v>8.1999239130434791</v>
      </c>
      <c r="E89" s="293"/>
      <c r="F89" s="332">
        <v>8.1999239130434791</v>
      </c>
    </row>
    <row r="90" spans="2:6" customFormat="1">
      <c r="B90" s="330" t="s">
        <v>666</v>
      </c>
      <c r="C90" s="292">
        <v>0.125</v>
      </c>
      <c r="D90" s="293">
        <v>4.1479021739130397</v>
      </c>
      <c r="E90" s="293"/>
      <c r="F90" s="332">
        <v>4.1479021739130397</v>
      </c>
    </row>
    <row r="91" spans="2:6" customFormat="1">
      <c r="B91" s="330" t="s">
        <v>497</v>
      </c>
      <c r="C91" s="292">
        <v>0.1333</v>
      </c>
      <c r="D91" s="293">
        <v>2.1640000000000001</v>
      </c>
      <c r="E91" s="293"/>
      <c r="F91" s="332">
        <v>2.1640000000000001</v>
      </c>
    </row>
    <row r="92" spans="2:6" customFormat="1">
      <c r="B92" s="330" t="s">
        <v>498</v>
      </c>
      <c r="C92" s="292">
        <v>0.1333</v>
      </c>
      <c r="D92" s="293">
        <v>7.3278586956521696</v>
      </c>
      <c r="E92" s="293"/>
      <c r="F92" s="332">
        <v>7.3278586956521696</v>
      </c>
    </row>
    <row r="93" spans="2:6" customFormat="1">
      <c r="B93" s="330" t="s">
        <v>667</v>
      </c>
      <c r="C93" s="292">
        <v>0.1</v>
      </c>
      <c r="D93" s="293">
        <v>11.18297826086957</v>
      </c>
      <c r="E93" s="293"/>
      <c r="F93" s="332">
        <v>11.18297826086957</v>
      </c>
    </row>
    <row r="94" spans="2:6" customFormat="1">
      <c r="B94" s="330" t="s">
        <v>499</v>
      </c>
      <c r="C94" s="292">
        <v>0.23330000000000001</v>
      </c>
      <c r="D94" s="293">
        <v>46.928586956521741</v>
      </c>
      <c r="E94" s="293"/>
      <c r="F94" s="332">
        <v>46.928586956521741</v>
      </c>
    </row>
    <row r="95" spans="2:6" customFormat="1">
      <c r="B95" s="330" t="s">
        <v>145</v>
      </c>
      <c r="C95" s="292">
        <v>0.6</v>
      </c>
      <c r="D95" s="293">
        <v>41.5075</v>
      </c>
      <c r="E95" s="293"/>
      <c r="F95" s="332">
        <v>41.5075</v>
      </c>
    </row>
    <row r="96" spans="2:6" customFormat="1">
      <c r="B96" s="330" t="s">
        <v>500</v>
      </c>
      <c r="C96" s="292">
        <v>9.6799999999999997E-2</v>
      </c>
      <c r="D96" s="293">
        <v>11.75144565217391</v>
      </c>
      <c r="E96" s="293"/>
      <c r="F96" s="332">
        <v>11.75144565217391</v>
      </c>
    </row>
    <row r="97" spans="2:6" customFormat="1">
      <c r="B97" s="330" t="s">
        <v>501</v>
      </c>
      <c r="C97" s="292">
        <v>0.1333</v>
      </c>
      <c r="D97" s="293">
        <v>2.6</v>
      </c>
      <c r="E97" s="293"/>
      <c r="F97" s="332">
        <v>2.6</v>
      </c>
    </row>
    <row r="98" spans="2:6" customFormat="1">
      <c r="B98" s="330" t="s">
        <v>502</v>
      </c>
      <c r="C98" s="292">
        <v>0.23330000000000001</v>
      </c>
      <c r="D98" s="293">
        <v>17.212282608695649</v>
      </c>
      <c r="E98" s="293"/>
      <c r="F98" s="332">
        <v>17.212282608695649</v>
      </c>
    </row>
    <row r="99" spans="2:6" customFormat="1">
      <c r="B99" s="330" t="s">
        <v>503</v>
      </c>
      <c r="C99" s="292">
        <v>0.1333</v>
      </c>
      <c r="D99" s="293">
        <v>8.9122934782608692</v>
      </c>
      <c r="E99" s="293"/>
      <c r="F99" s="332">
        <v>8.9122934782608692</v>
      </c>
    </row>
    <row r="100" spans="2:6" customFormat="1">
      <c r="B100" s="330" t="s">
        <v>679</v>
      </c>
      <c r="C100" s="292">
        <v>5.8799999999999998E-2</v>
      </c>
      <c r="D100" s="293">
        <v>2.65053260869565</v>
      </c>
      <c r="E100" s="293">
        <v>7.335869565217E-2</v>
      </c>
      <c r="F100" s="332">
        <v>2.7238913043478199</v>
      </c>
    </row>
    <row r="101" spans="2:6" customFormat="1">
      <c r="B101" s="330" t="s">
        <v>564</v>
      </c>
      <c r="C101" s="292">
        <v>0.255</v>
      </c>
      <c r="D101" s="293">
        <v>13.335739130434781</v>
      </c>
      <c r="E101" s="293">
        <v>40.318369565217388</v>
      </c>
      <c r="F101" s="332">
        <v>53.65410869565217</v>
      </c>
    </row>
    <row r="102" spans="2:6" customFormat="1">
      <c r="B102" s="330" t="s">
        <v>697</v>
      </c>
      <c r="C102" s="292">
        <v>0.37</v>
      </c>
      <c r="D102" s="293">
        <v>4.8697391304347803</v>
      </c>
      <c r="E102" s="293"/>
      <c r="F102" s="332">
        <v>4.8697391304347803</v>
      </c>
    </row>
    <row r="103" spans="2:6" customFormat="1" ht="13.5" thickBot="1">
      <c r="B103" s="1099" t="s">
        <v>696</v>
      </c>
      <c r="C103" s="1100"/>
      <c r="D103" s="1101">
        <f>SUM(D77:D102)</f>
        <v>428.19551086956528</v>
      </c>
      <c r="E103" s="1101">
        <f>SUM(E77:E102)</f>
        <v>80.872043478260863</v>
      </c>
      <c r="F103" s="1102">
        <f>SUM(F77:F102)</f>
        <v>509.06755434782616</v>
      </c>
    </row>
    <row r="104" spans="2:6">
      <c r="B104" s="316" t="s">
        <v>581</v>
      </c>
    </row>
    <row r="105" spans="2:6">
      <c r="B105" s="316" t="s">
        <v>669</v>
      </c>
    </row>
    <row r="107" spans="2:6" ht="15.75">
      <c r="B107" s="2012" t="s">
        <v>698</v>
      </c>
      <c r="C107" s="2012"/>
      <c r="D107" s="2012"/>
      <c r="E107" s="2012"/>
      <c r="F107" s="2012"/>
    </row>
    <row r="108" spans="2:6" ht="16.5" thickBot="1">
      <c r="B108" s="1393"/>
      <c r="C108" s="1393"/>
      <c r="D108" s="1393"/>
      <c r="E108" s="1393"/>
      <c r="F108" s="1393"/>
    </row>
    <row r="109" spans="2:6" customFormat="1">
      <c r="B109" s="1094" t="s">
        <v>699</v>
      </c>
      <c r="C109" s="1095"/>
      <c r="D109" s="2013" t="s">
        <v>556</v>
      </c>
      <c r="E109" s="2013"/>
      <c r="F109" s="2014"/>
    </row>
    <row r="110" spans="2:6" customFormat="1">
      <c r="B110" s="1103" t="s">
        <v>83</v>
      </c>
      <c r="C110" s="1097" t="s">
        <v>449</v>
      </c>
      <c r="D110" s="1097" t="s">
        <v>86</v>
      </c>
      <c r="E110" s="1097" t="s">
        <v>11</v>
      </c>
      <c r="F110" s="1098" t="s">
        <v>12</v>
      </c>
    </row>
    <row r="111" spans="2:6" customFormat="1">
      <c r="B111" s="327" t="s">
        <v>156</v>
      </c>
      <c r="C111" s="328" t="s">
        <v>700</v>
      </c>
      <c r="D111" s="256">
        <v>0.4</v>
      </c>
      <c r="E111" s="256">
        <v>74.7</v>
      </c>
      <c r="F111" s="274">
        <v>75.100000000000009</v>
      </c>
    </row>
    <row r="112" spans="2:6" customFormat="1">
      <c r="B112" s="327" t="s">
        <v>88</v>
      </c>
      <c r="C112" s="328" t="s">
        <v>700</v>
      </c>
      <c r="D112" s="256">
        <v>43.4</v>
      </c>
      <c r="E112" s="256">
        <v>3.3</v>
      </c>
      <c r="F112" s="274">
        <v>46.699999999999996</v>
      </c>
    </row>
    <row r="113" spans="2:6" customFormat="1">
      <c r="B113" s="327" t="s">
        <v>121</v>
      </c>
      <c r="C113" s="260">
        <v>0.25</v>
      </c>
      <c r="D113" s="256">
        <v>21.4</v>
      </c>
      <c r="E113" s="256">
        <v>0.4</v>
      </c>
      <c r="F113" s="274">
        <v>21.799999999999997</v>
      </c>
    </row>
    <row r="114" spans="2:6" customFormat="1">
      <c r="B114" s="327" t="s">
        <v>289</v>
      </c>
      <c r="C114" s="328" t="s">
        <v>700</v>
      </c>
      <c r="D114" s="256">
        <v>9.6</v>
      </c>
      <c r="E114" s="256">
        <v>8.6</v>
      </c>
      <c r="F114" s="274">
        <v>18.2</v>
      </c>
    </row>
    <row r="115" spans="2:6" customFormat="1">
      <c r="B115" s="327" t="s">
        <v>100</v>
      </c>
      <c r="C115" s="260">
        <v>0.23549999999999999</v>
      </c>
      <c r="D115" s="256">
        <v>9.5</v>
      </c>
      <c r="E115" s="256">
        <v>1.3</v>
      </c>
      <c r="F115" s="274">
        <v>10.8</v>
      </c>
    </row>
    <row r="116" spans="2:6" customFormat="1">
      <c r="B116" s="327" t="s">
        <v>473</v>
      </c>
      <c r="C116" s="260">
        <v>0.6</v>
      </c>
      <c r="D116" s="256">
        <v>9.4</v>
      </c>
      <c r="E116" s="329" t="s">
        <v>590</v>
      </c>
      <c r="F116" s="274">
        <v>9.4</v>
      </c>
    </row>
    <row r="117" spans="2:6" customFormat="1">
      <c r="B117" s="327" t="s">
        <v>134</v>
      </c>
      <c r="C117" s="260">
        <v>0.05</v>
      </c>
      <c r="D117" s="256">
        <v>7.5</v>
      </c>
      <c r="E117" s="329" t="s">
        <v>590</v>
      </c>
      <c r="F117" s="274">
        <v>7.5</v>
      </c>
    </row>
    <row r="118" spans="2:6" customFormat="1">
      <c r="B118" s="327" t="s">
        <v>617</v>
      </c>
      <c r="C118" s="260">
        <v>0.18329999999999999</v>
      </c>
      <c r="D118" s="329" t="s">
        <v>590</v>
      </c>
      <c r="E118" s="329">
        <v>3.1</v>
      </c>
      <c r="F118" s="274">
        <v>3.1</v>
      </c>
    </row>
    <row r="119" spans="2:6" customFormat="1">
      <c r="B119" s="327" t="s">
        <v>269</v>
      </c>
      <c r="C119" s="260">
        <v>0.15</v>
      </c>
      <c r="D119" s="329">
        <v>0.9</v>
      </c>
      <c r="E119" s="329" t="s">
        <v>590</v>
      </c>
      <c r="F119" s="274">
        <v>0.9</v>
      </c>
    </row>
    <row r="120" spans="2:6" customFormat="1">
      <c r="B120" s="327" t="s">
        <v>634</v>
      </c>
      <c r="C120" s="260">
        <v>0.35</v>
      </c>
      <c r="D120" s="329" t="s">
        <v>590</v>
      </c>
      <c r="E120" s="329" t="s">
        <v>590</v>
      </c>
      <c r="F120" s="274">
        <v>0</v>
      </c>
    </row>
    <row r="121" spans="2:6" customFormat="1" ht="13.5" thickBot="1">
      <c r="B121" s="1099" t="s">
        <v>699</v>
      </c>
      <c r="C121" s="1104"/>
      <c r="D121" s="1105">
        <v>102.1</v>
      </c>
      <c r="E121" s="1105">
        <v>91.399999999999991</v>
      </c>
      <c r="F121" s="1106">
        <v>193.50000000000003</v>
      </c>
    </row>
    <row r="122" spans="2:6">
      <c r="B122" s="316" t="s">
        <v>701</v>
      </c>
    </row>
    <row r="123" spans="2:6">
      <c r="B123" s="316" t="s">
        <v>636</v>
      </c>
    </row>
    <row r="125" spans="2:6" ht="13.5" thickBot="1">
      <c r="C125" s="598"/>
      <c r="D125" s="315"/>
      <c r="E125" s="315"/>
      <c r="F125" s="315"/>
    </row>
    <row r="126" spans="2:6" customFormat="1">
      <c r="B126" s="317" t="s">
        <v>449</v>
      </c>
      <c r="C126" s="1057"/>
      <c r="D126" s="318" t="s">
        <v>86</v>
      </c>
      <c r="E126" s="318" t="s">
        <v>11</v>
      </c>
      <c r="F126" s="319" t="s">
        <v>12</v>
      </c>
    </row>
    <row r="127" spans="2:6" customFormat="1" ht="13.5" thickBot="1">
      <c r="B127" s="1053" t="s">
        <v>638</v>
      </c>
      <c r="C127" s="1058"/>
      <c r="D127" s="1107">
        <f>D103+D121</f>
        <v>530.29551086956531</v>
      </c>
      <c r="E127" s="1107">
        <f>E103+E121</f>
        <v>172.27204347826085</v>
      </c>
      <c r="F127" s="1108">
        <f>F103+F121</f>
        <v>702.56755434782622</v>
      </c>
    </row>
  </sheetData>
  <mergeCells count="9">
    <mergeCell ref="D75:F75"/>
    <mergeCell ref="B107:F107"/>
    <mergeCell ref="D109:F109"/>
    <mergeCell ref="B2:F2"/>
    <mergeCell ref="D4:F4"/>
    <mergeCell ref="B41:F41"/>
    <mergeCell ref="B42:F42"/>
    <mergeCell ref="D54:F54"/>
    <mergeCell ref="B73:F7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F126"/>
  <sheetViews>
    <sheetView zoomScaleNormal="100" workbookViewId="0">
      <selection activeCell="L125" sqref="L125"/>
    </sheetView>
  </sheetViews>
  <sheetFormatPr defaultColWidth="9.28515625" defaultRowHeight="12.75"/>
  <cols>
    <col min="1" max="1" width="9.28515625" style="294"/>
    <col min="2" max="2" width="40.28515625" style="294" customWidth="1"/>
    <col min="3" max="5" width="10.42578125" style="294" customWidth="1"/>
    <col min="6" max="6" width="10.7109375" style="294" customWidth="1"/>
    <col min="7" max="16384" width="9.28515625" style="294"/>
  </cols>
  <sheetData>
    <row r="2" spans="2:6" ht="15.75">
      <c r="B2" s="281" t="s">
        <v>702</v>
      </c>
      <c r="C2" s="282"/>
      <c r="D2" s="282"/>
      <c r="E2" s="282"/>
      <c r="F2" s="282"/>
    </row>
    <row r="3" spans="2:6" ht="15.75">
      <c r="B3" s="281"/>
      <c r="C3" s="282"/>
      <c r="D3" s="282"/>
      <c r="E3" s="282"/>
      <c r="F3" s="282"/>
    </row>
    <row r="4" spans="2:6">
      <c r="B4" s="282"/>
      <c r="C4" s="282"/>
      <c r="D4" s="282"/>
      <c r="E4" s="282"/>
      <c r="F4" s="282"/>
    </row>
    <row r="5" spans="2:6" ht="12.75" customHeight="1">
      <c r="B5" s="2304" t="s">
        <v>446</v>
      </c>
      <c r="C5" s="2305" t="s">
        <v>449</v>
      </c>
      <c r="D5" s="2306" t="s">
        <v>380</v>
      </c>
      <c r="E5" s="2306"/>
      <c r="F5" s="2307"/>
    </row>
    <row r="6" spans="2:6">
      <c r="B6" s="1109" t="s">
        <v>83</v>
      </c>
      <c r="C6" s="2016"/>
      <c r="D6" s="1110" t="s">
        <v>86</v>
      </c>
      <c r="E6" s="1111" t="s">
        <v>11</v>
      </c>
      <c r="F6" s="1112" t="s">
        <v>12</v>
      </c>
    </row>
    <row r="7" spans="2:6">
      <c r="B7" s="1113" t="s">
        <v>15</v>
      </c>
      <c r="C7" s="283">
        <v>0.85</v>
      </c>
      <c r="D7" s="284">
        <v>7.7483389945651977</v>
      </c>
      <c r="E7" s="284">
        <v>10.089070499999996</v>
      </c>
      <c r="F7" s="300">
        <v>17.837409494565193</v>
      </c>
    </row>
    <row r="8" spans="2:6">
      <c r="B8" s="1113" t="s">
        <v>641</v>
      </c>
      <c r="C8" s="283">
        <v>0.32700000000000001</v>
      </c>
      <c r="D8" s="284">
        <v>4.1825171694548109</v>
      </c>
      <c r="E8" s="284">
        <v>0.66718111956521131</v>
      </c>
      <c r="F8" s="300">
        <v>4.8496982890200222</v>
      </c>
    </row>
    <row r="9" spans="2:6">
      <c r="B9" s="1113" t="s">
        <v>23</v>
      </c>
      <c r="C9" s="283">
        <v>0.45</v>
      </c>
      <c r="D9" s="284">
        <v>14.824614852241863</v>
      </c>
      <c r="E9" s="284">
        <v>3.8363131195652032</v>
      </c>
      <c r="F9" s="300">
        <v>18.660927971807066</v>
      </c>
    </row>
    <row r="10" spans="2:6">
      <c r="B10" s="1113" t="s">
        <v>218</v>
      </c>
      <c r="C10" s="283">
        <v>0.65129999999999999</v>
      </c>
      <c r="D10" s="284">
        <v>2.9475999915081448</v>
      </c>
      <c r="E10" s="284">
        <v>4.144024847826083</v>
      </c>
      <c r="F10" s="300">
        <v>7.0916248393342283</v>
      </c>
    </row>
    <row r="11" spans="2:6">
      <c r="B11" s="1113" t="s">
        <v>642</v>
      </c>
      <c r="C11" s="283">
        <v>0.58899999999999997</v>
      </c>
      <c r="D11" s="284">
        <v>0.55859510869565188</v>
      </c>
      <c r="E11" s="284">
        <v>0</v>
      </c>
      <c r="F11" s="300">
        <v>0.55859510869565188</v>
      </c>
    </row>
    <row r="12" spans="2:6">
      <c r="B12" s="1113" t="s">
        <v>29</v>
      </c>
      <c r="C12" s="283">
        <v>0.36660500000000001</v>
      </c>
      <c r="D12" s="284">
        <v>42.234565217391307</v>
      </c>
      <c r="E12" s="284">
        <v>0</v>
      </c>
      <c r="F12" s="300">
        <v>42.234565217391307</v>
      </c>
    </row>
    <row r="13" spans="2:6">
      <c r="B13" s="1113" t="s">
        <v>33</v>
      </c>
      <c r="C13" s="283">
        <v>0.7</v>
      </c>
      <c r="D13" s="284">
        <v>69.396361073369562</v>
      </c>
      <c r="E13" s="284">
        <v>34.042513804347834</v>
      </c>
      <c r="F13" s="300">
        <v>103.4388748777174</v>
      </c>
    </row>
    <row r="14" spans="2:6">
      <c r="B14" s="1113" t="s">
        <v>37</v>
      </c>
      <c r="C14" s="283" t="s">
        <v>217</v>
      </c>
      <c r="D14" s="284">
        <v>3.5395217906029855E-2</v>
      </c>
      <c r="E14" s="284">
        <v>1.6599619673913184</v>
      </c>
      <c r="F14" s="300">
        <v>1.6953571852973484</v>
      </c>
    </row>
    <row r="15" spans="2:6">
      <c r="B15" s="1113" t="s">
        <v>226</v>
      </c>
      <c r="C15" s="283" t="s">
        <v>219</v>
      </c>
      <c r="D15" s="284">
        <v>7.3911287718183994E-15</v>
      </c>
      <c r="E15" s="284">
        <v>0</v>
      </c>
      <c r="F15" s="300">
        <v>7.3911287718183994E-15</v>
      </c>
    </row>
    <row r="16" spans="2:6" ht="12.75" customHeight="1">
      <c r="B16" s="1113" t="s">
        <v>467</v>
      </c>
      <c r="C16" s="283">
        <v>0.1988</v>
      </c>
      <c r="D16" s="284">
        <v>0.84376289566703011</v>
      </c>
      <c r="E16" s="284">
        <v>1.5251687065217372</v>
      </c>
      <c r="F16" s="300">
        <v>2.3689316021887672</v>
      </c>
    </row>
    <row r="17" spans="2:6">
      <c r="B17" s="1113" t="s">
        <v>46</v>
      </c>
      <c r="C17" s="283">
        <v>0.55300000000000005</v>
      </c>
      <c r="D17" s="284">
        <v>14.36203991168478</v>
      </c>
      <c r="E17" s="284">
        <v>15.147650532608692</v>
      </c>
      <c r="F17" s="300">
        <v>29.509690444293472</v>
      </c>
    </row>
    <row r="18" spans="2:6">
      <c r="B18" s="1113" t="s">
        <v>47</v>
      </c>
      <c r="C18" s="283" t="s">
        <v>221</v>
      </c>
      <c r="D18" s="284">
        <v>17.482041312839666</v>
      </c>
      <c r="E18" s="284">
        <v>43.923108565217397</v>
      </c>
      <c r="F18" s="300">
        <v>61.40514987805706</v>
      </c>
    </row>
    <row r="19" spans="2:6">
      <c r="B19" s="1113" t="s">
        <v>49</v>
      </c>
      <c r="C19" s="283">
        <v>0.43969999999999998</v>
      </c>
      <c r="D19" s="284">
        <v>9.8634621263586855</v>
      </c>
      <c r="E19" s="284">
        <v>12.715881576086961</v>
      </c>
      <c r="F19" s="300">
        <v>22.579343702445648</v>
      </c>
    </row>
    <row r="20" spans="2:6">
      <c r="B20" s="1113" t="s">
        <v>50</v>
      </c>
      <c r="C20" s="283">
        <v>0.64</v>
      </c>
      <c r="D20" s="284">
        <v>15.516647503396767</v>
      </c>
      <c r="E20" s="284">
        <v>2.0923978260869722</v>
      </c>
      <c r="F20" s="300">
        <v>17.609045329483738</v>
      </c>
    </row>
    <row r="21" spans="2:6">
      <c r="B21" s="1113" t="s">
        <v>51</v>
      </c>
      <c r="C21" s="283">
        <v>0.2</v>
      </c>
      <c r="D21" s="284">
        <v>1.9756220769467236</v>
      </c>
      <c r="E21" s="284">
        <v>2.1438145434782574</v>
      </c>
      <c r="F21" s="300">
        <v>4.119436620424981</v>
      </c>
    </row>
    <row r="22" spans="2:6">
      <c r="B22" s="1113" t="s">
        <v>52</v>
      </c>
      <c r="C22" s="283" t="s">
        <v>221</v>
      </c>
      <c r="D22" s="284">
        <v>7.6935201847877206</v>
      </c>
      <c r="E22" s="284">
        <v>0.91688119565215298</v>
      </c>
      <c r="F22" s="300">
        <v>8.6104013804398729</v>
      </c>
    </row>
    <row r="23" spans="2:6">
      <c r="B23" s="1113" t="s">
        <v>53</v>
      </c>
      <c r="C23" s="283" t="s">
        <v>227</v>
      </c>
      <c r="D23" s="284">
        <v>45.704190810493792</v>
      </c>
      <c r="E23" s="284">
        <v>26.04594136956522</v>
      </c>
      <c r="F23" s="300">
        <v>71.750132180059012</v>
      </c>
    </row>
    <row r="24" spans="2:6">
      <c r="B24" s="1113" t="s">
        <v>231</v>
      </c>
      <c r="C24" s="283" t="s">
        <v>228</v>
      </c>
      <c r="D24" s="284">
        <v>20.56412290888246</v>
      </c>
      <c r="E24" s="284">
        <v>59.074735619565217</v>
      </c>
      <c r="F24" s="300">
        <v>79.638858528447685</v>
      </c>
    </row>
    <row r="25" spans="2:6">
      <c r="B25" s="1113" t="s">
        <v>57</v>
      </c>
      <c r="C25" s="283">
        <v>0.33310000000000001</v>
      </c>
      <c r="D25" s="284">
        <v>23.887100539062331</v>
      </c>
      <c r="E25" s="284">
        <v>2.0647543478262812E-2</v>
      </c>
      <c r="F25" s="300">
        <v>23.907748082540593</v>
      </c>
    </row>
    <row r="26" spans="2:6">
      <c r="B26" s="1113" t="s">
        <v>58</v>
      </c>
      <c r="C26" s="283" t="s">
        <v>230</v>
      </c>
      <c r="D26" s="284">
        <v>7.4623228600543614</v>
      </c>
      <c r="E26" s="284">
        <v>24.996257206521733</v>
      </c>
      <c r="F26" s="300">
        <v>32.458580066576097</v>
      </c>
    </row>
    <row r="27" spans="2:6">
      <c r="B27" s="1113" t="s">
        <v>59</v>
      </c>
      <c r="C27" s="283" t="s">
        <v>232</v>
      </c>
      <c r="D27" s="284">
        <v>22.83643046652751</v>
      </c>
      <c r="E27" s="284">
        <v>11.077436315217378</v>
      </c>
      <c r="F27" s="300">
        <v>33.913866781744886</v>
      </c>
    </row>
    <row r="28" spans="2:6">
      <c r="B28" s="1113" t="s">
        <v>514</v>
      </c>
      <c r="C28" s="283">
        <v>0.41499999999999998</v>
      </c>
      <c r="D28" s="284">
        <v>5.3048002319369316E-9</v>
      </c>
      <c r="E28" s="284">
        <v>9.2679487273056543E-16</v>
      </c>
      <c r="F28" s="300">
        <v>5.3048011587318042E-9</v>
      </c>
    </row>
    <row r="29" spans="2:6">
      <c r="B29" s="1113" t="s">
        <v>66</v>
      </c>
      <c r="C29" s="283">
        <v>0.30580000000000002</v>
      </c>
      <c r="D29" s="284">
        <v>6.5277973845108797</v>
      </c>
      <c r="E29" s="284">
        <v>126.76341079347826</v>
      </c>
      <c r="F29" s="300">
        <v>133.29120817798915</v>
      </c>
    </row>
    <row r="30" spans="2:6">
      <c r="B30" s="1113" t="s">
        <v>67</v>
      </c>
      <c r="C30" s="283">
        <v>0.30580000000000002</v>
      </c>
      <c r="D30" s="284">
        <v>30.150402173913047</v>
      </c>
      <c r="E30" s="284">
        <v>0</v>
      </c>
      <c r="F30" s="300">
        <v>30.150402173913047</v>
      </c>
    </row>
    <row r="31" spans="2:6">
      <c r="B31" s="1113" t="s">
        <v>69</v>
      </c>
      <c r="C31" s="283">
        <v>0.58840000000000003</v>
      </c>
      <c r="D31" s="284">
        <v>51.892608826086949</v>
      </c>
      <c r="E31" s="284">
        <v>0</v>
      </c>
      <c r="F31" s="300">
        <v>51.892608826086949</v>
      </c>
    </row>
    <row r="32" spans="2:6">
      <c r="B32" s="1113" t="s">
        <v>684</v>
      </c>
      <c r="C32" s="283" t="s">
        <v>233</v>
      </c>
      <c r="D32" s="284">
        <v>-7.1826602636618827E-15</v>
      </c>
      <c r="E32" s="284">
        <v>-1.0001661334884018E-14</v>
      </c>
      <c r="F32" s="300">
        <v>-1.7184321598545903E-14</v>
      </c>
    </row>
    <row r="33" spans="2:6">
      <c r="B33" s="1113" t="s">
        <v>572</v>
      </c>
      <c r="C33" s="283">
        <v>0.54</v>
      </c>
      <c r="D33" s="284">
        <v>11.3959347826087</v>
      </c>
      <c r="E33" s="284">
        <v>9.3300183260869396</v>
      </c>
      <c r="F33" s="300">
        <v>20.725953108695641</v>
      </c>
    </row>
    <row r="34" spans="2:6">
      <c r="B34" s="1113" t="s">
        <v>274</v>
      </c>
      <c r="C34" s="283">
        <v>0.18</v>
      </c>
      <c r="D34" s="284">
        <v>2.7244615903108018</v>
      </c>
      <c r="E34" s="284">
        <v>0.42241807608695364</v>
      </c>
      <c r="F34" s="300">
        <v>3.1468796663977554</v>
      </c>
    </row>
    <row r="35" spans="2:6">
      <c r="B35" s="1113" t="s">
        <v>74</v>
      </c>
      <c r="C35" s="283">
        <v>0.41499999999999998</v>
      </c>
      <c r="D35" s="284">
        <v>10.705408197817594</v>
      </c>
      <c r="E35" s="284">
        <v>0.56723501086956429</v>
      </c>
      <c r="F35" s="300">
        <v>11.272643208687159</v>
      </c>
    </row>
    <row r="36" spans="2:6">
      <c r="B36" s="1113" t="s">
        <v>334</v>
      </c>
      <c r="C36" s="283">
        <v>0.28849999999999998</v>
      </c>
      <c r="D36" s="284">
        <v>8.863489130434802</v>
      </c>
      <c r="E36" s="284">
        <v>0</v>
      </c>
      <c r="F36" s="300">
        <v>8.863489130434802</v>
      </c>
    </row>
    <row r="37" spans="2:6">
      <c r="B37" s="1113" t="s">
        <v>75</v>
      </c>
      <c r="C37" s="283">
        <v>0.53200000000000003</v>
      </c>
      <c r="D37" s="284">
        <v>6.4346508391007102</v>
      </c>
      <c r="E37" s="284">
        <v>3.0158260978260869</v>
      </c>
      <c r="F37" s="300">
        <v>9.4504769369267976</v>
      </c>
    </row>
    <row r="38" spans="2:6">
      <c r="B38" s="1113" t="s">
        <v>508</v>
      </c>
      <c r="C38" s="283">
        <v>0.59599999999999997</v>
      </c>
      <c r="D38" s="284">
        <v>3.2438487099979549</v>
      </c>
      <c r="E38" s="284">
        <v>0.25136255434782301</v>
      </c>
      <c r="F38" s="300">
        <v>3.495211264345778</v>
      </c>
    </row>
    <row r="39" spans="2:6">
      <c r="B39" s="1113" t="s">
        <v>543</v>
      </c>
      <c r="C39" s="283">
        <v>0.45750000000000002</v>
      </c>
      <c r="D39" s="284">
        <v>1.296753651494585</v>
      </c>
      <c r="E39" s="284">
        <v>2.5252132826086986</v>
      </c>
      <c r="F39" s="300">
        <v>3.8219669341032834</v>
      </c>
    </row>
    <row r="40" spans="2:6">
      <c r="B40" s="1113" t="s">
        <v>76</v>
      </c>
      <c r="C40" s="283">
        <v>0.34570000000000001</v>
      </c>
      <c r="D40" s="284">
        <v>48.738852581521769</v>
      </c>
      <c r="E40" s="284">
        <v>75.162303586956526</v>
      </c>
      <c r="F40" s="300">
        <v>123.90115616847829</v>
      </c>
    </row>
    <row r="41" spans="2:6">
      <c r="B41" s="1740" t="s">
        <v>703</v>
      </c>
      <c r="C41" s="2308"/>
      <c r="D41" s="2309">
        <f>SUM(D7:D40)</f>
        <v>512.09345909493709</v>
      </c>
      <c r="E41" s="2309">
        <f>SUM(E7:E40)</f>
        <v>472.15677408695655</v>
      </c>
      <c r="F41" s="2310">
        <f>SUM(F7:F40)</f>
        <v>984.25023318189392</v>
      </c>
    </row>
    <row r="42" spans="2:6">
      <c r="B42" s="289" t="s">
        <v>685</v>
      </c>
      <c r="C42" s="295"/>
      <c r="D42" s="296"/>
      <c r="E42" s="296"/>
      <c r="F42" s="296"/>
    </row>
    <row r="43" spans="2:6">
      <c r="B43" s="289" t="s">
        <v>686</v>
      </c>
      <c r="C43" s="295"/>
      <c r="D43" s="296"/>
      <c r="E43" s="296"/>
      <c r="F43" s="296"/>
    </row>
    <row r="44" spans="2:6">
      <c r="B44" s="289" t="s">
        <v>687</v>
      </c>
      <c r="C44" s="295"/>
      <c r="D44" s="296"/>
      <c r="E44" s="296"/>
      <c r="F44" s="296"/>
    </row>
    <row r="45" spans="2:6">
      <c r="B45" s="289" t="s">
        <v>688</v>
      </c>
      <c r="C45" s="295"/>
      <c r="D45" s="296"/>
      <c r="E45" s="296"/>
      <c r="F45" s="296"/>
    </row>
    <row r="46" spans="2:6">
      <c r="B46" s="289" t="s">
        <v>434</v>
      </c>
      <c r="C46" s="295"/>
      <c r="D46" s="296"/>
      <c r="E46" s="296"/>
      <c r="F46" s="296"/>
    </row>
    <row r="47" spans="2:6">
      <c r="B47" s="289" t="s">
        <v>689</v>
      </c>
      <c r="C47" s="295"/>
      <c r="D47" s="296"/>
      <c r="E47" s="296"/>
      <c r="F47" s="296"/>
    </row>
    <row r="48" spans="2:6">
      <c r="B48" s="289" t="s">
        <v>690</v>
      </c>
      <c r="C48" s="295"/>
      <c r="D48" s="296"/>
      <c r="E48" s="296"/>
      <c r="F48" s="296"/>
    </row>
    <row r="49" spans="2:6">
      <c r="B49" s="289" t="s">
        <v>421</v>
      </c>
      <c r="C49" s="285"/>
      <c r="D49" s="126"/>
      <c r="E49" s="126"/>
      <c r="F49" s="296"/>
    </row>
    <row r="50" spans="2:6">
      <c r="B50" s="289" t="s">
        <v>691</v>
      </c>
      <c r="C50" s="285"/>
      <c r="D50" s="126"/>
      <c r="E50" s="126"/>
      <c r="F50" s="296"/>
    </row>
    <row r="51" spans="2:6">
      <c r="B51" s="289" t="s">
        <v>692</v>
      </c>
      <c r="C51" s="285"/>
      <c r="D51" s="126"/>
      <c r="E51" s="126"/>
      <c r="F51" s="296"/>
    </row>
    <row r="52" spans="2:6">
      <c r="B52" s="289"/>
      <c r="C52" s="285"/>
      <c r="D52" s="126"/>
      <c r="E52" s="296"/>
      <c r="F52" s="491"/>
    </row>
    <row r="53" spans="2:6">
      <c r="B53" s="297"/>
      <c r="C53" s="298"/>
      <c r="D53" s="299"/>
      <c r="E53" s="299"/>
      <c r="F53" s="1114"/>
    </row>
    <row r="54" spans="2:6" ht="12.75" customHeight="1">
      <c r="B54" s="2304" t="s">
        <v>704</v>
      </c>
      <c r="C54" s="2305" t="s">
        <v>449</v>
      </c>
      <c r="D54" s="2306" t="s">
        <v>380</v>
      </c>
      <c r="E54" s="2306"/>
      <c r="F54" s="2307"/>
    </row>
    <row r="55" spans="2:6">
      <c r="B55" s="1109" t="s">
        <v>83</v>
      </c>
      <c r="C55" s="2016"/>
      <c r="D55" s="1110" t="s">
        <v>86</v>
      </c>
      <c r="E55" s="1111" t="s">
        <v>11</v>
      </c>
      <c r="F55" s="1112" t="s">
        <v>12</v>
      </c>
    </row>
    <row r="56" spans="2:6">
      <c r="B56" s="1113" t="s">
        <v>272</v>
      </c>
      <c r="C56" s="283">
        <v>7.5999999999999998E-2</v>
      </c>
      <c r="D56" s="284">
        <v>14.675391304347821</v>
      </c>
      <c r="E56" s="284">
        <v>2.1276519130434819</v>
      </c>
      <c r="F56" s="300">
        <v>16.803043217391302</v>
      </c>
    </row>
    <row r="57" spans="2:6">
      <c r="B57" s="1113" t="s">
        <v>14</v>
      </c>
      <c r="C57" s="283">
        <v>0.1178</v>
      </c>
      <c r="D57" s="284">
        <v>-4.7884401757745882E-15</v>
      </c>
      <c r="E57" s="284">
        <v>0</v>
      </c>
      <c r="F57" s="300">
        <v>-4.7884401757745882E-15</v>
      </c>
    </row>
    <row r="58" spans="2:6">
      <c r="B58" s="1113" t="s">
        <v>576</v>
      </c>
      <c r="C58" s="283">
        <v>0.2</v>
      </c>
      <c r="D58" s="284">
        <v>11.604482591711941</v>
      </c>
      <c r="E58" s="284">
        <v>7.885448869565197</v>
      </c>
      <c r="F58" s="300">
        <v>19.489931461277138</v>
      </c>
    </row>
    <row r="59" spans="2:6">
      <c r="B59" s="1113" t="s">
        <v>24</v>
      </c>
      <c r="C59" s="283">
        <v>0.28916900000000001</v>
      </c>
      <c r="D59" s="284">
        <v>8.5405217391304351</v>
      </c>
      <c r="E59" s="284">
        <v>115.04791243478263</v>
      </c>
      <c r="F59" s="300">
        <v>123.58843417391307</v>
      </c>
    </row>
    <row r="60" spans="2:6">
      <c r="B60" s="1113" t="s">
        <v>337</v>
      </c>
      <c r="C60" s="283">
        <v>0.1482</v>
      </c>
      <c r="D60" s="284">
        <v>2.3701684782608852</v>
      </c>
      <c r="E60" s="284">
        <v>7.0049195652186966E-2</v>
      </c>
      <c r="F60" s="300">
        <v>2.4402176739130721</v>
      </c>
    </row>
    <row r="61" spans="2:6">
      <c r="B61" s="1113" t="s">
        <v>54</v>
      </c>
      <c r="C61" s="283">
        <v>0.6</v>
      </c>
      <c r="D61" s="284">
        <v>3.6317924592391093</v>
      </c>
      <c r="E61" s="284">
        <v>3.3649575434782797</v>
      </c>
      <c r="F61" s="300">
        <v>6.9967500027173894</v>
      </c>
    </row>
    <row r="62" spans="2:6">
      <c r="B62" s="1113" t="s">
        <v>694</v>
      </c>
      <c r="C62" s="283" t="s">
        <v>234</v>
      </c>
      <c r="D62" s="284">
        <v>4.3264099121105196E-2</v>
      </c>
      <c r="E62" s="284">
        <v>5.8697008606269146E-15</v>
      </c>
      <c r="F62" s="300">
        <v>4.3264099121111066E-2</v>
      </c>
    </row>
    <row r="63" spans="2:6">
      <c r="B63" s="1113" t="s">
        <v>22</v>
      </c>
      <c r="C63" s="283">
        <v>0.5</v>
      </c>
      <c r="D63" s="284">
        <v>2.4503198827435151</v>
      </c>
      <c r="E63" s="284">
        <v>9.1888257161459084</v>
      </c>
      <c r="F63" s="300">
        <v>11.639145598889424</v>
      </c>
    </row>
    <row r="64" spans="2:6">
      <c r="B64" s="1741" t="s">
        <v>387</v>
      </c>
      <c r="C64" s="2311"/>
      <c r="D64" s="2312">
        <f>SUM(D56:D63)</f>
        <v>43.3159405545548</v>
      </c>
      <c r="E64" s="2312">
        <f>SUM(E56:E63)</f>
        <v>137.68484567266768</v>
      </c>
      <c r="F64" s="2313">
        <f>SUM(F56:F63)</f>
        <v>181.00078622722251</v>
      </c>
    </row>
    <row r="65" spans="2:6" ht="12.75" customHeight="1">
      <c r="B65" s="1115"/>
      <c r="C65" s="303"/>
      <c r="D65" s="1116"/>
      <c r="E65" s="1116"/>
      <c r="F65" s="1116"/>
    </row>
    <row r="66" spans="2:6">
      <c r="B66" s="1742" t="s">
        <v>705</v>
      </c>
      <c r="C66" s="2314"/>
      <c r="D66" s="2315">
        <f>D41+D64</f>
        <v>555.40939964949189</v>
      </c>
      <c r="E66" s="2315">
        <f>E41+E64</f>
        <v>609.84161975962422</v>
      </c>
      <c r="F66" s="2316">
        <f>F41+F64</f>
        <v>1165.2510194091165</v>
      </c>
    </row>
    <row r="67" spans="2:6">
      <c r="B67" s="491"/>
      <c r="C67" s="1117"/>
      <c r="D67" s="491"/>
      <c r="E67" s="491"/>
      <c r="F67" s="491"/>
    </row>
    <row r="68" spans="2:6">
      <c r="B68" s="491"/>
      <c r="C68" s="1117"/>
      <c r="D68" s="491"/>
      <c r="E68" s="491"/>
      <c r="F68" s="491"/>
    </row>
    <row r="69" spans="2:6" ht="15.75">
      <c r="B69" s="281" t="s">
        <v>706</v>
      </c>
      <c r="C69" s="1117"/>
      <c r="D69" s="491"/>
      <c r="E69" s="491"/>
      <c r="F69" s="491"/>
    </row>
    <row r="70" spans="2:6">
      <c r="B70" s="491"/>
      <c r="C70" s="1117"/>
      <c r="D70" s="491"/>
      <c r="E70" s="491"/>
      <c r="F70" s="491"/>
    </row>
    <row r="71" spans="2:6" ht="12.75" customHeight="1">
      <c r="B71" s="2304"/>
      <c r="C71" s="2305" t="s">
        <v>449</v>
      </c>
      <c r="D71" s="2306" t="s">
        <v>380</v>
      </c>
      <c r="E71" s="2306"/>
      <c r="F71" s="2307"/>
    </row>
    <row r="72" spans="2:6">
      <c r="B72" s="1109" t="s">
        <v>83</v>
      </c>
      <c r="C72" s="2016"/>
      <c r="D72" s="1110" t="s">
        <v>86</v>
      </c>
      <c r="E72" s="1111" t="s">
        <v>11</v>
      </c>
      <c r="F72" s="1112" t="s">
        <v>12</v>
      </c>
    </row>
    <row r="73" spans="2:6">
      <c r="B73" s="1118" t="s">
        <v>494</v>
      </c>
      <c r="C73" s="292">
        <v>0.1333</v>
      </c>
      <c r="D73" s="293">
        <v>7.9709347826087003</v>
      </c>
      <c r="E73" s="293"/>
      <c r="F73" s="301">
        <v>7.9709347826087003</v>
      </c>
    </row>
    <row r="74" spans="2:6">
      <c r="B74" s="1118"/>
      <c r="C74" s="292"/>
      <c r="D74" s="293"/>
      <c r="E74" s="293"/>
      <c r="F74" s="301"/>
    </row>
    <row r="75" spans="2:6">
      <c r="B75" s="1118" t="s">
        <v>492</v>
      </c>
      <c r="C75" s="292">
        <v>0.1333</v>
      </c>
      <c r="D75" s="293">
        <v>13.478271739130429</v>
      </c>
      <c r="E75" s="293"/>
      <c r="F75" s="301">
        <v>13.478271739130429</v>
      </c>
    </row>
    <row r="76" spans="2:6">
      <c r="B76" s="1118" t="s">
        <v>493</v>
      </c>
      <c r="C76" s="292">
        <v>0.1333</v>
      </c>
      <c r="D76" s="293">
        <v>14.706706521739131</v>
      </c>
      <c r="E76" s="293"/>
      <c r="F76" s="301">
        <v>14.706706521739131</v>
      </c>
    </row>
    <row r="77" spans="2:6">
      <c r="B77" s="1118" t="s">
        <v>497</v>
      </c>
      <c r="C77" s="292">
        <v>0.1333</v>
      </c>
      <c r="D77" s="293">
        <v>2.25701086956522</v>
      </c>
      <c r="E77" s="293"/>
      <c r="F77" s="301">
        <v>2.25701086956522</v>
      </c>
    </row>
    <row r="78" spans="2:6">
      <c r="B78" s="1118" t="s">
        <v>498</v>
      </c>
      <c r="C78" s="292">
        <v>0.1333</v>
      </c>
      <c r="D78" s="293">
        <v>6.4718043478260903</v>
      </c>
      <c r="E78" s="293"/>
      <c r="F78" s="301">
        <v>6.4718043478260903</v>
      </c>
    </row>
    <row r="79" spans="2:6">
      <c r="B79" s="1118" t="s">
        <v>503</v>
      </c>
      <c r="C79" s="292">
        <v>0.1333</v>
      </c>
      <c r="D79" s="293">
        <v>9.4252065217391294</v>
      </c>
      <c r="E79" s="293"/>
      <c r="F79" s="301">
        <v>9.4252065217391294</v>
      </c>
    </row>
    <row r="80" spans="2:6">
      <c r="B80" s="1118" t="s">
        <v>490</v>
      </c>
      <c r="C80" s="292">
        <v>0.23330000000000001</v>
      </c>
      <c r="D80" s="293">
        <v>50.192282608695649</v>
      </c>
      <c r="E80" s="293"/>
      <c r="F80" s="301">
        <v>50.192282608695649</v>
      </c>
    </row>
    <row r="81" spans="2:6">
      <c r="B81" s="1118" t="s">
        <v>491</v>
      </c>
      <c r="C81" s="292">
        <v>0.23330000000000001</v>
      </c>
      <c r="D81" s="293">
        <v>25.381510869565219</v>
      </c>
      <c r="E81" s="293"/>
      <c r="F81" s="301">
        <v>25.381510869565219</v>
      </c>
    </row>
    <row r="82" spans="2:6">
      <c r="B82" s="1118" t="s">
        <v>499</v>
      </c>
      <c r="C82" s="292">
        <v>0.23330000000000001</v>
      </c>
      <c r="D82" s="293">
        <v>47.368478260869573</v>
      </c>
      <c r="E82" s="293"/>
      <c r="F82" s="301">
        <v>47.368478260869573</v>
      </c>
    </row>
    <row r="83" spans="2:6">
      <c r="B83" s="1118" t="s">
        <v>502</v>
      </c>
      <c r="C83" s="292">
        <v>0.23330000000000001</v>
      </c>
      <c r="D83" s="293">
        <v>12.651923913043481</v>
      </c>
      <c r="E83" s="293"/>
      <c r="F83" s="301">
        <v>12.651923913043481</v>
      </c>
    </row>
    <row r="84" spans="2:6">
      <c r="B84" s="1118" t="s">
        <v>549</v>
      </c>
      <c r="C84" s="292">
        <v>0.2</v>
      </c>
      <c r="D84" s="293">
        <v>2.5251195652173899</v>
      </c>
      <c r="E84" s="293"/>
      <c r="F84" s="301">
        <v>2.5251195652173899</v>
      </c>
    </row>
    <row r="85" spans="2:6">
      <c r="B85" s="1118" t="s">
        <v>167</v>
      </c>
      <c r="C85" s="292">
        <v>0.2021</v>
      </c>
      <c r="D85" s="293">
        <v>47.606413043478263</v>
      </c>
      <c r="E85" s="293"/>
      <c r="F85" s="301">
        <v>47.606413043478263</v>
      </c>
    </row>
    <row r="86" spans="2:6">
      <c r="B86" s="1118" t="s">
        <v>666</v>
      </c>
      <c r="C86" s="292">
        <v>0.125</v>
      </c>
      <c r="D86" s="293">
        <v>3.96790217391304</v>
      </c>
      <c r="E86" s="293"/>
      <c r="F86" s="301">
        <v>3.96790217391304</v>
      </c>
    </row>
    <row r="87" spans="2:6">
      <c r="B87" s="1118" t="s">
        <v>667</v>
      </c>
      <c r="C87" s="292">
        <v>0.1</v>
      </c>
      <c r="D87" s="293">
        <v>11.46648913043478</v>
      </c>
      <c r="E87" s="293"/>
      <c r="F87" s="301">
        <v>11.46648913043478</v>
      </c>
    </row>
    <row r="88" spans="2:6">
      <c r="B88" s="1118" t="s">
        <v>166</v>
      </c>
      <c r="C88" s="292">
        <v>8.5599999999999996E-2</v>
      </c>
      <c r="D88" s="293">
        <v>56.411086956521743</v>
      </c>
      <c r="E88" s="293"/>
      <c r="F88" s="301">
        <v>56.411086956521743</v>
      </c>
    </row>
    <row r="89" spans="2:6">
      <c r="B89" s="1118" t="s">
        <v>400</v>
      </c>
      <c r="C89" s="292">
        <v>0.17</v>
      </c>
      <c r="D89" s="293">
        <v>3.8359239130434801</v>
      </c>
      <c r="E89" s="293"/>
      <c r="F89" s="301">
        <v>3.8359239130434801</v>
      </c>
    </row>
    <row r="90" spans="2:6">
      <c r="B90" s="1118" t="s">
        <v>665</v>
      </c>
      <c r="C90" s="292">
        <v>0.45900000000000002</v>
      </c>
      <c r="D90" s="293">
        <v>22.5910652173913</v>
      </c>
      <c r="E90" s="293"/>
      <c r="F90" s="301">
        <v>22.5910652173913</v>
      </c>
    </row>
    <row r="91" spans="2:6">
      <c r="B91" s="1118" t="s">
        <v>139</v>
      </c>
      <c r="C91" s="292">
        <v>0.31850000000000001</v>
      </c>
      <c r="D91" s="293"/>
      <c r="E91" s="293">
        <v>36.130217391304349</v>
      </c>
      <c r="F91" s="301">
        <v>36.130217391304349</v>
      </c>
    </row>
    <row r="92" spans="2:6">
      <c r="B92" s="1118" t="s">
        <v>512</v>
      </c>
      <c r="C92" s="292">
        <v>0.3</v>
      </c>
      <c r="D92" s="293"/>
      <c r="E92" s="293">
        <v>0.24280432659647</v>
      </c>
      <c r="F92" s="301">
        <v>0.24280432659647</v>
      </c>
    </row>
    <row r="93" spans="2:6">
      <c r="B93" s="1118" t="s">
        <v>679</v>
      </c>
      <c r="C93" s="292">
        <v>5.8799999999999998E-2</v>
      </c>
      <c r="D93" s="293">
        <v>2.9745652173913002</v>
      </c>
      <c r="E93" s="293">
        <v>8.136956521739E-2</v>
      </c>
      <c r="F93" s="301">
        <v>3.05593478260869</v>
      </c>
    </row>
    <row r="94" spans="2:6">
      <c r="B94" s="1118" t="s">
        <v>564</v>
      </c>
      <c r="C94" s="292">
        <v>0.255</v>
      </c>
      <c r="D94" s="293">
        <v>10.10951086956522</v>
      </c>
      <c r="E94" s="293">
        <v>30.121076086956521</v>
      </c>
      <c r="F94" s="301">
        <v>40.230586956521741</v>
      </c>
    </row>
    <row r="95" spans="2:6">
      <c r="B95" s="1118" t="s">
        <v>145</v>
      </c>
      <c r="C95" s="292">
        <v>0.6</v>
      </c>
      <c r="D95" s="293">
        <v>37.616086956521741</v>
      </c>
      <c r="E95" s="293"/>
      <c r="F95" s="301">
        <v>37.616086956521741</v>
      </c>
    </row>
    <row r="96" spans="2:6">
      <c r="B96" s="1118" t="s">
        <v>697</v>
      </c>
      <c r="C96" s="292">
        <v>0.37</v>
      </c>
      <c r="D96" s="293">
        <v>4.0910978260869602</v>
      </c>
      <c r="E96" s="293"/>
      <c r="F96" s="301">
        <v>4.0910978260869602</v>
      </c>
    </row>
    <row r="97" spans="2:6">
      <c r="B97" s="1118" t="s">
        <v>500</v>
      </c>
      <c r="C97" s="292">
        <v>9.6799999999999997E-2</v>
      </c>
      <c r="D97" s="293">
        <v>12.32413043478261</v>
      </c>
      <c r="E97" s="293"/>
      <c r="F97" s="301">
        <v>12.32413043478261</v>
      </c>
    </row>
    <row r="98" spans="2:6">
      <c r="B98" s="1118" t="s">
        <v>284</v>
      </c>
      <c r="C98" s="292">
        <v>0.3</v>
      </c>
      <c r="D98" s="293">
        <v>7.92077173913043</v>
      </c>
      <c r="E98" s="293"/>
      <c r="F98" s="301">
        <v>7.92077173913043</v>
      </c>
    </row>
    <row r="99" spans="2:6">
      <c r="B99" s="1740" t="s">
        <v>707</v>
      </c>
      <c r="C99" s="2308"/>
      <c r="D99" s="2312">
        <f>SUM(D73:D98)</f>
        <v>413.34429347826085</v>
      </c>
      <c r="E99" s="2312">
        <f>SUM(E73:E98)</f>
        <v>66.575467370074733</v>
      </c>
      <c r="F99" s="2313">
        <f>SUM(F73:F98)</f>
        <v>479.91976084833561</v>
      </c>
    </row>
    <row r="100" spans="2:6">
      <c r="B100" s="289" t="s">
        <v>708</v>
      </c>
      <c r="C100" s="491"/>
      <c r="D100" s="491"/>
      <c r="E100" s="491"/>
      <c r="F100" s="491"/>
    </row>
    <row r="101" spans="2:6">
      <c r="B101" s="289" t="s">
        <v>669</v>
      </c>
      <c r="C101" s="491"/>
      <c r="D101" s="491"/>
      <c r="E101" s="491"/>
      <c r="F101" s="491"/>
    </row>
    <row r="103" spans="2:6" ht="15.75">
      <c r="B103" s="281" t="s">
        <v>709</v>
      </c>
      <c r="C103" s="491"/>
      <c r="D103" s="491"/>
      <c r="E103" s="491"/>
      <c r="F103" s="491"/>
    </row>
    <row r="105" spans="2:6" ht="12.75" customHeight="1">
      <c r="B105" s="2304"/>
      <c r="C105" s="2305" t="s">
        <v>449</v>
      </c>
      <c r="D105" s="2306" t="s">
        <v>380</v>
      </c>
      <c r="E105" s="2306"/>
      <c r="F105" s="2307"/>
    </row>
    <row r="106" spans="2:6">
      <c r="B106" s="1109" t="s">
        <v>83</v>
      </c>
      <c r="C106" s="2016"/>
      <c r="D106" s="1110" t="s">
        <v>86</v>
      </c>
      <c r="E106" s="1111" t="s">
        <v>11</v>
      </c>
      <c r="F106" s="1112" t="s">
        <v>12</v>
      </c>
    </row>
    <row r="107" spans="2:6">
      <c r="B107" s="1119" t="s">
        <v>108</v>
      </c>
      <c r="C107" s="287">
        <v>0.32500000000000001</v>
      </c>
      <c r="D107" s="288">
        <v>0.2</v>
      </c>
      <c r="E107" s="288">
        <v>63.2</v>
      </c>
      <c r="F107" s="302">
        <v>63.400000000000006</v>
      </c>
    </row>
    <row r="108" spans="2:6">
      <c r="B108" s="1119"/>
      <c r="C108" s="287"/>
      <c r="D108" s="288"/>
      <c r="E108" s="288"/>
      <c r="F108" s="302"/>
    </row>
    <row r="109" spans="2:6">
      <c r="B109" s="1119" t="s">
        <v>88</v>
      </c>
      <c r="C109" s="287">
        <v>1</v>
      </c>
      <c r="D109" s="288">
        <v>34.200000000000003</v>
      </c>
      <c r="E109" s="288">
        <v>3.3</v>
      </c>
      <c r="F109" s="302">
        <v>37.5</v>
      </c>
    </row>
    <row r="110" spans="2:6">
      <c r="B110" s="1119" t="s">
        <v>121</v>
      </c>
      <c r="C110" s="287">
        <v>0.25</v>
      </c>
      <c r="D110" s="288">
        <v>21.4</v>
      </c>
      <c r="E110" s="288">
        <v>0.8</v>
      </c>
      <c r="F110" s="302">
        <v>22.2</v>
      </c>
    </row>
    <row r="111" spans="2:6">
      <c r="B111" s="1119" t="s">
        <v>392</v>
      </c>
      <c r="C111" s="287">
        <v>0.5</v>
      </c>
      <c r="D111" s="288">
        <v>9.1</v>
      </c>
      <c r="E111" s="288">
        <v>5.6</v>
      </c>
      <c r="F111" s="302">
        <v>14.7</v>
      </c>
    </row>
    <row r="112" spans="2:6">
      <c r="B112" s="1119" t="s">
        <v>100</v>
      </c>
      <c r="C112" s="287">
        <v>0.23549999999999999</v>
      </c>
      <c r="D112" s="288">
        <v>9.1</v>
      </c>
      <c r="E112" s="288">
        <v>1</v>
      </c>
      <c r="F112" s="302">
        <v>10.1</v>
      </c>
    </row>
    <row r="113" spans="2:6">
      <c r="B113" s="1119" t="s">
        <v>473</v>
      </c>
      <c r="C113" s="287">
        <v>0.6</v>
      </c>
      <c r="D113" s="288">
        <v>9.8000000000000007</v>
      </c>
      <c r="E113" s="288"/>
      <c r="F113" s="302">
        <v>9.8000000000000007</v>
      </c>
    </row>
    <row r="114" spans="2:6">
      <c r="B114" s="1119" t="s">
        <v>134</v>
      </c>
      <c r="C114" s="287">
        <v>0.05</v>
      </c>
      <c r="D114" s="288">
        <v>4</v>
      </c>
      <c r="E114" s="288"/>
      <c r="F114" s="302">
        <v>4</v>
      </c>
    </row>
    <row r="115" spans="2:6">
      <c r="B115" s="1119" t="s">
        <v>617</v>
      </c>
      <c r="C115" s="287">
        <v>0.18329999999999999</v>
      </c>
      <c r="D115" s="288"/>
      <c r="E115" s="288">
        <v>2.6</v>
      </c>
      <c r="F115" s="302">
        <v>2.6</v>
      </c>
    </row>
    <row r="116" spans="2:6">
      <c r="B116" s="1119" t="s">
        <v>710</v>
      </c>
      <c r="C116" s="287">
        <v>0.25</v>
      </c>
      <c r="D116" s="288">
        <v>1.2</v>
      </c>
      <c r="E116" s="288"/>
      <c r="F116" s="302">
        <v>1.2</v>
      </c>
    </row>
    <row r="117" spans="2:6">
      <c r="B117" s="1119" t="s">
        <v>711</v>
      </c>
      <c r="C117" s="287">
        <v>0.25</v>
      </c>
      <c r="D117" s="288">
        <v>0.4</v>
      </c>
      <c r="E117" s="288"/>
      <c r="F117" s="302">
        <v>0.4</v>
      </c>
    </row>
    <row r="118" spans="2:6">
      <c r="B118" s="1119" t="s">
        <v>712</v>
      </c>
      <c r="C118" s="287">
        <v>0.15</v>
      </c>
      <c r="D118" s="288">
        <v>0</v>
      </c>
      <c r="E118" s="288"/>
      <c r="F118" s="302">
        <v>0</v>
      </c>
    </row>
    <row r="119" spans="2:6">
      <c r="B119" s="1740" t="s">
        <v>707</v>
      </c>
      <c r="C119" s="2308"/>
      <c r="D119" s="2309">
        <f>SUM(D107:D118)</f>
        <v>89.4</v>
      </c>
      <c r="E119" s="2309">
        <f>SUM(E107:E118)</f>
        <v>76.499999999999986</v>
      </c>
      <c r="F119" s="2310">
        <f>SUM(F107:F118)</f>
        <v>165.9</v>
      </c>
    </row>
    <row r="120" spans="2:6">
      <c r="B120" s="289" t="s">
        <v>713</v>
      </c>
      <c r="C120" s="289"/>
      <c r="D120" s="290"/>
      <c r="E120" s="290"/>
      <c r="F120" s="290"/>
    </row>
    <row r="121" spans="2:6">
      <c r="B121" s="289" t="s">
        <v>714</v>
      </c>
      <c r="C121" s="291"/>
      <c r="D121" s="291"/>
      <c r="E121" s="1120"/>
      <c r="F121" s="1120"/>
    </row>
    <row r="122" spans="2:6">
      <c r="B122" s="289"/>
      <c r="C122" s="291"/>
      <c r="D122" s="291"/>
      <c r="E122" s="1120"/>
      <c r="F122" s="1120"/>
    </row>
    <row r="123" spans="2:6">
      <c r="B123" s="1743" t="s">
        <v>715</v>
      </c>
      <c r="C123" s="2317"/>
      <c r="D123" s="2318">
        <f>D99+D119</f>
        <v>502.74429347826083</v>
      </c>
      <c r="E123" s="2318">
        <f>E99+E119</f>
        <v>143.0754673700747</v>
      </c>
      <c r="F123" s="2319">
        <f>F99+F119</f>
        <v>645.81976084833559</v>
      </c>
    </row>
    <row r="126" spans="2:6">
      <c r="B126" s="491" t="s">
        <v>449</v>
      </c>
      <c r="C126" s="491"/>
      <c r="D126" s="526"/>
      <c r="E126" s="526"/>
      <c r="F126" s="526"/>
    </row>
  </sheetData>
  <mergeCells count="8">
    <mergeCell ref="C105:C106"/>
    <mergeCell ref="D105:F105"/>
    <mergeCell ref="C5:C6"/>
    <mergeCell ref="D5:F5"/>
    <mergeCell ref="C54:C55"/>
    <mergeCell ref="D54:F54"/>
    <mergeCell ref="C71:C72"/>
    <mergeCell ref="D71:F71"/>
  </mergeCells>
  <pageMargins left="0.70866141732283472" right="0.70866141732283472" top="0.74803149606299213" bottom="0.74803149606299213" header="0.31496062992125984" footer="0.31496062992125984"/>
  <pageSetup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U125"/>
  <sheetViews>
    <sheetView topLeftCell="A105" zoomScaleNormal="100" workbookViewId="0">
      <selection activeCell="J141" sqref="J141"/>
    </sheetView>
  </sheetViews>
  <sheetFormatPr defaultColWidth="9.28515625" defaultRowHeight="12.75"/>
  <cols>
    <col min="1" max="1" width="9.28515625" style="294"/>
    <col min="2" max="2" width="40.28515625" style="294" customWidth="1"/>
    <col min="3" max="5" width="10.42578125" style="294" customWidth="1"/>
    <col min="6" max="6" width="10.7109375" style="294" customWidth="1"/>
    <col min="7" max="16384" width="9.28515625" style="294"/>
  </cols>
  <sheetData>
    <row r="2" spans="2:6" ht="15.75">
      <c r="B2" s="281" t="s">
        <v>716</v>
      </c>
      <c r="C2" s="282"/>
      <c r="D2" s="282"/>
      <c r="E2" s="282"/>
      <c r="F2" s="282"/>
    </row>
    <row r="3" spans="2:6">
      <c r="B3" s="282"/>
      <c r="C3" s="282"/>
      <c r="D3" s="282"/>
      <c r="E3" s="282"/>
      <c r="F3" s="282"/>
    </row>
    <row r="4" spans="2:6" ht="12.75" customHeight="1">
      <c r="B4" s="2304" t="s">
        <v>446</v>
      </c>
      <c r="C4" s="2305" t="s">
        <v>449</v>
      </c>
      <c r="D4" s="2306" t="s">
        <v>380</v>
      </c>
      <c r="E4" s="2306"/>
      <c r="F4" s="2307"/>
    </row>
    <row r="5" spans="2:6">
      <c r="B5" s="1109" t="s">
        <v>83</v>
      </c>
      <c r="C5" s="2016"/>
      <c r="D5" s="1110" t="s">
        <v>86</v>
      </c>
      <c r="E5" s="1111" t="s">
        <v>11</v>
      </c>
      <c r="F5" s="1112" t="s">
        <v>12</v>
      </c>
    </row>
    <row r="6" spans="2:6">
      <c r="B6" s="1113" t="s">
        <v>15</v>
      </c>
      <c r="C6" s="283">
        <v>0.85</v>
      </c>
      <c r="D6" s="284">
        <v>6.6108901531785849</v>
      </c>
      <c r="E6" s="284">
        <v>7.3196171537582533</v>
      </c>
      <c r="F6" s="300">
        <v>13.930507306936839</v>
      </c>
    </row>
    <row r="7" spans="2:6">
      <c r="B7" s="1113" t="s">
        <v>641</v>
      </c>
      <c r="C7" s="283">
        <v>0.32700000000000001</v>
      </c>
      <c r="D7" s="284">
        <v>3.9315787137945626</v>
      </c>
      <c r="E7" s="284">
        <v>0.41516737364835221</v>
      </c>
      <c r="F7" s="300">
        <v>4.3467460874429147</v>
      </c>
    </row>
    <row r="8" spans="2:6">
      <c r="B8" s="1113" t="s">
        <v>23</v>
      </c>
      <c r="C8" s="283">
        <v>0.45</v>
      </c>
      <c r="D8" s="284">
        <v>21.97070220194918</v>
      </c>
      <c r="E8" s="284">
        <v>4.8634472855934137</v>
      </c>
      <c r="F8" s="300">
        <v>26.834149487542593</v>
      </c>
    </row>
    <row r="9" spans="2:6">
      <c r="B9" s="1113" t="s">
        <v>218</v>
      </c>
      <c r="C9" s="283">
        <v>0.65129999999999999</v>
      </c>
      <c r="D9" s="284">
        <v>3.1478097099436888</v>
      </c>
      <c r="E9" s="284">
        <v>4.3944567364175864</v>
      </c>
      <c r="F9" s="300">
        <v>7.5422664463612747</v>
      </c>
    </row>
    <row r="10" spans="2:6">
      <c r="B10" s="1113" t="s">
        <v>642</v>
      </c>
      <c r="C10" s="283">
        <v>0.58899999999999997</v>
      </c>
      <c r="D10" s="284">
        <v>1.4312022236895658</v>
      </c>
      <c r="E10" s="284">
        <v>0</v>
      </c>
      <c r="F10" s="300">
        <v>1.4312022236895658</v>
      </c>
    </row>
    <row r="11" spans="2:6">
      <c r="B11" s="1113" t="s">
        <v>29</v>
      </c>
      <c r="C11" s="283">
        <v>0.36660500000000001</v>
      </c>
      <c r="D11" s="284">
        <v>50.148021978120887</v>
      </c>
      <c r="E11" s="284">
        <v>0</v>
      </c>
      <c r="F11" s="300">
        <v>50.148021978120887</v>
      </c>
    </row>
    <row r="12" spans="2:6">
      <c r="B12" s="1113" t="s">
        <v>33</v>
      </c>
      <c r="C12" s="283">
        <v>0.7</v>
      </c>
      <c r="D12" s="284">
        <v>63.459700549153837</v>
      </c>
      <c r="E12" s="284">
        <v>33.204987351780233</v>
      </c>
      <c r="F12" s="300">
        <v>96.664687900934069</v>
      </c>
    </row>
    <row r="13" spans="2:6">
      <c r="B13" s="1113" t="s">
        <v>37</v>
      </c>
      <c r="C13" s="283" t="s">
        <v>217</v>
      </c>
      <c r="D13" s="284">
        <v>6.0194015058979691</v>
      </c>
      <c r="E13" s="284">
        <v>1.2396674286373601</v>
      </c>
      <c r="F13" s="300">
        <v>7.2590689345353292</v>
      </c>
    </row>
    <row r="14" spans="2:6">
      <c r="B14" s="1113" t="s">
        <v>226</v>
      </c>
      <c r="C14" s="283" t="s">
        <v>219</v>
      </c>
      <c r="D14" s="284">
        <v>-8.7840073846219939E-8</v>
      </c>
      <c r="E14" s="284">
        <v>0</v>
      </c>
      <c r="F14" s="300">
        <v>-8.7840073846219939E-8</v>
      </c>
    </row>
    <row r="15" spans="2:6" ht="12.75" customHeight="1">
      <c r="B15" s="1113" t="s">
        <v>467</v>
      </c>
      <c r="C15" s="283">
        <v>0.1988</v>
      </c>
      <c r="D15" s="284">
        <v>0.30250521436703798</v>
      </c>
      <c r="E15" s="284">
        <v>1.5313974723626298</v>
      </c>
      <c r="F15" s="300">
        <v>1.8339026867296677</v>
      </c>
    </row>
    <row r="16" spans="2:6">
      <c r="B16" s="1113" t="s">
        <v>46</v>
      </c>
      <c r="C16" s="283">
        <v>0.55300000000000005</v>
      </c>
      <c r="D16" s="284">
        <v>18.468433035725273</v>
      </c>
      <c r="E16" s="284">
        <v>16.063381065912083</v>
      </c>
      <c r="F16" s="300">
        <v>34.531814101637352</v>
      </c>
    </row>
    <row r="17" spans="2:6">
      <c r="B17" s="1113" t="s">
        <v>47</v>
      </c>
      <c r="C17" s="283" t="s">
        <v>221</v>
      </c>
      <c r="D17" s="284">
        <v>27.06564835149452</v>
      </c>
      <c r="E17" s="284">
        <v>65.062167384802152</v>
      </c>
      <c r="F17" s="300">
        <v>92.127815736296668</v>
      </c>
    </row>
    <row r="18" spans="2:6">
      <c r="B18" s="1113" t="s">
        <v>49</v>
      </c>
      <c r="C18" s="283">
        <v>0.43969999999999998</v>
      </c>
      <c r="D18" s="284">
        <v>9.9296929948681374</v>
      </c>
      <c r="E18" s="284">
        <v>12.738970692076911</v>
      </c>
      <c r="F18" s="300">
        <v>22.668663686945049</v>
      </c>
    </row>
    <row r="19" spans="2:6">
      <c r="B19" s="1113" t="s">
        <v>50</v>
      </c>
      <c r="C19" s="283">
        <v>0.64</v>
      </c>
      <c r="D19" s="284">
        <v>20.557468470675811</v>
      </c>
      <c r="E19" s="284">
        <v>1.5831524945164757</v>
      </c>
      <c r="F19" s="300">
        <v>22.140620965192287</v>
      </c>
    </row>
    <row r="20" spans="2:6">
      <c r="B20" s="1113" t="s">
        <v>51</v>
      </c>
      <c r="C20" s="283">
        <v>0.2</v>
      </c>
      <c r="D20" s="284">
        <v>1.8695186302005664</v>
      </c>
      <c r="E20" s="284">
        <v>2.073499121054954</v>
      </c>
      <c r="F20" s="300">
        <v>3.9430177512555202</v>
      </c>
    </row>
    <row r="21" spans="2:6">
      <c r="B21" s="1113" t="s">
        <v>52</v>
      </c>
      <c r="C21" s="283" t="s">
        <v>227</v>
      </c>
      <c r="D21" s="284">
        <v>8.4322220971260649</v>
      </c>
      <c r="E21" s="284">
        <v>1.1832230217692348</v>
      </c>
      <c r="F21" s="300">
        <v>9.6154451188953001</v>
      </c>
    </row>
    <row r="22" spans="2:6">
      <c r="B22" s="1113" t="s">
        <v>53</v>
      </c>
      <c r="C22" s="283" t="s">
        <v>228</v>
      </c>
      <c r="D22" s="284">
        <v>63.414670903436885</v>
      </c>
      <c r="E22" s="284">
        <v>15.465508670758249</v>
      </c>
      <c r="F22" s="300">
        <v>78.880179574195139</v>
      </c>
    </row>
    <row r="23" spans="2:6">
      <c r="B23" s="1113" t="s">
        <v>231</v>
      </c>
      <c r="C23" s="283" t="s">
        <v>229</v>
      </c>
      <c r="D23" s="284">
        <v>29.840969565806308</v>
      </c>
      <c r="E23" s="284">
        <v>82.304503450769218</v>
      </c>
      <c r="F23" s="300">
        <v>112.14547301657552</v>
      </c>
    </row>
    <row r="24" spans="2:6">
      <c r="B24" s="1113" t="s">
        <v>57</v>
      </c>
      <c r="C24" s="283">
        <v>0.33310000000000001</v>
      </c>
      <c r="D24" s="284">
        <v>28.48301862480767</v>
      </c>
      <c r="E24" s="284">
        <v>0.22646080216484354</v>
      </c>
      <c r="F24" s="300">
        <v>28.709479426972514</v>
      </c>
    </row>
    <row r="25" spans="2:6">
      <c r="B25" s="1113" t="s">
        <v>58</v>
      </c>
      <c r="C25" s="283" t="s">
        <v>230</v>
      </c>
      <c r="D25" s="284">
        <v>6.3155824176923074</v>
      </c>
      <c r="E25" s="284">
        <v>27.211643725285729</v>
      </c>
      <c r="F25" s="300">
        <v>33.527226142978037</v>
      </c>
    </row>
    <row r="26" spans="2:6">
      <c r="B26" s="1113" t="s">
        <v>59</v>
      </c>
      <c r="C26" s="283" t="s">
        <v>232</v>
      </c>
      <c r="D26" s="284">
        <v>24.761358991051612</v>
      </c>
      <c r="E26" s="284">
        <v>8.0347210214615323</v>
      </c>
      <c r="F26" s="300">
        <v>32.796080012513144</v>
      </c>
    </row>
    <row r="27" spans="2:6">
      <c r="B27" s="1113" t="s">
        <v>514</v>
      </c>
      <c r="C27" s="283">
        <v>0.41499999999999998</v>
      </c>
      <c r="D27" s="284">
        <v>2.6755312115800643E-5</v>
      </c>
      <c r="E27" s="284">
        <v>-1.6986486153881871E-3</v>
      </c>
      <c r="F27" s="300">
        <v>-1.6718933032723864E-3</v>
      </c>
    </row>
    <row r="28" spans="2:6">
      <c r="B28" s="1113" t="s">
        <v>66</v>
      </c>
      <c r="C28" s="283">
        <v>0.30580000000000002</v>
      </c>
      <c r="D28" s="284">
        <v>12.004101304868128</v>
      </c>
      <c r="E28" s="284">
        <v>164.10849960447257</v>
      </c>
      <c r="F28" s="300">
        <v>176.1126009093407</v>
      </c>
    </row>
    <row r="29" spans="2:6">
      <c r="B29" s="1113" t="s">
        <v>67</v>
      </c>
      <c r="C29" s="283">
        <v>0.30580000000000002</v>
      </c>
      <c r="D29" s="284">
        <v>39.956549450758239</v>
      </c>
      <c r="E29" s="284">
        <v>0</v>
      </c>
      <c r="F29" s="300">
        <v>39.956549450758239</v>
      </c>
    </row>
    <row r="30" spans="2:6">
      <c r="B30" s="1113" t="s">
        <v>69</v>
      </c>
      <c r="C30" s="283">
        <v>0.58840000000000003</v>
      </c>
      <c r="D30" s="284">
        <v>50.374615384725246</v>
      </c>
      <c r="E30" s="284">
        <v>0</v>
      </c>
      <c r="F30" s="300">
        <v>50.374615384725246</v>
      </c>
    </row>
    <row r="31" spans="2:6">
      <c r="B31" s="1113" t="s">
        <v>684</v>
      </c>
      <c r="C31" s="283" t="s">
        <v>233</v>
      </c>
      <c r="D31" s="284">
        <v>-3.1936217772874021E-10</v>
      </c>
      <c r="E31" s="284">
        <v>2.329307714284579E-3</v>
      </c>
      <c r="F31" s="300">
        <v>2.3293073949224013E-3</v>
      </c>
    </row>
    <row r="32" spans="2:6">
      <c r="B32" s="1113" t="s">
        <v>572</v>
      </c>
      <c r="C32" s="283" t="s">
        <v>234</v>
      </c>
      <c r="D32" s="284">
        <v>9.650649467604385</v>
      </c>
      <c r="E32" s="284">
        <v>8.3777088570879155</v>
      </c>
      <c r="F32" s="300">
        <v>18.028358324692299</v>
      </c>
    </row>
    <row r="33" spans="2:6">
      <c r="B33" s="1113" t="s">
        <v>274</v>
      </c>
      <c r="C33" s="283">
        <v>0.18</v>
      </c>
      <c r="D33" s="284">
        <v>2.8079530446129746</v>
      </c>
      <c r="E33" s="284">
        <v>0.40893467025275149</v>
      </c>
      <c r="F33" s="300">
        <v>3.216887714865726</v>
      </c>
    </row>
    <row r="34" spans="2:6">
      <c r="B34" s="1113" t="s">
        <v>74</v>
      </c>
      <c r="C34" s="283">
        <v>0.41499999999999998</v>
      </c>
      <c r="D34" s="284">
        <v>14.247414062434068</v>
      </c>
      <c r="E34" s="284">
        <v>1.3809367363076972</v>
      </c>
      <c r="F34" s="300">
        <v>15.628350798741765</v>
      </c>
    </row>
    <row r="35" spans="2:6">
      <c r="B35" s="1113" t="s">
        <v>334</v>
      </c>
      <c r="C35" s="283">
        <v>0.28849999999999998</v>
      </c>
      <c r="D35" s="284">
        <v>8.6740439557582363</v>
      </c>
      <c r="E35" s="284">
        <v>0</v>
      </c>
      <c r="F35" s="300">
        <v>8.6740439557582363</v>
      </c>
    </row>
    <row r="36" spans="2:6">
      <c r="B36" s="1113" t="s">
        <v>75</v>
      </c>
      <c r="C36" s="283">
        <v>0.53200000000000003</v>
      </c>
      <c r="D36" s="284">
        <v>4.5485532306440968</v>
      </c>
      <c r="E36" s="284">
        <v>2.824621615549459</v>
      </c>
      <c r="F36" s="300">
        <v>7.3731748461935558</v>
      </c>
    </row>
    <row r="37" spans="2:6">
      <c r="B37" s="1113" t="s">
        <v>508</v>
      </c>
      <c r="C37" s="283">
        <v>0.59599999999999997</v>
      </c>
      <c r="D37" s="284">
        <v>7.2335215951363336</v>
      </c>
      <c r="E37" s="284">
        <v>0.1725210768022073</v>
      </c>
      <c r="F37" s="300">
        <v>7.4060426719385406</v>
      </c>
    </row>
    <row r="38" spans="2:6">
      <c r="B38" s="1113" t="s">
        <v>543</v>
      </c>
      <c r="C38" s="283">
        <v>0.45750000000000002</v>
      </c>
      <c r="D38" s="284">
        <v>1.3044494765949468</v>
      </c>
      <c r="E38" s="284">
        <v>2.4676652199011007</v>
      </c>
      <c r="F38" s="300">
        <v>3.7721146964960477</v>
      </c>
    </row>
    <row r="39" spans="2:6">
      <c r="B39" s="1113" t="s">
        <v>76</v>
      </c>
      <c r="C39" s="283">
        <v>0.34570000000000001</v>
      </c>
      <c r="D39" s="284">
        <v>50.413960164450557</v>
      </c>
      <c r="E39" s="284">
        <v>66.831141000164834</v>
      </c>
      <c r="F39" s="300">
        <v>117.24510116461539</v>
      </c>
    </row>
    <row r="40" spans="2:6">
      <c r="B40" s="1740" t="s">
        <v>703</v>
      </c>
      <c r="C40" s="2308"/>
      <c r="D40" s="2309">
        <v>597.37623413772053</v>
      </c>
      <c r="E40" s="2309">
        <v>531.48863169240644</v>
      </c>
      <c r="F40" s="2310">
        <v>1128.8648658301267</v>
      </c>
    </row>
    <row r="41" spans="2:6">
      <c r="B41" s="289" t="s">
        <v>717</v>
      </c>
      <c r="C41" s="295"/>
      <c r="D41" s="296"/>
      <c r="E41" s="296"/>
      <c r="F41" s="296"/>
    </row>
    <row r="42" spans="2:6">
      <c r="B42" s="289" t="s">
        <v>718</v>
      </c>
      <c r="C42" s="295"/>
      <c r="D42" s="296"/>
      <c r="E42" s="296"/>
      <c r="F42" s="296"/>
    </row>
    <row r="43" spans="2:6">
      <c r="B43" s="289" t="s">
        <v>719</v>
      </c>
      <c r="C43" s="295"/>
      <c r="D43" s="296"/>
      <c r="E43" s="296"/>
      <c r="F43" s="296"/>
    </row>
    <row r="44" spans="2:6">
      <c r="B44" s="289" t="s">
        <v>720</v>
      </c>
      <c r="C44" s="295"/>
      <c r="D44" s="296"/>
      <c r="E44" s="296"/>
      <c r="F44" s="296"/>
    </row>
    <row r="45" spans="2:6">
      <c r="B45" s="289" t="s">
        <v>687</v>
      </c>
      <c r="C45" s="295"/>
      <c r="D45" s="296"/>
      <c r="E45" s="296"/>
      <c r="F45" s="296"/>
    </row>
    <row r="46" spans="2:6">
      <c r="B46" s="289" t="s">
        <v>688</v>
      </c>
      <c r="C46" s="295"/>
      <c r="D46" s="296"/>
      <c r="E46" s="296"/>
      <c r="F46" s="296"/>
    </row>
    <row r="47" spans="2:6">
      <c r="B47" s="289" t="s">
        <v>434</v>
      </c>
      <c r="C47" s="295"/>
      <c r="D47" s="296"/>
      <c r="E47" s="296"/>
      <c r="F47" s="296"/>
    </row>
    <row r="48" spans="2:6">
      <c r="B48" s="289" t="s">
        <v>689</v>
      </c>
      <c r="C48" s="285"/>
      <c r="D48" s="126"/>
      <c r="E48" s="126"/>
      <c r="F48" s="296"/>
    </row>
    <row r="49" spans="2:6">
      <c r="B49" s="289" t="s">
        <v>690</v>
      </c>
      <c r="C49" s="285"/>
      <c r="D49" s="126"/>
      <c r="E49" s="126"/>
      <c r="F49" s="296"/>
    </row>
    <row r="50" spans="2:6">
      <c r="B50" s="289" t="s">
        <v>421</v>
      </c>
      <c r="C50" s="285"/>
      <c r="D50" s="126"/>
      <c r="E50" s="126"/>
      <c r="F50" s="296"/>
    </row>
    <row r="51" spans="2:6">
      <c r="B51" s="289" t="s">
        <v>691</v>
      </c>
      <c r="C51" s="286"/>
      <c r="D51" s="282"/>
      <c r="E51" s="282"/>
      <c r="F51" s="282"/>
    </row>
    <row r="52" spans="2:6">
      <c r="B52" s="289" t="s">
        <v>721</v>
      </c>
      <c r="C52" s="285"/>
      <c r="D52" s="126"/>
      <c r="E52" s="126"/>
      <c r="F52" s="296"/>
    </row>
    <row r="53" spans="2:6">
      <c r="B53" s="289" t="s">
        <v>722</v>
      </c>
      <c r="C53" s="285"/>
      <c r="D53" s="126"/>
      <c r="E53" s="126"/>
      <c r="F53" s="296"/>
    </row>
    <row r="54" spans="2:6">
      <c r="B54" s="289"/>
      <c r="C54" s="285"/>
      <c r="D54" s="126" t="s">
        <v>723</v>
      </c>
      <c r="E54" s="296"/>
      <c r="F54" s="491"/>
    </row>
    <row r="55" spans="2:6">
      <c r="B55" s="289"/>
      <c r="C55" s="285"/>
      <c r="D55" s="126"/>
      <c r="E55" s="296"/>
      <c r="F55" s="491"/>
    </row>
    <row r="56" spans="2:6">
      <c r="B56" s="297"/>
      <c r="C56" s="298"/>
      <c r="D56" s="299"/>
      <c r="E56" s="299"/>
      <c r="F56" s="1114"/>
    </row>
    <row r="57" spans="2:6" ht="12.75" customHeight="1">
      <c r="B57" s="2304" t="s">
        <v>704</v>
      </c>
      <c r="C57" s="2305" t="s">
        <v>449</v>
      </c>
      <c r="D57" s="2306" t="s">
        <v>380</v>
      </c>
      <c r="E57" s="2306"/>
      <c r="F57" s="2307"/>
    </row>
    <row r="58" spans="2:6">
      <c r="B58" s="1109" t="s">
        <v>83</v>
      </c>
      <c r="C58" s="2016"/>
      <c r="D58" s="1110" t="s">
        <v>86</v>
      </c>
      <c r="E58" s="1111" t="s">
        <v>11</v>
      </c>
      <c r="F58" s="1112" t="s">
        <v>12</v>
      </c>
    </row>
    <row r="59" spans="2:6">
      <c r="B59" s="1113" t="s">
        <v>272</v>
      </c>
      <c r="C59" s="283">
        <v>7.5999999999999998E-2</v>
      </c>
      <c r="D59" s="284">
        <v>14.079923076692307</v>
      </c>
      <c r="E59" s="284">
        <v>2.0640428350000066</v>
      </c>
      <c r="F59" s="300">
        <v>16.143965911692312</v>
      </c>
    </row>
    <row r="60" spans="2:6">
      <c r="B60" s="1113" t="s">
        <v>14</v>
      </c>
      <c r="C60" s="283">
        <v>0.1178</v>
      </c>
      <c r="D60" s="284">
        <v>2.7820217436218737E-11</v>
      </c>
      <c r="E60" s="284">
        <v>0</v>
      </c>
      <c r="F60" s="300">
        <v>2.7820217436218737E-11</v>
      </c>
    </row>
    <row r="61" spans="2:6">
      <c r="B61" s="1113" t="s">
        <v>576</v>
      </c>
      <c r="C61" s="283">
        <v>0.2</v>
      </c>
      <c r="D61" s="284">
        <v>17.914725274582423</v>
      </c>
      <c r="E61" s="284">
        <v>12.279334131857153</v>
      </c>
      <c r="F61" s="300">
        <v>30.194059406439578</v>
      </c>
    </row>
    <row r="62" spans="2:6">
      <c r="B62" s="1113" t="s">
        <v>24</v>
      </c>
      <c r="C62" s="283">
        <v>0.28916900000000001</v>
      </c>
      <c r="D62" s="284">
        <v>8.1306813186373681</v>
      </c>
      <c r="E62" s="284">
        <v>108.34351146150549</v>
      </c>
      <c r="F62" s="300">
        <v>116.47419278014286</v>
      </c>
    </row>
    <row r="63" spans="2:6">
      <c r="B63" s="1113" t="s">
        <v>337</v>
      </c>
      <c r="C63" s="283">
        <v>0.1482</v>
      </c>
      <c r="D63" s="284">
        <v>2.2556911916373559</v>
      </c>
      <c r="E63" s="284">
        <v>3.287692303296022E-2</v>
      </c>
      <c r="F63" s="300">
        <v>2.2885681146703161</v>
      </c>
    </row>
    <row r="64" spans="2:6">
      <c r="B64" s="1113" t="s">
        <v>54</v>
      </c>
      <c r="C64" s="283">
        <v>0.6</v>
      </c>
      <c r="D64" s="284">
        <v>5.7262136847747431</v>
      </c>
      <c r="E64" s="284">
        <v>4.7510359340879065</v>
      </c>
      <c r="F64" s="300">
        <v>10.47724961886265</v>
      </c>
    </row>
    <row r="65" spans="2:21">
      <c r="B65" s="1113" t="s">
        <v>694</v>
      </c>
      <c r="C65" s="283" t="s">
        <v>335</v>
      </c>
      <c r="D65" s="284">
        <v>9.0091915173862877E-2</v>
      </c>
      <c r="E65" s="284">
        <v>0.54567803299999196</v>
      </c>
      <c r="F65" s="300">
        <v>0.63576994817385479</v>
      </c>
      <c r="G65" s="491"/>
      <c r="H65" s="491"/>
      <c r="I65" s="491"/>
      <c r="J65" s="491"/>
      <c r="K65" s="491"/>
      <c r="L65" s="491"/>
      <c r="M65" s="491"/>
      <c r="N65" s="491"/>
      <c r="O65" s="491"/>
      <c r="P65" s="491"/>
      <c r="Q65" s="491"/>
      <c r="R65" s="491"/>
      <c r="S65" s="491"/>
      <c r="T65" s="491"/>
      <c r="U65" s="491"/>
    </row>
    <row r="66" spans="2:21">
      <c r="B66" s="1113" t="s">
        <v>22</v>
      </c>
      <c r="C66" s="283">
        <v>0.5</v>
      </c>
      <c r="D66" s="284">
        <v>2.2773986027105733</v>
      </c>
      <c r="E66" s="284">
        <v>8.6984052175627244</v>
      </c>
      <c r="F66" s="300">
        <v>10.975803820273297</v>
      </c>
      <c r="G66" s="491"/>
      <c r="H66" s="491"/>
      <c r="I66" s="491"/>
      <c r="J66" s="491"/>
      <c r="K66" s="491"/>
      <c r="L66" s="491"/>
      <c r="M66" s="491"/>
      <c r="N66" s="491"/>
      <c r="O66" s="491"/>
      <c r="P66" s="491"/>
      <c r="Q66" s="491"/>
      <c r="R66" s="491"/>
      <c r="S66" s="491"/>
      <c r="T66" s="491"/>
      <c r="U66" s="491"/>
    </row>
    <row r="67" spans="2:21">
      <c r="B67" s="1741" t="s">
        <v>387</v>
      </c>
      <c r="C67" s="2311"/>
      <c r="D67" s="2312">
        <v>50.474725064236452</v>
      </c>
      <c r="E67" s="2312">
        <v>136.71488453604624</v>
      </c>
      <c r="F67" s="2313">
        <v>187.18960960028267</v>
      </c>
      <c r="G67" s="491"/>
      <c r="H67" s="491"/>
      <c r="I67" s="491"/>
      <c r="J67" s="491"/>
      <c r="K67" s="491"/>
      <c r="L67" s="491"/>
      <c r="M67" s="491"/>
      <c r="N67" s="491"/>
      <c r="O67" s="491"/>
      <c r="P67" s="491"/>
      <c r="Q67" s="491"/>
      <c r="R67" s="491"/>
      <c r="S67" s="491"/>
      <c r="T67" s="491"/>
      <c r="U67" s="491"/>
    </row>
    <row r="68" spans="2:21" ht="12.75" customHeight="1">
      <c r="B68" s="1115"/>
      <c r="C68" s="303"/>
      <c r="D68" s="1116"/>
      <c r="E68" s="1116"/>
      <c r="F68" s="1116"/>
      <c r="G68" s="491"/>
      <c r="H68" s="491"/>
      <c r="I68" s="491"/>
      <c r="J68" s="491"/>
      <c r="K68" s="491"/>
      <c r="L68" s="491"/>
      <c r="M68" s="491"/>
      <c r="N68" s="491"/>
      <c r="O68" s="491"/>
      <c r="P68" s="491"/>
      <c r="Q68" s="491"/>
      <c r="R68" s="491"/>
      <c r="S68" s="491"/>
      <c r="T68" s="491"/>
      <c r="U68" s="491"/>
    </row>
    <row r="69" spans="2:21">
      <c r="B69" s="1742" t="s">
        <v>705</v>
      </c>
      <c r="C69" s="2314"/>
      <c r="D69" s="2315">
        <v>647.85095920195704</v>
      </c>
      <c r="E69" s="2315">
        <v>668.20351622845271</v>
      </c>
      <c r="F69" s="2316">
        <v>1316.0544754304094</v>
      </c>
      <c r="G69" s="491"/>
      <c r="H69" s="491"/>
      <c r="I69" s="491"/>
      <c r="J69" s="491"/>
      <c r="K69" s="491"/>
      <c r="L69" s="491"/>
      <c r="M69" s="491"/>
      <c r="N69" s="491"/>
      <c r="O69" s="491"/>
      <c r="P69" s="491"/>
      <c r="Q69" s="491"/>
      <c r="R69" s="491"/>
      <c r="S69" s="491"/>
      <c r="T69" s="491"/>
      <c r="U69" s="491"/>
    </row>
    <row r="70" spans="2:21">
      <c r="B70" s="491"/>
      <c r="C70" s="1117"/>
      <c r="D70" s="491"/>
      <c r="E70" s="491"/>
      <c r="F70" s="491"/>
      <c r="G70" s="491"/>
      <c r="H70" s="491"/>
      <c r="I70" s="491"/>
      <c r="J70" s="491"/>
      <c r="K70" s="491"/>
      <c r="L70" s="491"/>
      <c r="M70" s="491"/>
      <c r="N70" s="491"/>
      <c r="O70" s="491"/>
      <c r="P70" s="491"/>
      <c r="Q70" s="491"/>
      <c r="R70" s="491"/>
      <c r="S70" s="491"/>
      <c r="T70" s="491"/>
      <c r="U70" s="491"/>
    </row>
    <row r="71" spans="2:21">
      <c r="B71" s="491"/>
      <c r="C71" s="1117"/>
      <c r="D71" s="491"/>
      <c r="E71" s="491"/>
      <c r="F71" s="491"/>
      <c r="G71" s="491"/>
      <c r="H71" s="491"/>
      <c r="I71" s="491"/>
      <c r="J71" s="491"/>
      <c r="K71" s="491"/>
      <c r="L71" s="491"/>
      <c r="M71" s="491"/>
      <c r="N71" s="491"/>
      <c r="O71" s="491"/>
      <c r="P71" s="491"/>
      <c r="Q71" s="491"/>
      <c r="R71" s="491"/>
      <c r="S71" s="491"/>
      <c r="T71" s="491"/>
      <c r="U71" s="491"/>
    </row>
    <row r="72" spans="2:21" ht="15.75">
      <c r="B72" s="281" t="s">
        <v>724</v>
      </c>
      <c r="C72" s="1117"/>
      <c r="D72" s="491"/>
      <c r="E72" s="491"/>
      <c r="F72" s="491"/>
      <c r="G72" s="491"/>
      <c r="H72" s="491"/>
      <c r="I72" s="491"/>
      <c r="J72" s="491"/>
      <c r="K72" s="491"/>
      <c r="L72" s="491"/>
      <c r="M72" s="491"/>
      <c r="N72" s="491"/>
      <c r="O72" s="491"/>
      <c r="P72" s="491"/>
      <c r="Q72" s="491"/>
      <c r="R72" s="491"/>
      <c r="S72" s="491"/>
      <c r="T72" s="491"/>
      <c r="U72" s="491"/>
    </row>
    <row r="73" spans="2:21">
      <c r="B73" s="491"/>
      <c r="C73" s="1117"/>
      <c r="D73" s="491"/>
      <c r="E73" s="491"/>
      <c r="F73" s="491"/>
      <c r="G73" s="491"/>
      <c r="H73" s="491"/>
      <c r="I73" s="491"/>
      <c r="J73" s="491"/>
      <c r="K73" s="491"/>
      <c r="L73" s="491"/>
      <c r="M73" s="491"/>
      <c r="N73" s="491"/>
      <c r="O73" s="491"/>
      <c r="P73" s="491"/>
      <c r="Q73" s="491"/>
      <c r="R73" s="491"/>
      <c r="S73" s="491"/>
      <c r="T73" s="491"/>
      <c r="U73" s="491"/>
    </row>
    <row r="74" spans="2:21" ht="12.75" customHeight="1">
      <c r="B74" s="2304"/>
      <c r="C74" s="2305" t="s">
        <v>449</v>
      </c>
      <c r="D74" s="2306" t="s">
        <v>380</v>
      </c>
      <c r="E74" s="2306"/>
      <c r="F74" s="2307"/>
      <c r="G74" s="491"/>
      <c r="H74" s="491"/>
      <c r="I74" s="491"/>
      <c r="J74" s="491"/>
      <c r="K74" s="491"/>
      <c r="L74" s="491"/>
      <c r="M74" s="491"/>
      <c r="N74" s="491"/>
      <c r="O74" s="491"/>
      <c r="P74" s="491"/>
      <c r="Q74" s="491"/>
      <c r="R74" s="491"/>
      <c r="S74" s="491"/>
      <c r="T74" s="491"/>
      <c r="U74" s="491"/>
    </row>
    <row r="75" spans="2:21">
      <c r="B75" s="1109" t="s">
        <v>83</v>
      </c>
      <c r="C75" s="2016"/>
      <c r="D75" s="1110" t="s">
        <v>86</v>
      </c>
      <c r="E75" s="1111" t="s">
        <v>11</v>
      </c>
      <c r="F75" s="1112" t="s">
        <v>12</v>
      </c>
      <c r="G75" s="491"/>
      <c r="H75" s="491"/>
      <c r="I75" s="491"/>
      <c r="J75" s="491"/>
      <c r="K75" s="491"/>
      <c r="L75" s="491"/>
      <c r="M75" s="491"/>
      <c r="N75" s="491"/>
      <c r="O75" s="491"/>
      <c r="P75" s="491"/>
      <c r="Q75" s="491"/>
      <c r="R75" s="491"/>
      <c r="S75" s="491"/>
      <c r="T75" s="491"/>
      <c r="U75" s="491"/>
    </row>
    <row r="76" spans="2:21">
      <c r="B76" s="1118" t="s">
        <v>725</v>
      </c>
      <c r="C76" s="292">
        <v>0.1333</v>
      </c>
      <c r="D76" s="293">
        <v>3.5352087912087899</v>
      </c>
      <c r="E76" s="293"/>
      <c r="F76" s="301">
        <v>3.5352087912087899</v>
      </c>
      <c r="G76" s="491"/>
      <c r="H76" s="491"/>
      <c r="I76" s="491"/>
      <c r="J76" s="491"/>
      <c r="K76" s="491"/>
      <c r="L76" s="491"/>
      <c r="M76" s="491"/>
      <c r="N76" s="491"/>
      <c r="O76" s="491"/>
      <c r="P76" s="491"/>
      <c r="Q76" s="491"/>
      <c r="R76" s="491"/>
      <c r="S76" s="491"/>
      <c r="T76" s="491"/>
      <c r="U76" s="491"/>
    </row>
    <row r="77" spans="2:21">
      <c r="B77" s="1118" t="s">
        <v>492</v>
      </c>
      <c r="C77" s="292">
        <v>0.1333</v>
      </c>
      <c r="D77" s="293">
        <v>16.389175824175819</v>
      </c>
      <c r="E77" s="293"/>
      <c r="F77" s="301">
        <v>16.389175824175819</v>
      </c>
      <c r="G77" s="491"/>
      <c r="H77" s="491"/>
      <c r="I77" s="491"/>
      <c r="J77" s="491"/>
      <c r="K77" s="491"/>
      <c r="L77" s="491"/>
      <c r="M77" s="491"/>
      <c r="N77" s="491"/>
      <c r="O77" s="491"/>
      <c r="P77" s="491"/>
      <c r="Q77" s="491"/>
      <c r="R77" s="491"/>
      <c r="S77" s="491"/>
      <c r="T77" s="491"/>
      <c r="U77" s="491"/>
    </row>
    <row r="78" spans="2:21">
      <c r="B78" s="1118" t="s">
        <v>493</v>
      </c>
      <c r="C78" s="292">
        <v>0.1333</v>
      </c>
      <c r="D78" s="293">
        <v>15.24121978021978</v>
      </c>
      <c r="E78" s="293"/>
      <c r="F78" s="301">
        <v>15.24121978021978</v>
      </c>
      <c r="G78" s="491"/>
      <c r="H78" s="491"/>
      <c r="I78" s="491"/>
      <c r="J78" s="491"/>
      <c r="K78" s="491"/>
      <c r="L78" s="491"/>
      <c r="M78" s="491"/>
      <c r="N78" s="491"/>
      <c r="O78" s="491"/>
      <c r="P78" s="491"/>
      <c r="Q78" s="491"/>
      <c r="R78" s="491"/>
      <c r="S78" s="491"/>
      <c r="T78" s="491"/>
      <c r="U78" s="491"/>
    </row>
    <row r="79" spans="2:21">
      <c r="B79" s="1118" t="s">
        <v>497</v>
      </c>
      <c r="C79" s="292">
        <v>0.1333</v>
      </c>
      <c r="D79" s="293">
        <v>2.4442417582417599</v>
      </c>
      <c r="E79" s="293"/>
      <c r="F79" s="301">
        <v>2.4442417582417599</v>
      </c>
      <c r="G79" s="491"/>
      <c r="H79" s="491"/>
      <c r="I79" s="491"/>
      <c r="J79" s="491"/>
      <c r="K79" s="491"/>
      <c r="L79" s="491"/>
      <c r="M79" s="491"/>
      <c r="N79" s="491"/>
      <c r="O79" s="491"/>
      <c r="P79" s="491"/>
      <c r="Q79" s="491"/>
      <c r="R79" s="491"/>
      <c r="S79" s="491"/>
      <c r="T79" s="491"/>
      <c r="U79" s="491"/>
    </row>
    <row r="80" spans="2:21">
      <c r="B80" s="1118" t="s">
        <v>498</v>
      </c>
      <c r="C80" s="292">
        <v>0.1333</v>
      </c>
      <c r="D80" s="293">
        <v>8.3332857142857097</v>
      </c>
      <c r="E80" s="293"/>
      <c r="F80" s="301">
        <v>8.3332857142857097</v>
      </c>
      <c r="G80" s="491"/>
      <c r="H80" s="491"/>
      <c r="I80" s="491"/>
      <c r="J80" s="491"/>
      <c r="K80" s="491"/>
      <c r="L80" s="491"/>
      <c r="M80" s="491"/>
      <c r="N80" s="491"/>
      <c r="O80" s="491"/>
      <c r="P80" s="491"/>
      <c r="Q80" s="491"/>
      <c r="R80" s="491"/>
      <c r="S80" s="491"/>
      <c r="T80" s="491"/>
      <c r="U80" s="491"/>
    </row>
    <row r="81" spans="2:6">
      <c r="B81" s="1118" t="s">
        <v>503</v>
      </c>
      <c r="C81" s="292">
        <v>0.1333</v>
      </c>
      <c r="D81" s="293">
        <v>9.7433296703296701</v>
      </c>
      <c r="E81" s="293"/>
      <c r="F81" s="301">
        <v>9.7433296703296701</v>
      </c>
    </row>
    <row r="82" spans="2:6">
      <c r="B82" s="1118" t="s">
        <v>490</v>
      </c>
      <c r="C82" s="292">
        <v>0.23330000000000001</v>
      </c>
      <c r="D82" s="293">
        <v>51.579340659340659</v>
      </c>
      <c r="E82" s="293"/>
      <c r="F82" s="301">
        <v>51.579340659340659</v>
      </c>
    </row>
    <row r="83" spans="2:6">
      <c r="B83" s="1118" t="s">
        <v>491</v>
      </c>
      <c r="C83" s="292">
        <v>0.23330000000000001</v>
      </c>
      <c r="D83" s="293">
        <v>26.594901098901101</v>
      </c>
      <c r="E83" s="293"/>
      <c r="F83" s="301">
        <v>26.594901098901101</v>
      </c>
    </row>
    <row r="84" spans="2:6">
      <c r="B84" s="1118" t="s">
        <v>499</v>
      </c>
      <c r="C84" s="292">
        <v>0.23330000000000001</v>
      </c>
      <c r="D84" s="293">
        <v>44.119230769230768</v>
      </c>
      <c r="E84" s="293"/>
      <c r="F84" s="301">
        <v>44.119230769230768</v>
      </c>
    </row>
    <row r="85" spans="2:6">
      <c r="B85" s="1118" t="s">
        <v>502</v>
      </c>
      <c r="C85" s="292">
        <v>0.23330000000000001</v>
      </c>
      <c r="D85" s="293">
        <v>14.651428571428569</v>
      </c>
      <c r="E85" s="293"/>
      <c r="F85" s="301">
        <v>14.651428571428569</v>
      </c>
    </row>
    <row r="86" spans="2:6">
      <c r="B86" s="1118" t="s">
        <v>549</v>
      </c>
      <c r="C86" s="292">
        <v>0.2</v>
      </c>
      <c r="D86" s="293">
        <v>2.81087912087912</v>
      </c>
      <c r="E86" s="293"/>
      <c r="F86" s="301">
        <v>2.81087912087912</v>
      </c>
    </row>
    <row r="87" spans="2:6">
      <c r="B87" s="1118" t="s">
        <v>167</v>
      </c>
      <c r="C87" s="292">
        <v>0.2021</v>
      </c>
      <c r="D87" s="293">
        <v>46.279010989010992</v>
      </c>
      <c r="E87" s="293"/>
      <c r="F87" s="301">
        <v>46.279010989010992</v>
      </c>
    </row>
    <row r="88" spans="2:6">
      <c r="B88" s="1118" t="s">
        <v>666</v>
      </c>
      <c r="C88" s="292">
        <v>0.125</v>
      </c>
      <c r="D88" s="293">
        <v>3.3219450549450502</v>
      </c>
      <c r="E88" s="293"/>
      <c r="F88" s="301">
        <v>3.3219450549450502</v>
      </c>
    </row>
    <row r="89" spans="2:6">
      <c r="B89" s="1118" t="s">
        <v>667</v>
      </c>
      <c r="C89" s="292">
        <v>0.1</v>
      </c>
      <c r="D89" s="293">
        <v>10.18989010989011</v>
      </c>
      <c r="E89" s="293"/>
      <c r="F89" s="301">
        <v>10.18989010989011</v>
      </c>
    </row>
    <row r="90" spans="2:6">
      <c r="B90" s="1118" t="s">
        <v>166</v>
      </c>
      <c r="C90" s="292">
        <v>8.5599999999999996E-2</v>
      </c>
      <c r="D90" s="293">
        <v>58.460439560439561</v>
      </c>
      <c r="E90" s="293"/>
      <c r="F90" s="301">
        <v>58.460439560439561</v>
      </c>
    </row>
    <row r="91" spans="2:6">
      <c r="B91" s="1118" t="s">
        <v>400</v>
      </c>
      <c r="C91" s="292">
        <v>0.17</v>
      </c>
      <c r="D91" s="293">
        <v>3.9892857142857099</v>
      </c>
      <c r="E91" s="293"/>
      <c r="F91" s="301">
        <v>3.9892857142857099</v>
      </c>
    </row>
    <row r="92" spans="2:6">
      <c r="B92" s="1118" t="s">
        <v>665</v>
      </c>
      <c r="C92" s="292">
        <v>0.45900000000000002</v>
      </c>
      <c r="D92" s="293">
        <v>20.739945054945061</v>
      </c>
      <c r="E92" s="293"/>
      <c r="F92" s="301">
        <v>20.739945054945061</v>
      </c>
    </row>
    <row r="93" spans="2:6">
      <c r="B93" s="1118" t="s">
        <v>139</v>
      </c>
      <c r="C93" s="292">
        <v>0.31850000000000001</v>
      </c>
      <c r="D93" s="293"/>
      <c r="E93" s="293">
        <v>47.606703296703301</v>
      </c>
      <c r="F93" s="301">
        <v>47.606703296703301</v>
      </c>
    </row>
    <row r="94" spans="2:6">
      <c r="B94" s="1118" t="s">
        <v>512</v>
      </c>
      <c r="C94" s="292">
        <v>0.3</v>
      </c>
      <c r="D94" s="293"/>
      <c r="E94" s="293">
        <v>0.16096702223557999</v>
      </c>
      <c r="F94" s="301">
        <v>0.16096702223557999</v>
      </c>
    </row>
    <row r="95" spans="2:6">
      <c r="B95" s="1118" t="s">
        <v>679</v>
      </c>
      <c r="C95" s="292">
        <v>5.8799999999999998E-2</v>
      </c>
      <c r="D95" s="293">
        <v>2.77037362637363</v>
      </c>
      <c r="E95" s="293">
        <v>7.3010989010989999E-2</v>
      </c>
      <c r="F95" s="301">
        <v>2.8433846153846201</v>
      </c>
    </row>
    <row r="96" spans="2:6">
      <c r="B96" s="1118" t="s">
        <v>564</v>
      </c>
      <c r="C96" s="292">
        <v>0.255</v>
      </c>
      <c r="D96" s="293">
        <v>9.9797692307692287</v>
      </c>
      <c r="E96" s="293">
        <v>29.65430769230769</v>
      </c>
      <c r="F96" s="301">
        <v>39.634076923076918</v>
      </c>
    </row>
    <row r="97" spans="2:6">
      <c r="B97" s="1118" t="s">
        <v>145</v>
      </c>
      <c r="C97" s="292">
        <v>0.6</v>
      </c>
      <c r="D97" s="293">
        <v>32.443769230769227</v>
      </c>
      <c r="E97" s="293"/>
      <c r="F97" s="301">
        <v>32.443769230769227</v>
      </c>
    </row>
    <row r="98" spans="2:6">
      <c r="B98" s="1118" t="s">
        <v>697</v>
      </c>
      <c r="C98" s="292">
        <v>0.37</v>
      </c>
      <c r="D98" s="293">
        <v>2.7729890109890105</v>
      </c>
      <c r="E98" s="293"/>
      <c r="F98" s="301">
        <v>2.7729890109890105</v>
      </c>
    </row>
    <row r="99" spans="2:6">
      <c r="B99" s="1118" t="s">
        <v>500</v>
      </c>
      <c r="C99" s="292">
        <v>9.6799999999999997E-2</v>
      </c>
      <c r="D99" s="293">
        <v>12.524329670329671</v>
      </c>
      <c r="E99" s="293"/>
      <c r="F99" s="301">
        <v>12.524329670329671</v>
      </c>
    </row>
    <row r="100" spans="2:6">
      <c r="B100" s="1118" t="s">
        <v>284</v>
      </c>
      <c r="C100" s="292">
        <v>0.3</v>
      </c>
      <c r="D100" s="293">
        <v>10.373472527472529</v>
      </c>
      <c r="E100" s="293"/>
      <c r="F100" s="301">
        <v>10.373472527472529</v>
      </c>
    </row>
    <row r="101" spans="2:6">
      <c r="B101" s="1740" t="s">
        <v>707</v>
      </c>
      <c r="C101" s="2308"/>
      <c r="D101" s="2309">
        <v>409.28746153846157</v>
      </c>
      <c r="E101" s="2309">
        <v>77.494989000257561</v>
      </c>
      <c r="F101" s="2310">
        <v>486.7824505387191</v>
      </c>
    </row>
    <row r="102" spans="2:6">
      <c r="B102" s="289" t="s">
        <v>708</v>
      </c>
      <c r="C102" s="491"/>
      <c r="D102" s="491"/>
      <c r="E102" s="491"/>
      <c r="F102" s="491"/>
    </row>
    <row r="103" spans="2:6">
      <c r="B103" s="289" t="s">
        <v>726</v>
      </c>
      <c r="C103" s="491"/>
      <c r="D103" s="491"/>
      <c r="E103" s="491"/>
      <c r="F103" s="491"/>
    </row>
    <row r="105" spans="2:6" ht="15.75">
      <c r="B105" s="281" t="s">
        <v>727</v>
      </c>
      <c r="C105" s="491"/>
      <c r="D105" s="491"/>
      <c r="E105" s="491"/>
      <c r="F105" s="491"/>
    </row>
    <row r="107" spans="2:6" ht="12.75" customHeight="1">
      <c r="B107" s="2304"/>
      <c r="C107" s="2305" t="s">
        <v>449</v>
      </c>
      <c r="D107" s="2306" t="s">
        <v>380</v>
      </c>
      <c r="E107" s="2306"/>
      <c r="F107" s="2307"/>
    </row>
    <row r="108" spans="2:6">
      <c r="B108" s="1109" t="s">
        <v>83</v>
      </c>
      <c r="C108" s="2016"/>
      <c r="D108" s="1110" t="s">
        <v>86</v>
      </c>
      <c r="E108" s="1111" t="s">
        <v>11</v>
      </c>
      <c r="F108" s="1112" t="s">
        <v>12</v>
      </c>
    </row>
    <row r="109" spans="2:6">
      <c r="B109" s="1119" t="s">
        <v>108</v>
      </c>
      <c r="C109" s="287">
        <v>0.32500000000000001</v>
      </c>
      <c r="D109" s="288">
        <v>0.2</v>
      </c>
      <c r="E109" s="288">
        <v>57.3</v>
      </c>
      <c r="F109" s="302">
        <v>57.5</v>
      </c>
    </row>
    <row r="110" spans="2:6">
      <c r="B110" s="1119" t="s">
        <v>88</v>
      </c>
      <c r="C110" s="287">
        <v>1</v>
      </c>
      <c r="D110" s="288">
        <v>31.6</v>
      </c>
      <c r="E110" s="288">
        <v>3</v>
      </c>
      <c r="F110" s="302">
        <v>34.6</v>
      </c>
    </row>
    <row r="111" spans="2:6">
      <c r="B111" s="1119" t="s">
        <v>121</v>
      </c>
      <c r="C111" s="287">
        <v>0.25</v>
      </c>
      <c r="D111" s="288">
        <v>24.9</v>
      </c>
      <c r="E111" s="288">
        <v>1.1000000000000001</v>
      </c>
      <c r="F111" s="302">
        <v>26</v>
      </c>
    </row>
    <row r="112" spans="2:6">
      <c r="B112" s="1119" t="s">
        <v>392</v>
      </c>
      <c r="C112" s="287">
        <v>0.5</v>
      </c>
      <c r="D112" s="288">
        <v>6.5</v>
      </c>
      <c r="E112" s="288">
        <v>7.2</v>
      </c>
      <c r="F112" s="302">
        <v>13.7</v>
      </c>
    </row>
    <row r="113" spans="2:6">
      <c r="B113" s="1119" t="s">
        <v>100</v>
      </c>
      <c r="C113" s="287">
        <v>0.23549999999999999</v>
      </c>
      <c r="D113" s="288">
        <v>10.5</v>
      </c>
      <c r="E113" s="288">
        <v>1.1000000000000001</v>
      </c>
      <c r="F113" s="302">
        <v>11.6</v>
      </c>
    </row>
    <row r="114" spans="2:6">
      <c r="B114" s="1119" t="s">
        <v>473</v>
      </c>
      <c r="C114" s="287">
        <v>0.6</v>
      </c>
      <c r="D114" s="288">
        <v>10.1</v>
      </c>
      <c r="E114" s="288">
        <v>0</v>
      </c>
      <c r="F114" s="302">
        <v>10.1</v>
      </c>
    </row>
    <row r="115" spans="2:6">
      <c r="B115" s="1119" t="s">
        <v>134</v>
      </c>
      <c r="C115" s="287">
        <v>0.05</v>
      </c>
      <c r="D115" s="288">
        <v>8.1999999999999993</v>
      </c>
      <c r="E115" s="288">
        <v>0</v>
      </c>
      <c r="F115" s="302">
        <v>8.1999999999999993</v>
      </c>
    </row>
    <row r="116" spans="2:6">
      <c r="B116" s="1119" t="s">
        <v>617</v>
      </c>
      <c r="C116" s="287">
        <v>0.18329999999999999</v>
      </c>
      <c r="D116" s="288">
        <v>0</v>
      </c>
      <c r="E116" s="288">
        <v>5.8</v>
      </c>
      <c r="F116" s="302">
        <v>5.8</v>
      </c>
    </row>
    <row r="117" spans="2:6">
      <c r="B117" s="1119" t="s">
        <v>269</v>
      </c>
      <c r="C117" s="287">
        <v>0.15</v>
      </c>
      <c r="D117" s="288">
        <v>5.3</v>
      </c>
      <c r="E117" s="288">
        <v>0</v>
      </c>
      <c r="F117" s="302">
        <v>5.3</v>
      </c>
    </row>
    <row r="118" spans="2:6">
      <c r="B118" s="1119" t="s">
        <v>710</v>
      </c>
      <c r="C118" s="287">
        <v>0.25</v>
      </c>
      <c r="D118" s="288">
        <v>2.2999999999999998</v>
      </c>
      <c r="E118" s="288">
        <v>0.5</v>
      </c>
      <c r="F118" s="302">
        <v>2.8</v>
      </c>
    </row>
    <row r="119" spans="2:6">
      <c r="B119" s="1119" t="s">
        <v>728</v>
      </c>
      <c r="C119" s="287">
        <v>0.25</v>
      </c>
      <c r="D119" s="288">
        <v>1.3</v>
      </c>
      <c r="E119" s="288">
        <v>0.1</v>
      </c>
      <c r="F119" s="302">
        <v>1.4000000000000001</v>
      </c>
    </row>
    <row r="120" spans="2:6">
      <c r="B120" s="1119" t="s">
        <v>729</v>
      </c>
      <c r="C120" s="287">
        <v>0.3</v>
      </c>
      <c r="D120" s="288">
        <v>0.2</v>
      </c>
      <c r="E120" s="288">
        <v>0</v>
      </c>
      <c r="F120" s="302">
        <v>0.2</v>
      </c>
    </row>
    <row r="121" spans="2:6">
      <c r="B121" s="1119" t="s">
        <v>730</v>
      </c>
      <c r="C121" s="287">
        <v>0.35</v>
      </c>
      <c r="D121" s="288">
        <v>0.1</v>
      </c>
      <c r="E121" s="288">
        <v>0</v>
      </c>
      <c r="F121" s="302">
        <v>0.1</v>
      </c>
    </row>
    <row r="122" spans="2:6">
      <c r="B122" s="1740" t="s">
        <v>707</v>
      </c>
      <c r="C122" s="2308"/>
      <c r="D122" s="2309">
        <v>101.19999999999999</v>
      </c>
      <c r="E122" s="2309">
        <v>76.09999999999998</v>
      </c>
      <c r="F122" s="2310">
        <v>177.29999999999998</v>
      </c>
    </row>
    <row r="123" spans="2:6">
      <c r="B123" s="289" t="s">
        <v>713</v>
      </c>
      <c r="C123" s="289"/>
      <c r="D123" s="290"/>
      <c r="E123" s="290"/>
      <c r="F123" s="290"/>
    </row>
    <row r="124" spans="2:6">
      <c r="B124" s="291"/>
      <c r="C124" s="291"/>
      <c r="D124" s="291"/>
      <c r="E124" s="1120"/>
      <c r="F124" s="1120"/>
    </row>
    <row r="125" spans="2:6">
      <c r="B125" s="1743" t="s">
        <v>715</v>
      </c>
      <c r="C125" s="2317"/>
      <c r="D125" s="2318">
        <f>D101+D122</f>
        <v>510.48746153846156</v>
      </c>
      <c r="E125" s="2318">
        <f>E101+E122</f>
        <v>153.59498900025756</v>
      </c>
      <c r="F125" s="2319">
        <f>F101+F122</f>
        <v>664.08245053871906</v>
      </c>
    </row>
  </sheetData>
  <mergeCells count="8">
    <mergeCell ref="C107:C108"/>
    <mergeCell ref="D107:F107"/>
    <mergeCell ref="D74:F74"/>
    <mergeCell ref="C74:C75"/>
    <mergeCell ref="C4:C5"/>
    <mergeCell ref="D4:F4"/>
    <mergeCell ref="C57:C58"/>
    <mergeCell ref="D57:F57"/>
  </mergeCells>
  <pageMargins left="0.70866141732283472" right="0.70866141732283472" top="0.74803149606299213" bottom="0.74803149606299213" header="0.31496062992125984" footer="0.31496062992125984"/>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E124"/>
  <sheetViews>
    <sheetView workbookViewId="0">
      <selection activeCell="G70" sqref="G70"/>
    </sheetView>
  </sheetViews>
  <sheetFormatPr defaultRowHeight="12.75"/>
  <cols>
    <col min="1" max="1" width="40.28515625" customWidth="1"/>
    <col min="2" max="5" width="10.42578125" customWidth="1"/>
  </cols>
  <sheetData>
    <row r="2" spans="1:5" ht="15.75">
      <c r="A2" s="120" t="s">
        <v>731</v>
      </c>
      <c r="B2" s="52"/>
      <c r="C2" s="52"/>
      <c r="D2" s="52"/>
      <c r="E2" s="52"/>
    </row>
    <row r="3" spans="1:5" ht="13.5" thickBot="1">
      <c r="A3" s="40"/>
      <c r="B3" s="40"/>
      <c r="C3" s="40"/>
      <c r="D3" s="40"/>
      <c r="E3" s="40"/>
    </row>
    <row r="4" spans="1:5">
      <c r="A4" s="265" t="s">
        <v>446</v>
      </c>
      <c r="B4" s="2005" t="s">
        <v>449</v>
      </c>
      <c r="C4" s="2020" t="s">
        <v>380</v>
      </c>
      <c r="D4" s="2020"/>
      <c r="E4" s="2021"/>
    </row>
    <row r="5" spans="1:5">
      <c r="A5" s="266" t="s">
        <v>83</v>
      </c>
      <c r="B5" s="2017"/>
      <c r="C5" s="247" t="s">
        <v>86</v>
      </c>
      <c r="D5" s="249" t="s">
        <v>11</v>
      </c>
      <c r="E5" s="267" t="s">
        <v>12</v>
      </c>
    </row>
    <row r="6" spans="1:5">
      <c r="A6" s="268" t="s">
        <v>15</v>
      </c>
      <c r="B6" s="250">
        <v>0.85</v>
      </c>
      <c r="C6" s="46">
        <v>8.6742879460659346</v>
      </c>
      <c r="D6" s="46">
        <v>9.8359748572307684</v>
      </c>
      <c r="E6" s="269">
        <v>18.510262803296705</v>
      </c>
    </row>
    <row r="7" spans="1:5">
      <c r="A7" s="270" t="s">
        <v>641</v>
      </c>
      <c r="B7" s="250">
        <v>0.32700000000000001</v>
      </c>
      <c r="C7" s="46">
        <v>6.8981895498021979</v>
      </c>
      <c r="D7" s="46">
        <v>0.98481506591208789</v>
      </c>
      <c r="E7" s="269">
        <v>7.8830046157142855</v>
      </c>
    </row>
    <row r="8" spans="1:5">
      <c r="A8" s="270" t="s">
        <v>23</v>
      </c>
      <c r="B8" s="250">
        <v>0.45</v>
      </c>
      <c r="C8" s="46">
        <v>24.032916509417582</v>
      </c>
      <c r="D8" s="46">
        <v>5.1662402089120869</v>
      </c>
      <c r="E8" s="269">
        <v>29.199156718329668</v>
      </c>
    </row>
    <row r="9" spans="1:5">
      <c r="A9" s="270" t="s">
        <v>218</v>
      </c>
      <c r="B9" s="250">
        <v>0.65129999999999999</v>
      </c>
      <c r="C9" s="46">
        <v>3.5074639636483518</v>
      </c>
      <c r="D9" s="46">
        <v>3.652459780065934</v>
      </c>
      <c r="E9" s="269">
        <v>7.1599237437142857</v>
      </c>
    </row>
    <row r="10" spans="1:5">
      <c r="A10" s="270" t="s">
        <v>642</v>
      </c>
      <c r="B10" s="250">
        <v>0.58899999999999997</v>
      </c>
      <c r="C10" s="46">
        <v>1.6829977677252745</v>
      </c>
      <c r="D10" s="46"/>
      <c r="E10" s="269">
        <v>1.6829977677252745</v>
      </c>
    </row>
    <row r="11" spans="1:5">
      <c r="A11" s="270" t="s">
        <v>29</v>
      </c>
      <c r="B11" s="251">
        <v>0.36660500000000001</v>
      </c>
      <c r="C11" s="46">
        <v>44.85230769220879</v>
      </c>
      <c r="D11" s="46"/>
      <c r="E11" s="269">
        <v>44.85230769220879</v>
      </c>
    </row>
    <row r="12" spans="1:5">
      <c r="A12" s="270" t="s">
        <v>33</v>
      </c>
      <c r="B12" s="250">
        <v>0.7</v>
      </c>
      <c r="C12" s="46">
        <v>56.987741415131872</v>
      </c>
      <c r="D12" s="46">
        <v>31.674970219648348</v>
      </c>
      <c r="E12" s="269">
        <v>88.662711634780223</v>
      </c>
    </row>
    <row r="13" spans="1:5">
      <c r="A13" s="270" t="s">
        <v>37</v>
      </c>
      <c r="B13" s="250" t="s">
        <v>217</v>
      </c>
      <c r="C13" s="46">
        <v>12.999557043769231</v>
      </c>
      <c r="D13" s="46">
        <v>1.7278025933406596</v>
      </c>
      <c r="E13" s="269">
        <v>14.72735963710989</v>
      </c>
    </row>
    <row r="14" spans="1:5">
      <c r="A14" s="270" t="s">
        <v>226</v>
      </c>
      <c r="B14" s="250" t="s">
        <v>219</v>
      </c>
      <c r="C14" s="46">
        <v>2.4980218461538462E-3</v>
      </c>
      <c r="D14" s="46"/>
      <c r="E14" s="269">
        <v>2.4980218461538462E-3</v>
      </c>
    </row>
    <row r="15" spans="1:5">
      <c r="A15" s="270" t="s">
        <v>467</v>
      </c>
      <c r="B15" s="250">
        <v>0.1988</v>
      </c>
      <c r="C15" s="46">
        <v>0.25611520497802198</v>
      </c>
      <c r="D15" s="46">
        <v>1.5750590551098904</v>
      </c>
      <c r="E15" s="269">
        <v>1.8311742600879124</v>
      </c>
    </row>
    <row r="16" spans="1:5">
      <c r="A16" s="270" t="s">
        <v>46</v>
      </c>
      <c r="B16" s="250">
        <v>0.55300000000000005</v>
      </c>
      <c r="C16" s="46">
        <v>19.317660542571428</v>
      </c>
      <c r="D16" s="46">
        <v>16.533772219802199</v>
      </c>
      <c r="E16" s="269">
        <v>35.851432762373626</v>
      </c>
    </row>
    <row r="17" spans="1:5">
      <c r="A17" s="270" t="s">
        <v>47</v>
      </c>
      <c r="B17" s="250">
        <v>0.58550000000000002</v>
      </c>
      <c r="C17" s="46">
        <v>38.531351648505492</v>
      </c>
      <c r="D17" s="46">
        <v>87.567122922890121</v>
      </c>
      <c r="E17" s="269">
        <v>126.09847457139561</v>
      </c>
    </row>
    <row r="18" spans="1:5">
      <c r="A18" s="270" t="s">
        <v>49</v>
      </c>
      <c r="B18" s="250">
        <v>0.43969999999999998</v>
      </c>
      <c r="C18" s="46">
        <v>9.7740887702417591</v>
      </c>
      <c r="D18" s="46">
        <v>11.955180637593408</v>
      </c>
      <c r="E18" s="269">
        <v>21.729269407835169</v>
      </c>
    </row>
    <row r="19" spans="1:5">
      <c r="A19" s="270" t="s">
        <v>50</v>
      </c>
      <c r="B19" s="250">
        <v>0.64</v>
      </c>
      <c r="C19" s="46">
        <v>22.917375536879124</v>
      </c>
      <c r="D19" s="46">
        <v>2.2126245933956046</v>
      </c>
      <c r="E19" s="269">
        <v>25.13000013027473</v>
      </c>
    </row>
    <row r="20" spans="1:5">
      <c r="A20" s="270" t="s">
        <v>51</v>
      </c>
      <c r="B20" s="250">
        <v>0.2</v>
      </c>
      <c r="C20" s="46">
        <v>4.2231970720659335</v>
      </c>
      <c r="D20" s="46">
        <v>5.6373092305934058</v>
      </c>
      <c r="E20" s="269">
        <v>9.8605063026593385</v>
      </c>
    </row>
    <row r="21" spans="1:5">
      <c r="A21" s="270" t="s">
        <v>52</v>
      </c>
      <c r="B21" s="250" t="s">
        <v>221</v>
      </c>
      <c r="C21" s="46">
        <v>11.010240219945054</v>
      </c>
      <c r="D21" s="46">
        <v>1.0854869342747251</v>
      </c>
      <c r="E21" s="269">
        <v>12.095727154219778</v>
      </c>
    </row>
    <row r="22" spans="1:5">
      <c r="A22" s="270" t="s">
        <v>53</v>
      </c>
      <c r="B22" s="250" t="s">
        <v>227</v>
      </c>
      <c r="C22" s="46">
        <v>74.658338917186825</v>
      </c>
      <c r="D22" s="46">
        <v>80.23685072484615</v>
      </c>
      <c r="E22" s="269">
        <v>154.89518964203296</v>
      </c>
    </row>
    <row r="23" spans="1:5">
      <c r="A23" s="270" t="s">
        <v>231</v>
      </c>
      <c r="B23" s="250" t="s">
        <v>228</v>
      </c>
      <c r="C23" s="46">
        <v>29.369289770560439</v>
      </c>
      <c r="D23" s="46">
        <v>77.205628439340657</v>
      </c>
      <c r="E23" s="269">
        <v>106.5749182099011</v>
      </c>
    </row>
    <row r="24" spans="1:5">
      <c r="A24" s="270" t="s">
        <v>57</v>
      </c>
      <c r="B24" s="250">
        <v>0.31316899999999998</v>
      </c>
      <c r="C24" s="46">
        <v>23.181400121065934</v>
      </c>
      <c r="D24" s="46">
        <v>3.0862549483516469E-2</v>
      </c>
      <c r="E24" s="269">
        <v>23.21226267054945</v>
      </c>
    </row>
    <row r="25" spans="1:5">
      <c r="A25" s="270" t="s">
        <v>58</v>
      </c>
      <c r="B25" s="250">
        <v>0.33529999999999999</v>
      </c>
      <c r="C25" s="46">
        <v>6.9380989009890115</v>
      </c>
      <c r="D25" s="46">
        <v>34.814142967021972</v>
      </c>
      <c r="E25" s="269">
        <v>41.752241868010984</v>
      </c>
    </row>
    <row r="26" spans="1:5">
      <c r="A26" s="270" t="s">
        <v>59</v>
      </c>
      <c r="B26" s="250" t="s">
        <v>229</v>
      </c>
      <c r="C26" s="46">
        <v>25.736636581593409</v>
      </c>
      <c r="D26" s="46">
        <v>11.208133044472529</v>
      </c>
      <c r="E26" s="269">
        <v>36.944769626065934</v>
      </c>
    </row>
    <row r="27" spans="1:5">
      <c r="A27" s="270" t="s">
        <v>514</v>
      </c>
      <c r="B27" s="250">
        <v>0.41499999999999998</v>
      </c>
      <c r="C27" s="46">
        <v>3.8207826561758242</v>
      </c>
      <c r="D27" s="46">
        <v>0.37344013213186816</v>
      </c>
      <c r="E27" s="269">
        <v>4.1942227883076928</v>
      </c>
    </row>
    <row r="28" spans="1:5">
      <c r="A28" s="270" t="s">
        <v>66</v>
      </c>
      <c r="B28" s="250">
        <v>0.30580000000000002</v>
      </c>
      <c r="C28" s="46">
        <v>14.526403846230771</v>
      </c>
      <c r="D28" s="46">
        <v>216.36940670321977</v>
      </c>
      <c r="E28" s="269">
        <v>230.89581054945054</v>
      </c>
    </row>
    <row r="29" spans="1:5">
      <c r="A29" s="270" t="s">
        <v>67</v>
      </c>
      <c r="B29" s="250">
        <v>0.30580000000000002</v>
      </c>
      <c r="C29" s="46">
        <v>40.47194505473626</v>
      </c>
      <c r="D29" s="46"/>
      <c r="E29" s="269">
        <v>40.47194505473626</v>
      </c>
    </row>
    <row r="30" spans="1:5">
      <c r="A30" s="270" t="s">
        <v>69</v>
      </c>
      <c r="B30" s="250">
        <v>0.58840000000000003</v>
      </c>
      <c r="C30" s="46">
        <v>56.112418241648356</v>
      </c>
      <c r="D30" s="46"/>
      <c r="E30" s="269">
        <v>56.112418241648356</v>
      </c>
    </row>
    <row r="31" spans="1:5">
      <c r="A31" s="270" t="s">
        <v>684</v>
      </c>
      <c r="B31" s="250">
        <v>0.28849999999999998</v>
      </c>
      <c r="C31" s="46">
        <v>0.33546856719780216</v>
      </c>
      <c r="D31" s="46">
        <v>0.15447659338461542</v>
      </c>
      <c r="E31" s="269">
        <v>0.48994516058241755</v>
      </c>
    </row>
    <row r="32" spans="1:5">
      <c r="A32" s="270" t="s">
        <v>572</v>
      </c>
      <c r="B32" s="250">
        <v>0.54</v>
      </c>
      <c r="C32" s="46">
        <v>10.947731370307693</v>
      </c>
      <c r="D32" s="46">
        <v>8.2242249780769239</v>
      </c>
      <c r="E32" s="269">
        <v>19.171956348384619</v>
      </c>
    </row>
    <row r="33" spans="1:5">
      <c r="A33" s="270" t="s">
        <v>274</v>
      </c>
      <c r="B33" s="250">
        <v>0.18</v>
      </c>
      <c r="C33" s="46">
        <v>3.1454048762747253</v>
      </c>
      <c r="D33" s="46">
        <v>0.4976565055714286</v>
      </c>
      <c r="E33" s="269">
        <v>3.6430613818461541</v>
      </c>
    </row>
    <row r="34" spans="1:5">
      <c r="A34" s="270" t="s">
        <v>74</v>
      </c>
      <c r="B34" s="250">
        <v>0.41499999999999998</v>
      </c>
      <c r="C34" s="46">
        <v>16.080703296769229</v>
      </c>
      <c r="D34" s="46">
        <v>0.66230809885714281</v>
      </c>
      <c r="E34" s="269">
        <v>16.743011395626372</v>
      </c>
    </row>
    <row r="35" spans="1:5">
      <c r="A35" s="268" t="s">
        <v>334</v>
      </c>
      <c r="B35" s="250">
        <v>0.28849999999999998</v>
      </c>
      <c r="C35" s="46">
        <v>9.341472527758242</v>
      </c>
      <c r="D35" s="46"/>
      <c r="E35" s="269">
        <v>9.341472527758242</v>
      </c>
    </row>
    <row r="36" spans="1:5">
      <c r="A36" s="270" t="s">
        <v>75</v>
      </c>
      <c r="B36" s="250">
        <v>0.53200000000000003</v>
      </c>
      <c r="C36" s="46">
        <v>8.0532187071978019</v>
      </c>
      <c r="D36" s="46">
        <v>5.9460177360989004</v>
      </c>
      <c r="E36" s="269">
        <v>13.999236443296702</v>
      </c>
    </row>
    <row r="37" spans="1:5">
      <c r="A37" s="270" t="s">
        <v>508</v>
      </c>
      <c r="B37" s="250">
        <v>0.59599999999999997</v>
      </c>
      <c r="C37" s="46">
        <v>7.2766118451538464</v>
      </c>
      <c r="D37" s="46">
        <v>0.61122937374725261</v>
      </c>
      <c r="E37" s="269">
        <v>7.8878412189010989</v>
      </c>
    </row>
    <row r="38" spans="1:5">
      <c r="A38" s="268" t="s">
        <v>543</v>
      </c>
      <c r="B38" s="250">
        <v>0.45750000000000002</v>
      </c>
      <c r="C38" s="46">
        <v>1.4005088021868133</v>
      </c>
      <c r="D38" s="46">
        <v>2.3980253185604394</v>
      </c>
      <c r="E38" s="269">
        <v>3.7985341207472527</v>
      </c>
    </row>
    <row r="39" spans="1:5">
      <c r="A39" s="270" t="s">
        <v>76</v>
      </c>
      <c r="B39" s="250">
        <v>0.34570000000000001</v>
      </c>
      <c r="C39" s="46">
        <v>54.661421016868125</v>
      </c>
      <c r="D39" s="46">
        <v>72.475856878956037</v>
      </c>
      <c r="E39" s="269">
        <v>127.13727789582416</v>
      </c>
    </row>
    <row r="40" spans="1:5" ht="13.5" thickBot="1">
      <c r="A40" s="1121" t="s">
        <v>430</v>
      </c>
      <c r="B40" s="1122"/>
      <c r="C40" s="1123">
        <v>651.72584400470328</v>
      </c>
      <c r="D40" s="1123">
        <v>690.8170783625385</v>
      </c>
      <c r="E40" s="1124">
        <v>1342.5429223672415</v>
      </c>
    </row>
    <row r="41" spans="1:5">
      <c r="A41" s="124"/>
      <c r="B41" s="252"/>
      <c r="C41" s="56"/>
      <c r="D41" s="56"/>
      <c r="E41" s="56"/>
    </row>
    <row r="42" spans="1:5">
      <c r="A42" s="125"/>
      <c r="B42" s="253"/>
      <c r="C42" s="125"/>
      <c r="D42" s="125"/>
      <c r="E42" s="56"/>
    </row>
    <row r="43" spans="1:5">
      <c r="A43" s="246" t="s">
        <v>732</v>
      </c>
      <c r="B43" s="253"/>
      <c r="C43" s="125"/>
      <c r="D43" s="125"/>
      <c r="E43" s="56"/>
    </row>
    <row r="44" spans="1:5">
      <c r="A44" s="126" t="s">
        <v>733</v>
      </c>
      <c r="B44" s="253"/>
      <c r="C44" s="125"/>
      <c r="D44" s="125"/>
      <c r="E44" s="56"/>
    </row>
    <row r="45" spans="1:5">
      <c r="A45" s="127" t="s">
        <v>734</v>
      </c>
      <c r="B45" s="254"/>
      <c r="C45" s="40"/>
      <c r="D45" s="40"/>
      <c r="E45" s="40"/>
    </row>
    <row r="46" spans="1:5">
      <c r="A46" s="126" t="s">
        <v>605</v>
      </c>
      <c r="B46" s="253"/>
      <c r="C46" s="125"/>
      <c r="D46" s="125"/>
      <c r="E46" s="56"/>
    </row>
    <row r="47" spans="1:5">
      <c r="A47" s="126" t="s">
        <v>626</v>
      </c>
      <c r="B47" s="253"/>
      <c r="C47" s="125"/>
      <c r="D47" s="125"/>
      <c r="E47" s="56"/>
    </row>
    <row r="48" spans="1:5">
      <c r="A48" s="126" t="s">
        <v>673</v>
      </c>
      <c r="B48" s="252"/>
      <c r="C48" s="56"/>
      <c r="D48" s="56"/>
      <c r="E48" s="56"/>
    </row>
    <row r="50" spans="1:5">
      <c r="A50" s="265" t="s">
        <v>383</v>
      </c>
      <c r="B50" s="2005" t="s">
        <v>449</v>
      </c>
      <c r="C50" s="2020" t="s">
        <v>380</v>
      </c>
      <c r="D50" s="2020"/>
      <c r="E50" s="2021"/>
    </row>
    <row r="51" spans="1:5">
      <c r="A51" s="266" t="s">
        <v>83</v>
      </c>
      <c r="B51" s="2017"/>
      <c r="C51" s="247" t="s">
        <v>86</v>
      </c>
      <c r="D51" s="249" t="s">
        <v>11</v>
      </c>
      <c r="E51" s="267" t="s">
        <v>12</v>
      </c>
    </row>
    <row r="52" spans="1:5">
      <c r="A52" s="270" t="s">
        <v>272</v>
      </c>
      <c r="B52" s="250">
        <v>7.5999999999999998E-2</v>
      </c>
      <c r="C52" s="46">
        <v>14.551615384846153</v>
      </c>
      <c r="D52" s="46">
        <v>2.081207197967033</v>
      </c>
      <c r="E52" s="269">
        <v>16.632822582813187</v>
      </c>
    </row>
    <row r="53" spans="1:5">
      <c r="A53" s="270" t="s">
        <v>14</v>
      </c>
      <c r="B53" s="250">
        <v>0.1178</v>
      </c>
      <c r="C53" s="46">
        <v>6.6563406780219783E-2</v>
      </c>
      <c r="D53" s="46">
        <v>0</v>
      </c>
      <c r="E53" s="269">
        <v>6.6563406780219783E-2</v>
      </c>
    </row>
    <row r="54" spans="1:5">
      <c r="A54" s="270" t="s">
        <v>576</v>
      </c>
      <c r="B54" s="250">
        <v>0.2</v>
      </c>
      <c r="C54" s="46">
        <v>19.424000000142854</v>
      </c>
      <c r="D54" s="46">
        <v>11.127898758252746</v>
      </c>
      <c r="E54" s="269">
        <v>30.551898758395602</v>
      </c>
    </row>
    <row r="55" spans="1:5">
      <c r="A55" s="270" t="s">
        <v>24</v>
      </c>
      <c r="B55" s="250">
        <v>0.28916900000000001</v>
      </c>
      <c r="C55" s="46">
        <v>9.3074835165274727</v>
      </c>
      <c r="D55" s="46">
        <v>117.48079907695605</v>
      </c>
      <c r="E55" s="269">
        <v>126.78828259348352</v>
      </c>
    </row>
    <row r="56" spans="1:5">
      <c r="A56" s="270" t="s">
        <v>337</v>
      </c>
      <c r="B56" s="250">
        <v>0.1482</v>
      </c>
      <c r="C56" s="46">
        <v>2.375823059736264</v>
      </c>
      <c r="D56" s="46">
        <v>8.7087263780219776E-2</v>
      </c>
      <c r="E56" s="269">
        <v>2.4629103235164838</v>
      </c>
    </row>
    <row r="57" spans="1:5">
      <c r="A57" s="270" t="s">
        <v>54</v>
      </c>
      <c r="B57" s="250">
        <v>0.6</v>
      </c>
      <c r="C57" s="46">
        <v>5.8589074519011</v>
      </c>
      <c r="D57" s="46">
        <v>4.6715720109670329</v>
      </c>
      <c r="E57" s="269">
        <v>10.530479462868133</v>
      </c>
    </row>
    <row r="58" spans="1:5">
      <c r="A58" s="270" t="s">
        <v>694</v>
      </c>
      <c r="B58" s="250">
        <v>0.1</v>
      </c>
      <c r="C58" s="46">
        <v>0.16643505314285714</v>
      </c>
      <c r="D58" s="46">
        <v>1.003619054912088</v>
      </c>
      <c r="E58" s="269">
        <v>1.1700541080549451</v>
      </c>
    </row>
    <row r="59" spans="1:5">
      <c r="A59" s="1125" t="s">
        <v>387</v>
      </c>
      <c r="B59" s="2320"/>
      <c r="C59" s="2283">
        <v>51.750827873076922</v>
      </c>
      <c r="D59" s="2283">
        <v>136.45218336283517</v>
      </c>
      <c r="E59" s="1744">
        <v>188.2030112359121</v>
      </c>
    </row>
    <row r="60" spans="1:5" ht="13.5" thickBot="1">
      <c r="A60" s="1126" t="s">
        <v>735</v>
      </c>
      <c r="B60" s="1127"/>
      <c r="C60" s="1123">
        <v>703.47667187778018</v>
      </c>
      <c r="D60" s="1123">
        <v>827.26926172537367</v>
      </c>
      <c r="E60" s="1124">
        <v>1530.7459336031536</v>
      </c>
    </row>
    <row r="65" spans="1:5" ht="15.75">
      <c r="A65" s="120" t="s">
        <v>736</v>
      </c>
      <c r="B65" s="255"/>
    </row>
    <row r="66" spans="1:5" ht="13.5" thickBot="1">
      <c r="B66" s="255"/>
    </row>
    <row r="67" spans="1:5">
      <c r="A67" s="271"/>
      <c r="B67" s="2005" t="s">
        <v>449</v>
      </c>
      <c r="C67" s="2018" t="s">
        <v>737</v>
      </c>
      <c r="D67" s="2018"/>
      <c r="E67" s="2019"/>
    </row>
    <row r="68" spans="1:5">
      <c r="A68" s="272" t="s">
        <v>83</v>
      </c>
      <c r="B68" s="2017"/>
      <c r="C68" s="247" t="s">
        <v>86</v>
      </c>
      <c r="D68" s="248" t="s">
        <v>11</v>
      </c>
      <c r="E68" s="273" t="s">
        <v>12</v>
      </c>
    </row>
    <row r="69" spans="1:5">
      <c r="A69" s="2321" t="s">
        <v>400</v>
      </c>
      <c r="B69" s="2322">
        <v>0.17</v>
      </c>
      <c r="C69" s="256">
        <v>3.9847999999999999</v>
      </c>
      <c r="D69" s="256"/>
      <c r="E69" s="274">
        <v>3.9847999999999999</v>
      </c>
    </row>
    <row r="70" spans="1:5">
      <c r="A70" s="275" t="s">
        <v>512</v>
      </c>
      <c r="B70" s="257">
        <v>0.3</v>
      </c>
      <c r="C70" s="256"/>
      <c r="D70" s="256">
        <v>0.27400000000000002</v>
      </c>
      <c r="E70" s="274">
        <v>0.27400000000000002</v>
      </c>
    </row>
    <row r="71" spans="1:5">
      <c r="A71" s="275" t="s">
        <v>679</v>
      </c>
      <c r="B71" s="257">
        <v>5.8799999999999998E-2</v>
      </c>
      <c r="C71" s="256">
        <v>1.651</v>
      </c>
      <c r="D71" s="256">
        <v>4.9000000000000002E-2</v>
      </c>
      <c r="E71" s="274">
        <v>1.7</v>
      </c>
    </row>
    <row r="72" spans="1:5">
      <c r="A72" s="275" t="s">
        <v>738</v>
      </c>
      <c r="B72" s="257">
        <v>8.5599999999999996E-2</v>
      </c>
      <c r="C72" s="256">
        <v>60.973999999999997</v>
      </c>
      <c r="D72" s="256"/>
      <c r="E72" s="274">
        <v>60.973999999999997</v>
      </c>
    </row>
    <row r="73" spans="1:5">
      <c r="A73" s="275" t="s">
        <v>564</v>
      </c>
      <c r="B73" s="257">
        <v>0.255</v>
      </c>
      <c r="C73" s="256">
        <v>11.582000000000001</v>
      </c>
      <c r="D73" s="256">
        <v>35.305</v>
      </c>
      <c r="E73" s="274">
        <v>46.887</v>
      </c>
    </row>
    <row r="74" spans="1:5">
      <c r="A74" s="275" t="s">
        <v>500</v>
      </c>
      <c r="B74" s="257">
        <v>9.6799999999999997E-2</v>
      </c>
      <c r="C74" s="256">
        <v>12.785</v>
      </c>
      <c r="D74" s="256"/>
      <c r="E74" s="274">
        <v>12.785</v>
      </c>
    </row>
    <row r="75" spans="1:5">
      <c r="A75" s="275" t="s">
        <v>739</v>
      </c>
      <c r="B75" s="257">
        <v>0.23330000000000001</v>
      </c>
      <c r="C75" s="256">
        <v>32.686</v>
      </c>
      <c r="D75" s="256"/>
      <c r="E75" s="274">
        <v>32.686</v>
      </c>
    </row>
    <row r="76" spans="1:5">
      <c r="A76" s="275" t="s">
        <v>492</v>
      </c>
      <c r="B76" s="257">
        <v>0.1333</v>
      </c>
      <c r="C76" s="256">
        <v>15.747999999999999</v>
      </c>
      <c r="D76" s="256"/>
      <c r="E76" s="274">
        <v>15.747999999999999</v>
      </c>
    </row>
    <row r="77" spans="1:5">
      <c r="A77" s="275" t="s">
        <v>493</v>
      </c>
      <c r="B77" s="257">
        <v>0.1333</v>
      </c>
      <c r="C77" s="256">
        <v>17.538</v>
      </c>
      <c r="D77" s="256"/>
      <c r="E77" s="274">
        <v>17.538</v>
      </c>
    </row>
    <row r="78" spans="1:5">
      <c r="A78" s="275" t="s">
        <v>740</v>
      </c>
      <c r="B78" s="257">
        <v>0.1333</v>
      </c>
      <c r="C78" s="256"/>
      <c r="D78" s="256"/>
      <c r="E78" s="274">
        <v>0</v>
      </c>
    </row>
    <row r="79" spans="1:5">
      <c r="A79" s="275" t="s">
        <v>490</v>
      </c>
      <c r="B79" s="257">
        <v>0.23330000000000001</v>
      </c>
      <c r="C79" s="256">
        <v>56.198</v>
      </c>
      <c r="D79" s="256"/>
      <c r="E79" s="274">
        <v>56.198</v>
      </c>
    </row>
    <row r="80" spans="1:5">
      <c r="A80" s="275" t="s">
        <v>502</v>
      </c>
      <c r="B80" s="257">
        <v>0.23330000000000001</v>
      </c>
      <c r="C80" s="256">
        <v>18.463999999999999</v>
      </c>
      <c r="D80" s="256"/>
      <c r="E80" s="274">
        <v>18.463999999999999</v>
      </c>
    </row>
    <row r="81" spans="1:5">
      <c r="A81" s="275" t="s">
        <v>139</v>
      </c>
      <c r="B81" s="257">
        <v>0.31850000000000001</v>
      </c>
      <c r="C81" s="256"/>
      <c r="D81" s="256">
        <v>55.091999999999999</v>
      </c>
      <c r="E81" s="274">
        <v>55.091999999999999</v>
      </c>
    </row>
    <row r="82" spans="1:5">
      <c r="A82" s="275" t="s">
        <v>741</v>
      </c>
      <c r="B82" s="257">
        <v>0.45900000000000002</v>
      </c>
      <c r="C82" s="256">
        <v>20.78</v>
      </c>
      <c r="D82" s="256"/>
      <c r="E82" s="274">
        <v>20.78</v>
      </c>
    </row>
    <row r="83" spans="1:5">
      <c r="A83" s="275" t="s">
        <v>497</v>
      </c>
      <c r="B83" s="257">
        <v>0.1333</v>
      </c>
      <c r="C83" s="256">
        <v>2.4769999999999999</v>
      </c>
      <c r="D83" s="256"/>
      <c r="E83" s="274">
        <v>2.4769999999999999</v>
      </c>
    </row>
    <row r="84" spans="1:5">
      <c r="A84" s="275" t="s">
        <v>284</v>
      </c>
      <c r="B84" s="257">
        <v>0.3</v>
      </c>
      <c r="C84" s="256">
        <v>10.303000000000001</v>
      </c>
      <c r="D84" s="256"/>
      <c r="E84" s="274">
        <v>10.303000000000001</v>
      </c>
    </row>
    <row r="85" spans="1:5">
      <c r="A85" s="275" t="s">
        <v>742</v>
      </c>
      <c r="B85" s="257">
        <v>0.1</v>
      </c>
      <c r="C85" s="256">
        <v>6.835</v>
      </c>
      <c r="D85" s="256"/>
      <c r="E85" s="274">
        <v>6.835</v>
      </c>
    </row>
    <row r="86" spans="1:5">
      <c r="A86" s="275" t="s">
        <v>743</v>
      </c>
      <c r="B86" s="257">
        <v>0.125</v>
      </c>
      <c r="C86" s="256">
        <v>1.9219999999999999</v>
      </c>
      <c r="D86" s="256"/>
      <c r="E86" s="274">
        <v>1.9219999999999999</v>
      </c>
    </row>
    <row r="87" spans="1:5">
      <c r="A87" s="275" t="s">
        <v>498</v>
      </c>
      <c r="B87" s="257">
        <v>0.1333</v>
      </c>
      <c r="C87" s="256">
        <v>8.6</v>
      </c>
      <c r="D87" s="256"/>
      <c r="E87" s="274">
        <v>8.6</v>
      </c>
    </row>
    <row r="88" spans="1:5">
      <c r="A88" s="275" t="s">
        <v>744</v>
      </c>
      <c r="B88" s="257">
        <v>0.1333</v>
      </c>
      <c r="C88" s="256">
        <v>8.8949999999999996</v>
      </c>
      <c r="D88" s="256"/>
      <c r="E88" s="274">
        <v>8.8949999999999996</v>
      </c>
    </row>
    <row r="89" spans="1:5">
      <c r="A89" s="275" t="s">
        <v>167</v>
      </c>
      <c r="B89" s="257">
        <v>0.2021</v>
      </c>
      <c r="C89" s="256">
        <v>46.887</v>
      </c>
      <c r="D89" s="256"/>
      <c r="E89" s="274">
        <v>46.887</v>
      </c>
    </row>
    <row r="90" spans="1:5">
      <c r="A90" s="275" t="s">
        <v>697</v>
      </c>
      <c r="B90" s="257">
        <v>0.37</v>
      </c>
      <c r="C90" s="256">
        <v>4.4740000000000002</v>
      </c>
      <c r="D90" s="256"/>
      <c r="E90" s="274">
        <v>4.4740000000000002</v>
      </c>
    </row>
    <row r="91" spans="1:5">
      <c r="A91" s="275" t="s">
        <v>549</v>
      </c>
      <c r="B91" s="257">
        <v>0.2</v>
      </c>
      <c r="C91" s="256">
        <v>3.012</v>
      </c>
      <c r="D91" s="256"/>
      <c r="E91" s="274">
        <v>3.012</v>
      </c>
    </row>
    <row r="92" spans="1:5">
      <c r="A92" s="275" t="s">
        <v>145</v>
      </c>
      <c r="B92" s="257">
        <v>0.6</v>
      </c>
      <c r="C92" s="256">
        <v>35.628</v>
      </c>
      <c r="D92" s="256"/>
      <c r="E92" s="274">
        <v>35.628</v>
      </c>
    </row>
    <row r="93" spans="1:5">
      <c r="A93" s="275" t="s">
        <v>499</v>
      </c>
      <c r="B93" s="257">
        <v>0.23330000000000001</v>
      </c>
      <c r="C93" s="256">
        <v>41.433</v>
      </c>
      <c r="D93" s="256"/>
      <c r="E93" s="274">
        <v>41.433</v>
      </c>
    </row>
    <row r="94" spans="1:5" ht="13.5" thickBot="1">
      <c r="A94" s="1128" t="s">
        <v>735</v>
      </c>
      <c r="B94" s="1129"/>
      <c r="C94" s="1130">
        <v>422.85680000000002</v>
      </c>
      <c r="D94" s="1130">
        <v>90.72</v>
      </c>
      <c r="E94" s="1131">
        <v>513.57679999999993</v>
      </c>
    </row>
    <row r="95" spans="1:5">
      <c r="A95" s="2323" t="s">
        <v>708</v>
      </c>
      <c r="B95" s="2323"/>
      <c r="C95" s="258"/>
      <c r="D95" s="258"/>
      <c r="E95" s="259"/>
    </row>
    <row r="96" spans="1:5">
      <c r="A96" s="2323" t="s">
        <v>745</v>
      </c>
      <c r="B96" s="2323"/>
      <c r="C96" s="2323"/>
      <c r="D96" s="258"/>
      <c r="E96" s="258"/>
    </row>
    <row r="102" spans="1:5" ht="15.75">
      <c r="A102" s="120" t="s">
        <v>746</v>
      </c>
    </row>
    <row r="103" spans="1:5" ht="13.5" thickBot="1"/>
    <row r="104" spans="1:5" ht="12.75" customHeight="1">
      <c r="A104" s="271"/>
      <c r="B104" s="2005" t="s">
        <v>449</v>
      </c>
      <c r="C104" s="2018" t="s">
        <v>737</v>
      </c>
      <c r="D104" s="2018"/>
      <c r="E104" s="2019"/>
    </row>
    <row r="105" spans="1:5">
      <c r="A105" s="272" t="s">
        <v>83</v>
      </c>
      <c r="B105" s="2017"/>
      <c r="C105" s="247" t="s">
        <v>86</v>
      </c>
      <c r="D105" s="248" t="s">
        <v>11</v>
      </c>
      <c r="E105" s="273" t="s">
        <v>12</v>
      </c>
    </row>
    <row r="106" spans="1:5">
      <c r="A106" s="275" t="s">
        <v>108</v>
      </c>
      <c r="B106" s="260">
        <v>0.32500000000000001</v>
      </c>
      <c r="C106" s="256">
        <v>0.24601098901098903</v>
      </c>
      <c r="D106" s="256">
        <v>49.484945054945058</v>
      </c>
      <c r="E106" s="274">
        <v>49.730956043956049</v>
      </c>
    </row>
    <row r="107" spans="1:5">
      <c r="A107" s="275" t="s">
        <v>747</v>
      </c>
      <c r="B107" s="260">
        <v>1</v>
      </c>
      <c r="C107" s="256">
        <v>23.301835164835165</v>
      </c>
      <c r="D107" s="256">
        <v>2.9259780219780223</v>
      </c>
      <c r="E107" s="274">
        <v>26.227813186813187</v>
      </c>
    </row>
    <row r="108" spans="1:5">
      <c r="A108" s="275" t="s">
        <v>121</v>
      </c>
      <c r="B108" s="260">
        <v>0.25</v>
      </c>
      <c r="C108" s="256">
        <v>22.87</v>
      </c>
      <c r="D108" s="256">
        <v>0.99135164835164824</v>
      </c>
      <c r="E108" s="274">
        <v>23.864461538461541</v>
      </c>
    </row>
    <row r="109" spans="1:5">
      <c r="A109" s="275" t="s">
        <v>392</v>
      </c>
      <c r="B109" s="260">
        <v>0.5</v>
      </c>
      <c r="C109" s="256">
        <v>5.2319450549450552</v>
      </c>
      <c r="D109" s="256">
        <v>5.7521538461538464</v>
      </c>
      <c r="E109" s="274">
        <v>10.984098901098902</v>
      </c>
    </row>
    <row r="110" spans="1:5">
      <c r="A110" s="275" t="s">
        <v>473</v>
      </c>
      <c r="B110" s="260">
        <v>0.6</v>
      </c>
      <c r="C110" s="256">
        <v>9.9015934065934079</v>
      </c>
      <c r="D110" s="256"/>
      <c r="E110" s="274">
        <v>9.9015934065934079</v>
      </c>
    </row>
    <row r="111" spans="1:5">
      <c r="A111" s="275" t="s">
        <v>269</v>
      </c>
      <c r="B111" s="260">
        <v>0.15</v>
      </c>
      <c r="C111" s="256">
        <v>7.8</v>
      </c>
      <c r="D111" s="256"/>
      <c r="E111" s="274">
        <v>7.8163076923076922</v>
      </c>
    </row>
    <row r="112" spans="1:5">
      <c r="A112" s="275" t="s">
        <v>134</v>
      </c>
      <c r="B112" s="260">
        <v>0.05</v>
      </c>
      <c r="C112" s="256">
        <v>7.5</v>
      </c>
      <c r="D112" s="256"/>
      <c r="E112" s="274">
        <v>7.5420879120879123</v>
      </c>
    </row>
    <row r="113" spans="1:5">
      <c r="A113" s="275" t="s">
        <v>617</v>
      </c>
      <c r="B113" s="260">
        <v>0.18329999999999999</v>
      </c>
      <c r="C113" s="256">
        <v>0</v>
      </c>
      <c r="D113" s="256">
        <v>5.784934065934066</v>
      </c>
      <c r="E113" s="274">
        <v>5.7937032967032964</v>
      </c>
    </row>
    <row r="114" spans="1:5">
      <c r="A114" s="275" t="s">
        <v>710</v>
      </c>
      <c r="B114" s="260">
        <v>0.25</v>
      </c>
      <c r="C114" s="256">
        <v>2.1807912087912089</v>
      </c>
      <c r="D114" s="256">
        <v>0.6100000000000001</v>
      </c>
      <c r="E114" s="274">
        <v>2.7907912087912088</v>
      </c>
    </row>
    <row r="115" spans="1:5">
      <c r="A115" s="275" t="s">
        <v>100</v>
      </c>
      <c r="B115" s="260">
        <v>0.23549999999999999</v>
      </c>
      <c r="C115" s="256">
        <v>1.9</v>
      </c>
      <c r="D115" s="256">
        <v>0.27047252747252748</v>
      </c>
      <c r="E115" s="274">
        <v>2.1877032967032966</v>
      </c>
    </row>
    <row r="116" spans="1:5">
      <c r="A116" s="275" t="s">
        <v>728</v>
      </c>
      <c r="B116" s="260">
        <v>0.25</v>
      </c>
      <c r="C116" s="256">
        <v>1.4</v>
      </c>
      <c r="D116" s="256">
        <v>0.11326373626373624</v>
      </c>
      <c r="E116" s="274">
        <v>1.5420989010989012</v>
      </c>
    </row>
    <row r="117" spans="1:5">
      <c r="A117" s="275" t="s">
        <v>729</v>
      </c>
      <c r="B117" s="260">
        <v>0.3</v>
      </c>
      <c r="C117" s="256">
        <v>0.31928571428571428</v>
      </c>
      <c r="D117" s="256">
        <v>0.11765934065934</v>
      </c>
      <c r="E117" s="274">
        <v>0.36175824175824178</v>
      </c>
    </row>
    <row r="118" spans="1:5">
      <c r="A118" s="275" t="s">
        <v>730</v>
      </c>
      <c r="B118" s="260">
        <v>0.35</v>
      </c>
      <c r="C118" s="256">
        <v>7.9999999999999988E-2</v>
      </c>
      <c r="D118" s="256"/>
      <c r="E118" s="274">
        <v>9.7659340659340649E-2</v>
      </c>
    </row>
    <row r="119" spans="1:5" ht="13.5" thickBot="1">
      <c r="A119" s="1128" t="s">
        <v>735</v>
      </c>
      <c r="B119" s="1129"/>
      <c r="C119" s="1130">
        <v>82.731461538461545</v>
      </c>
      <c r="D119" s="1130">
        <v>66.050758241758231</v>
      </c>
      <c r="E119" s="1131">
        <v>148.84103296703296</v>
      </c>
    </row>
    <row r="120" spans="1:5">
      <c r="A120" s="276" t="s">
        <v>713</v>
      </c>
      <c r="B120" s="276"/>
      <c r="C120" s="261"/>
      <c r="D120" s="261"/>
      <c r="E120" s="262"/>
    </row>
    <row r="121" spans="1:5">
      <c r="A121" s="263"/>
      <c r="B121" s="263"/>
      <c r="C121" s="263"/>
      <c r="D121" s="264"/>
      <c r="E121" s="264"/>
    </row>
    <row r="123" spans="1:5" ht="13.5" thickBot="1"/>
    <row r="124" spans="1:5" ht="13.5" thickBot="1">
      <c r="A124" s="277" t="s">
        <v>748</v>
      </c>
      <c r="B124" s="278"/>
      <c r="C124" s="279">
        <f>C94+C119</f>
        <v>505.58826153846155</v>
      </c>
      <c r="D124" s="279">
        <f>D94+D119</f>
        <v>156.77075824175824</v>
      </c>
      <c r="E124" s="280">
        <f>E94+E119</f>
        <v>662.41783296703284</v>
      </c>
    </row>
  </sheetData>
  <mergeCells count="10">
    <mergeCell ref="B104:B105"/>
    <mergeCell ref="C104:E104"/>
    <mergeCell ref="C50:E50"/>
    <mergeCell ref="C4:E4"/>
    <mergeCell ref="B4:B5"/>
    <mergeCell ref="C67:E67"/>
    <mergeCell ref="A95:B95"/>
    <mergeCell ref="A96:C96"/>
    <mergeCell ref="B50:B51"/>
    <mergeCell ref="B67:B68"/>
  </mergeCell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3:N119"/>
  <sheetViews>
    <sheetView workbookViewId="0">
      <selection activeCell="P105" sqref="P105"/>
    </sheetView>
  </sheetViews>
  <sheetFormatPr defaultColWidth="9.28515625" defaultRowHeight="11.25"/>
  <cols>
    <col min="1" max="1" width="25.28515625" style="52" customWidth="1"/>
    <col min="2" max="2" width="13.5703125" style="52" customWidth="1"/>
    <col min="3" max="4" width="9.28515625" style="52"/>
    <col min="5" max="5" width="18.7109375" style="52" customWidth="1"/>
    <col min="6" max="14" width="0" style="52" hidden="1" customWidth="1"/>
    <col min="15" max="15" width="22.28515625" style="52" customWidth="1"/>
    <col min="16" max="16" width="50.42578125" style="52" customWidth="1"/>
    <col min="17" max="16384" width="9.28515625" style="52"/>
  </cols>
  <sheetData>
    <row r="3" spans="1:5" ht="15.75">
      <c r="A3" s="120" t="s">
        <v>749</v>
      </c>
      <c r="B3" s="40"/>
      <c r="C3" s="40"/>
      <c r="D3" s="40"/>
      <c r="E3" s="40"/>
    </row>
    <row r="4" spans="1:5" ht="12" thickBot="1">
      <c r="A4" s="40"/>
      <c r="B4" s="40"/>
      <c r="C4" s="40"/>
      <c r="D4" s="40"/>
      <c r="E4" s="40"/>
    </row>
    <row r="5" spans="1:5" ht="12" thickTop="1">
      <c r="A5" s="234" t="s">
        <v>446</v>
      </c>
      <c r="B5" s="235" t="s">
        <v>449</v>
      </c>
      <c r="C5" s="242" t="s">
        <v>380</v>
      </c>
      <c r="D5" s="242"/>
      <c r="E5" s="237"/>
    </row>
    <row r="6" spans="1:5">
      <c r="A6" s="238" t="s">
        <v>83</v>
      </c>
      <c r="B6" s="239"/>
      <c r="C6" s="240" t="s">
        <v>750</v>
      </c>
      <c r="D6" s="240" t="s">
        <v>11</v>
      </c>
      <c r="E6" s="241" t="s">
        <v>12</v>
      </c>
    </row>
    <row r="7" spans="1:5">
      <c r="A7" s="156" t="s">
        <v>15</v>
      </c>
      <c r="B7" s="50">
        <v>0.85</v>
      </c>
      <c r="C7" s="46">
        <v>8.4184698840000003</v>
      </c>
      <c r="D7" s="46">
        <v>10.211989879000001</v>
      </c>
      <c r="E7" s="155">
        <v>18.630459763000001</v>
      </c>
    </row>
    <row r="8" spans="1:5">
      <c r="A8" s="156" t="s">
        <v>641</v>
      </c>
      <c r="B8" s="50">
        <v>0.32700000000000001</v>
      </c>
      <c r="C8" s="46">
        <v>6.9041134399999997</v>
      </c>
      <c r="D8" s="46">
        <v>0.717114633</v>
      </c>
      <c r="E8" s="155">
        <v>7.6212280729999993</v>
      </c>
    </row>
    <row r="9" spans="1:5">
      <c r="A9" s="156" t="s">
        <v>23</v>
      </c>
      <c r="B9" s="50">
        <v>0.45</v>
      </c>
      <c r="C9" s="46">
        <v>22.627241651999999</v>
      </c>
      <c r="D9" s="46">
        <v>4.8197536679999997</v>
      </c>
      <c r="E9" s="155">
        <v>27.446995319999999</v>
      </c>
    </row>
    <row r="10" spans="1:5">
      <c r="A10" s="156" t="s">
        <v>218</v>
      </c>
      <c r="B10" s="50">
        <v>0.65129999999999999</v>
      </c>
      <c r="C10" s="46">
        <v>2.2205767440000002</v>
      </c>
      <c r="D10" s="46">
        <v>0</v>
      </c>
      <c r="E10" s="155">
        <v>2.2205767440000002</v>
      </c>
    </row>
    <row r="11" spans="1:5">
      <c r="A11" s="156" t="s">
        <v>642</v>
      </c>
      <c r="B11" s="50">
        <v>0.58899999999999997</v>
      </c>
      <c r="C11" s="46">
        <v>2.0089238229999999</v>
      </c>
      <c r="D11" s="46">
        <v>0</v>
      </c>
      <c r="E11" s="155">
        <v>2.0089238229999999</v>
      </c>
    </row>
    <row r="12" spans="1:5">
      <c r="A12" s="156" t="s">
        <v>29</v>
      </c>
      <c r="B12" s="50">
        <v>0.36660500000000001</v>
      </c>
      <c r="C12" s="46">
        <v>50.769838356000001</v>
      </c>
      <c r="D12" s="46">
        <v>3E-9</v>
      </c>
      <c r="E12" s="155">
        <v>50.769838358999998</v>
      </c>
    </row>
    <row r="13" spans="1:5">
      <c r="A13" s="156" t="s">
        <v>33</v>
      </c>
      <c r="B13" s="50">
        <v>0.7</v>
      </c>
      <c r="C13" s="46">
        <v>54.895637227000002</v>
      </c>
      <c r="D13" s="46">
        <v>17.720515751000001</v>
      </c>
      <c r="E13" s="155">
        <v>72.616152978000002</v>
      </c>
    </row>
    <row r="14" spans="1:5">
      <c r="A14" s="156" t="s">
        <v>37</v>
      </c>
      <c r="B14" s="121" t="s">
        <v>217</v>
      </c>
      <c r="C14" s="46">
        <v>26.311938919999999</v>
      </c>
      <c r="D14" s="46">
        <v>2.0040883209999998</v>
      </c>
      <c r="E14" s="155">
        <v>28.316027241</v>
      </c>
    </row>
    <row r="15" spans="1:5">
      <c r="A15" s="156" t="s">
        <v>226</v>
      </c>
      <c r="B15" s="121" t="s">
        <v>219</v>
      </c>
      <c r="C15" s="46">
        <v>0.114399878</v>
      </c>
      <c r="D15" s="46">
        <v>0.66206968200000005</v>
      </c>
      <c r="E15" s="155">
        <v>0.77646956</v>
      </c>
    </row>
    <row r="16" spans="1:5">
      <c r="A16" s="156" t="s">
        <v>467</v>
      </c>
      <c r="B16" s="50">
        <v>0.1988</v>
      </c>
      <c r="C16" s="46">
        <v>0.30816094099999997</v>
      </c>
      <c r="D16" s="46">
        <v>1.998139584</v>
      </c>
      <c r="E16" s="155">
        <v>2.3063005250000002</v>
      </c>
    </row>
    <row r="17" spans="1:5">
      <c r="A17" s="156" t="s">
        <v>46</v>
      </c>
      <c r="B17" s="50">
        <v>0.55300000000000005</v>
      </c>
      <c r="C17" s="46">
        <v>22.648128424999999</v>
      </c>
      <c r="D17" s="46">
        <v>18.312090610999999</v>
      </c>
      <c r="E17" s="155">
        <v>40.960219035999998</v>
      </c>
    </row>
    <row r="18" spans="1:5">
      <c r="A18" s="156" t="s">
        <v>47</v>
      </c>
      <c r="B18" s="50">
        <v>0.58550000000000002</v>
      </c>
      <c r="C18" s="46">
        <v>32.069947945999999</v>
      </c>
      <c r="D18" s="46">
        <v>68.626647575000007</v>
      </c>
      <c r="E18" s="155">
        <v>100.69659552100001</v>
      </c>
    </row>
    <row r="19" spans="1:5">
      <c r="A19" s="156" t="s">
        <v>49</v>
      </c>
      <c r="B19" s="50">
        <v>0.43969999999999998</v>
      </c>
      <c r="C19" s="46">
        <v>9.6804634420000006</v>
      </c>
      <c r="D19" s="46">
        <v>12.69830937</v>
      </c>
      <c r="E19" s="155">
        <v>22.378772812000001</v>
      </c>
    </row>
    <row r="20" spans="1:5">
      <c r="A20" s="156" t="s">
        <v>50</v>
      </c>
      <c r="B20" s="50">
        <v>0.64</v>
      </c>
      <c r="C20" s="46">
        <v>17.188210958999999</v>
      </c>
      <c r="D20" s="46">
        <v>0</v>
      </c>
      <c r="E20" s="155">
        <v>17.188210958999999</v>
      </c>
    </row>
    <row r="21" spans="1:5">
      <c r="A21" s="156" t="s">
        <v>51</v>
      </c>
      <c r="B21" s="50">
        <v>0.2</v>
      </c>
      <c r="C21" s="46">
        <v>3.8841463690000002</v>
      </c>
      <c r="D21" s="46">
        <v>4.6436158030000003</v>
      </c>
      <c r="E21" s="155">
        <v>8.527762172000001</v>
      </c>
    </row>
    <row r="22" spans="1:5">
      <c r="A22" s="156" t="s">
        <v>52</v>
      </c>
      <c r="B22" s="121" t="s">
        <v>221</v>
      </c>
      <c r="C22" s="46">
        <v>14.897943103999999</v>
      </c>
      <c r="D22" s="46">
        <v>1.747857271</v>
      </c>
      <c r="E22" s="155">
        <v>16.645800375</v>
      </c>
    </row>
    <row r="23" spans="1:5">
      <c r="A23" s="156" t="s">
        <v>53</v>
      </c>
      <c r="B23" s="121" t="s">
        <v>227</v>
      </c>
      <c r="C23" s="46">
        <v>68.520459977999991</v>
      </c>
      <c r="D23" s="46">
        <v>22.616756488</v>
      </c>
      <c r="E23" s="155">
        <v>91.137216465999984</v>
      </c>
    </row>
    <row r="24" spans="1:5">
      <c r="A24" s="156" t="s">
        <v>231</v>
      </c>
      <c r="B24" s="121" t="s">
        <v>228</v>
      </c>
      <c r="C24" s="46">
        <v>29.992296291999999</v>
      </c>
      <c r="D24" s="46">
        <v>84.269982712000001</v>
      </c>
      <c r="E24" s="155">
        <v>114.26227900399999</v>
      </c>
    </row>
    <row r="25" spans="1:5">
      <c r="A25" s="156" t="s">
        <v>57</v>
      </c>
      <c r="B25" s="121">
        <v>0.31316899999999998</v>
      </c>
      <c r="C25" s="46">
        <v>31.431617343000003</v>
      </c>
      <c r="D25" s="46">
        <v>0.50641201899999999</v>
      </c>
      <c r="E25" s="155">
        <v>31.938029362000002</v>
      </c>
    </row>
    <row r="26" spans="1:5">
      <c r="A26" s="156" t="s">
        <v>58</v>
      </c>
      <c r="B26" s="50">
        <v>0.33529999999999999</v>
      </c>
      <c r="C26" s="46">
        <v>6.3167189050000001</v>
      </c>
      <c r="D26" s="46">
        <v>24.266178366999998</v>
      </c>
      <c r="E26" s="155">
        <v>30.582897271999997</v>
      </c>
    </row>
    <row r="27" spans="1:5">
      <c r="A27" s="156" t="s">
        <v>59</v>
      </c>
      <c r="B27" s="121" t="s">
        <v>229</v>
      </c>
      <c r="C27" s="46">
        <v>28.802097658000001</v>
      </c>
      <c r="D27" s="46">
        <v>9.0690561069999998</v>
      </c>
      <c r="E27" s="155">
        <v>37.871153765000003</v>
      </c>
    </row>
    <row r="28" spans="1:5">
      <c r="A28" s="156" t="s">
        <v>514</v>
      </c>
      <c r="B28" s="50">
        <v>0.41499999999999998</v>
      </c>
      <c r="C28" s="46">
        <v>6.6490917280000001</v>
      </c>
      <c r="D28" s="46">
        <v>2.936068847</v>
      </c>
      <c r="E28" s="155">
        <v>9.5851605749999997</v>
      </c>
    </row>
    <row r="29" spans="1:5">
      <c r="A29" s="156" t="s">
        <v>66</v>
      </c>
      <c r="B29" s="50">
        <v>0.30580000000000002</v>
      </c>
      <c r="C29" s="46">
        <v>7.7416049869999997</v>
      </c>
      <c r="D29" s="46">
        <v>124.46889427399999</v>
      </c>
      <c r="E29" s="155">
        <v>132.210499261</v>
      </c>
    </row>
    <row r="30" spans="1:5">
      <c r="A30" s="156" t="s">
        <v>67</v>
      </c>
      <c r="B30" s="50">
        <v>0.30580000000000002</v>
      </c>
      <c r="C30" s="46">
        <v>38.815427397000001</v>
      </c>
      <c r="D30" s="46">
        <v>0</v>
      </c>
      <c r="E30" s="155">
        <v>38.815427397000001</v>
      </c>
    </row>
    <row r="31" spans="1:5">
      <c r="A31" s="156" t="s">
        <v>69</v>
      </c>
      <c r="B31" s="50">
        <v>0.58840000000000003</v>
      </c>
      <c r="C31" s="46">
        <v>51.652023010000001</v>
      </c>
      <c r="D31" s="46">
        <v>3.258017304</v>
      </c>
      <c r="E31" s="155">
        <v>54.910040314</v>
      </c>
    </row>
    <row r="32" spans="1:5">
      <c r="A32" s="156" t="s">
        <v>684</v>
      </c>
      <c r="B32" s="50">
        <v>0.28849999999999998</v>
      </c>
      <c r="C32" s="46">
        <v>0.128620871</v>
      </c>
      <c r="D32" s="46">
        <v>8.3297625E-2</v>
      </c>
      <c r="E32" s="155">
        <v>0.21191849600000001</v>
      </c>
    </row>
    <row r="33" spans="1:5">
      <c r="A33" s="156" t="s">
        <v>572</v>
      </c>
      <c r="B33" s="121" t="s">
        <v>230</v>
      </c>
      <c r="C33" s="46">
        <v>9.2742006329999995</v>
      </c>
      <c r="D33" s="46">
        <v>6.8199697590000001</v>
      </c>
      <c r="E33" s="155">
        <v>16.094170391999999</v>
      </c>
    </row>
    <row r="34" spans="1:5">
      <c r="A34" s="156" t="s">
        <v>274</v>
      </c>
      <c r="B34" s="50">
        <v>0.18</v>
      </c>
      <c r="C34" s="46">
        <v>2.2739138780000001</v>
      </c>
      <c r="D34" s="46">
        <v>6.1083189000000003E-2</v>
      </c>
      <c r="E34" s="155">
        <v>2.3349970670000002</v>
      </c>
    </row>
    <row r="35" spans="1:5">
      <c r="A35" s="156" t="s">
        <v>74</v>
      </c>
      <c r="B35" s="121">
        <v>0.41499999999999998</v>
      </c>
      <c r="C35" s="46">
        <v>15.135681542999999</v>
      </c>
      <c r="D35" s="46">
        <v>0.93947543600000005</v>
      </c>
      <c r="E35" s="155">
        <v>16.075156978999999</v>
      </c>
    </row>
    <row r="36" spans="1:5">
      <c r="A36" s="156" t="s">
        <v>334</v>
      </c>
      <c r="B36" s="121">
        <v>0.28849999999999998</v>
      </c>
      <c r="C36" s="46">
        <v>8.7947178079999997</v>
      </c>
      <c r="D36" s="46">
        <v>0</v>
      </c>
      <c r="E36" s="155">
        <v>8.7947178079999997</v>
      </c>
    </row>
    <row r="37" spans="1:5">
      <c r="A37" s="156" t="s">
        <v>75</v>
      </c>
      <c r="B37" s="121">
        <v>0.53200000000000003</v>
      </c>
      <c r="C37" s="46">
        <v>7.0985975520000002</v>
      </c>
      <c r="D37" s="46">
        <v>5.0118136</v>
      </c>
      <c r="E37" s="155">
        <v>12.110411152000001</v>
      </c>
    </row>
    <row r="38" spans="1:5">
      <c r="A38" s="156" t="s">
        <v>508</v>
      </c>
      <c r="B38" s="121">
        <v>0.59599999999999997</v>
      </c>
      <c r="C38" s="46">
        <v>9.028610445</v>
      </c>
      <c r="D38" s="46">
        <v>0.97628877000000003</v>
      </c>
      <c r="E38" s="155">
        <v>10.004899215</v>
      </c>
    </row>
    <row r="39" spans="1:5">
      <c r="A39" s="156" t="s">
        <v>76</v>
      </c>
      <c r="B39" s="121">
        <v>0.34570000000000001</v>
      </c>
      <c r="C39" s="46">
        <v>50.880425685000006</v>
      </c>
      <c r="D39" s="46">
        <v>69.50899914</v>
      </c>
      <c r="E39" s="155">
        <v>120.38942482500001</v>
      </c>
    </row>
    <row r="40" spans="1:5">
      <c r="A40" s="243" t="s">
        <v>543</v>
      </c>
      <c r="B40" s="122">
        <v>0.45750000000000002</v>
      </c>
      <c r="C40" s="123">
        <v>1.732203443</v>
      </c>
      <c r="D40" s="123">
        <v>2.428494471</v>
      </c>
      <c r="E40" s="165">
        <v>4.160697914</v>
      </c>
    </row>
    <row r="41" spans="1:5" ht="12" thickBot="1">
      <c r="A41" s="244" t="s">
        <v>430</v>
      </c>
      <c r="B41" s="245"/>
      <c r="C41" s="167">
        <v>649.21645026600004</v>
      </c>
      <c r="D41" s="167">
        <v>501.38298025899996</v>
      </c>
      <c r="E41" s="168">
        <v>1150.5994305249999</v>
      </c>
    </row>
    <row r="42" spans="1:5" ht="12" thickTop="1">
      <c r="A42" s="124"/>
      <c r="B42" s="57"/>
      <c r="C42" s="56"/>
      <c r="D42" s="56"/>
      <c r="E42" s="56"/>
    </row>
    <row r="43" spans="1:5">
      <c r="A43" s="125"/>
      <c r="B43" s="125"/>
      <c r="C43" s="125"/>
      <c r="D43" s="125"/>
      <c r="E43" s="56"/>
    </row>
    <row r="44" spans="1:5">
      <c r="A44" s="126" t="s">
        <v>751</v>
      </c>
      <c r="B44" s="125"/>
      <c r="C44" s="125"/>
      <c r="D44" s="125"/>
      <c r="E44" s="56"/>
    </row>
    <row r="45" spans="1:5">
      <c r="A45" s="126" t="s">
        <v>752</v>
      </c>
      <c r="B45" s="125"/>
      <c r="C45" s="125"/>
      <c r="D45" s="125"/>
      <c r="E45" s="56"/>
    </row>
    <row r="46" spans="1:5">
      <c r="A46" s="126" t="s">
        <v>753</v>
      </c>
      <c r="B46" s="40"/>
      <c r="C46" s="40"/>
      <c r="D46" s="40"/>
      <c r="E46" s="40"/>
    </row>
    <row r="47" spans="1:5">
      <c r="A47" s="126" t="s">
        <v>754</v>
      </c>
      <c r="B47" s="40"/>
      <c r="C47" s="40"/>
      <c r="D47" s="40"/>
      <c r="E47" s="40"/>
    </row>
    <row r="48" spans="1:5">
      <c r="A48" s="127" t="s">
        <v>734</v>
      </c>
      <c r="B48" s="125"/>
      <c r="C48" s="125"/>
      <c r="D48" s="125"/>
      <c r="E48" s="56"/>
    </row>
    <row r="49" spans="1:5">
      <c r="A49" s="126" t="s">
        <v>605</v>
      </c>
      <c r="B49" s="125"/>
      <c r="C49" s="125"/>
      <c r="D49" s="125"/>
      <c r="E49" s="56"/>
    </row>
    <row r="50" spans="1:5">
      <c r="A50" s="126" t="s">
        <v>626</v>
      </c>
      <c r="B50" s="57"/>
      <c r="C50" s="56"/>
      <c r="D50" s="56"/>
      <c r="E50" s="56"/>
    </row>
    <row r="51" spans="1:5">
      <c r="A51" s="126" t="s">
        <v>673</v>
      </c>
      <c r="B51" s="57"/>
      <c r="C51" s="56"/>
      <c r="D51" s="56"/>
      <c r="E51" s="56"/>
    </row>
    <row r="52" spans="1:5">
      <c r="A52" s="126" t="s">
        <v>755</v>
      </c>
      <c r="B52" s="48"/>
      <c r="C52" s="49"/>
      <c r="D52" s="49"/>
      <c r="E52" s="48"/>
    </row>
    <row r="53" spans="1:5" ht="12" thickBot="1">
      <c r="A53" s="126"/>
      <c r="B53" s="48"/>
      <c r="C53" s="49"/>
      <c r="D53" s="49"/>
      <c r="E53" s="48"/>
    </row>
    <row r="54" spans="1:5" ht="12" thickTop="1">
      <c r="A54" s="234" t="s">
        <v>383</v>
      </c>
      <c r="B54" s="235" t="s">
        <v>449</v>
      </c>
      <c r="C54" s="236" t="s">
        <v>380</v>
      </c>
      <c r="D54" s="236"/>
      <c r="E54" s="237"/>
    </row>
    <row r="55" spans="1:5">
      <c r="A55" s="238" t="s">
        <v>83</v>
      </c>
      <c r="B55" s="239"/>
      <c r="C55" s="240" t="s">
        <v>750</v>
      </c>
      <c r="D55" s="240" t="s">
        <v>11</v>
      </c>
      <c r="E55" s="241" t="s">
        <v>12</v>
      </c>
    </row>
    <row r="56" spans="1:5">
      <c r="A56" s="156" t="s">
        <v>272</v>
      </c>
      <c r="B56" s="50">
        <v>7.5999999999999998E-2</v>
      </c>
      <c r="C56" s="46">
        <v>15.873460273999999</v>
      </c>
      <c r="D56" s="46">
        <v>2.5675507529999999</v>
      </c>
      <c r="E56" s="155">
        <v>18.441011026999998</v>
      </c>
    </row>
    <row r="57" spans="1:5">
      <c r="A57" s="156" t="s">
        <v>14</v>
      </c>
      <c r="B57" s="50">
        <v>0.1178</v>
      </c>
      <c r="C57" s="46">
        <v>0.31944674000000001</v>
      </c>
      <c r="D57" s="46">
        <v>2.1573149999999999E-3</v>
      </c>
      <c r="E57" s="155">
        <v>0.321604055</v>
      </c>
    </row>
    <row r="58" spans="1:5">
      <c r="A58" s="156" t="s">
        <v>576</v>
      </c>
      <c r="B58" s="50">
        <v>0.2</v>
      </c>
      <c r="C58" s="46">
        <v>9.7239531469999996</v>
      </c>
      <c r="D58" s="46">
        <v>5.6481687100000002</v>
      </c>
      <c r="E58" s="155">
        <v>15.372121857</v>
      </c>
    </row>
    <row r="59" spans="1:5">
      <c r="A59" s="156" t="s">
        <v>24</v>
      </c>
      <c r="B59" s="50">
        <v>0.28916900000000001</v>
      </c>
      <c r="C59" s="46">
        <v>8.4580356160000001</v>
      </c>
      <c r="D59" s="46">
        <v>107.254185874</v>
      </c>
      <c r="E59" s="155">
        <v>115.71222149</v>
      </c>
    </row>
    <row r="60" spans="1:5">
      <c r="A60" s="156" t="s">
        <v>337</v>
      </c>
      <c r="B60" s="50">
        <v>0.1482</v>
      </c>
      <c r="C60" s="46">
        <v>2.4625608090000002</v>
      </c>
      <c r="D60" s="46">
        <v>7.6735133999999997E-2</v>
      </c>
      <c r="E60" s="155">
        <v>2.5392959430000004</v>
      </c>
    </row>
    <row r="61" spans="1:5">
      <c r="A61" s="156" t="s">
        <v>54</v>
      </c>
      <c r="B61" s="50">
        <v>0.6</v>
      </c>
      <c r="C61" s="46">
        <v>6.2907171020000003</v>
      </c>
      <c r="D61" s="46">
        <v>5.2308161450000004</v>
      </c>
      <c r="E61" s="155">
        <v>11.521533247000001</v>
      </c>
    </row>
    <row r="62" spans="1:5">
      <c r="A62" s="156" t="s">
        <v>694</v>
      </c>
      <c r="B62" s="50">
        <v>0.1</v>
      </c>
      <c r="C62" s="46">
        <v>0.23404164399999999</v>
      </c>
      <c r="D62" s="46">
        <v>1.4395415970000001</v>
      </c>
      <c r="E62" s="155">
        <v>1.673583241</v>
      </c>
    </row>
    <row r="63" spans="1:5">
      <c r="A63" s="164" t="s">
        <v>387</v>
      </c>
      <c r="B63" s="128"/>
      <c r="C63" s="123">
        <v>43.362215332000005</v>
      </c>
      <c r="D63" s="123">
        <v>122.21915552800002</v>
      </c>
      <c r="E63" s="165">
        <v>165.58137086000002</v>
      </c>
    </row>
    <row r="64" spans="1:5" ht="12" thickBot="1">
      <c r="A64" s="166" t="s">
        <v>756</v>
      </c>
      <c r="B64" s="161"/>
      <c r="C64" s="167">
        <v>692.57866559800004</v>
      </c>
      <c r="D64" s="167">
        <v>623.60213578699995</v>
      </c>
      <c r="E64" s="168">
        <v>1316.180801385</v>
      </c>
    </row>
    <row r="67" spans="1:14" ht="18">
      <c r="A67" s="120" t="s">
        <v>757</v>
      </c>
      <c r="B67" s="131"/>
      <c r="C67" s="129"/>
      <c r="D67" s="129"/>
      <c r="E67" s="129"/>
      <c r="F67" s="129"/>
      <c r="G67" s="129"/>
      <c r="H67" s="129"/>
      <c r="I67" s="129"/>
      <c r="J67" s="129"/>
      <c r="K67" s="129"/>
      <c r="L67" s="129"/>
      <c r="M67" s="129"/>
      <c r="N67" s="129"/>
    </row>
    <row r="68" spans="1:14" ht="12" thickBot="1">
      <c r="B68" s="129"/>
      <c r="C68" s="129"/>
      <c r="D68" s="129"/>
      <c r="E68" s="129"/>
      <c r="F68" s="129"/>
      <c r="G68" s="129"/>
      <c r="H68" s="129"/>
      <c r="I68" s="129"/>
      <c r="J68" s="129"/>
      <c r="K68" s="129"/>
      <c r="L68" s="129"/>
      <c r="M68" s="129"/>
      <c r="N68" s="129"/>
    </row>
    <row r="69" spans="1:14" s="54" customFormat="1">
      <c r="A69" s="138" t="s">
        <v>758</v>
      </c>
      <c r="B69" s="139"/>
      <c r="C69" s="2022" t="s">
        <v>462</v>
      </c>
      <c r="D69" s="2022"/>
      <c r="E69" s="2023"/>
      <c r="F69" s="105" t="s">
        <v>759</v>
      </c>
      <c r="G69" s="105"/>
      <c r="H69" s="106"/>
      <c r="I69" s="107" t="s">
        <v>760</v>
      </c>
      <c r="J69" s="105"/>
      <c r="K69" s="106"/>
      <c r="L69" s="107" t="s">
        <v>761</v>
      </c>
      <c r="M69" s="105"/>
      <c r="N69" s="105"/>
    </row>
    <row r="70" spans="1:14" s="54" customFormat="1">
      <c r="A70" s="140" t="s">
        <v>83</v>
      </c>
      <c r="B70" s="141" t="s">
        <v>449</v>
      </c>
      <c r="C70" s="142" t="s">
        <v>86</v>
      </c>
      <c r="D70" s="142" t="s">
        <v>11</v>
      </c>
      <c r="E70" s="143" t="s">
        <v>12</v>
      </c>
      <c r="F70" s="2324" t="s">
        <v>762</v>
      </c>
      <c r="G70" s="2325" t="s">
        <v>763</v>
      </c>
      <c r="H70" s="2326" t="s">
        <v>12</v>
      </c>
      <c r="I70" s="2327" t="s">
        <v>762</v>
      </c>
      <c r="J70" s="2325" t="s">
        <v>763</v>
      </c>
      <c r="K70" s="2326" t="s">
        <v>12</v>
      </c>
      <c r="L70" s="2327" t="s">
        <v>762</v>
      </c>
      <c r="M70" s="2325" t="s">
        <v>763</v>
      </c>
      <c r="N70" s="2328" t="s">
        <v>12</v>
      </c>
    </row>
    <row r="71" spans="1:14">
      <c r="A71" s="132" t="s">
        <v>729</v>
      </c>
      <c r="B71" s="133">
        <v>0.3</v>
      </c>
      <c r="C71" s="134">
        <v>0.36626862425085621</v>
      </c>
      <c r="D71" s="134">
        <v>8.4641895367348022E-2</v>
      </c>
      <c r="E71" s="134">
        <f t="shared" ref="E71:E82" si="0">C71+D71</f>
        <v>0.45091051961820422</v>
      </c>
      <c r="F71" s="108"/>
      <c r="G71" s="108"/>
      <c r="H71" s="108"/>
      <c r="I71" s="108"/>
      <c r="J71" s="108"/>
      <c r="K71" s="108"/>
      <c r="L71" s="108"/>
      <c r="M71" s="108"/>
      <c r="N71" s="108"/>
    </row>
    <row r="72" spans="1:14">
      <c r="A72" s="132" t="s">
        <v>710</v>
      </c>
      <c r="B72" s="133">
        <v>0.25</v>
      </c>
      <c r="C72" s="134">
        <v>1.5954035637842467</v>
      </c>
      <c r="D72" s="134">
        <v>0.1604039169520548</v>
      </c>
      <c r="E72" s="134">
        <f t="shared" si="0"/>
        <v>1.7558074807363016</v>
      </c>
      <c r="F72" s="46" t="e">
        <v>#REF!</v>
      </c>
      <c r="G72" s="46" t="e">
        <v>#REF!</v>
      </c>
      <c r="H72" s="46" t="e">
        <v>#REF!</v>
      </c>
      <c r="I72" s="46" t="e">
        <v>#REF!</v>
      </c>
      <c r="J72" s="46" t="e">
        <v>#REF!</v>
      </c>
      <c r="K72" s="46" t="e">
        <v>#REF!</v>
      </c>
      <c r="L72" s="46" t="e">
        <v>#REF!</v>
      </c>
      <c r="M72" s="46" t="e">
        <v>#REF!</v>
      </c>
      <c r="N72" s="46" t="e">
        <v>#REF!</v>
      </c>
    </row>
    <row r="73" spans="1:14">
      <c r="A73" s="132" t="s">
        <v>617</v>
      </c>
      <c r="B73" s="133">
        <v>0.18329999999999999</v>
      </c>
      <c r="C73" s="134">
        <v>1.2838355788139447E-2</v>
      </c>
      <c r="D73" s="134">
        <v>3.9743202910958901</v>
      </c>
      <c r="E73" s="134">
        <f t="shared" si="0"/>
        <v>3.9871586468840294</v>
      </c>
      <c r="F73" s="46" t="e">
        <v>#REF!</v>
      </c>
      <c r="G73" s="46" t="e">
        <v>#REF!</v>
      </c>
      <c r="H73" s="46" t="e">
        <v>#REF!</v>
      </c>
      <c r="I73" s="46" t="e">
        <v>#REF!</v>
      </c>
      <c r="J73" s="46" t="e">
        <v>#REF!</v>
      </c>
      <c r="K73" s="46" t="e">
        <v>#REF!</v>
      </c>
      <c r="L73" s="46" t="e">
        <v>#REF!</v>
      </c>
      <c r="M73" s="46" t="e">
        <v>#REF!</v>
      </c>
      <c r="N73" s="46" t="e">
        <v>#REF!</v>
      </c>
    </row>
    <row r="74" spans="1:14">
      <c r="A74" s="132" t="s">
        <v>730</v>
      </c>
      <c r="B74" s="133">
        <v>0.35</v>
      </c>
      <c r="C74" s="134">
        <v>7.341635809075342E-2</v>
      </c>
      <c r="D74" s="134">
        <v>3.7033203961098029E-3</v>
      </c>
      <c r="E74" s="134">
        <f t="shared" si="0"/>
        <v>7.7119678486863227E-2</v>
      </c>
      <c r="F74" s="46" t="e">
        <v>#REF!</v>
      </c>
      <c r="G74" s="46" t="e">
        <v>#REF!</v>
      </c>
      <c r="H74" s="46" t="e">
        <v>#REF!</v>
      </c>
      <c r="I74" s="46" t="e">
        <v>#REF!</v>
      </c>
      <c r="J74" s="46" t="e">
        <v>#REF!</v>
      </c>
      <c r="K74" s="46" t="e">
        <v>#REF!</v>
      </c>
      <c r="L74" s="46" t="e">
        <v>#REF!</v>
      </c>
      <c r="M74" s="46" t="e">
        <v>#REF!</v>
      </c>
      <c r="N74" s="46" t="e">
        <v>#REF!</v>
      </c>
    </row>
    <row r="75" spans="1:14">
      <c r="A75" s="132" t="s">
        <v>88</v>
      </c>
      <c r="B75" s="133">
        <v>1</v>
      </c>
      <c r="C75" s="134">
        <v>1.9378821917808218</v>
      </c>
      <c r="D75" s="134">
        <v>0.28469041095890413</v>
      </c>
      <c r="E75" s="134">
        <f t="shared" si="0"/>
        <v>2.2225726027397261</v>
      </c>
      <c r="F75" s="46" t="e">
        <v>#REF!</v>
      </c>
      <c r="G75" s="46" t="e">
        <v>#REF!</v>
      </c>
      <c r="H75" s="46" t="e">
        <v>#REF!</v>
      </c>
      <c r="I75" s="46" t="e">
        <v>#REF!</v>
      </c>
      <c r="J75" s="46" t="e">
        <v>#REF!</v>
      </c>
      <c r="K75" s="46" t="e">
        <v>#REF!</v>
      </c>
      <c r="L75" s="46" t="e">
        <v>#REF!</v>
      </c>
      <c r="M75" s="46" t="e">
        <v>#REF!</v>
      </c>
      <c r="N75" s="46" t="e">
        <v>#REF!</v>
      </c>
    </row>
    <row r="76" spans="1:14">
      <c r="A76" s="132" t="s">
        <v>108</v>
      </c>
      <c r="B76" s="135">
        <v>0.32500000000000001</v>
      </c>
      <c r="C76" s="134">
        <v>0.22017271377354453</v>
      </c>
      <c r="D76" s="134">
        <v>28.512208219178085</v>
      </c>
      <c r="E76" s="134">
        <f t="shared" si="0"/>
        <v>28.732380932951628</v>
      </c>
      <c r="F76" s="46" t="e">
        <v>#REF!</v>
      </c>
      <c r="G76" s="46" t="e">
        <v>#REF!</v>
      </c>
      <c r="H76" s="46" t="e">
        <v>#REF!</v>
      </c>
      <c r="I76" s="46" t="e">
        <v>#REF!</v>
      </c>
      <c r="J76" s="46" t="e">
        <v>#REF!</v>
      </c>
      <c r="K76" s="46" t="e">
        <v>#REF!</v>
      </c>
      <c r="L76" s="46" t="e">
        <v>#REF!</v>
      </c>
      <c r="M76" s="46" t="e">
        <v>#REF!</v>
      </c>
      <c r="N76" s="46" t="e">
        <v>#REF!</v>
      </c>
    </row>
    <row r="77" spans="1:14">
      <c r="A77" s="132" t="s">
        <v>392</v>
      </c>
      <c r="B77" s="133">
        <v>0.5</v>
      </c>
      <c r="C77" s="134">
        <v>3.2029147902397264</v>
      </c>
      <c r="D77" s="134">
        <v>2.0117366545376711</v>
      </c>
      <c r="E77" s="134">
        <f t="shared" si="0"/>
        <v>5.2146514447773971</v>
      </c>
      <c r="F77" s="46" t="e">
        <v>#REF!</v>
      </c>
      <c r="G77" s="46" t="e">
        <v>#REF!</v>
      </c>
      <c r="H77" s="46" t="e">
        <v>#REF!</v>
      </c>
      <c r="I77" s="46" t="e">
        <v>#REF!</v>
      </c>
      <c r="J77" s="46" t="e">
        <v>#REF!</v>
      </c>
      <c r="K77" s="46" t="e">
        <v>#REF!</v>
      </c>
      <c r="L77" s="46" t="e">
        <v>#REF!</v>
      </c>
      <c r="M77" s="46" t="e">
        <v>#REF!</v>
      </c>
      <c r="N77" s="46" t="e">
        <v>#REF!</v>
      </c>
    </row>
    <row r="78" spans="1:14">
      <c r="A78" s="132" t="s">
        <v>121</v>
      </c>
      <c r="B78" s="133">
        <v>0.25</v>
      </c>
      <c r="C78" s="134">
        <v>26.293687671232878</v>
      </c>
      <c r="D78" s="134">
        <v>1.1655326091609588</v>
      </c>
      <c r="E78" s="134">
        <f t="shared" si="0"/>
        <v>27.459220280393836</v>
      </c>
      <c r="F78" s="46" t="e">
        <v>#REF!</v>
      </c>
      <c r="G78" s="46" t="e">
        <v>#REF!</v>
      </c>
      <c r="H78" s="46" t="e">
        <v>#REF!</v>
      </c>
      <c r="I78" s="46" t="e">
        <v>#REF!</v>
      </c>
      <c r="J78" s="46" t="e">
        <v>#REF!</v>
      </c>
      <c r="K78" s="46" t="e">
        <v>#REF!</v>
      </c>
      <c r="L78" s="46" t="e">
        <v>#REF!</v>
      </c>
      <c r="M78" s="46" t="e">
        <v>#REF!</v>
      </c>
      <c r="N78" s="46" t="e">
        <v>#REF!</v>
      </c>
    </row>
    <row r="79" spans="1:14">
      <c r="A79" s="132" t="s">
        <v>728</v>
      </c>
      <c r="B79" s="133">
        <v>0.25</v>
      </c>
      <c r="C79" s="134">
        <v>2.9305232876712335</v>
      </c>
      <c r="D79" s="134">
        <v>0.28849747431506845</v>
      </c>
      <c r="E79" s="134">
        <f t="shared" si="0"/>
        <v>3.219020761986302</v>
      </c>
      <c r="F79" s="46" t="e">
        <v>#REF!</v>
      </c>
      <c r="G79" s="46" t="e">
        <v>#REF!</v>
      </c>
      <c r="H79" s="46" t="e">
        <v>#REF!</v>
      </c>
      <c r="I79" s="46" t="e">
        <v>#REF!</v>
      </c>
      <c r="J79" s="46" t="e">
        <v>#REF!</v>
      </c>
      <c r="K79" s="46" t="e">
        <v>#REF!</v>
      </c>
      <c r="L79" s="46" t="e">
        <v>#REF!</v>
      </c>
      <c r="M79" s="46" t="e">
        <v>#REF!</v>
      </c>
      <c r="N79" s="46" t="e">
        <v>#REF!</v>
      </c>
    </row>
    <row r="80" spans="1:14">
      <c r="A80" s="132" t="s">
        <v>134</v>
      </c>
      <c r="B80" s="133">
        <v>0.05</v>
      </c>
      <c r="C80" s="134">
        <v>7.9405753424657535</v>
      </c>
      <c r="D80" s="134"/>
      <c r="E80" s="134">
        <f t="shared" si="0"/>
        <v>7.9405753424657535</v>
      </c>
      <c r="F80" s="46" t="e">
        <v>#REF!</v>
      </c>
      <c r="G80" s="46" t="e">
        <v>#REF!</v>
      </c>
      <c r="H80" s="46" t="e">
        <v>#REF!</v>
      </c>
      <c r="I80" s="46" t="e">
        <v>#REF!</v>
      </c>
      <c r="J80" s="46" t="e">
        <v>#REF!</v>
      </c>
      <c r="K80" s="46" t="e">
        <v>#REF!</v>
      </c>
      <c r="L80" s="46" t="e">
        <v>#REF!</v>
      </c>
      <c r="M80" s="46" t="e">
        <v>#REF!</v>
      </c>
      <c r="N80" s="46" t="e">
        <v>#REF!</v>
      </c>
    </row>
    <row r="81" spans="1:14">
      <c r="A81" s="132" t="s">
        <v>269</v>
      </c>
      <c r="B81" s="133">
        <v>0.15</v>
      </c>
      <c r="C81" s="134">
        <v>6.4720246575342459</v>
      </c>
      <c r="D81" s="134"/>
      <c r="E81" s="134">
        <f t="shared" si="0"/>
        <v>6.4720246575342459</v>
      </c>
      <c r="F81" s="46" t="e">
        <v>#REF!</v>
      </c>
      <c r="G81" s="46" t="e">
        <v>#REF!</v>
      </c>
      <c r="H81" s="46" t="e">
        <v>#REF!</v>
      </c>
      <c r="I81" s="46" t="e">
        <v>#REF!</v>
      </c>
      <c r="J81" s="46" t="e">
        <v>#REF!</v>
      </c>
      <c r="K81" s="46" t="e">
        <v>#REF!</v>
      </c>
      <c r="L81" s="46" t="e">
        <v>#REF!</v>
      </c>
      <c r="M81" s="46" t="e">
        <v>#REF!</v>
      </c>
      <c r="N81" s="46" t="e">
        <v>#REF!</v>
      </c>
    </row>
    <row r="82" spans="1:14">
      <c r="A82" s="132" t="s">
        <v>473</v>
      </c>
      <c r="B82" s="133">
        <v>0.6</v>
      </c>
      <c r="C82" s="134">
        <v>6.056038345462329</v>
      </c>
      <c r="D82" s="134"/>
      <c r="E82" s="134">
        <f t="shared" si="0"/>
        <v>6.056038345462329</v>
      </c>
      <c r="F82" s="102" t="e">
        <v>#REF!</v>
      </c>
      <c r="G82" s="102" t="e">
        <v>#REF!</v>
      </c>
      <c r="H82" s="102" t="e">
        <v>#REF!</v>
      </c>
      <c r="I82" s="102" t="e">
        <v>#REF!</v>
      </c>
      <c r="J82" s="102" t="e">
        <v>#REF!</v>
      </c>
      <c r="K82" s="102" t="e">
        <v>#REF!</v>
      </c>
      <c r="L82" s="102" t="e">
        <v>#REF!</v>
      </c>
      <c r="M82" s="102" t="e">
        <v>#REF!</v>
      </c>
      <c r="N82" s="102" t="e">
        <v>#REF!</v>
      </c>
    </row>
    <row r="83" spans="1:14" ht="12" thickBot="1">
      <c r="A83" s="1132" t="s">
        <v>764</v>
      </c>
      <c r="B83" s="1133"/>
      <c r="C83" s="1134">
        <f>SUM(C71:C82)</f>
        <v>57.101745902074533</v>
      </c>
      <c r="D83" s="1134">
        <f>SUM(D71:D82)</f>
        <v>36.485734791962088</v>
      </c>
      <c r="E83" s="1135">
        <f>SUM(E71:E82)</f>
        <v>93.587480694036614</v>
      </c>
      <c r="F83" s="102"/>
      <c r="G83" s="102"/>
      <c r="H83" s="102"/>
      <c r="I83" s="102"/>
      <c r="J83" s="102"/>
      <c r="K83" s="102"/>
      <c r="L83" s="102"/>
      <c r="M83" s="102"/>
      <c r="N83" s="102"/>
    </row>
    <row r="84" spans="1:14">
      <c r="A84" s="136" t="s">
        <v>713</v>
      </c>
      <c r="B84" s="137"/>
      <c r="C84" s="137"/>
      <c r="D84" s="137"/>
      <c r="E84" s="147"/>
      <c r="F84" s="102"/>
      <c r="G84" s="102"/>
      <c r="H84" s="102"/>
      <c r="I84" s="102"/>
      <c r="J84" s="102"/>
      <c r="K84" s="102"/>
      <c r="L84" s="102"/>
      <c r="M84" s="102"/>
      <c r="N84" s="102"/>
    </row>
    <row r="85" spans="1:14">
      <c r="A85" s="136"/>
      <c r="B85" s="147"/>
      <c r="C85" s="147"/>
      <c r="D85" s="147"/>
      <c r="E85" s="137"/>
      <c r="F85" s="102"/>
      <c r="G85" s="102"/>
      <c r="H85" s="102"/>
      <c r="I85" s="102"/>
      <c r="J85" s="102"/>
      <c r="K85" s="102"/>
      <c r="L85" s="102"/>
      <c r="M85" s="102"/>
      <c r="N85" s="102"/>
    </row>
    <row r="86" spans="1:14" ht="15.75">
      <c r="A86" s="145" t="s">
        <v>765</v>
      </c>
      <c r="B86" s="144"/>
      <c r="C86" s="46"/>
      <c r="E86" s="46"/>
      <c r="F86" s="102"/>
      <c r="G86" s="102"/>
      <c r="H86" s="102"/>
      <c r="I86" s="102"/>
      <c r="J86" s="102"/>
      <c r="K86" s="102"/>
      <c r="L86" s="102"/>
      <c r="M86" s="102"/>
      <c r="N86" s="102"/>
    </row>
    <row r="87" spans="1:14" ht="12" thickBot="1">
      <c r="A87" s="1136"/>
      <c r="B87" s="101"/>
      <c r="C87" s="46"/>
      <c r="D87" s="46"/>
      <c r="E87" s="46"/>
      <c r="F87" s="102"/>
      <c r="G87" s="102"/>
      <c r="H87" s="102"/>
      <c r="I87" s="102"/>
      <c r="J87" s="102"/>
      <c r="K87" s="102"/>
      <c r="L87" s="102"/>
      <c r="M87" s="102"/>
      <c r="N87" s="102"/>
    </row>
    <row r="88" spans="1:14" ht="12" thickTop="1">
      <c r="A88" s="149" t="s">
        <v>388</v>
      </c>
      <c r="B88" s="150"/>
      <c r="C88" s="150" t="s">
        <v>462</v>
      </c>
      <c r="D88" s="150"/>
      <c r="E88" s="151"/>
      <c r="F88" s="102"/>
      <c r="G88" s="102"/>
      <c r="H88" s="102"/>
      <c r="I88" s="102"/>
      <c r="J88" s="102"/>
      <c r="K88" s="102"/>
      <c r="L88" s="102"/>
      <c r="M88" s="102"/>
      <c r="N88" s="102"/>
    </row>
    <row r="89" spans="1:14">
      <c r="A89" s="152" t="s">
        <v>83</v>
      </c>
      <c r="B89" s="109" t="s">
        <v>449</v>
      </c>
      <c r="C89" s="100" t="s">
        <v>86</v>
      </c>
      <c r="D89" s="100" t="s">
        <v>11</v>
      </c>
      <c r="E89" s="153" t="s">
        <v>12</v>
      </c>
      <c r="F89" s="46" t="e">
        <v>#REF!</v>
      </c>
      <c r="G89" s="46" t="e">
        <v>#REF!</v>
      </c>
      <c r="H89" s="46" t="e">
        <v>#REF!</v>
      </c>
      <c r="I89" s="46" t="e">
        <v>#REF!</v>
      </c>
      <c r="J89" s="46" t="e">
        <v>#REF!</v>
      </c>
      <c r="K89" s="46" t="e">
        <v>#REF!</v>
      </c>
      <c r="L89" s="46" t="e">
        <v>#REF!</v>
      </c>
      <c r="M89" s="46" t="e">
        <v>#REF!</v>
      </c>
      <c r="N89" s="46" t="e">
        <v>#REF!</v>
      </c>
    </row>
    <row r="90" spans="1:14">
      <c r="A90" s="154" t="s">
        <v>400</v>
      </c>
      <c r="B90" s="50">
        <v>0.17</v>
      </c>
      <c r="C90" s="46">
        <v>4.2593452049999998</v>
      </c>
      <c r="D90" s="46"/>
      <c r="E90" s="155">
        <v>4.2593452049999998</v>
      </c>
      <c r="F90" s="46"/>
      <c r="G90" s="46"/>
      <c r="H90" s="46"/>
      <c r="I90" s="46"/>
      <c r="J90" s="46"/>
      <c r="K90" s="46"/>
      <c r="L90" s="46"/>
      <c r="M90" s="46"/>
      <c r="N90" s="46"/>
    </row>
    <row r="91" spans="1:14">
      <c r="A91" s="156" t="s">
        <v>512</v>
      </c>
      <c r="B91" s="50">
        <v>0.3</v>
      </c>
      <c r="C91" s="46"/>
      <c r="D91" s="46">
        <v>0.357731507</v>
      </c>
      <c r="E91" s="155">
        <v>0.357731507</v>
      </c>
      <c r="F91" s="46"/>
      <c r="G91" s="46"/>
      <c r="H91" s="46"/>
      <c r="I91" s="46"/>
      <c r="J91" s="46"/>
      <c r="K91" s="46"/>
      <c r="L91" s="46"/>
      <c r="M91" s="46"/>
      <c r="N91" s="46"/>
    </row>
    <row r="92" spans="1:14">
      <c r="A92" s="156" t="s">
        <v>679</v>
      </c>
      <c r="B92" s="50">
        <v>5.8799999999999998E-2</v>
      </c>
      <c r="C92" s="46">
        <v>0.81953313400000005</v>
      </c>
      <c r="D92" s="46">
        <v>2.8671241E-2</v>
      </c>
      <c r="E92" s="155">
        <v>0.84820437500000001</v>
      </c>
      <c r="F92" s="46"/>
      <c r="G92" s="46"/>
      <c r="H92" s="46"/>
      <c r="I92" s="46"/>
      <c r="J92" s="46"/>
      <c r="K92" s="46"/>
      <c r="L92" s="46"/>
      <c r="M92" s="46"/>
      <c r="N92" s="46"/>
    </row>
    <row r="93" spans="1:14">
      <c r="A93" s="156" t="s">
        <v>738</v>
      </c>
      <c r="B93" s="50">
        <v>8.5599999999999996E-2</v>
      </c>
      <c r="C93" s="46">
        <v>61.490136986000003</v>
      </c>
      <c r="D93" s="46"/>
      <c r="E93" s="155">
        <v>61.490136986000003</v>
      </c>
      <c r="F93" s="46"/>
      <c r="G93" s="46"/>
      <c r="H93" s="46"/>
      <c r="I93" s="46"/>
      <c r="J93" s="46"/>
      <c r="K93" s="46"/>
      <c r="L93" s="46"/>
      <c r="M93" s="46"/>
      <c r="N93" s="46"/>
    </row>
    <row r="94" spans="1:14">
      <c r="A94" s="156" t="s">
        <v>564</v>
      </c>
      <c r="B94" s="50">
        <v>0.255</v>
      </c>
      <c r="C94" s="46">
        <v>9.7647863009999991</v>
      </c>
      <c r="D94" s="46">
        <v>29.283147945</v>
      </c>
      <c r="E94" s="155">
        <v>39.047934245999997</v>
      </c>
      <c r="F94" s="46"/>
      <c r="G94" s="46"/>
      <c r="H94" s="46"/>
      <c r="I94" s="46"/>
      <c r="J94" s="46"/>
      <c r="K94" s="46"/>
      <c r="L94" s="46"/>
      <c r="M94" s="46"/>
      <c r="N94" s="46"/>
    </row>
    <row r="95" spans="1:14">
      <c r="A95" s="156" t="s">
        <v>500</v>
      </c>
      <c r="B95" s="1137">
        <v>9.6799999999999997E-2</v>
      </c>
      <c r="C95" s="46">
        <v>13.586660274</v>
      </c>
      <c r="D95" s="46"/>
      <c r="E95" s="155">
        <v>13.586660274</v>
      </c>
      <c r="F95" s="46"/>
      <c r="G95" s="46"/>
      <c r="H95" s="46"/>
      <c r="I95" s="46"/>
      <c r="J95" s="46"/>
      <c r="K95" s="46"/>
      <c r="L95" s="46"/>
      <c r="M95" s="46"/>
      <c r="N95" s="46"/>
    </row>
    <row r="96" spans="1:14">
      <c r="A96" s="156" t="s">
        <v>739</v>
      </c>
      <c r="B96" s="50">
        <v>0.23330000000000001</v>
      </c>
      <c r="C96" s="46">
        <v>30.767328766999999</v>
      </c>
      <c r="D96" s="46"/>
      <c r="E96" s="155">
        <v>30.767328766999999</v>
      </c>
      <c r="F96" s="46"/>
      <c r="G96" s="46"/>
      <c r="H96" s="46"/>
      <c r="I96" s="46"/>
      <c r="J96" s="46"/>
      <c r="K96" s="46"/>
      <c r="L96" s="46"/>
      <c r="M96" s="46"/>
      <c r="N96" s="46"/>
    </row>
    <row r="97" spans="1:14">
      <c r="A97" s="1138" t="s">
        <v>492</v>
      </c>
      <c r="B97" s="121">
        <v>0.1333</v>
      </c>
      <c r="C97" s="46">
        <v>14.955572603</v>
      </c>
      <c r="D97" s="46"/>
      <c r="E97" s="155">
        <v>14.955572603</v>
      </c>
      <c r="F97" s="46"/>
      <c r="G97" s="46"/>
      <c r="H97" s="46"/>
      <c r="I97" s="46"/>
      <c r="J97" s="46"/>
      <c r="K97" s="46"/>
      <c r="L97" s="46"/>
      <c r="M97" s="46"/>
      <c r="N97" s="46"/>
    </row>
    <row r="98" spans="1:14">
      <c r="A98" s="1138" t="s">
        <v>493</v>
      </c>
      <c r="B98" s="121">
        <v>0.1333</v>
      </c>
      <c r="C98" s="46">
        <v>20.421767122999999</v>
      </c>
      <c r="D98" s="46"/>
      <c r="E98" s="155">
        <v>20.421767122999999</v>
      </c>
      <c r="F98" s="46" t="e">
        <v>#REF!</v>
      </c>
      <c r="G98" s="46" t="e">
        <v>#REF!</v>
      </c>
      <c r="H98" s="46" t="e">
        <v>#REF!</v>
      </c>
      <c r="I98" s="46" t="e">
        <v>#REF!</v>
      </c>
      <c r="J98" s="46" t="e">
        <v>#REF!</v>
      </c>
      <c r="K98" s="46" t="e">
        <v>#REF!</v>
      </c>
      <c r="L98" s="46" t="e">
        <v>#REF!</v>
      </c>
      <c r="M98" s="46" t="e">
        <v>#REF!</v>
      </c>
      <c r="N98" s="46" t="e">
        <v>#REF!</v>
      </c>
    </row>
    <row r="99" spans="1:14">
      <c r="A99" s="1138" t="s">
        <v>740</v>
      </c>
      <c r="B99" s="1139">
        <v>0.1333</v>
      </c>
      <c r="C99" s="1140">
        <v>0.198871254</v>
      </c>
      <c r="D99" s="1140"/>
      <c r="E99" s="1141">
        <v>0.198871254</v>
      </c>
      <c r="F99" s="1140"/>
      <c r="G99" s="1140"/>
      <c r="H99" s="1140"/>
      <c r="I99" s="1140"/>
      <c r="J99" s="1140"/>
      <c r="K99" s="1140"/>
      <c r="L99" s="1140"/>
      <c r="M99" s="1140"/>
      <c r="N99" s="1140"/>
    </row>
    <row r="100" spans="1:14">
      <c r="A100" s="1138" t="s">
        <v>490</v>
      </c>
      <c r="B100" s="50">
        <v>0.23330000000000001</v>
      </c>
      <c r="C100" s="110">
        <v>54.830509589000002</v>
      </c>
      <c r="D100" s="110"/>
      <c r="E100" s="1141">
        <v>54.830509589000002</v>
      </c>
      <c r="F100" s="102"/>
      <c r="G100" s="102"/>
      <c r="H100" s="102"/>
      <c r="I100" s="102"/>
      <c r="J100" s="102"/>
      <c r="K100" s="102"/>
      <c r="L100" s="102"/>
      <c r="M100" s="102"/>
      <c r="N100" s="102"/>
    </row>
    <row r="101" spans="1:14">
      <c r="A101" s="1138" t="s">
        <v>502</v>
      </c>
      <c r="B101" s="50">
        <v>0.23330000000000001</v>
      </c>
      <c r="C101" s="110">
        <v>19.549208219</v>
      </c>
      <c r="D101" s="110"/>
      <c r="E101" s="1141">
        <v>19.549208219</v>
      </c>
      <c r="F101" s="102"/>
      <c r="G101" s="102"/>
      <c r="H101" s="102"/>
      <c r="I101" s="102"/>
      <c r="J101" s="102"/>
      <c r="K101" s="102"/>
      <c r="L101" s="102"/>
      <c r="M101" s="102"/>
      <c r="N101" s="102"/>
    </row>
    <row r="102" spans="1:14">
      <c r="A102" s="1138" t="s">
        <v>139</v>
      </c>
      <c r="B102" s="50">
        <v>0.31850000000000001</v>
      </c>
      <c r="C102" s="110"/>
      <c r="D102" s="110">
        <v>41.074071232999998</v>
      </c>
      <c r="E102" s="1141">
        <v>41.074071232999998</v>
      </c>
      <c r="F102" s="102"/>
      <c r="G102" s="102"/>
      <c r="H102" s="102"/>
      <c r="I102" s="102"/>
      <c r="J102" s="102"/>
      <c r="K102" s="102"/>
      <c r="L102" s="102"/>
      <c r="M102" s="102"/>
      <c r="N102" s="102"/>
    </row>
    <row r="103" spans="1:14">
      <c r="A103" s="1138" t="s">
        <v>741</v>
      </c>
      <c r="B103" s="50">
        <v>0.45900000000000002</v>
      </c>
      <c r="C103" s="110">
        <v>23.482871233000001</v>
      </c>
      <c r="D103" s="110"/>
      <c r="E103" s="157">
        <v>23.482871233000001</v>
      </c>
      <c r="F103" s="110"/>
      <c r="G103" s="110"/>
      <c r="H103" s="110"/>
      <c r="I103" s="110"/>
      <c r="J103" s="110"/>
      <c r="K103" s="110"/>
      <c r="L103" s="110"/>
      <c r="M103" s="110"/>
      <c r="N103" s="110"/>
    </row>
    <row r="104" spans="1:14">
      <c r="A104" s="1138" t="s">
        <v>497</v>
      </c>
      <c r="B104" s="50">
        <v>0.1333</v>
      </c>
      <c r="C104" s="110">
        <v>2.9577958899999999</v>
      </c>
      <c r="D104" s="110"/>
      <c r="E104" s="1141">
        <v>2.9577958899999999</v>
      </c>
      <c r="F104" s="102"/>
      <c r="G104" s="102"/>
      <c r="H104" s="102"/>
      <c r="I104" s="102"/>
      <c r="J104" s="102"/>
      <c r="K104" s="102"/>
      <c r="L104" s="102"/>
      <c r="M104" s="102"/>
      <c r="N104" s="102"/>
    </row>
    <row r="105" spans="1:14">
      <c r="A105" s="1138" t="s">
        <v>284</v>
      </c>
      <c r="B105" s="50">
        <v>0.3</v>
      </c>
      <c r="C105" s="110">
        <v>8.8947671229999994</v>
      </c>
      <c r="D105" s="110"/>
      <c r="E105" s="1141">
        <v>8.8947671229999994</v>
      </c>
      <c r="F105" s="102"/>
      <c r="G105" s="102"/>
      <c r="H105" s="102"/>
      <c r="I105" s="102"/>
      <c r="J105" s="102"/>
      <c r="K105" s="102"/>
      <c r="L105" s="102"/>
      <c r="M105" s="102"/>
      <c r="N105" s="102"/>
    </row>
    <row r="106" spans="1:14">
      <c r="A106" s="1138" t="s">
        <v>742</v>
      </c>
      <c r="B106" s="1139">
        <v>0.1</v>
      </c>
      <c r="C106" s="1140">
        <v>2.0222599319999999</v>
      </c>
      <c r="D106" s="102"/>
      <c r="E106" s="1141">
        <v>2.0222599319999999</v>
      </c>
      <c r="F106" s="102"/>
      <c r="G106" s="102"/>
      <c r="H106" s="102"/>
      <c r="I106" s="102"/>
      <c r="J106" s="102"/>
      <c r="K106" s="102"/>
      <c r="L106" s="102"/>
      <c r="M106" s="102"/>
      <c r="N106" s="102"/>
    </row>
    <row r="107" spans="1:14">
      <c r="A107" s="1138" t="s">
        <v>743</v>
      </c>
      <c r="B107" s="1139">
        <v>0.125</v>
      </c>
      <c r="C107" s="1140">
        <v>0.58462542799999995</v>
      </c>
      <c r="D107" s="102"/>
      <c r="E107" s="1141">
        <v>0.58462542799999995</v>
      </c>
      <c r="F107" s="102"/>
      <c r="G107" s="102"/>
      <c r="H107" s="102"/>
      <c r="I107" s="102"/>
      <c r="J107" s="102"/>
      <c r="K107" s="102"/>
      <c r="L107" s="102"/>
      <c r="M107" s="102"/>
      <c r="N107" s="102"/>
    </row>
    <row r="108" spans="1:14">
      <c r="A108" s="1138" t="s">
        <v>498</v>
      </c>
      <c r="B108" s="112">
        <v>0.1333</v>
      </c>
      <c r="C108" s="113">
        <v>9.2822739730000006</v>
      </c>
      <c r="D108" s="103"/>
      <c r="E108" s="158">
        <v>9.2822739730000006</v>
      </c>
      <c r="F108" s="46" t="e">
        <v>#REF!</v>
      </c>
      <c r="G108" s="46" t="e">
        <v>#REF!</v>
      </c>
      <c r="H108" s="46" t="e">
        <v>#REF!</v>
      </c>
      <c r="I108" s="46" t="e">
        <v>#REF!</v>
      </c>
      <c r="J108" s="46" t="e">
        <v>#REF!</v>
      </c>
      <c r="K108" s="46" t="e">
        <v>#REF!</v>
      </c>
      <c r="L108" s="46" t="e">
        <v>#REF!</v>
      </c>
      <c r="M108" s="46" t="e">
        <v>#REF!</v>
      </c>
      <c r="N108" s="46" t="e">
        <v>#REF!</v>
      </c>
    </row>
    <row r="109" spans="1:14">
      <c r="A109" s="1138" t="s">
        <v>744</v>
      </c>
      <c r="B109" s="50">
        <v>0.1333</v>
      </c>
      <c r="C109" s="46">
        <v>10.937520548</v>
      </c>
      <c r="D109" s="46"/>
      <c r="E109" s="155">
        <v>10.937520548</v>
      </c>
      <c r="F109" s="46" t="e">
        <v>#REF!</v>
      </c>
      <c r="G109" s="46" t="e">
        <v>#REF!</v>
      </c>
      <c r="H109" s="46" t="e">
        <v>#REF!</v>
      </c>
      <c r="I109" s="46" t="e">
        <v>#REF!</v>
      </c>
      <c r="J109" s="46" t="e">
        <v>#REF!</v>
      </c>
      <c r="K109" s="46" t="e">
        <v>#REF!</v>
      </c>
      <c r="L109" s="46" t="e">
        <v>#REF!</v>
      </c>
      <c r="M109" s="46" t="e">
        <v>#REF!</v>
      </c>
      <c r="N109" s="46" t="e">
        <v>#REF!</v>
      </c>
    </row>
    <row r="110" spans="1:14">
      <c r="A110" s="156" t="s">
        <v>167</v>
      </c>
      <c r="B110" s="50">
        <v>0.2021</v>
      </c>
      <c r="C110" s="46">
        <v>48.904383562</v>
      </c>
      <c r="D110" s="46"/>
      <c r="E110" s="155">
        <v>48.904383562</v>
      </c>
      <c r="F110" s="46" t="e">
        <v>#REF!</v>
      </c>
      <c r="G110" s="46" t="e">
        <v>#REF!</v>
      </c>
      <c r="H110" s="46" t="e">
        <v>#REF!</v>
      </c>
      <c r="I110" s="46" t="e">
        <v>#REF!</v>
      </c>
      <c r="J110" s="46" t="e">
        <v>#REF!</v>
      </c>
      <c r="K110" s="46" t="e">
        <v>#REF!</v>
      </c>
      <c r="L110" s="46" t="e">
        <v>#REF!</v>
      </c>
      <c r="M110" s="46" t="e">
        <v>#REF!</v>
      </c>
      <c r="N110" s="46" t="e">
        <v>#REF!</v>
      </c>
    </row>
    <row r="111" spans="1:14">
      <c r="A111" s="156" t="s">
        <v>697</v>
      </c>
      <c r="B111" s="50">
        <v>0.37</v>
      </c>
      <c r="C111" s="46">
        <v>4.1747708909999997</v>
      </c>
      <c r="D111" s="46"/>
      <c r="E111" s="155">
        <v>4.1747708909999997</v>
      </c>
      <c r="F111" s="46"/>
      <c r="G111" s="46"/>
      <c r="H111" s="46"/>
      <c r="I111" s="46"/>
      <c r="J111" s="46"/>
      <c r="K111" s="46"/>
      <c r="L111" s="46"/>
      <c r="M111" s="46"/>
      <c r="N111" s="46"/>
    </row>
    <row r="112" spans="1:14">
      <c r="A112" s="156" t="s">
        <v>549</v>
      </c>
      <c r="B112" s="50">
        <v>0.2</v>
      </c>
      <c r="C112" s="46">
        <v>3.3962054789999998</v>
      </c>
      <c r="D112" s="46"/>
      <c r="E112" s="155">
        <v>3.3962054789999998</v>
      </c>
      <c r="F112" s="46"/>
      <c r="G112" s="46"/>
      <c r="H112" s="46"/>
      <c r="I112" s="46"/>
      <c r="J112" s="46"/>
      <c r="K112" s="46"/>
      <c r="L112" s="46"/>
      <c r="M112" s="46"/>
      <c r="N112" s="46"/>
    </row>
    <row r="113" spans="1:14" s="114" customFormat="1">
      <c r="A113" s="156" t="s">
        <v>145</v>
      </c>
      <c r="B113" s="50">
        <v>0.6</v>
      </c>
      <c r="C113" s="46">
        <v>15.696605479</v>
      </c>
      <c r="D113" s="46"/>
      <c r="E113" s="155">
        <v>15.696605479</v>
      </c>
      <c r="F113" s="2283" t="e">
        <v>#REF!</v>
      </c>
      <c r="G113" s="2283" t="e">
        <v>#REF!</v>
      </c>
      <c r="H113" s="2283" t="e">
        <v>#REF!</v>
      </c>
      <c r="I113" s="2283" t="e">
        <v>#REF!</v>
      </c>
      <c r="J113" s="2283" t="e">
        <v>#REF!</v>
      </c>
      <c r="K113" s="2283" t="e">
        <v>#REF!</v>
      </c>
      <c r="L113" s="2283" t="e">
        <v>#REF!</v>
      </c>
      <c r="M113" s="2283" t="e">
        <v>#REF!</v>
      </c>
      <c r="N113" s="2283" t="e">
        <v>#REF!</v>
      </c>
    </row>
    <row r="114" spans="1:14" s="114" customFormat="1">
      <c r="A114" s="156" t="s">
        <v>499</v>
      </c>
      <c r="B114" s="50">
        <v>0.23330000000000001</v>
      </c>
      <c r="C114" s="46">
        <v>8.7467178079999996</v>
      </c>
      <c r="D114" s="46"/>
      <c r="E114" s="155">
        <v>8.7467178079999996</v>
      </c>
      <c r="F114" s="2283" t="e">
        <v>#REF!</v>
      </c>
      <c r="G114" s="2283" t="e">
        <v>#REF!</v>
      </c>
      <c r="H114" s="2283" t="e">
        <v>#REF!</v>
      </c>
      <c r="I114" s="2283" t="e">
        <v>#REF!</v>
      </c>
      <c r="J114" s="2283" t="e">
        <v>#REF!</v>
      </c>
      <c r="K114" s="2283" t="e">
        <v>#REF!</v>
      </c>
      <c r="L114" s="2283" t="e">
        <v>#REF!</v>
      </c>
      <c r="M114" s="2283" t="e">
        <v>#REF!</v>
      </c>
      <c r="N114" s="2283" t="e">
        <v>#REF!</v>
      </c>
    </row>
    <row r="115" spans="1:14">
      <c r="A115" s="1142" t="s">
        <v>766</v>
      </c>
      <c r="B115" s="2329"/>
      <c r="C115" s="2283">
        <v>369.72451680100005</v>
      </c>
      <c r="D115" s="2283">
        <v>70.743621926000003</v>
      </c>
      <c r="E115" s="1745">
        <v>440.468138727</v>
      </c>
      <c r="F115" s="46" t="e">
        <v>#REF!</v>
      </c>
      <c r="G115" s="46" t="e">
        <v>#REF!</v>
      </c>
      <c r="H115" s="46" t="e">
        <v>#REF!</v>
      </c>
      <c r="I115" s="46" t="e">
        <v>#REF!</v>
      </c>
      <c r="J115" s="46" t="e">
        <v>#REF!</v>
      </c>
      <c r="K115" s="46" t="e">
        <v>#REF!</v>
      </c>
      <c r="L115" s="46" t="e">
        <v>#REF!</v>
      </c>
      <c r="M115" s="46" t="e">
        <v>#REF!</v>
      </c>
      <c r="N115" s="46" t="e">
        <v>#REF!</v>
      </c>
    </row>
    <row r="116" spans="1:14">
      <c r="A116" s="156" t="s">
        <v>708</v>
      </c>
      <c r="B116" s="50"/>
      <c r="C116" s="46"/>
      <c r="D116" s="46"/>
      <c r="E116" s="155"/>
      <c r="F116" s="102" t="e">
        <v>#REF!</v>
      </c>
      <c r="G116" s="102" t="e">
        <v>#REF!</v>
      </c>
      <c r="H116" s="102" t="e">
        <v>#REF!</v>
      </c>
      <c r="I116" s="102" t="e">
        <v>#REF!</v>
      </c>
      <c r="J116" s="102" t="e">
        <v>#REF!</v>
      </c>
      <c r="K116" s="102" t="e">
        <v>#REF!</v>
      </c>
      <c r="L116" s="102" t="e">
        <v>#REF!</v>
      </c>
      <c r="M116" s="102" t="e">
        <v>#REF!</v>
      </c>
      <c r="N116" s="102" t="e">
        <v>#REF!</v>
      </c>
    </row>
    <row r="117" spans="1:14">
      <c r="A117" s="159" t="s">
        <v>767</v>
      </c>
      <c r="C117" s="119"/>
      <c r="D117" s="146"/>
      <c r="E117" s="160"/>
      <c r="F117" s="148"/>
      <c r="G117" s="78"/>
      <c r="H117" s="78"/>
      <c r="I117" s="78"/>
      <c r="J117" s="78"/>
      <c r="K117" s="78"/>
      <c r="L117" s="78"/>
      <c r="M117" s="78"/>
      <c r="N117" s="115"/>
    </row>
    <row r="118" spans="1:14" ht="12" thickBot="1">
      <c r="A118" s="166" t="s">
        <v>768</v>
      </c>
      <c r="B118" s="161"/>
      <c r="C118" s="162">
        <v>427</v>
      </c>
      <c r="D118" s="162">
        <v>107</v>
      </c>
      <c r="E118" s="163">
        <v>534</v>
      </c>
      <c r="F118" s="2330"/>
      <c r="G118" s="1143"/>
      <c r="H118" s="1143"/>
      <c r="I118" s="1143"/>
      <c r="J118" s="1143"/>
      <c r="K118" s="1143"/>
      <c r="L118" s="1143"/>
      <c r="M118" s="1143"/>
      <c r="N118" s="1746"/>
    </row>
    <row r="119" spans="1:14" ht="12" thickTop="1">
      <c r="C119" s="119"/>
      <c r="D119" s="119"/>
      <c r="E119" s="119"/>
      <c r="F119" s="1143" t="e">
        <v>#REF!</v>
      </c>
      <c r="G119" s="1143" t="e">
        <v>#REF!</v>
      </c>
      <c r="H119" s="1143" t="e">
        <v>#REF!</v>
      </c>
      <c r="I119" s="1143" t="e">
        <v>#REF!</v>
      </c>
      <c r="J119" s="1143" t="e">
        <v>#REF!</v>
      </c>
      <c r="K119" s="1143" t="e">
        <v>#REF!</v>
      </c>
      <c r="L119" s="1143" t="e">
        <v>#REF!</v>
      </c>
      <c r="M119" s="1143" t="e">
        <v>#REF!</v>
      </c>
      <c r="N119" s="1746" t="e">
        <v>#REF!</v>
      </c>
    </row>
  </sheetData>
  <mergeCells count="1">
    <mergeCell ref="C69:E69"/>
  </mergeCells>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O120"/>
  <sheetViews>
    <sheetView workbookViewId="0">
      <selection activeCell="U23" sqref="U23"/>
    </sheetView>
  </sheetViews>
  <sheetFormatPr defaultColWidth="9.28515625" defaultRowHeight="11.25"/>
  <cols>
    <col min="1" max="1" width="9.28515625" style="52"/>
    <col min="2" max="2" width="18.28515625" style="52" customWidth="1"/>
    <col min="3" max="3" width="15.7109375" style="52" customWidth="1"/>
    <col min="4" max="4" width="15.42578125" style="52" customWidth="1"/>
    <col min="5" max="5" width="9.28515625" style="52"/>
    <col min="6" max="6" width="13.28515625" style="52" customWidth="1"/>
    <col min="7" max="15" width="0" style="52" hidden="1" customWidth="1"/>
    <col min="16" max="16" width="27.7109375" style="52" customWidth="1"/>
    <col min="17" max="17" width="50.42578125" style="52" customWidth="1"/>
    <col min="18" max="21" width="9.28515625" style="52"/>
    <col min="22" max="22" width="13.42578125" style="52" customWidth="1"/>
    <col min="23" max="23" width="23.28515625" style="52" customWidth="1"/>
    <col min="24" max="16384" width="9.28515625" style="52"/>
  </cols>
  <sheetData>
    <row r="1" spans="2:6" ht="18">
      <c r="B1" s="131" t="s">
        <v>769</v>
      </c>
      <c r="C1" s="129"/>
      <c r="D1" s="129"/>
      <c r="E1" s="129"/>
      <c r="F1" s="129"/>
    </row>
    <row r="2" spans="2:6">
      <c r="B2" s="129"/>
      <c r="C2" s="129"/>
      <c r="D2" s="129"/>
      <c r="E2" s="129"/>
      <c r="F2" s="129"/>
    </row>
    <row r="3" spans="2:6" ht="15.75">
      <c r="B3" s="171"/>
      <c r="C3" s="129"/>
      <c r="D3" s="129"/>
      <c r="E3" s="129"/>
      <c r="F3" s="129"/>
    </row>
    <row r="4" spans="2:6" ht="12" thickBot="1">
      <c r="B4" s="129"/>
      <c r="C4" s="129"/>
      <c r="D4" s="129"/>
      <c r="E4" s="129"/>
      <c r="F4" s="129"/>
    </row>
    <row r="5" spans="2:6">
      <c r="B5" s="214" t="s">
        <v>446</v>
      </c>
      <c r="C5" s="215" t="s">
        <v>449</v>
      </c>
      <c r="D5" s="222" t="s">
        <v>380</v>
      </c>
      <c r="E5" s="222"/>
      <c r="F5" s="217"/>
    </row>
    <row r="6" spans="2:6">
      <c r="B6" s="218" t="s">
        <v>83</v>
      </c>
      <c r="C6" s="219"/>
      <c r="D6" s="220" t="s">
        <v>750</v>
      </c>
      <c r="E6" s="220" t="s">
        <v>11</v>
      </c>
      <c r="F6" s="221" t="s">
        <v>12</v>
      </c>
    </row>
    <row r="7" spans="2:6">
      <c r="B7" s="172" t="s">
        <v>15</v>
      </c>
      <c r="C7" s="173">
        <v>0.85</v>
      </c>
      <c r="D7" s="130">
        <v>9.3288730436739158</v>
      </c>
      <c r="E7" s="130">
        <v>11.26520766220653</v>
      </c>
      <c r="F7" s="174">
        <v>20.594080705880444</v>
      </c>
    </row>
    <row r="8" spans="2:6">
      <c r="B8" s="172" t="s">
        <v>641</v>
      </c>
      <c r="C8" s="173">
        <v>0.32700000000000001</v>
      </c>
      <c r="D8" s="130">
        <v>6.4581908779347827</v>
      </c>
      <c r="E8" s="130">
        <v>0.80840782708695658</v>
      </c>
      <c r="F8" s="174">
        <v>7.2665987050217389</v>
      </c>
    </row>
    <row r="9" spans="2:6">
      <c r="B9" s="172" t="s">
        <v>23</v>
      </c>
      <c r="C9" s="173">
        <v>0.45</v>
      </c>
      <c r="D9" s="130">
        <v>21.040232612771728</v>
      </c>
      <c r="E9" s="130">
        <v>4.294189486565215</v>
      </c>
      <c r="F9" s="174">
        <v>25.334422099336944</v>
      </c>
    </row>
    <row r="10" spans="2:6">
      <c r="B10" s="172" t="s">
        <v>218</v>
      </c>
      <c r="C10" s="173">
        <v>0.65129999999999999</v>
      </c>
      <c r="D10" s="130">
        <v>2.6272478319456538</v>
      </c>
      <c r="E10" s="130">
        <v>0</v>
      </c>
      <c r="F10" s="174">
        <v>2.6272478319456538</v>
      </c>
    </row>
    <row r="11" spans="2:6">
      <c r="B11" s="172" t="s">
        <v>642</v>
      </c>
      <c r="C11" s="173">
        <v>0.58899999999999997</v>
      </c>
      <c r="D11" s="130">
        <v>1.9434456543152161</v>
      </c>
      <c r="E11" s="130">
        <v>0</v>
      </c>
      <c r="F11" s="174">
        <v>1.9434456543152161</v>
      </c>
    </row>
    <row r="12" spans="2:6">
      <c r="B12" s="172" t="s">
        <v>29</v>
      </c>
      <c r="C12" s="173">
        <v>0.36660500000000001</v>
      </c>
      <c r="D12" s="130">
        <v>46.871152172315227</v>
      </c>
      <c r="E12" s="130">
        <v>3.2608695652171762E-11</v>
      </c>
      <c r="F12" s="174">
        <v>46.871152172347834</v>
      </c>
    </row>
    <row r="13" spans="2:6">
      <c r="B13" s="172" t="s">
        <v>33</v>
      </c>
      <c r="C13" s="173">
        <v>0.7</v>
      </c>
      <c r="D13" s="130">
        <v>59.64514145089128</v>
      </c>
      <c r="E13" s="130">
        <v>23.290453186315222</v>
      </c>
      <c r="F13" s="174">
        <v>82.935594637206506</v>
      </c>
    </row>
    <row r="14" spans="2:6">
      <c r="B14" s="172" t="s">
        <v>37</v>
      </c>
      <c r="C14" s="175" t="s">
        <v>217</v>
      </c>
      <c r="D14" s="130">
        <v>24.682269779097822</v>
      </c>
      <c r="E14" s="130">
        <v>1.6915400335652155</v>
      </c>
      <c r="F14" s="174">
        <v>26.373809812663037</v>
      </c>
    </row>
    <row r="15" spans="2:6">
      <c r="B15" s="172" t="s">
        <v>226</v>
      </c>
      <c r="C15" s="175" t="s">
        <v>219</v>
      </c>
      <c r="D15" s="130">
        <v>7.7557106619565191E-2</v>
      </c>
      <c r="E15" s="130">
        <v>0.42015641158695688</v>
      </c>
      <c r="F15" s="174">
        <v>0.4977135182065221</v>
      </c>
    </row>
    <row r="16" spans="2:6">
      <c r="B16" s="172" t="s">
        <v>467</v>
      </c>
      <c r="C16" s="173">
        <v>0.1988</v>
      </c>
      <c r="D16" s="130">
        <v>0.30549689423913035</v>
      </c>
      <c r="E16" s="130">
        <v>1.9580203942173915</v>
      </c>
      <c r="F16" s="174">
        <v>2.263517288456522</v>
      </c>
    </row>
    <row r="17" spans="2:6">
      <c r="B17" s="172" t="s">
        <v>46</v>
      </c>
      <c r="C17" s="173">
        <v>0.55300000000000005</v>
      </c>
      <c r="D17" s="130">
        <v>22.552993379065217</v>
      </c>
      <c r="E17" s="130">
        <v>16.341490630836944</v>
      </c>
      <c r="F17" s="174">
        <v>38.894484009902158</v>
      </c>
    </row>
    <row r="18" spans="2:6">
      <c r="B18" s="172" t="s">
        <v>47</v>
      </c>
      <c r="C18" s="173">
        <v>0.58550000000000002</v>
      </c>
      <c r="D18" s="130">
        <v>37.162413046054354</v>
      </c>
      <c r="E18" s="130">
        <v>78.275814749880425</v>
      </c>
      <c r="F18" s="174">
        <v>115.43822779593478</v>
      </c>
    </row>
    <row r="19" spans="2:6">
      <c r="B19" s="172" t="s">
        <v>49</v>
      </c>
      <c r="C19" s="173">
        <v>0.43969999999999998</v>
      </c>
      <c r="D19" s="130">
        <v>10.229991168771745</v>
      </c>
      <c r="E19" s="130">
        <v>11.918571425836964</v>
      </c>
      <c r="F19" s="174">
        <v>22.148562594608709</v>
      </c>
    </row>
    <row r="20" spans="2:6">
      <c r="B20" s="172" t="s">
        <v>50</v>
      </c>
      <c r="C20" s="173">
        <v>0.64</v>
      </c>
      <c r="D20" s="130">
        <v>19.460097825260856</v>
      </c>
      <c r="E20" s="130">
        <v>0</v>
      </c>
      <c r="F20" s="174">
        <v>19.460097825260856</v>
      </c>
    </row>
    <row r="21" spans="2:6">
      <c r="B21" s="172" t="s">
        <v>51</v>
      </c>
      <c r="C21" s="173">
        <v>0.2</v>
      </c>
      <c r="D21" s="130">
        <v>3.5417020207065217</v>
      </c>
      <c r="E21" s="130">
        <v>4.2649501529891305</v>
      </c>
      <c r="F21" s="174">
        <v>7.8066521736956522</v>
      </c>
    </row>
    <row r="22" spans="2:6">
      <c r="B22" s="172" t="s">
        <v>52</v>
      </c>
      <c r="C22" s="175" t="s">
        <v>221</v>
      </c>
      <c r="D22" s="130">
        <v>12.64977865879348</v>
      </c>
      <c r="E22" s="130">
        <v>1.2617381088152166</v>
      </c>
      <c r="F22" s="174">
        <v>13.911516767608695</v>
      </c>
    </row>
    <row r="23" spans="2:6">
      <c r="B23" s="172" t="s">
        <v>53</v>
      </c>
      <c r="C23" s="175" t="s">
        <v>227</v>
      </c>
      <c r="D23" s="130">
        <v>75.990224312641317</v>
      </c>
      <c r="E23" s="130">
        <v>40.602125913739123</v>
      </c>
      <c r="F23" s="174">
        <v>116.59235022638043</v>
      </c>
    </row>
    <row r="24" spans="2:6">
      <c r="B24" s="172" t="s">
        <v>231</v>
      </c>
      <c r="C24" s="175" t="s">
        <v>228</v>
      </c>
      <c r="D24" s="130">
        <v>31.836155437586946</v>
      </c>
      <c r="E24" s="130">
        <v>79.456764641271747</v>
      </c>
      <c r="F24" s="174">
        <v>111.29292007885869</v>
      </c>
    </row>
    <row r="25" spans="2:6">
      <c r="B25" s="172" t="s">
        <v>57</v>
      </c>
      <c r="C25" s="175">
        <v>0.31316899999999998</v>
      </c>
      <c r="D25" s="130">
        <v>30.106952205750016</v>
      </c>
      <c r="E25" s="130">
        <v>0.46235403269565228</v>
      </c>
      <c r="F25" s="174">
        <v>30.56930623844567</v>
      </c>
    </row>
    <row r="26" spans="2:6">
      <c r="B26" s="172" t="s">
        <v>58</v>
      </c>
      <c r="C26" s="173">
        <v>0.33529999999999999</v>
      </c>
      <c r="D26" s="130">
        <v>8.9754130409239128</v>
      </c>
      <c r="E26" s="130">
        <v>28.895397859130426</v>
      </c>
      <c r="F26" s="174">
        <v>37.870810900054337</v>
      </c>
    </row>
    <row r="27" spans="2:6">
      <c r="B27" s="172" t="s">
        <v>59</v>
      </c>
      <c r="C27" s="175" t="s">
        <v>229</v>
      </c>
      <c r="D27" s="130">
        <v>24.024381222413044</v>
      </c>
      <c r="E27" s="130">
        <v>8.2098521447826087</v>
      </c>
      <c r="F27" s="174">
        <v>32.234233367195657</v>
      </c>
    </row>
    <row r="28" spans="2:6">
      <c r="B28" s="172" t="s">
        <v>514</v>
      </c>
      <c r="C28" s="173">
        <v>0.41499999999999998</v>
      </c>
      <c r="D28" s="130">
        <v>4.5538182324673899</v>
      </c>
      <c r="E28" s="130">
        <v>3.118847970206521</v>
      </c>
      <c r="F28" s="174">
        <v>7.672666202673911</v>
      </c>
    </row>
    <row r="29" spans="2:6">
      <c r="B29" s="172" t="s">
        <v>66</v>
      </c>
      <c r="C29" s="173">
        <v>0.30580000000000002</v>
      </c>
      <c r="D29" s="130">
        <v>11.72108797471739</v>
      </c>
      <c r="E29" s="130">
        <v>169.3827454449239</v>
      </c>
      <c r="F29" s="174">
        <v>181.10383341964129</v>
      </c>
    </row>
    <row r="30" spans="2:6">
      <c r="B30" s="172" t="s">
        <v>67</v>
      </c>
      <c r="C30" s="173">
        <v>0.30580000000000002</v>
      </c>
      <c r="D30" s="130">
        <v>38.890815216423917</v>
      </c>
      <c r="E30" s="130">
        <v>0</v>
      </c>
      <c r="F30" s="174">
        <v>38.890815216423917</v>
      </c>
    </row>
    <row r="31" spans="2:6">
      <c r="B31" s="172" t="s">
        <v>69</v>
      </c>
      <c r="C31" s="173">
        <v>0.58840000000000003</v>
      </c>
      <c r="D31" s="130">
        <v>50.72243153790216</v>
      </c>
      <c r="E31" s="130">
        <v>0.89594643375000049</v>
      </c>
      <c r="F31" s="174">
        <v>51.618377971652158</v>
      </c>
    </row>
    <row r="32" spans="2:6">
      <c r="B32" s="172" t="s">
        <v>684</v>
      </c>
      <c r="C32" s="173">
        <v>0.28849999999999998</v>
      </c>
      <c r="D32" s="130">
        <v>0.36683859382608691</v>
      </c>
      <c r="E32" s="130">
        <v>0.26247862007608697</v>
      </c>
      <c r="F32" s="174">
        <v>0.62931721390217388</v>
      </c>
    </row>
    <row r="33" spans="2:6">
      <c r="B33" s="172" t="s">
        <v>572</v>
      </c>
      <c r="C33" s="175" t="s">
        <v>230</v>
      </c>
      <c r="D33" s="130">
        <v>5.6872902535760854</v>
      </c>
      <c r="E33" s="130">
        <v>4.4780208374347845</v>
      </c>
      <c r="F33" s="174">
        <v>10.165311091010871</v>
      </c>
    </row>
    <row r="34" spans="2:6">
      <c r="B34" s="172" t="s">
        <v>274</v>
      </c>
      <c r="C34" s="173">
        <v>0.18</v>
      </c>
      <c r="D34" s="130">
        <v>2.6091148419239132</v>
      </c>
      <c r="E34" s="130">
        <v>0.2423409128804348</v>
      </c>
      <c r="F34" s="174">
        <v>2.851455754804348</v>
      </c>
    </row>
    <row r="35" spans="2:6">
      <c r="B35" s="172" t="s">
        <v>74</v>
      </c>
      <c r="C35" s="175">
        <v>0.41499999999999998</v>
      </c>
      <c r="D35" s="130">
        <v>17.773954994054343</v>
      </c>
      <c r="E35" s="130">
        <v>0.40166504430434796</v>
      </c>
      <c r="F35" s="174">
        <v>18.175620038358691</v>
      </c>
    </row>
    <row r="36" spans="2:6">
      <c r="B36" s="172" t="s">
        <v>334</v>
      </c>
      <c r="C36" s="175">
        <v>0.28849999999999998</v>
      </c>
      <c r="D36" s="130">
        <v>9.2227173918695673</v>
      </c>
      <c r="E36" s="130">
        <v>0</v>
      </c>
      <c r="F36" s="174">
        <v>9.2227173918695673</v>
      </c>
    </row>
    <row r="37" spans="2:6">
      <c r="B37" s="172" t="s">
        <v>75</v>
      </c>
      <c r="C37" s="175">
        <v>0.53200000000000003</v>
      </c>
      <c r="D37" s="130">
        <v>8.0819402196195682</v>
      </c>
      <c r="E37" s="130">
        <v>6.1027046532282627</v>
      </c>
      <c r="F37" s="174">
        <v>14.18464487284783</v>
      </c>
    </row>
    <row r="38" spans="2:6">
      <c r="B38" s="172" t="s">
        <v>508</v>
      </c>
      <c r="C38" s="175">
        <v>0.59599999999999997</v>
      </c>
      <c r="D38" s="130">
        <v>6.0375413194891259</v>
      </c>
      <c r="E38" s="130">
        <v>0.86152393503260905</v>
      </c>
      <c r="F38" s="174">
        <v>6.8990652545217346</v>
      </c>
    </row>
    <row r="39" spans="2:6">
      <c r="B39" s="172" t="s">
        <v>76</v>
      </c>
      <c r="C39" s="175">
        <v>0.34570000000000001</v>
      </c>
      <c r="D39" s="130">
        <v>50.913632473239154</v>
      </c>
      <c r="E39" s="130">
        <v>66.69278249070652</v>
      </c>
      <c r="F39" s="174">
        <v>117.60641496394567</v>
      </c>
    </row>
    <row r="40" spans="2:6">
      <c r="B40" s="176" t="s">
        <v>543</v>
      </c>
      <c r="C40" s="177">
        <v>0.45750000000000002</v>
      </c>
      <c r="D40" s="178">
        <v>1.4135802913152171</v>
      </c>
      <c r="E40" s="178">
        <v>2.3421541081956518</v>
      </c>
      <c r="F40" s="179">
        <v>3.7557343995108692</v>
      </c>
    </row>
    <row r="41" spans="2:6" ht="12" thickBot="1">
      <c r="B41" s="1144" t="s">
        <v>430</v>
      </c>
      <c r="C41" s="1145"/>
      <c r="D41" s="1146">
        <v>657.50447308219566</v>
      </c>
      <c r="E41" s="1146">
        <v>568.19824511229353</v>
      </c>
      <c r="F41" s="1147">
        <v>1225.7027181944891</v>
      </c>
    </row>
    <row r="42" spans="2:6">
      <c r="B42" s="180"/>
      <c r="C42" s="181"/>
      <c r="D42" s="182"/>
      <c r="E42" s="182"/>
      <c r="F42" s="182"/>
    </row>
    <row r="43" spans="2:6">
      <c r="B43" s="183"/>
      <c r="C43" s="183"/>
      <c r="D43" s="183"/>
      <c r="E43" s="183"/>
      <c r="F43" s="182"/>
    </row>
    <row r="44" spans="2:6">
      <c r="B44" s="183" t="s">
        <v>770</v>
      </c>
      <c r="C44" s="183"/>
      <c r="D44" s="183"/>
      <c r="E44" s="183"/>
      <c r="F44" s="182"/>
    </row>
    <row r="45" spans="2:6">
      <c r="B45" s="183" t="s">
        <v>752</v>
      </c>
      <c r="C45" s="183"/>
      <c r="D45" s="183"/>
      <c r="E45" s="183"/>
      <c r="F45" s="182"/>
    </row>
    <row r="46" spans="2:6">
      <c r="B46" s="183" t="s">
        <v>771</v>
      </c>
      <c r="C46" s="129"/>
      <c r="D46" s="129"/>
      <c r="E46" s="129"/>
      <c r="F46" s="129"/>
    </row>
    <row r="47" spans="2:6">
      <c r="B47" s="183" t="s">
        <v>772</v>
      </c>
      <c r="C47" s="129"/>
      <c r="D47" s="129"/>
      <c r="E47" s="129"/>
      <c r="F47" s="129"/>
    </row>
    <row r="48" spans="2:6">
      <c r="B48" s="184" t="s">
        <v>734</v>
      </c>
      <c r="C48" s="183"/>
      <c r="D48" s="183"/>
      <c r="E48" s="183"/>
      <c r="F48" s="182"/>
    </row>
    <row r="49" spans="2:6">
      <c r="B49" s="183" t="s">
        <v>605</v>
      </c>
      <c r="C49" s="183"/>
      <c r="D49" s="183"/>
      <c r="E49" s="183"/>
      <c r="F49" s="182"/>
    </row>
    <row r="50" spans="2:6">
      <c r="B50" s="183" t="s">
        <v>626</v>
      </c>
      <c r="C50" s="181"/>
      <c r="D50" s="182"/>
      <c r="E50" s="182"/>
      <c r="F50" s="182"/>
    </row>
    <row r="51" spans="2:6">
      <c r="B51" s="183" t="s">
        <v>673</v>
      </c>
      <c r="C51" s="181"/>
      <c r="D51" s="182"/>
      <c r="E51" s="182"/>
      <c r="F51" s="182"/>
    </row>
    <row r="52" spans="2:6">
      <c r="B52" s="183" t="s">
        <v>755</v>
      </c>
      <c r="C52" s="185"/>
      <c r="D52" s="186"/>
      <c r="E52" s="186"/>
      <c r="F52" s="185"/>
    </row>
    <row r="53" spans="2:6" ht="12" thickBot="1">
      <c r="B53" s="183"/>
      <c r="C53" s="185"/>
      <c r="D53" s="186"/>
      <c r="E53" s="186"/>
      <c r="F53" s="185"/>
    </row>
    <row r="54" spans="2:6">
      <c r="B54" s="214" t="s">
        <v>383</v>
      </c>
      <c r="C54" s="215" t="s">
        <v>449</v>
      </c>
      <c r="D54" s="216" t="s">
        <v>380</v>
      </c>
      <c r="E54" s="216"/>
      <c r="F54" s="217"/>
    </row>
    <row r="55" spans="2:6">
      <c r="B55" s="218" t="s">
        <v>83</v>
      </c>
      <c r="C55" s="219"/>
      <c r="D55" s="220" t="s">
        <v>750</v>
      </c>
      <c r="E55" s="220" t="s">
        <v>11</v>
      </c>
      <c r="F55" s="221" t="s">
        <v>12</v>
      </c>
    </row>
    <row r="56" spans="2:6">
      <c r="B56" s="172" t="s">
        <v>272</v>
      </c>
      <c r="C56" s="173">
        <v>7.5999999999999998E-2</v>
      </c>
      <c r="D56" s="130">
        <v>15.189597825956525</v>
      </c>
      <c r="E56" s="130">
        <v>2.1860802713152165</v>
      </c>
      <c r="F56" s="174">
        <v>17.375678097271742</v>
      </c>
    </row>
    <row r="57" spans="2:6">
      <c r="B57" s="172" t="s">
        <v>14</v>
      </c>
      <c r="C57" s="173">
        <v>0.1178</v>
      </c>
      <c r="D57" s="130">
        <v>0.31565070467391304</v>
      </c>
      <c r="E57" s="130">
        <v>7.4999999930354204E-10</v>
      </c>
      <c r="F57" s="174">
        <v>0.31565070542391305</v>
      </c>
    </row>
    <row r="58" spans="2:6">
      <c r="B58" s="172" t="s">
        <v>576</v>
      </c>
      <c r="C58" s="173">
        <v>0.2</v>
      </c>
      <c r="D58" s="130">
        <v>6.0586238974021702</v>
      </c>
      <c r="E58" s="130">
        <v>3.3428523616847818</v>
      </c>
      <c r="F58" s="174">
        <v>9.4014762590869516</v>
      </c>
    </row>
    <row r="59" spans="2:6">
      <c r="B59" s="172" t="s">
        <v>24</v>
      </c>
      <c r="C59" s="173">
        <v>0.28916900000000001</v>
      </c>
      <c r="D59" s="130">
        <v>8.7794130409456503</v>
      </c>
      <c r="E59" s="130">
        <v>109.65432364169567</v>
      </c>
      <c r="F59" s="174">
        <v>118.43373668264132</v>
      </c>
    </row>
    <row r="60" spans="2:6">
      <c r="B60" s="172" t="s">
        <v>337</v>
      </c>
      <c r="C60" s="173">
        <v>0.1482</v>
      </c>
      <c r="D60" s="130">
        <v>2.3981304350869563</v>
      </c>
      <c r="E60" s="130">
        <v>8.0076748956521726E-2</v>
      </c>
      <c r="F60" s="174">
        <v>2.4782071840434781</v>
      </c>
    </row>
    <row r="61" spans="2:6">
      <c r="B61" s="172" t="s">
        <v>54</v>
      </c>
      <c r="C61" s="173">
        <v>0.6</v>
      </c>
      <c r="D61" s="130">
        <v>6.2543032462608732</v>
      </c>
      <c r="E61" s="130">
        <v>5.1269441287282618</v>
      </c>
      <c r="F61" s="174">
        <v>11.381247374989135</v>
      </c>
    </row>
    <row r="62" spans="2:6">
      <c r="B62" s="172" t="s">
        <v>694</v>
      </c>
      <c r="C62" s="173">
        <v>0.1</v>
      </c>
      <c r="D62" s="130">
        <v>0.26635391806521741</v>
      </c>
      <c r="E62" s="130">
        <v>1.5324313900434776</v>
      </c>
      <c r="F62" s="174">
        <v>1.7987853081086951</v>
      </c>
    </row>
    <row r="63" spans="2:6">
      <c r="B63" s="187" t="s">
        <v>387</v>
      </c>
      <c r="C63" s="188"/>
      <c r="D63" s="178">
        <v>39.26207306839131</v>
      </c>
      <c r="E63" s="178">
        <v>121.92270854317394</v>
      </c>
      <c r="F63" s="179">
        <v>161.18478161156523</v>
      </c>
    </row>
    <row r="64" spans="2:6" ht="12" thickBot="1">
      <c r="B64" s="1148" t="s">
        <v>32</v>
      </c>
      <c r="C64" s="1149"/>
      <c r="D64" s="1146">
        <v>696.76654615058692</v>
      </c>
      <c r="E64" s="1146">
        <v>690.12095365546747</v>
      </c>
      <c r="F64" s="1147">
        <v>1386.8874998060544</v>
      </c>
    </row>
    <row r="66" spans="2:15" ht="18">
      <c r="B66" s="131" t="s">
        <v>773</v>
      </c>
      <c r="C66" s="129"/>
      <c r="D66" s="129"/>
      <c r="E66" s="129"/>
      <c r="F66" s="129"/>
      <c r="G66" s="129"/>
      <c r="H66" s="129"/>
      <c r="I66" s="129"/>
      <c r="J66" s="129"/>
      <c r="K66" s="129"/>
      <c r="L66" s="129"/>
      <c r="M66" s="129"/>
      <c r="N66" s="129"/>
      <c r="O66" s="129"/>
    </row>
    <row r="67" spans="2:15" ht="12" thickBot="1">
      <c r="B67" s="129"/>
      <c r="C67" s="129"/>
      <c r="D67" s="129"/>
      <c r="E67" s="129"/>
      <c r="F67" s="129"/>
      <c r="G67" s="129"/>
      <c r="H67" s="129"/>
      <c r="I67" s="129"/>
      <c r="J67" s="129"/>
      <c r="K67" s="129"/>
      <c r="L67" s="129"/>
      <c r="M67" s="129"/>
      <c r="N67" s="129"/>
      <c r="O67" s="129"/>
    </row>
    <row r="68" spans="2:15" s="54" customFormat="1" ht="12.75">
      <c r="B68" s="213" t="s">
        <v>758</v>
      </c>
      <c r="C68" s="223"/>
      <c r="D68" s="2024" t="s">
        <v>462</v>
      </c>
      <c r="E68" s="2024"/>
      <c r="F68" s="2025"/>
      <c r="G68" s="189" t="s">
        <v>759</v>
      </c>
      <c r="H68" s="189"/>
      <c r="I68" s="190"/>
      <c r="J68" s="191" t="s">
        <v>760</v>
      </c>
      <c r="K68" s="189"/>
      <c r="L68" s="190"/>
      <c r="M68" s="191" t="s">
        <v>761</v>
      </c>
      <c r="N68" s="189"/>
      <c r="O68" s="189"/>
    </row>
    <row r="69" spans="2:15" s="54" customFormat="1" ht="12.75">
      <c r="B69" s="224" t="s">
        <v>83</v>
      </c>
      <c r="C69" s="225" t="s">
        <v>449</v>
      </c>
      <c r="D69" s="226" t="s">
        <v>86</v>
      </c>
      <c r="E69" s="226" t="s">
        <v>11</v>
      </c>
      <c r="F69" s="227" t="s">
        <v>12</v>
      </c>
      <c r="G69" s="2331" t="s">
        <v>762</v>
      </c>
      <c r="H69" s="2332" t="s">
        <v>763</v>
      </c>
      <c r="I69" s="2333" t="s">
        <v>12</v>
      </c>
      <c r="J69" s="2334" t="s">
        <v>762</v>
      </c>
      <c r="K69" s="2332" t="s">
        <v>763</v>
      </c>
      <c r="L69" s="2333" t="s">
        <v>12</v>
      </c>
      <c r="M69" s="2334" t="s">
        <v>762</v>
      </c>
      <c r="N69" s="2332" t="s">
        <v>763</v>
      </c>
      <c r="O69" s="2335" t="s">
        <v>12</v>
      </c>
    </row>
    <row r="70" spans="2:15">
      <c r="B70" s="192" t="s">
        <v>729</v>
      </c>
      <c r="C70" s="193">
        <v>0.3</v>
      </c>
      <c r="D70" s="194">
        <v>0.33276086999999999</v>
      </c>
      <c r="E70" s="194">
        <v>0.174391304</v>
      </c>
      <c r="F70" s="195">
        <f t="shared" ref="F70:F81" si="0">D70+E70</f>
        <v>0.50715217400000001</v>
      </c>
      <c r="G70" s="196"/>
      <c r="H70" s="196"/>
      <c r="I70" s="196"/>
      <c r="J70" s="196"/>
      <c r="K70" s="196"/>
      <c r="L70" s="196"/>
      <c r="M70" s="196"/>
      <c r="N70" s="196"/>
      <c r="O70" s="196"/>
    </row>
    <row r="71" spans="2:15">
      <c r="B71" s="192" t="s">
        <v>710</v>
      </c>
      <c r="C71" s="193">
        <v>0.25</v>
      </c>
      <c r="D71" s="194">
        <v>1.8628913039999999</v>
      </c>
      <c r="E71" s="194">
        <v>0.19605434799999999</v>
      </c>
      <c r="F71" s="195">
        <f t="shared" si="0"/>
        <v>2.0589456519999998</v>
      </c>
      <c r="G71" s="130" t="e">
        <v>#REF!</v>
      </c>
      <c r="H71" s="130" t="e">
        <v>#REF!</v>
      </c>
      <c r="I71" s="130" t="e">
        <v>#REF!</v>
      </c>
      <c r="J71" s="130" t="e">
        <v>#REF!</v>
      </c>
      <c r="K71" s="130" t="e">
        <v>#REF!</v>
      </c>
      <c r="L71" s="130" t="e">
        <v>#REF!</v>
      </c>
      <c r="M71" s="130" t="e">
        <v>#REF!</v>
      </c>
      <c r="N71" s="130" t="e">
        <v>#REF!</v>
      </c>
      <c r="O71" s="130" t="e">
        <v>#REF!</v>
      </c>
    </row>
    <row r="72" spans="2:15">
      <c r="B72" s="192" t="s">
        <v>617</v>
      </c>
      <c r="C72" s="193">
        <v>0.18329999999999999</v>
      </c>
      <c r="D72" s="194">
        <v>0</v>
      </c>
      <c r="E72" s="194">
        <v>5.6242065219999997</v>
      </c>
      <c r="F72" s="195">
        <f t="shared" si="0"/>
        <v>5.6242065219999997</v>
      </c>
      <c r="G72" s="130" t="e">
        <v>#REF!</v>
      </c>
      <c r="H72" s="130" t="e">
        <v>#REF!</v>
      </c>
      <c r="I72" s="130" t="e">
        <v>#REF!</v>
      </c>
      <c r="J72" s="130" t="e">
        <v>#REF!</v>
      </c>
      <c r="K72" s="130" t="e">
        <v>#REF!</v>
      </c>
      <c r="L72" s="130" t="e">
        <v>#REF!</v>
      </c>
      <c r="M72" s="130" t="e">
        <v>#REF!</v>
      </c>
      <c r="N72" s="130" t="e">
        <v>#REF!</v>
      </c>
      <c r="O72" s="130" t="e">
        <v>#REF!</v>
      </c>
    </row>
    <row r="73" spans="2:15">
      <c r="B73" s="192" t="s">
        <v>730</v>
      </c>
      <c r="C73" s="193">
        <v>0.35</v>
      </c>
      <c r="D73" s="194">
        <v>0</v>
      </c>
      <c r="E73" s="194">
        <v>0</v>
      </c>
      <c r="F73" s="195">
        <f t="shared" si="0"/>
        <v>0</v>
      </c>
      <c r="G73" s="130" t="e">
        <v>#REF!</v>
      </c>
      <c r="H73" s="130" t="e">
        <v>#REF!</v>
      </c>
      <c r="I73" s="130" t="e">
        <v>#REF!</v>
      </c>
      <c r="J73" s="130" t="e">
        <v>#REF!</v>
      </c>
      <c r="K73" s="130" t="e">
        <v>#REF!</v>
      </c>
      <c r="L73" s="130" t="e">
        <v>#REF!</v>
      </c>
      <c r="M73" s="130" t="e">
        <v>#REF!</v>
      </c>
      <c r="N73" s="130" t="e">
        <v>#REF!</v>
      </c>
      <c r="O73" s="130" t="e">
        <v>#REF!</v>
      </c>
    </row>
    <row r="74" spans="2:15">
      <c r="B74" s="192" t="s">
        <v>88</v>
      </c>
      <c r="C74" s="193">
        <v>1</v>
      </c>
      <c r="D74" s="194">
        <v>7.6883369565217397</v>
      </c>
      <c r="E74" s="194">
        <v>1.1294782608695653</v>
      </c>
      <c r="F74" s="195">
        <f t="shared" si="0"/>
        <v>8.8178152173913045</v>
      </c>
      <c r="G74" s="130" t="e">
        <v>#REF!</v>
      </c>
      <c r="H74" s="130" t="e">
        <v>#REF!</v>
      </c>
      <c r="I74" s="130" t="e">
        <v>#REF!</v>
      </c>
      <c r="J74" s="130" t="e">
        <v>#REF!</v>
      </c>
      <c r="K74" s="130" t="e">
        <v>#REF!</v>
      </c>
      <c r="L74" s="130" t="e">
        <v>#REF!</v>
      </c>
      <c r="M74" s="130" t="e">
        <v>#REF!</v>
      </c>
      <c r="N74" s="130" t="e">
        <v>#REF!</v>
      </c>
      <c r="O74" s="130" t="e">
        <v>#REF!</v>
      </c>
    </row>
    <row r="75" spans="2:15">
      <c r="B75" s="192" t="s">
        <v>108</v>
      </c>
      <c r="C75" s="197">
        <v>0.32500000000000001</v>
      </c>
      <c r="D75" s="194">
        <v>0.34578260900000002</v>
      </c>
      <c r="E75" s="194">
        <v>36.953978261000003</v>
      </c>
      <c r="F75" s="195">
        <f t="shared" si="0"/>
        <v>37.29976087</v>
      </c>
      <c r="G75" s="130" t="e">
        <v>#REF!</v>
      </c>
      <c r="H75" s="130" t="e">
        <v>#REF!</v>
      </c>
      <c r="I75" s="130" t="e">
        <v>#REF!</v>
      </c>
      <c r="J75" s="130" t="e">
        <v>#REF!</v>
      </c>
      <c r="K75" s="130" t="e">
        <v>#REF!</v>
      </c>
      <c r="L75" s="130" t="e">
        <v>#REF!</v>
      </c>
      <c r="M75" s="130" t="e">
        <v>#REF!</v>
      </c>
      <c r="N75" s="130" t="e">
        <v>#REF!</v>
      </c>
      <c r="O75" s="130" t="e">
        <v>#REF!</v>
      </c>
    </row>
    <row r="76" spans="2:15">
      <c r="B76" s="192" t="s">
        <v>392</v>
      </c>
      <c r="C76" s="193">
        <v>0.5</v>
      </c>
      <c r="D76" s="194">
        <v>3.9228804350000002</v>
      </c>
      <c r="E76" s="194">
        <v>4.6359021739999999</v>
      </c>
      <c r="F76" s="195">
        <f t="shared" si="0"/>
        <v>8.5587826089999997</v>
      </c>
      <c r="G76" s="130" t="e">
        <v>#REF!</v>
      </c>
      <c r="H76" s="130" t="e">
        <v>#REF!</v>
      </c>
      <c r="I76" s="130" t="e">
        <v>#REF!</v>
      </c>
      <c r="J76" s="130" t="e">
        <v>#REF!</v>
      </c>
      <c r="K76" s="130" t="e">
        <v>#REF!</v>
      </c>
      <c r="L76" s="130" t="e">
        <v>#REF!</v>
      </c>
      <c r="M76" s="130" t="e">
        <v>#REF!</v>
      </c>
      <c r="N76" s="130" t="e">
        <v>#REF!</v>
      </c>
      <c r="O76" s="130" t="e">
        <v>#REF!</v>
      </c>
    </row>
    <row r="77" spans="2:15">
      <c r="B77" s="192" t="s">
        <v>121</v>
      </c>
      <c r="C77" s="193">
        <v>0.25</v>
      </c>
      <c r="D77" s="194">
        <v>19.943543477999999</v>
      </c>
      <c r="E77" s="194">
        <v>0.89259782600000004</v>
      </c>
      <c r="F77" s="195">
        <f t="shared" si="0"/>
        <v>20.836141303999998</v>
      </c>
      <c r="G77" s="130" t="e">
        <v>#REF!</v>
      </c>
      <c r="H77" s="130" t="e">
        <v>#REF!</v>
      </c>
      <c r="I77" s="130" t="e">
        <v>#REF!</v>
      </c>
      <c r="J77" s="130" t="e">
        <v>#REF!</v>
      </c>
      <c r="K77" s="130" t="e">
        <v>#REF!</v>
      </c>
      <c r="L77" s="130" t="e">
        <v>#REF!</v>
      </c>
      <c r="M77" s="130" t="e">
        <v>#REF!</v>
      </c>
      <c r="N77" s="130" t="e">
        <v>#REF!</v>
      </c>
      <c r="O77" s="130" t="e">
        <v>#REF!</v>
      </c>
    </row>
    <row r="78" spans="2:15">
      <c r="B78" s="192" t="s">
        <v>728</v>
      </c>
      <c r="C78" s="193">
        <v>0.25</v>
      </c>
      <c r="D78" s="194">
        <v>1.6313804350000001</v>
      </c>
      <c r="E78" s="194">
        <v>0.116532609</v>
      </c>
      <c r="F78" s="195">
        <f t="shared" si="0"/>
        <v>1.7479130440000001</v>
      </c>
      <c r="G78" s="130" t="e">
        <v>#REF!</v>
      </c>
      <c r="H78" s="130" t="e">
        <v>#REF!</v>
      </c>
      <c r="I78" s="130" t="e">
        <v>#REF!</v>
      </c>
      <c r="J78" s="130" t="e">
        <v>#REF!</v>
      </c>
      <c r="K78" s="130" t="e">
        <v>#REF!</v>
      </c>
      <c r="L78" s="130" t="e">
        <v>#REF!</v>
      </c>
      <c r="M78" s="130" t="e">
        <v>#REF!</v>
      </c>
      <c r="N78" s="130" t="e">
        <v>#REF!</v>
      </c>
      <c r="O78" s="130" t="e">
        <v>#REF!</v>
      </c>
    </row>
    <row r="79" spans="2:15">
      <c r="B79" s="192" t="s">
        <v>134</v>
      </c>
      <c r="C79" s="193">
        <v>0.05</v>
      </c>
      <c r="D79" s="194">
        <v>8.0114456520000008</v>
      </c>
      <c r="E79" s="194"/>
      <c r="F79" s="195">
        <f t="shared" si="0"/>
        <v>8.0114456520000008</v>
      </c>
      <c r="G79" s="130" t="e">
        <v>#REF!</v>
      </c>
      <c r="H79" s="130" t="e">
        <v>#REF!</v>
      </c>
      <c r="I79" s="130" t="e">
        <v>#REF!</v>
      </c>
      <c r="J79" s="130" t="e">
        <v>#REF!</v>
      </c>
      <c r="K79" s="130" t="e">
        <v>#REF!</v>
      </c>
      <c r="L79" s="130" t="e">
        <v>#REF!</v>
      </c>
      <c r="M79" s="130" t="e">
        <v>#REF!</v>
      </c>
      <c r="N79" s="130" t="e">
        <v>#REF!</v>
      </c>
      <c r="O79" s="130" t="e">
        <v>#REF!</v>
      </c>
    </row>
    <row r="80" spans="2:15">
      <c r="B80" s="192" t="s">
        <v>269</v>
      </c>
      <c r="C80" s="193">
        <v>0.15</v>
      </c>
      <c r="D80" s="194">
        <v>5.6855760870000003</v>
      </c>
      <c r="E80" s="194"/>
      <c r="F80" s="195">
        <f t="shared" si="0"/>
        <v>5.6855760870000003</v>
      </c>
      <c r="G80" s="130" t="e">
        <v>#REF!</v>
      </c>
      <c r="H80" s="130" t="e">
        <v>#REF!</v>
      </c>
      <c r="I80" s="130" t="e">
        <v>#REF!</v>
      </c>
      <c r="J80" s="130" t="e">
        <v>#REF!</v>
      </c>
      <c r="K80" s="130" t="e">
        <v>#REF!</v>
      </c>
      <c r="L80" s="130" t="e">
        <v>#REF!</v>
      </c>
      <c r="M80" s="130" t="e">
        <v>#REF!</v>
      </c>
      <c r="N80" s="130" t="e">
        <v>#REF!</v>
      </c>
      <c r="O80" s="130" t="e">
        <v>#REF!</v>
      </c>
    </row>
    <row r="81" spans="2:15">
      <c r="B81" s="192" t="s">
        <v>473</v>
      </c>
      <c r="C81" s="193">
        <v>0.6</v>
      </c>
      <c r="D81" s="194">
        <v>8.6493913039999999</v>
      </c>
      <c r="E81" s="194"/>
      <c r="F81" s="195">
        <f t="shared" si="0"/>
        <v>8.6493913039999999</v>
      </c>
      <c r="G81" s="198" t="e">
        <v>#REF!</v>
      </c>
      <c r="H81" s="198" t="e">
        <v>#REF!</v>
      </c>
      <c r="I81" s="198" t="e">
        <v>#REF!</v>
      </c>
      <c r="J81" s="198" t="e">
        <v>#REF!</v>
      </c>
      <c r="K81" s="198" t="e">
        <v>#REF!</v>
      </c>
      <c r="L81" s="198" t="e">
        <v>#REF!</v>
      </c>
      <c r="M81" s="198" t="e">
        <v>#REF!</v>
      </c>
      <c r="N81" s="198" t="e">
        <v>#REF!</v>
      </c>
      <c r="O81" s="198" t="e">
        <v>#REF!</v>
      </c>
    </row>
    <row r="82" spans="2:15" ht="12" thickBot="1">
      <c r="B82" s="1150" t="s">
        <v>764</v>
      </c>
      <c r="C82" s="1151"/>
      <c r="D82" s="1152">
        <f>SUM(D70:D81)</f>
        <v>58.073989130521738</v>
      </c>
      <c r="E82" s="1152">
        <f>SUM(E70:E81)</f>
        <v>49.723141304869564</v>
      </c>
      <c r="F82" s="1153">
        <f>SUM(F70:F81)</f>
        <v>107.79713043539131</v>
      </c>
      <c r="G82" s="198"/>
      <c r="H82" s="198"/>
      <c r="I82" s="198"/>
      <c r="J82" s="198"/>
      <c r="K82" s="198"/>
      <c r="L82" s="198"/>
      <c r="M82" s="198"/>
      <c r="N82" s="198"/>
      <c r="O82" s="198"/>
    </row>
    <row r="83" spans="2:15">
      <c r="B83" s="199" t="s">
        <v>713</v>
      </c>
      <c r="C83" s="199"/>
      <c r="D83" s="199"/>
      <c r="E83" s="199"/>
      <c r="F83" s="199"/>
      <c r="G83" s="198"/>
      <c r="H83" s="198"/>
      <c r="I83" s="198"/>
      <c r="J83" s="198"/>
      <c r="K83" s="198"/>
      <c r="L83" s="198"/>
      <c r="M83" s="198"/>
      <c r="N83" s="198"/>
      <c r="O83" s="198"/>
    </row>
    <row r="84" spans="2:15" ht="12.75">
      <c r="B84" s="129"/>
      <c r="C84" s="1154"/>
      <c r="D84" s="1155"/>
      <c r="E84" s="1154"/>
      <c r="F84" s="1154"/>
      <c r="G84" s="198"/>
      <c r="H84" s="198"/>
      <c r="I84" s="198"/>
      <c r="J84" s="198"/>
      <c r="K84" s="198"/>
      <c r="L84" s="198"/>
      <c r="M84" s="198"/>
      <c r="N84" s="198"/>
      <c r="O84" s="198"/>
    </row>
    <row r="85" spans="2:15" ht="12.75">
      <c r="B85" s="129"/>
      <c r="C85" s="129"/>
      <c r="D85" s="129"/>
      <c r="E85" s="1154"/>
      <c r="F85" s="1154"/>
      <c r="G85" s="198"/>
      <c r="H85" s="198"/>
      <c r="I85" s="198"/>
      <c r="J85" s="198"/>
      <c r="K85" s="198"/>
      <c r="L85" s="198"/>
      <c r="M85" s="198"/>
      <c r="N85" s="198"/>
      <c r="O85" s="198"/>
    </row>
    <row r="86" spans="2:15" ht="12.75">
      <c r="B86" s="129"/>
      <c r="C86" s="1156"/>
      <c r="D86" s="1157"/>
      <c r="E86" s="1157"/>
      <c r="F86" s="1157"/>
      <c r="G86" s="198"/>
      <c r="H86" s="198"/>
      <c r="I86" s="198"/>
      <c r="J86" s="198"/>
      <c r="K86" s="198"/>
      <c r="L86" s="198"/>
      <c r="M86" s="198"/>
      <c r="N86" s="198"/>
      <c r="O86" s="198"/>
    </row>
    <row r="87" spans="2:15" ht="18">
      <c r="B87" s="131" t="s">
        <v>774</v>
      </c>
      <c r="C87" s="129"/>
      <c r="D87" s="129"/>
      <c r="E87" s="1156"/>
      <c r="F87" s="1156"/>
      <c r="G87" s="198"/>
      <c r="H87" s="198"/>
      <c r="I87" s="198"/>
      <c r="J87" s="198"/>
      <c r="K87" s="198"/>
      <c r="L87" s="198"/>
      <c r="M87" s="198"/>
      <c r="N87" s="198"/>
      <c r="O87" s="198"/>
    </row>
    <row r="88" spans="2:15" ht="13.5" thickBot="1">
      <c r="B88" s="1156"/>
      <c r="C88" s="1156"/>
      <c r="D88" s="1156"/>
      <c r="E88" s="1156"/>
      <c r="F88" s="1156"/>
      <c r="G88" s="130" t="e">
        <v>#REF!</v>
      </c>
      <c r="H88" s="130" t="e">
        <v>#REF!</v>
      </c>
      <c r="I88" s="130" t="e">
        <v>#REF!</v>
      </c>
      <c r="J88" s="130" t="e">
        <v>#REF!</v>
      </c>
      <c r="K88" s="130" t="e">
        <v>#REF!</v>
      </c>
      <c r="L88" s="130" t="e">
        <v>#REF!</v>
      </c>
      <c r="M88" s="130" t="e">
        <v>#REF!</v>
      </c>
      <c r="N88" s="130" t="e">
        <v>#REF!</v>
      </c>
      <c r="O88" s="130" t="e">
        <v>#REF!</v>
      </c>
    </row>
    <row r="89" spans="2:15" ht="12" thickTop="1">
      <c r="B89" s="228" t="s">
        <v>388</v>
      </c>
      <c r="C89" s="229"/>
      <c r="D89" s="2026" t="s">
        <v>462</v>
      </c>
      <c r="E89" s="2026"/>
      <c r="F89" s="2027"/>
      <c r="G89" s="130"/>
      <c r="H89" s="130"/>
      <c r="I89" s="130"/>
      <c r="J89" s="130"/>
      <c r="K89" s="130"/>
      <c r="L89" s="130"/>
      <c r="M89" s="130"/>
      <c r="N89" s="130"/>
      <c r="O89" s="130"/>
    </row>
    <row r="90" spans="2:15">
      <c r="B90" s="230" t="s">
        <v>83</v>
      </c>
      <c r="C90" s="231" t="s">
        <v>449</v>
      </c>
      <c r="D90" s="232" t="s">
        <v>86</v>
      </c>
      <c r="E90" s="231" t="s">
        <v>11</v>
      </c>
      <c r="F90" s="233" t="s">
        <v>12</v>
      </c>
      <c r="G90" s="130"/>
      <c r="H90" s="130"/>
      <c r="I90" s="130"/>
      <c r="J90" s="130"/>
      <c r="K90" s="130"/>
      <c r="L90" s="130"/>
      <c r="M90" s="130"/>
      <c r="N90" s="130"/>
      <c r="O90" s="130"/>
    </row>
    <row r="91" spans="2:15">
      <c r="B91" s="2336" t="s">
        <v>400</v>
      </c>
      <c r="C91" s="2337">
        <v>0.17</v>
      </c>
      <c r="D91" s="200">
        <v>2.6</v>
      </c>
      <c r="E91" s="200"/>
      <c r="F91" s="201">
        <v>2.6</v>
      </c>
      <c r="G91" s="130"/>
      <c r="H91" s="130"/>
      <c r="I91" s="130"/>
      <c r="J91" s="130"/>
      <c r="K91" s="130"/>
      <c r="L91" s="130"/>
      <c r="M91" s="130"/>
      <c r="N91" s="130"/>
      <c r="O91" s="130"/>
    </row>
    <row r="92" spans="2:15">
      <c r="B92" s="202" t="s">
        <v>512</v>
      </c>
      <c r="C92" s="203">
        <v>0.3</v>
      </c>
      <c r="D92" s="200"/>
      <c r="E92" s="200">
        <v>0.3</v>
      </c>
      <c r="F92" s="201">
        <v>0.3</v>
      </c>
      <c r="G92" s="130"/>
      <c r="H92" s="130"/>
      <c r="I92" s="130"/>
      <c r="J92" s="130"/>
      <c r="K92" s="130"/>
      <c r="L92" s="130"/>
      <c r="M92" s="130"/>
      <c r="N92" s="130"/>
      <c r="O92" s="130"/>
    </row>
    <row r="93" spans="2:15">
      <c r="B93" s="202" t="s">
        <v>679</v>
      </c>
      <c r="C93" s="203">
        <v>5.8799999999999998E-2</v>
      </c>
      <c r="D93" s="200">
        <v>1</v>
      </c>
      <c r="E93" s="200"/>
      <c r="F93" s="201">
        <v>1</v>
      </c>
      <c r="G93" s="130"/>
      <c r="H93" s="130"/>
      <c r="I93" s="130"/>
      <c r="J93" s="130"/>
      <c r="K93" s="130"/>
      <c r="L93" s="130"/>
      <c r="M93" s="130"/>
      <c r="N93" s="130"/>
      <c r="O93" s="130"/>
    </row>
    <row r="94" spans="2:15">
      <c r="B94" s="202" t="s">
        <v>738</v>
      </c>
      <c r="C94" s="203">
        <v>8.5599999999999996E-2</v>
      </c>
      <c r="D94" s="200">
        <v>51.4</v>
      </c>
      <c r="E94" s="200"/>
      <c r="F94" s="201">
        <v>51.4</v>
      </c>
      <c r="G94" s="130"/>
      <c r="H94" s="130"/>
      <c r="I94" s="130"/>
      <c r="J94" s="130"/>
      <c r="K94" s="130"/>
      <c r="L94" s="130"/>
      <c r="M94" s="130"/>
      <c r="N94" s="130"/>
      <c r="O94" s="130"/>
    </row>
    <row r="95" spans="2:15">
      <c r="B95" s="202" t="s">
        <v>564</v>
      </c>
      <c r="C95" s="203">
        <v>0.255</v>
      </c>
      <c r="D95" s="200">
        <v>12.3</v>
      </c>
      <c r="E95" s="200">
        <v>37.1</v>
      </c>
      <c r="F95" s="201">
        <v>49.400000000000006</v>
      </c>
      <c r="G95" s="130"/>
      <c r="H95" s="130"/>
      <c r="I95" s="130"/>
      <c r="J95" s="130"/>
      <c r="K95" s="130"/>
      <c r="L95" s="130"/>
      <c r="M95" s="130"/>
      <c r="N95" s="130"/>
      <c r="O95" s="130"/>
    </row>
    <row r="96" spans="2:15">
      <c r="B96" s="202" t="s">
        <v>500</v>
      </c>
      <c r="C96" s="203">
        <v>9.6799999999999997E-2</v>
      </c>
      <c r="D96" s="200">
        <v>12.2</v>
      </c>
      <c r="E96" s="200"/>
      <c r="F96" s="201">
        <v>12.2</v>
      </c>
      <c r="G96" s="130"/>
      <c r="H96" s="130"/>
      <c r="I96" s="130"/>
      <c r="J96" s="130"/>
      <c r="K96" s="130"/>
      <c r="L96" s="130"/>
      <c r="M96" s="130"/>
      <c r="N96" s="130"/>
      <c r="O96" s="130"/>
    </row>
    <row r="97" spans="2:15">
      <c r="B97" s="202" t="s">
        <v>739</v>
      </c>
      <c r="C97" s="203">
        <v>0.23330000000000001</v>
      </c>
      <c r="D97" s="200">
        <v>31</v>
      </c>
      <c r="E97" s="200"/>
      <c r="F97" s="201">
        <v>31</v>
      </c>
      <c r="G97" s="130" t="e">
        <v>#REF!</v>
      </c>
      <c r="H97" s="130" t="e">
        <v>#REF!</v>
      </c>
      <c r="I97" s="130" t="e">
        <v>#REF!</v>
      </c>
      <c r="J97" s="130" t="e">
        <v>#REF!</v>
      </c>
      <c r="K97" s="130" t="e">
        <v>#REF!</v>
      </c>
      <c r="L97" s="130" t="e">
        <v>#REF!</v>
      </c>
      <c r="M97" s="130" t="e">
        <v>#REF!</v>
      </c>
      <c r="N97" s="130" t="e">
        <v>#REF!</v>
      </c>
      <c r="O97" s="130" t="e">
        <v>#REF!</v>
      </c>
    </row>
    <row r="98" spans="2:15">
      <c r="B98" s="202" t="s">
        <v>492</v>
      </c>
      <c r="C98" s="203">
        <v>0.1333</v>
      </c>
      <c r="D98" s="200">
        <v>14</v>
      </c>
      <c r="E98" s="200"/>
      <c r="F98" s="201">
        <v>14</v>
      </c>
      <c r="G98" s="1158"/>
      <c r="H98" s="1158"/>
      <c r="I98" s="1158"/>
      <c r="J98" s="1158"/>
      <c r="K98" s="1158"/>
      <c r="L98" s="1158"/>
      <c r="M98" s="1158"/>
      <c r="N98" s="1158"/>
      <c r="O98" s="1158"/>
    </row>
    <row r="99" spans="2:15">
      <c r="B99" s="202" t="s">
        <v>493</v>
      </c>
      <c r="C99" s="203">
        <v>0.1333</v>
      </c>
      <c r="D99" s="200">
        <v>18.7</v>
      </c>
      <c r="E99" s="200"/>
      <c r="F99" s="201">
        <v>18.7</v>
      </c>
      <c r="G99" s="198"/>
      <c r="H99" s="198"/>
      <c r="I99" s="198"/>
      <c r="J99" s="198"/>
      <c r="K99" s="198"/>
      <c r="L99" s="198"/>
      <c r="M99" s="198"/>
      <c r="N99" s="198"/>
      <c r="O99" s="198"/>
    </row>
    <row r="100" spans="2:15">
      <c r="B100" s="202" t="s">
        <v>740</v>
      </c>
      <c r="C100" s="203">
        <v>0.1333</v>
      </c>
      <c r="D100" s="200">
        <v>0</v>
      </c>
      <c r="E100" s="200"/>
      <c r="F100" s="201">
        <v>0</v>
      </c>
      <c r="G100" s="198"/>
      <c r="H100" s="198"/>
      <c r="I100" s="198"/>
      <c r="J100" s="198"/>
      <c r="K100" s="198"/>
      <c r="L100" s="198"/>
      <c r="M100" s="198"/>
      <c r="N100" s="198"/>
      <c r="O100" s="198"/>
    </row>
    <row r="101" spans="2:15">
      <c r="B101" s="202" t="s">
        <v>490</v>
      </c>
      <c r="C101" s="203">
        <v>0.23330000000000001</v>
      </c>
      <c r="D101" s="200">
        <v>58</v>
      </c>
      <c r="E101" s="200"/>
      <c r="F101" s="201">
        <v>58</v>
      </c>
      <c r="G101" s="198"/>
      <c r="H101" s="198"/>
      <c r="I101" s="198"/>
      <c r="J101" s="198"/>
      <c r="K101" s="198"/>
      <c r="L101" s="198"/>
      <c r="M101" s="198"/>
      <c r="N101" s="198"/>
      <c r="O101" s="198"/>
    </row>
    <row r="102" spans="2:15">
      <c r="B102" s="202" t="s">
        <v>502</v>
      </c>
      <c r="C102" s="203">
        <v>0.23330000000000001</v>
      </c>
      <c r="D102" s="200">
        <v>19.5</v>
      </c>
      <c r="E102" s="200"/>
      <c r="F102" s="201">
        <v>19.5</v>
      </c>
      <c r="G102" s="146"/>
      <c r="H102" s="146"/>
      <c r="I102" s="146"/>
      <c r="J102" s="146"/>
      <c r="K102" s="146"/>
      <c r="L102" s="146"/>
      <c r="M102" s="146"/>
      <c r="N102" s="146"/>
      <c r="O102" s="146"/>
    </row>
    <row r="103" spans="2:15">
      <c r="B103" s="202" t="s">
        <v>139</v>
      </c>
      <c r="C103" s="203">
        <v>0.31850000000000001</v>
      </c>
      <c r="D103" s="200"/>
      <c r="E103" s="200">
        <v>48.9</v>
      </c>
      <c r="F103" s="201">
        <v>48.9</v>
      </c>
      <c r="G103" s="198"/>
      <c r="H103" s="198"/>
      <c r="I103" s="198"/>
      <c r="J103" s="198"/>
      <c r="K103" s="198"/>
      <c r="L103" s="198"/>
      <c r="M103" s="198"/>
      <c r="N103" s="198"/>
      <c r="O103" s="198"/>
    </row>
    <row r="104" spans="2:15">
      <c r="B104" s="202" t="s">
        <v>741</v>
      </c>
      <c r="C104" s="203">
        <v>0.45900000000000002</v>
      </c>
      <c r="D104" s="200">
        <v>16.8</v>
      </c>
      <c r="E104" s="200"/>
      <c r="F104" s="201">
        <v>16.8</v>
      </c>
      <c r="G104" s="198"/>
      <c r="H104" s="198"/>
      <c r="I104" s="198"/>
      <c r="J104" s="198"/>
      <c r="K104" s="198"/>
      <c r="L104" s="198"/>
      <c r="M104" s="198"/>
      <c r="N104" s="198"/>
      <c r="O104" s="198"/>
    </row>
    <row r="105" spans="2:15">
      <c r="B105" s="202" t="s">
        <v>497</v>
      </c>
      <c r="C105" s="203">
        <v>0.1333</v>
      </c>
      <c r="D105" s="200">
        <v>2.8</v>
      </c>
      <c r="E105" s="200"/>
      <c r="F105" s="201">
        <v>2.8</v>
      </c>
      <c r="G105" s="198"/>
      <c r="H105" s="198"/>
      <c r="I105" s="198"/>
      <c r="J105" s="198"/>
      <c r="K105" s="198"/>
      <c r="L105" s="198"/>
      <c r="M105" s="198"/>
      <c r="N105" s="198"/>
      <c r="O105" s="198"/>
    </row>
    <row r="106" spans="2:15">
      <c r="B106" s="202" t="s">
        <v>284</v>
      </c>
      <c r="C106" s="203">
        <v>0.3</v>
      </c>
      <c r="D106" s="200">
        <v>8.9</v>
      </c>
      <c r="E106" s="200"/>
      <c r="F106" s="201">
        <v>8.9</v>
      </c>
      <c r="G106" s="198"/>
      <c r="H106" s="198"/>
      <c r="I106" s="198"/>
      <c r="J106" s="198"/>
      <c r="K106" s="198"/>
      <c r="L106" s="198"/>
      <c r="M106" s="198"/>
      <c r="N106" s="198"/>
      <c r="O106" s="198"/>
    </row>
    <row r="107" spans="2:15">
      <c r="B107" s="202" t="s">
        <v>742</v>
      </c>
      <c r="C107" s="203">
        <v>0.1</v>
      </c>
      <c r="D107" s="200">
        <v>6.4</v>
      </c>
      <c r="E107" s="200"/>
      <c r="F107" s="201">
        <v>6.4</v>
      </c>
      <c r="G107" s="130" t="e">
        <v>#REF!</v>
      </c>
      <c r="H107" s="130" t="e">
        <v>#REF!</v>
      </c>
      <c r="I107" s="130" t="e">
        <v>#REF!</v>
      </c>
      <c r="J107" s="130" t="e">
        <v>#REF!</v>
      </c>
      <c r="K107" s="130" t="e">
        <v>#REF!</v>
      </c>
      <c r="L107" s="130" t="e">
        <v>#REF!</v>
      </c>
      <c r="M107" s="130" t="e">
        <v>#REF!</v>
      </c>
      <c r="N107" s="130" t="e">
        <v>#REF!</v>
      </c>
      <c r="O107" s="130" t="e">
        <v>#REF!</v>
      </c>
    </row>
    <row r="108" spans="2:15">
      <c r="B108" s="202" t="s">
        <v>743</v>
      </c>
      <c r="C108" s="203">
        <v>0.125</v>
      </c>
      <c r="D108" s="200">
        <v>1.4</v>
      </c>
      <c r="E108" s="200"/>
      <c r="F108" s="201">
        <v>1.4</v>
      </c>
      <c r="G108" s="130" t="e">
        <v>#REF!</v>
      </c>
      <c r="H108" s="130" t="e">
        <v>#REF!</v>
      </c>
      <c r="I108" s="130" t="e">
        <v>#REF!</v>
      </c>
      <c r="J108" s="130" t="e">
        <v>#REF!</v>
      </c>
      <c r="K108" s="130" t="e">
        <v>#REF!</v>
      </c>
      <c r="L108" s="130" t="e">
        <v>#REF!</v>
      </c>
      <c r="M108" s="130" t="e">
        <v>#REF!</v>
      </c>
      <c r="N108" s="130" t="e">
        <v>#REF!</v>
      </c>
      <c r="O108" s="130" t="e">
        <v>#REF!</v>
      </c>
    </row>
    <row r="109" spans="2:15">
      <c r="B109" s="202" t="s">
        <v>498</v>
      </c>
      <c r="C109" s="203">
        <v>0.1333</v>
      </c>
      <c r="D109" s="200">
        <v>8.5</v>
      </c>
      <c r="E109" s="200"/>
      <c r="F109" s="201">
        <v>8.5</v>
      </c>
      <c r="G109" s="130" t="e">
        <v>#REF!</v>
      </c>
      <c r="H109" s="130" t="e">
        <v>#REF!</v>
      </c>
      <c r="I109" s="130" t="e">
        <v>#REF!</v>
      </c>
      <c r="J109" s="130" t="e">
        <v>#REF!</v>
      </c>
      <c r="K109" s="130" t="e">
        <v>#REF!</v>
      </c>
      <c r="L109" s="130" t="e">
        <v>#REF!</v>
      </c>
      <c r="M109" s="130" t="e">
        <v>#REF!</v>
      </c>
      <c r="N109" s="130" t="e">
        <v>#REF!</v>
      </c>
      <c r="O109" s="130" t="e">
        <v>#REF!</v>
      </c>
    </row>
    <row r="110" spans="2:15">
      <c r="B110" s="202" t="s">
        <v>744</v>
      </c>
      <c r="C110" s="203">
        <v>0.1333</v>
      </c>
      <c r="D110" s="200">
        <v>10.1</v>
      </c>
      <c r="E110" s="200"/>
      <c r="F110" s="201">
        <v>10.1</v>
      </c>
      <c r="G110" s="130"/>
      <c r="H110" s="130"/>
      <c r="I110" s="130"/>
      <c r="J110" s="130"/>
      <c r="K110" s="130"/>
      <c r="L110" s="130"/>
      <c r="M110" s="130"/>
      <c r="N110" s="130"/>
      <c r="O110" s="130"/>
    </row>
    <row r="111" spans="2:15">
      <c r="B111" s="202" t="s">
        <v>167</v>
      </c>
      <c r="C111" s="203">
        <v>0.2021</v>
      </c>
      <c r="D111" s="200">
        <v>47.6</v>
      </c>
      <c r="E111" s="200"/>
      <c r="F111" s="201">
        <v>47.6</v>
      </c>
      <c r="G111" s="130"/>
      <c r="H111" s="130"/>
      <c r="I111" s="130"/>
      <c r="J111" s="130"/>
      <c r="K111" s="130"/>
      <c r="L111" s="130"/>
      <c r="M111" s="130"/>
      <c r="N111" s="130"/>
      <c r="O111" s="130"/>
    </row>
    <row r="112" spans="2:15" s="114" customFormat="1">
      <c r="B112" s="202" t="s">
        <v>697</v>
      </c>
      <c r="C112" s="203">
        <v>0.37</v>
      </c>
      <c r="D112" s="200">
        <v>6.1</v>
      </c>
      <c r="E112" s="200"/>
      <c r="F112" s="201">
        <v>6.1</v>
      </c>
      <c r="G112" s="2338" t="e">
        <v>#REF!</v>
      </c>
      <c r="H112" s="2338" t="e">
        <v>#REF!</v>
      </c>
      <c r="I112" s="2338" t="e">
        <v>#REF!</v>
      </c>
      <c r="J112" s="2338" t="e">
        <v>#REF!</v>
      </c>
      <c r="K112" s="2338" t="e">
        <v>#REF!</v>
      </c>
      <c r="L112" s="2338" t="e">
        <v>#REF!</v>
      </c>
      <c r="M112" s="2338" t="e">
        <v>#REF!</v>
      </c>
      <c r="N112" s="2338" t="e">
        <v>#REF!</v>
      </c>
      <c r="O112" s="2338" t="e">
        <v>#REF!</v>
      </c>
    </row>
    <row r="113" spans="2:15" s="114" customFormat="1">
      <c r="B113" s="202" t="s">
        <v>549</v>
      </c>
      <c r="C113" s="203">
        <v>0.2</v>
      </c>
      <c r="D113" s="200">
        <v>2.6</v>
      </c>
      <c r="E113" s="200"/>
      <c r="F113" s="201">
        <v>2.6</v>
      </c>
      <c r="G113" s="2338" t="e">
        <v>#REF!</v>
      </c>
      <c r="H113" s="2338" t="e">
        <v>#REF!</v>
      </c>
      <c r="I113" s="2338" t="e">
        <v>#REF!</v>
      </c>
      <c r="J113" s="2338" t="e">
        <v>#REF!</v>
      </c>
      <c r="K113" s="2338" t="e">
        <v>#REF!</v>
      </c>
      <c r="L113" s="2338" t="e">
        <v>#REF!</v>
      </c>
      <c r="M113" s="2338" t="e">
        <v>#REF!</v>
      </c>
      <c r="N113" s="2338" t="e">
        <v>#REF!</v>
      </c>
      <c r="O113" s="2338" t="e">
        <v>#REF!</v>
      </c>
    </row>
    <row r="114" spans="2:15">
      <c r="B114" s="202" t="s">
        <v>145</v>
      </c>
      <c r="C114" s="203">
        <v>0.6</v>
      </c>
      <c r="D114" s="200">
        <v>34</v>
      </c>
      <c r="E114" s="200"/>
      <c r="F114" s="201">
        <v>34</v>
      </c>
      <c r="G114" s="130" t="e">
        <v>#REF!</v>
      </c>
      <c r="H114" s="130" t="e">
        <v>#REF!</v>
      </c>
      <c r="I114" s="130" t="e">
        <v>#REF!</v>
      </c>
      <c r="J114" s="130" t="e">
        <v>#REF!</v>
      </c>
      <c r="K114" s="130" t="e">
        <v>#REF!</v>
      </c>
      <c r="L114" s="130" t="e">
        <v>#REF!</v>
      </c>
      <c r="M114" s="130" t="e">
        <v>#REF!</v>
      </c>
      <c r="N114" s="130" t="e">
        <v>#REF!</v>
      </c>
      <c r="O114" s="130" t="e">
        <v>#REF!</v>
      </c>
    </row>
    <row r="115" spans="2:15">
      <c r="B115" s="202" t="s">
        <v>499</v>
      </c>
      <c r="C115" s="203">
        <v>0.23330000000000001</v>
      </c>
      <c r="D115" s="200">
        <v>28.3</v>
      </c>
      <c r="E115" s="200"/>
      <c r="F115" s="201">
        <v>28.3</v>
      </c>
      <c r="G115" s="198" t="e">
        <v>#REF!</v>
      </c>
      <c r="H115" s="198" t="e">
        <v>#REF!</v>
      </c>
      <c r="I115" s="198" t="e">
        <v>#REF!</v>
      </c>
      <c r="J115" s="198" t="e">
        <v>#REF!</v>
      </c>
      <c r="K115" s="198" t="e">
        <v>#REF!</v>
      </c>
      <c r="L115" s="198" t="e">
        <v>#REF!</v>
      </c>
      <c r="M115" s="198" t="e">
        <v>#REF!</v>
      </c>
      <c r="N115" s="198" t="e">
        <v>#REF!</v>
      </c>
      <c r="O115" s="198" t="e">
        <v>#REF!</v>
      </c>
    </row>
    <row r="116" spans="2:15">
      <c r="B116" s="1159" t="s">
        <v>775</v>
      </c>
      <c r="C116" s="2339"/>
      <c r="D116" s="2340">
        <v>394.2000000000001</v>
      </c>
      <c r="E116" s="2340">
        <v>86.3</v>
      </c>
      <c r="F116" s="1747">
        <v>480.50000000000006</v>
      </c>
      <c r="G116" s="204"/>
      <c r="H116" s="205"/>
      <c r="I116" s="205"/>
      <c r="J116" s="205"/>
      <c r="K116" s="205"/>
      <c r="L116" s="205"/>
      <c r="M116" s="205"/>
      <c r="N116" s="205"/>
      <c r="O116" s="206"/>
    </row>
    <row r="117" spans="2:15">
      <c r="B117" s="2341" t="s">
        <v>708</v>
      </c>
      <c r="C117" s="2342"/>
      <c r="D117" s="207"/>
      <c r="E117" s="207"/>
      <c r="F117" s="208"/>
      <c r="G117" s="2343"/>
      <c r="H117" s="1160"/>
      <c r="I117" s="1160"/>
      <c r="J117" s="1160"/>
      <c r="K117" s="1160"/>
      <c r="L117" s="1160"/>
      <c r="M117" s="1160"/>
      <c r="N117" s="1160"/>
      <c r="O117" s="1748"/>
    </row>
    <row r="118" spans="2:15">
      <c r="B118" s="2344" t="s">
        <v>767</v>
      </c>
      <c r="C118" s="2345"/>
      <c r="D118" s="2345"/>
      <c r="E118" s="207"/>
      <c r="F118" s="208"/>
      <c r="G118" s="2343" t="e">
        <v>#REF!</v>
      </c>
      <c r="H118" s="1160" t="e">
        <v>#REF!</v>
      </c>
      <c r="I118" s="1160" t="e">
        <v>#REF!</v>
      </c>
      <c r="J118" s="1160" t="e">
        <v>#REF!</v>
      </c>
      <c r="K118" s="1160" t="e">
        <v>#REF!</v>
      </c>
      <c r="L118" s="1160" t="e">
        <v>#REF!</v>
      </c>
      <c r="M118" s="1160" t="e">
        <v>#REF!</v>
      </c>
      <c r="N118" s="1160" t="e">
        <v>#REF!</v>
      </c>
      <c r="O118" s="1748" t="e">
        <v>#REF!</v>
      </c>
    </row>
    <row r="119" spans="2:15">
      <c r="B119" s="169"/>
      <c r="C119" s="129"/>
      <c r="D119" s="129"/>
      <c r="E119" s="129"/>
      <c r="F119" s="170"/>
      <c r="G119" s="129"/>
      <c r="H119" s="129"/>
      <c r="I119" s="129"/>
      <c r="J119" s="129"/>
      <c r="K119" s="129"/>
      <c r="L119" s="129"/>
      <c r="M119" s="129"/>
      <c r="N119" s="129"/>
      <c r="O119" s="129"/>
    </row>
    <row r="120" spans="2:15" ht="12" thickBot="1">
      <c r="B120" s="209" t="s">
        <v>776</v>
      </c>
      <c r="C120" s="210"/>
      <c r="D120" s="211">
        <v>452.27398913052184</v>
      </c>
      <c r="E120" s="211">
        <v>136.02314130486957</v>
      </c>
      <c r="F120" s="212">
        <v>588.29713043539141</v>
      </c>
      <c r="G120" s="129"/>
      <c r="H120" s="129"/>
      <c r="I120" s="129"/>
      <c r="J120" s="129"/>
      <c r="K120" s="129"/>
      <c r="L120" s="129"/>
      <c r="M120" s="129"/>
      <c r="N120" s="129"/>
      <c r="O120" s="129"/>
    </row>
  </sheetData>
  <mergeCells count="4">
    <mergeCell ref="D68:F68"/>
    <mergeCell ref="D89:F89"/>
    <mergeCell ref="B117:C117"/>
    <mergeCell ref="B118:D118"/>
  </mergeCells>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115"/>
  <sheetViews>
    <sheetView topLeftCell="A43" workbookViewId="0">
      <selection activeCell="P54" sqref="P54"/>
    </sheetView>
  </sheetViews>
  <sheetFormatPr defaultColWidth="9.28515625" defaultRowHeight="11.25"/>
  <cols>
    <col min="1" max="1" width="18.28515625" style="52" customWidth="1"/>
    <col min="2" max="2" width="13.5703125" style="52" customWidth="1"/>
    <col min="3" max="5" width="9.28515625" style="52"/>
    <col min="6" max="14" width="0" style="52" hidden="1" customWidth="1"/>
    <col min="15" max="15" width="12.5703125" style="52" customWidth="1"/>
    <col min="16" max="16" width="50.42578125" style="52" customWidth="1"/>
    <col min="17" max="16384" width="9.28515625" style="52"/>
  </cols>
  <sheetData>
    <row r="1" spans="1:5" ht="18">
      <c r="B1" s="98" t="s">
        <v>777</v>
      </c>
      <c r="C1" s="40"/>
      <c r="D1" s="40"/>
      <c r="E1" s="40"/>
    </row>
    <row r="2" spans="1:5">
      <c r="A2" s="40"/>
      <c r="B2" s="40"/>
      <c r="C2" s="40"/>
      <c r="D2" s="40"/>
      <c r="E2" s="40"/>
    </row>
    <row r="3" spans="1:5">
      <c r="A3" s="45" t="s">
        <v>446</v>
      </c>
      <c r="B3" s="53" t="s">
        <v>449</v>
      </c>
      <c r="C3" s="45" t="s">
        <v>380</v>
      </c>
      <c r="D3" s="45"/>
      <c r="E3" s="45"/>
    </row>
    <row r="4" spans="1:5">
      <c r="A4" s="45" t="s">
        <v>83</v>
      </c>
      <c r="B4" s="45"/>
      <c r="C4" s="53" t="s">
        <v>750</v>
      </c>
      <c r="D4" s="53" t="s">
        <v>11</v>
      </c>
      <c r="E4" s="53" t="s">
        <v>12</v>
      </c>
    </row>
    <row r="5" spans="1:5">
      <c r="A5" s="47" t="s">
        <v>15</v>
      </c>
      <c r="B5" s="50">
        <v>0.85</v>
      </c>
      <c r="C5" s="46">
        <v>8.3785946860760845</v>
      </c>
      <c r="D5" s="46">
        <v>9.0592576839347778</v>
      </c>
      <c r="E5" s="46">
        <v>17.437852370010862</v>
      </c>
    </row>
    <row r="6" spans="1:5">
      <c r="A6" s="47" t="s">
        <v>641</v>
      </c>
      <c r="B6" s="50">
        <v>0.32700000000000001</v>
      </c>
      <c r="C6" s="46">
        <v>7.3857030298586945</v>
      </c>
      <c r="D6" s="46">
        <v>0.77800812957608689</v>
      </c>
      <c r="E6" s="46">
        <v>8.1637111594347811</v>
      </c>
    </row>
    <row r="7" spans="1:5">
      <c r="A7" s="47" t="s">
        <v>23</v>
      </c>
      <c r="B7" s="50">
        <v>0.45</v>
      </c>
      <c r="C7" s="46">
        <v>22.488014158467394</v>
      </c>
      <c r="D7" s="46">
        <v>5.2567436854999992</v>
      </c>
      <c r="E7" s="46">
        <v>27.744757843967392</v>
      </c>
    </row>
    <row r="8" spans="1:5">
      <c r="A8" s="47" t="s">
        <v>218</v>
      </c>
      <c r="B8" s="50">
        <v>0.65129999999999999</v>
      </c>
      <c r="C8" s="46">
        <v>2.2723000174565207</v>
      </c>
      <c r="D8" s="46">
        <v>0</v>
      </c>
      <c r="E8" s="46">
        <v>2.2723000174565207</v>
      </c>
    </row>
    <row r="9" spans="1:5">
      <c r="A9" s="47" t="s">
        <v>642</v>
      </c>
      <c r="B9" s="50">
        <v>0.58899999999999997</v>
      </c>
      <c r="C9" s="46">
        <v>1.8433336851195661</v>
      </c>
      <c r="D9" s="46">
        <v>0</v>
      </c>
      <c r="E9" s="46">
        <v>1.8433336851195661</v>
      </c>
    </row>
    <row r="10" spans="1:5">
      <c r="A10" s="47" t="s">
        <v>29</v>
      </c>
      <c r="B10" s="50">
        <v>0.36660500000000001</v>
      </c>
      <c r="C10" s="46">
        <v>44.104456521706517</v>
      </c>
      <c r="D10" s="46">
        <v>6.5217391304348125E-11</v>
      </c>
      <c r="E10" s="46">
        <v>44.104456521771738</v>
      </c>
    </row>
    <row r="11" spans="1:5">
      <c r="A11" s="47" t="s">
        <v>33</v>
      </c>
      <c r="B11" s="50">
        <v>0.7</v>
      </c>
      <c r="C11" s="46">
        <v>55.91090463797827</v>
      </c>
      <c r="D11" s="46">
        <v>10.076573445021737</v>
      </c>
      <c r="E11" s="46">
        <v>65.987478083000013</v>
      </c>
    </row>
    <row r="12" spans="1:5">
      <c r="A12" s="47" t="s">
        <v>37</v>
      </c>
      <c r="B12" s="121" t="s">
        <v>217</v>
      </c>
      <c r="C12" s="46">
        <v>34.449199359641298</v>
      </c>
      <c r="D12" s="46">
        <v>1.794168152597827</v>
      </c>
      <c r="E12" s="46">
        <v>36.243367512239125</v>
      </c>
    </row>
    <row r="13" spans="1:5">
      <c r="A13" s="47" t="s">
        <v>226</v>
      </c>
      <c r="B13" s="121" t="s">
        <v>219</v>
      </c>
      <c r="C13" s="46">
        <v>0.13763521496739131</v>
      </c>
      <c r="D13" s="46">
        <v>0.75913134773913027</v>
      </c>
      <c r="E13" s="46">
        <v>0.89676656270652155</v>
      </c>
    </row>
    <row r="14" spans="1:5">
      <c r="A14" s="47" t="s">
        <v>467</v>
      </c>
      <c r="B14" s="50">
        <v>0.1988</v>
      </c>
      <c r="C14" s="46">
        <v>0.34519270508695654</v>
      </c>
      <c r="D14" s="46">
        <v>2.1130667820434788</v>
      </c>
      <c r="E14" s="46">
        <v>2.4582594871304355</v>
      </c>
    </row>
    <row r="15" spans="1:5">
      <c r="A15" s="47" t="s">
        <v>46</v>
      </c>
      <c r="B15" s="50">
        <v>0.55300000000000005</v>
      </c>
      <c r="C15" s="46">
        <v>32.037358693760865</v>
      </c>
      <c r="D15" s="46">
        <v>18.795235618978264</v>
      </c>
      <c r="E15" s="46">
        <v>50.832594312739133</v>
      </c>
    </row>
    <row r="16" spans="1:5">
      <c r="A16" s="47" t="s">
        <v>47</v>
      </c>
      <c r="B16" s="50">
        <v>0.58550000000000002</v>
      </c>
      <c r="C16" s="46">
        <v>36.066978261793473</v>
      </c>
      <c r="D16" s="46">
        <v>74.97139312993481</v>
      </c>
      <c r="E16" s="46">
        <v>111.03837139172828</v>
      </c>
    </row>
    <row r="17" spans="1:5">
      <c r="A17" s="47" t="s">
        <v>49</v>
      </c>
      <c r="B17" s="50">
        <v>0.43969999999999998</v>
      </c>
      <c r="C17" s="46">
        <v>8.949542968836953</v>
      </c>
      <c r="D17" s="46">
        <v>12.785332607391302</v>
      </c>
      <c r="E17" s="46">
        <v>21.734875576228255</v>
      </c>
    </row>
    <row r="18" spans="1:5">
      <c r="A18" s="47" t="s">
        <v>50</v>
      </c>
      <c r="B18" s="50">
        <v>0.64</v>
      </c>
      <c r="C18" s="46">
        <v>26.417782609619572</v>
      </c>
      <c r="D18" s="46">
        <v>0</v>
      </c>
      <c r="E18" s="46">
        <v>26.417782609619572</v>
      </c>
    </row>
    <row r="19" spans="1:5">
      <c r="A19" s="47" t="s">
        <v>51</v>
      </c>
      <c r="B19" s="50">
        <v>0.2</v>
      </c>
      <c r="C19" s="46">
        <v>2.8752990507391316</v>
      </c>
      <c r="D19" s="46">
        <v>3.8976287180760876</v>
      </c>
      <c r="E19" s="46">
        <v>6.7729277688152187</v>
      </c>
    </row>
    <row r="20" spans="1:5">
      <c r="A20" s="47" t="s">
        <v>52</v>
      </c>
      <c r="B20" s="121" t="s">
        <v>221</v>
      </c>
      <c r="C20" s="46">
        <v>13.712414256728259</v>
      </c>
      <c r="D20" s="46">
        <v>1.6785611513369565</v>
      </c>
      <c r="E20" s="46">
        <v>15.390975408065216</v>
      </c>
    </row>
    <row r="21" spans="1:5">
      <c r="A21" s="47" t="s">
        <v>53</v>
      </c>
      <c r="B21" s="121" t="s">
        <v>227</v>
      </c>
      <c r="C21" s="46">
        <v>72.646433857326073</v>
      </c>
      <c r="D21" s="46">
        <v>12.650885565565222</v>
      </c>
      <c r="E21" s="46">
        <v>85.297319422891292</v>
      </c>
    </row>
    <row r="22" spans="1:5">
      <c r="A22" s="47" t="s">
        <v>231</v>
      </c>
      <c r="B22" s="121" t="s">
        <v>228</v>
      </c>
      <c r="C22" s="46">
        <v>31.182118831532609</v>
      </c>
      <c r="D22" s="46">
        <v>83.491609638978261</v>
      </c>
      <c r="E22" s="46">
        <v>114.67372847051087</v>
      </c>
    </row>
    <row r="23" spans="1:5">
      <c r="A23" s="47" t="s">
        <v>57</v>
      </c>
      <c r="B23" s="121">
        <v>0.31316899999999998</v>
      </c>
      <c r="C23" s="46">
        <v>29.182182935228251</v>
      </c>
      <c r="D23" s="46">
        <v>0.19707766294565215</v>
      </c>
      <c r="E23" s="46">
        <v>29.379260598173904</v>
      </c>
    </row>
    <row r="24" spans="1:5">
      <c r="A24" s="47" t="s">
        <v>58</v>
      </c>
      <c r="B24" s="50">
        <v>0.33529999999999999</v>
      </c>
      <c r="C24" s="46">
        <v>6.6358913071304348</v>
      </c>
      <c r="D24" s="46">
        <v>29.315401662076091</v>
      </c>
      <c r="E24" s="46">
        <v>35.951292969206527</v>
      </c>
    </row>
    <row r="25" spans="1:5">
      <c r="A25" s="47" t="s">
        <v>59</v>
      </c>
      <c r="B25" s="121" t="s">
        <v>229</v>
      </c>
      <c r="C25" s="46">
        <v>25.966698623891304</v>
      </c>
      <c r="D25" s="46">
        <v>8.0798210618369595</v>
      </c>
      <c r="E25" s="46">
        <v>34.046519685728263</v>
      </c>
    </row>
    <row r="26" spans="1:5">
      <c r="A26" s="47" t="s">
        <v>514</v>
      </c>
      <c r="B26" s="50">
        <v>0.41499999999999998</v>
      </c>
      <c r="C26" s="46">
        <v>5.5396286542391326</v>
      </c>
      <c r="D26" s="46">
        <v>2.8914708134891312</v>
      </c>
      <c r="E26" s="46">
        <v>8.4310994677282629</v>
      </c>
    </row>
    <row r="27" spans="1:5">
      <c r="A27" s="47" t="s">
        <v>66</v>
      </c>
      <c r="B27" s="50">
        <v>0.30580000000000002</v>
      </c>
      <c r="C27" s="46">
        <v>7.512797003239128</v>
      </c>
      <c r="D27" s="46">
        <v>54.39518051216308</v>
      </c>
      <c r="E27" s="46">
        <v>61.907977515402209</v>
      </c>
    </row>
    <row r="28" spans="1:5">
      <c r="A28" s="47" t="s">
        <v>67</v>
      </c>
      <c r="B28" s="50">
        <v>0.30580000000000002</v>
      </c>
      <c r="C28" s="46">
        <v>40.203815216891314</v>
      </c>
      <c r="D28" s="46">
        <v>0</v>
      </c>
      <c r="E28" s="46">
        <v>40.203815216891314</v>
      </c>
    </row>
    <row r="29" spans="1:5">
      <c r="A29" s="47" t="s">
        <v>69</v>
      </c>
      <c r="B29" s="50">
        <v>0.58840000000000003</v>
      </c>
      <c r="C29" s="46">
        <v>44.596762227576107</v>
      </c>
      <c r="D29" s="46">
        <v>7.8696900119456519</v>
      </c>
      <c r="E29" s="46">
        <v>52.466452239521757</v>
      </c>
    </row>
    <row r="30" spans="1:5">
      <c r="A30" s="47" t="s">
        <v>684</v>
      </c>
      <c r="B30" s="50">
        <v>0.28849999999999998</v>
      </c>
      <c r="C30" s="46">
        <v>0.11563695908695652</v>
      </c>
      <c r="D30" s="46">
        <v>6.7995653021739128E-2</v>
      </c>
      <c r="E30" s="46">
        <v>0.18363261210869564</v>
      </c>
    </row>
    <row r="31" spans="1:5">
      <c r="A31" s="47" t="s">
        <v>572</v>
      </c>
      <c r="B31" s="121" t="s">
        <v>230</v>
      </c>
      <c r="C31" s="46">
        <v>10.275263713913045</v>
      </c>
      <c r="D31" s="46">
        <v>7.516804750282609</v>
      </c>
      <c r="E31" s="46">
        <v>17.792068464195655</v>
      </c>
    </row>
    <row r="32" spans="1:5">
      <c r="A32" s="47" t="s">
        <v>274</v>
      </c>
      <c r="B32" s="50">
        <v>0.18</v>
      </c>
      <c r="C32" s="46">
        <v>2.7140152845434784</v>
      </c>
      <c r="D32" s="46">
        <v>0</v>
      </c>
      <c r="E32" s="46">
        <v>2.7140152845434784</v>
      </c>
    </row>
    <row r="33" spans="1:5">
      <c r="A33" s="47" t="s">
        <v>74</v>
      </c>
      <c r="B33" s="121">
        <v>0.41499999999999998</v>
      </c>
      <c r="C33" s="46">
        <v>8.6866956614565272</v>
      </c>
      <c r="D33" s="46">
        <v>0.40116560842391297</v>
      </c>
      <c r="E33" s="46">
        <v>9.08786126988044</v>
      </c>
    </row>
    <row r="34" spans="1:5">
      <c r="A34" s="47" t="s">
        <v>334</v>
      </c>
      <c r="B34" s="121">
        <v>0.28849999999999998</v>
      </c>
      <c r="C34" s="46">
        <v>9.627260868130433</v>
      </c>
      <c r="D34" s="46">
        <v>0</v>
      </c>
      <c r="E34" s="46">
        <v>9.627260868130433</v>
      </c>
    </row>
    <row r="35" spans="1:5">
      <c r="A35" s="47" t="s">
        <v>75</v>
      </c>
      <c r="B35" s="121">
        <v>0.53200000000000003</v>
      </c>
      <c r="C35" s="46">
        <v>1.9640802282065197</v>
      </c>
      <c r="D35" s="46">
        <v>0.55095142373912775</v>
      </c>
      <c r="E35" s="46">
        <v>2.5150316519456473</v>
      </c>
    </row>
    <row r="36" spans="1:5">
      <c r="A36" s="47" t="s">
        <v>508</v>
      </c>
      <c r="B36" s="121">
        <v>0.59599999999999997</v>
      </c>
      <c r="C36" s="46">
        <v>8.4019168918369598</v>
      </c>
      <c r="D36" s="46">
        <v>0.78464946856521722</v>
      </c>
      <c r="E36" s="46">
        <v>9.1865663604021766</v>
      </c>
    </row>
    <row r="37" spans="1:5">
      <c r="A37" s="47" t="s">
        <v>76</v>
      </c>
      <c r="B37" s="121">
        <v>0.34570000000000001</v>
      </c>
      <c r="C37" s="46">
        <v>48.442800271173915</v>
      </c>
      <c r="D37" s="46">
        <v>65.934450574619561</v>
      </c>
      <c r="E37" s="46">
        <v>114.37725084579347</v>
      </c>
    </row>
    <row r="38" spans="1:5">
      <c r="A38" s="47" t="s">
        <v>543</v>
      </c>
      <c r="B38" s="121">
        <v>0.45750000000000002</v>
      </c>
      <c r="C38" s="46">
        <v>1.352580335108696</v>
      </c>
      <c r="D38" s="46">
        <v>2.4020471410760869</v>
      </c>
      <c r="E38" s="46">
        <v>3.7546274761847829</v>
      </c>
    </row>
    <row r="39" spans="1:5">
      <c r="A39" s="2346" t="s">
        <v>430</v>
      </c>
      <c r="B39" s="2347"/>
      <c r="C39" s="2283">
        <v>652.42128872834792</v>
      </c>
      <c r="D39" s="2283">
        <v>418.51430200092409</v>
      </c>
      <c r="E39" s="2283">
        <v>1070.935590729272</v>
      </c>
    </row>
    <row r="40" spans="1:5">
      <c r="A40" s="124"/>
      <c r="B40" s="57"/>
      <c r="C40" s="56"/>
      <c r="D40" s="56"/>
      <c r="E40" s="56"/>
    </row>
    <row r="41" spans="1:5">
      <c r="A41" s="125"/>
      <c r="B41" s="125"/>
      <c r="C41" s="125"/>
      <c r="D41" s="125"/>
      <c r="E41" s="56"/>
    </row>
    <row r="42" spans="1:5">
      <c r="A42" s="125" t="s">
        <v>778</v>
      </c>
      <c r="B42" s="125"/>
      <c r="C42" s="125"/>
      <c r="D42" s="125"/>
      <c r="E42" s="56"/>
    </row>
    <row r="43" spans="1:5">
      <c r="A43" s="125" t="s">
        <v>779</v>
      </c>
      <c r="B43" s="125"/>
      <c r="C43" s="125"/>
      <c r="D43" s="125"/>
      <c r="E43" s="56"/>
    </row>
    <row r="44" spans="1:5">
      <c r="A44" s="126" t="s">
        <v>733</v>
      </c>
      <c r="B44" s="125"/>
      <c r="C44" s="125"/>
      <c r="D44" s="125"/>
      <c r="E44" s="56"/>
    </row>
    <row r="45" spans="1:5">
      <c r="A45" s="127" t="s">
        <v>734</v>
      </c>
      <c r="B45" s="40"/>
      <c r="C45" s="40"/>
      <c r="D45" s="40"/>
      <c r="E45" s="40"/>
    </row>
    <row r="46" spans="1:5">
      <c r="A46" s="126" t="s">
        <v>605</v>
      </c>
      <c r="B46" s="125"/>
      <c r="C46" s="125"/>
      <c r="D46" s="125"/>
      <c r="E46" s="56"/>
    </row>
    <row r="47" spans="1:5">
      <c r="A47" s="126" t="s">
        <v>626</v>
      </c>
      <c r="B47" s="125"/>
      <c r="C47" s="125"/>
      <c r="D47" s="125"/>
      <c r="E47" s="56"/>
    </row>
    <row r="48" spans="1:5">
      <c r="A48" s="126" t="s">
        <v>673</v>
      </c>
      <c r="B48" s="57"/>
      <c r="C48" s="56"/>
      <c r="D48" s="56"/>
      <c r="E48" s="56"/>
    </row>
    <row r="49" spans="1:5">
      <c r="A49" s="126" t="s">
        <v>755</v>
      </c>
      <c r="B49" s="57"/>
      <c r="C49" s="56"/>
      <c r="D49" s="56"/>
      <c r="E49" s="56"/>
    </row>
    <row r="50" spans="1:5">
      <c r="A50" s="48"/>
      <c r="B50" s="48"/>
      <c r="C50" s="49"/>
      <c r="D50" s="49"/>
      <c r="E50" s="48"/>
    </row>
    <row r="51" spans="1:5">
      <c r="A51" s="45" t="s">
        <v>383</v>
      </c>
      <c r="B51" s="53" t="s">
        <v>449</v>
      </c>
      <c r="C51" s="59" t="s">
        <v>380</v>
      </c>
      <c r="D51" s="59"/>
      <c r="E51" s="45"/>
    </row>
    <row r="52" spans="1:5">
      <c r="A52" s="45" t="s">
        <v>83</v>
      </c>
      <c r="B52" s="45"/>
      <c r="C52" s="53" t="s">
        <v>750</v>
      </c>
      <c r="D52" s="53" t="s">
        <v>11</v>
      </c>
      <c r="E52" s="53" t="s">
        <v>12</v>
      </c>
    </row>
    <row r="53" spans="1:5">
      <c r="A53" s="47" t="s">
        <v>272</v>
      </c>
      <c r="B53" s="50">
        <v>7.5999999999999998E-2</v>
      </c>
      <c r="C53" s="46">
        <v>15.725195651434779</v>
      </c>
      <c r="D53" s="46">
        <v>2.5319678457934778</v>
      </c>
      <c r="E53" s="46">
        <v>18.257163497228255</v>
      </c>
    </row>
    <row r="54" spans="1:5">
      <c r="A54" s="47" t="s">
        <v>14</v>
      </c>
      <c r="B54" s="50">
        <v>0.1178</v>
      </c>
      <c r="C54" s="46">
        <v>0.29824121975000001</v>
      </c>
      <c r="D54" s="46">
        <v>3.3617252173913066E-4</v>
      </c>
      <c r="E54" s="46">
        <v>0.29857739227173913</v>
      </c>
    </row>
    <row r="55" spans="1:5">
      <c r="A55" s="47" t="s">
        <v>576</v>
      </c>
      <c r="B55" s="50">
        <v>0.2</v>
      </c>
      <c r="C55" s="46">
        <v>10.820788044195655</v>
      </c>
      <c r="D55" s="46">
        <v>6.9539628999239138</v>
      </c>
      <c r="E55" s="46">
        <v>17.774750944119567</v>
      </c>
    </row>
    <row r="56" spans="1:5">
      <c r="A56" s="47" t="s">
        <v>24</v>
      </c>
      <c r="B56" s="50">
        <v>0.28916900000000001</v>
      </c>
      <c r="C56" s="46">
        <v>8.9122500001956517</v>
      </c>
      <c r="D56" s="46">
        <v>114.19884056544565</v>
      </c>
      <c r="E56" s="46">
        <v>123.11109056564131</v>
      </c>
    </row>
    <row r="57" spans="1:5">
      <c r="A57" s="47" t="s">
        <v>337</v>
      </c>
      <c r="B57" s="50">
        <v>0.1482</v>
      </c>
      <c r="C57" s="46">
        <v>2.3613478249347839</v>
      </c>
      <c r="D57" s="46">
        <v>6.5022609402173914E-2</v>
      </c>
      <c r="E57" s="46">
        <v>2.4263704343369579</v>
      </c>
    </row>
    <row r="58" spans="1:5">
      <c r="A58" s="47" t="s">
        <v>54</v>
      </c>
      <c r="B58" s="50">
        <v>0.6</v>
      </c>
      <c r="C58" s="46">
        <v>5.9012522055869567</v>
      </c>
      <c r="D58" s="46">
        <v>4.9163928821956526</v>
      </c>
      <c r="E58" s="46">
        <v>10.817645087782608</v>
      </c>
    </row>
    <row r="59" spans="1:5">
      <c r="A59" s="47" t="s">
        <v>694</v>
      </c>
      <c r="B59" s="50">
        <v>0.1</v>
      </c>
      <c r="C59" s="46">
        <v>0.17804749519565216</v>
      </c>
      <c r="D59" s="46">
        <v>1.3761491634456531</v>
      </c>
      <c r="E59" s="46">
        <v>1.5541966586413052</v>
      </c>
    </row>
    <row r="60" spans="1:5">
      <c r="A60" s="2346" t="s">
        <v>387</v>
      </c>
      <c r="B60" s="2348"/>
      <c r="C60" s="2283">
        <v>44.197122441293473</v>
      </c>
      <c r="D60" s="2283">
        <v>130.04267213872828</v>
      </c>
      <c r="E60" s="2283">
        <v>174.23979458002174</v>
      </c>
    </row>
    <row r="61" spans="1:5">
      <c r="A61" s="2288" t="s">
        <v>32</v>
      </c>
      <c r="B61" s="2349"/>
      <c r="C61" s="2283">
        <v>696.61841116964138</v>
      </c>
      <c r="D61" s="2283">
        <v>548.55697413965231</v>
      </c>
      <c r="E61" s="2283">
        <v>1245.1753853092937</v>
      </c>
    </row>
    <row r="62" spans="1:5">
      <c r="A62" s="40"/>
      <c r="B62" s="40"/>
      <c r="C62" s="40"/>
      <c r="D62" s="40"/>
      <c r="E62" s="40"/>
    </row>
    <row r="64" spans="1:5" ht="18">
      <c r="B64" s="98" t="s">
        <v>780</v>
      </c>
    </row>
    <row r="66" spans="1:14" s="54" customFormat="1">
      <c r="A66" s="99" t="s">
        <v>758</v>
      </c>
      <c r="B66" s="100" t="s">
        <v>449</v>
      </c>
      <c r="C66" s="99" t="s">
        <v>380</v>
      </c>
      <c r="D66" s="99"/>
      <c r="E66" s="99"/>
      <c r="F66" s="105" t="s">
        <v>759</v>
      </c>
      <c r="G66" s="105"/>
      <c r="H66" s="106"/>
      <c r="I66" s="107" t="s">
        <v>760</v>
      </c>
      <c r="J66" s="105"/>
      <c r="K66" s="106"/>
      <c r="L66" s="107" t="s">
        <v>761</v>
      </c>
      <c r="M66" s="105"/>
      <c r="N66" s="105"/>
    </row>
    <row r="67" spans="1:14" s="54" customFormat="1">
      <c r="A67" s="99" t="s">
        <v>83</v>
      </c>
      <c r="B67" s="99"/>
      <c r="C67" s="100" t="s">
        <v>86</v>
      </c>
      <c r="D67" s="100" t="s">
        <v>11</v>
      </c>
      <c r="E67" s="100" t="s">
        <v>12</v>
      </c>
      <c r="F67" s="2324" t="s">
        <v>762</v>
      </c>
      <c r="G67" s="2325" t="s">
        <v>763</v>
      </c>
      <c r="H67" s="2326" t="s">
        <v>12</v>
      </c>
      <c r="I67" s="2327" t="s">
        <v>762</v>
      </c>
      <c r="J67" s="2325" t="s">
        <v>763</v>
      </c>
      <c r="K67" s="2326" t="s">
        <v>12</v>
      </c>
      <c r="L67" s="2327" t="s">
        <v>762</v>
      </c>
      <c r="M67" s="2325" t="s">
        <v>763</v>
      </c>
      <c r="N67" s="2328" t="s">
        <v>12</v>
      </c>
    </row>
    <row r="68" spans="1:14">
      <c r="A68" s="55" t="s">
        <v>729</v>
      </c>
      <c r="B68" s="50">
        <v>0.3</v>
      </c>
      <c r="C68" s="46">
        <v>0.3</v>
      </c>
      <c r="D68" s="46">
        <v>0.13</v>
      </c>
      <c r="E68" s="46">
        <v>0.43</v>
      </c>
      <c r="F68" s="108"/>
      <c r="G68" s="108"/>
      <c r="H68" s="108"/>
      <c r="I68" s="108"/>
      <c r="J68" s="108"/>
      <c r="K68" s="108"/>
      <c r="L68" s="108"/>
      <c r="M68" s="108"/>
      <c r="N68" s="108"/>
    </row>
    <row r="69" spans="1:14">
      <c r="A69" s="47" t="s">
        <v>710</v>
      </c>
      <c r="B69" s="50">
        <v>0.25</v>
      </c>
      <c r="C69" s="46">
        <v>1.7</v>
      </c>
      <c r="D69" s="46">
        <v>0.13</v>
      </c>
      <c r="E69" s="46">
        <v>1.83</v>
      </c>
      <c r="F69" s="46" t="e">
        <v>#REF!</v>
      </c>
      <c r="G69" s="46" t="e">
        <v>#REF!</v>
      </c>
      <c r="H69" s="46" t="e">
        <v>#REF!</v>
      </c>
      <c r="I69" s="46" t="e">
        <v>#REF!</v>
      </c>
      <c r="J69" s="46" t="e">
        <v>#REF!</v>
      </c>
      <c r="K69" s="46" t="e">
        <v>#REF!</v>
      </c>
      <c r="L69" s="46" t="e">
        <v>#REF!</v>
      </c>
      <c r="M69" s="46" t="e">
        <v>#REF!</v>
      </c>
      <c r="N69" s="46" t="e">
        <v>#REF!</v>
      </c>
    </row>
    <row r="70" spans="1:14">
      <c r="A70" s="47" t="s">
        <v>617</v>
      </c>
      <c r="B70" s="50">
        <v>0.18329999999999999</v>
      </c>
      <c r="C70" s="46">
        <v>0</v>
      </c>
      <c r="D70" s="46">
        <v>4.4000000000000004</v>
      </c>
      <c r="E70" s="46">
        <v>4.4000000000000004</v>
      </c>
      <c r="F70" s="46" t="e">
        <v>#REF!</v>
      </c>
      <c r="G70" s="46" t="e">
        <v>#REF!</v>
      </c>
      <c r="H70" s="46" t="e">
        <v>#REF!</v>
      </c>
      <c r="I70" s="46" t="e">
        <v>#REF!</v>
      </c>
      <c r="J70" s="46" t="e">
        <v>#REF!</v>
      </c>
      <c r="K70" s="46" t="e">
        <v>#REF!</v>
      </c>
      <c r="L70" s="46" t="e">
        <v>#REF!</v>
      </c>
      <c r="M70" s="46" t="e">
        <v>#REF!</v>
      </c>
      <c r="N70" s="46" t="e">
        <v>#REF!</v>
      </c>
    </row>
    <row r="71" spans="1:14">
      <c r="A71" s="47" t="s">
        <v>730</v>
      </c>
      <c r="B71" s="50">
        <v>0.35</v>
      </c>
      <c r="C71" s="46">
        <v>0</v>
      </c>
      <c r="D71" s="46">
        <v>0</v>
      </c>
      <c r="E71" s="46">
        <v>0</v>
      </c>
      <c r="F71" s="46" t="e">
        <v>#REF!</v>
      </c>
      <c r="G71" s="46" t="e">
        <v>#REF!</v>
      </c>
      <c r="H71" s="46" t="e">
        <v>#REF!</v>
      </c>
      <c r="I71" s="46" t="e">
        <v>#REF!</v>
      </c>
      <c r="J71" s="46" t="e">
        <v>#REF!</v>
      </c>
      <c r="K71" s="46" t="e">
        <v>#REF!</v>
      </c>
      <c r="L71" s="46" t="e">
        <v>#REF!</v>
      </c>
      <c r="M71" s="46" t="e">
        <v>#REF!</v>
      </c>
      <c r="N71" s="46" t="e">
        <v>#REF!</v>
      </c>
    </row>
    <row r="72" spans="1:14">
      <c r="A72" s="47" t="s">
        <v>156</v>
      </c>
      <c r="B72" s="50" t="s">
        <v>89</v>
      </c>
      <c r="C72" s="46">
        <v>0.2</v>
      </c>
      <c r="D72" s="46">
        <v>29.2</v>
      </c>
      <c r="E72" s="46">
        <v>29.4</v>
      </c>
      <c r="F72" s="46" t="e">
        <v>#REF!</v>
      </c>
      <c r="G72" s="46" t="e">
        <v>#REF!</v>
      </c>
      <c r="H72" s="46" t="e">
        <v>#REF!</v>
      </c>
      <c r="I72" s="46" t="e">
        <v>#REF!</v>
      </c>
      <c r="J72" s="46" t="e">
        <v>#REF!</v>
      </c>
      <c r="K72" s="46" t="e">
        <v>#REF!</v>
      </c>
      <c r="L72" s="46" t="e">
        <v>#REF!</v>
      </c>
      <c r="M72" s="46" t="e">
        <v>#REF!</v>
      </c>
      <c r="N72" s="46" t="e">
        <v>#REF!</v>
      </c>
    </row>
    <row r="73" spans="1:14">
      <c r="A73" s="47" t="s">
        <v>289</v>
      </c>
      <c r="B73" s="1137">
        <v>0.5</v>
      </c>
      <c r="C73" s="46">
        <v>2.1</v>
      </c>
      <c r="D73" s="46">
        <v>2.9</v>
      </c>
      <c r="E73" s="46">
        <v>5</v>
      </c>
      <c r="F73" s="46" t="e">
        <v>#REF!</v>
      </c>
      <c r="G73" s="46" t="e">
        <v>#REF!</v>
      </c>
      <c r="H73" s="46" t="e">
        <v>#REF!</v>
      </c>
      <c r="I73" s="46" t="e">
        <v>#REF!</v>
      </c>
      <c r="J73" s="46" t="e">
        <v>#REF!</v>
      </c>
      <c r="K73" s="46" t="e">
        <v>#REF!</v>
      </c>
      <c r="L73" s="46" t="e">
        <v>#REF!</v>
      </c>
      <c r="M73" s="46" t="e">
        <v>#REF!</v>
      </c>
      <c r="N73" s="46" t="e">
        <v>#REF!</v>
      </c>
    </row>
    <row r="74" spans="1:14">
      <c r="A74" s="47" t="s">
        <v>121</v>
      </c>
      <c r="B74" s="50">
        <v>0.25</v>
      </c>
      <c r="C74" s="46">
        <v>26.2</v>
      </c>
      <c r="D74" s="46">
        <v>1.1000000000000001</v>
      </c>
      <c r="E74" s="46">
        <v>27.3</v>
      </c>
      <c r="F74" s="46" t="e">
        <v>#REF!</v>
      </c>
      <c r="G74" s="46" t="e">
        <v>#REF!</v>
      </c>
      <c r="H74" s="46" t="e">
        <v>#REF!</v>
      </c>
      <c r="I74" s="46" t="e">
        <v>#REF!</v>
      </c>
      <c r="J74" s="46" t="e">
        <v>#REF!</v>
      </c>
      <c r="K74" s="46" t="e">
        <v>#REF!</v>
      </c>
      <c r="L74" s="46" t="e">
        <v>#REF!</v>
      </c>
      <c r="M74" s="46" t="e">
        <v>#REF!</v>
      </c>
      <c r="N74" s="46" t="e">
        <v>#REF!</v>
      </c>
    </row>
    <row r="75" spans="1:14">
      <c r="A75" s="47" t="s">
        <v>728</v>
      </c>
      <c r="B75" s="121">
        <v>0.25</v>
      </c>
      <c r="C75" s="46">
        <v>1.9</v>
      </c>
      <c r="D75" s="46">
        <v>0.1</v>
      </c>
      <c r="E75" s="46">
        <v>2</v>
      </c>
      <c r="F75" s="46" t="e">
        <v>#REF!</v>
      </c>
      <c r="G75" s="46" t="e">
        <v>#REF!</v>
      </c>
      <c r="H75" s="46" t="e">
        <v>#REF!</v>
      </c>
      <c r="I75" s="46" t="e">
        <v>#REF!</v>
      </c>
      <c r="J75" s="46" t="e">
        <v>#REF!</v>
      </c>
      <c r="K75" s="46" t="e">
        <v>#REF!</v>
      </c>
      <c r="L75" s="46" t="e">
        <v>#REF!</v>
      </c>
      <c r="M75" s="46" t="e">
        <v>#REF!</v>
      </c>
      <c r="N75" s="46" t="e">
        <v>#REF!</v>
      </c>
    </row>
    <row r="76" spans="1:14">
      <c r="A76" s="47" t="s">
        <v>134</v>
      </c>
      <c r="B76" s="121">
        <v>0.05</v>
      </c>
      <c r="C76" s="46">
        <v>9</v>
      </c>
      <c r="D76" s="46"/>
      <c r="E76" s="46">
        <v>9</v>
      </c>
      <c r="F76" s="46" t="e">
        <v>#REF!</v>
      </c>
      <c r="G76" s="46" t="e">
        <v>#REF!</v>
      </c>
      <c r="H76" s="46" t="e">
        <v>#REF!</v>
      </c>
      <c r="I76" s="46" t="e">
        <v>#REF!</v>
      </c>
      <c r="J76" s="46" t="e">
        <v>#REF!</v>
      </c>
      <c r="K76" s="46" t="e">
        <v>#REF!</v>
      </c>
      <c r="L76" s="46" t="e">
        <v>#REF!</v>
      </c>
      <c r="M76" s="46" t="e">
        <v>#REF!</v>
      </c>
      <c r="N76" s="46" t="e">
        <v>#REF!</v>
      </c>
    </row>
    <row r="77" spans="1:14">
      <c r="A77" s="47" t="s">
        <v>269</v>
      </c>
      <c r="B77" s="121">
        <v>0.15</v>
      </c>
      <c r="C77" s="46">
        <v>7</v>
      </c>
      <c r="D77" s="46"/>
      <c r="E77" s="46">
        <v>7</v>
      </c>
      <c r="F77" s="46" t="e">
        <v>#REF!</v>
      </c>
      <c r="G77" s="46" t="e">
        <v>#REF!</v>
      </c>
      <c r="H77" s="46" t="e">
        <v>#REF!</v>
      </c>
      <c r="I77" s="46" t="e">
        <v>#REF!</v>
      </c>
      <c r="J77" s="46" t="e">
        <v>#REF!</v>
      </c>
      <c r="K77" s="46" t="e">
        <v>#REF!</v>
      </c>
      <c r="L77" s="46" t="e">
        <v>#REF!</v>
      </c>
      <c r="M77" s="46" t="e">
        <v>#REF!</v>
      </c>
      <c r="N77" s="46" t="e">
        <v>#REF!</v>
      </c>
    </row>
    <row r="78" spans="1:14">
      <c r="A78" s="47" t="s">
        <v>473</v>
      </c>
      <c r="B78" s="50">
        <v>0.6</v>
      </c>
      <c r="C78" s="46">
        <v>8.1</v>
      </c>
      <c r="D78" s="46"/>
      <c r="E78" s="46">
        <v>8.1</v>
      </c>
      <c r="F78" s="46" t="e">
        <v>#REF!</v>
      </c>
      <c r="G78" s="46" t="e">
        <v>#REF!</v>
      </c>
      <c r="H78" s="46" t="e">
        <v>#REF!</v>
      </c>
      <c r="I78" s="46" t="e">
        <v>#REF!</v>
      </c>
      <c r="J78" s="46" t="e">
        <v>#REF!</v>
      </c>
      <c r="K78" s="46" t="e">
        <v>#REF!</v>
      </c>
      <c r="L78" s="46" t="e">
        <v>#REF!</v>
      </c>
      <c r="M78" s="46" t="e">
        <v>#REF!</v>
      </c>
      <c r="N78" s="46" t="e">
        <v>#REF!</v>
      </c>
    </row>
    <row r="79" spans="1:14">
      <c r="A79" s="2350" t="s">
        <v>781</v>
      </c>
      <c r="B79" s="2351"/>
      <c r="C79" s="2283">
        <v>56.5</v>
      </c>
      <c r="D79" s="2283">
        <v>37.96</v>
      </c>
      <c r="E79" s="2283">
        <v>94.46</v>
      </c>
      <c r="F79" s="102" t="e">
        <v>#REF!</v>
      </c>
      <c r="G79" s="102" t="e">
        <v>#REF!</v>
      </c>
      <c r="H79" s="102" t="e">
        <v>#REF!</v>
      </c>
      <c r="I79" s="102" t="e">
        <v>#REF!</v>
      </c>
      <c r="J79" s="102" t="e">
        <v>#REF!</v>
      </c>
      <c r="K79" s="102" t="e">
        <v>#REF!</v>
      </c>
      <c r="L79" s="102" t="e">
        <v>#REF!</v>
      </c>
      <c r="M79" s="102" t="e">
        <v>#REF!</v>
      </c>
      <c r="N79" s="102" t="e">
        <v>#REF!</v>
      </c>
    </row>
    <row r="82" spans="1:14" ht="18">
      <c r="A82" s="1136"/>
      <c r="B82" s="98" t="s">
        <v>782</v>
      </c>
      <c r="C82" s="46"/>
      <c r="D82" s="46"/>
      <c r="E82" s="46"/>
      <c r="F82" s="102"/>
      <c r="G82" s="102"/>
      <c r="H82" s="102"/>
      <c r="I82" s="102"/>
      <c r="J82" s="102"/>
      <c r="K82" s="102"/>
      <c r="L82" s="102"/>
      <c r="M82" s="102"/>
      <c r="N82" s="102"/>
    </row>
    <row r="83" spans="1:14">
      <c r="A83" s="1136"/>
      <c r="B83" s="101"/>
      <c r="C83" s="46"/>
      <c r="D83" s="46"/>
      <c r="E83" s="46"/>
      <c r="F83" s="102"/>
      <c r="G83" s="102"/>
      <c r="H83" s="102"/>
      <c r="I83" s="102"/>
      <c r="J83" s="102"/>
      <c r="K83" s="102"/>
      <c r="L83" s="102"/>
      <c r="M83" s="102"/>
      <c r="N83" s="102"/>
    </row>
    <row r="84" spans="1:14">
      <c r="A84" s="99" t="s">
        <v>783</v>
      </c>
      <c r="B84" s="99" t="s">
        <v>449</v>
      </c>
      <c r="C84" s="99" t="s">
        <v>784</v>
      </c>
      <c r="D84" s="99"/>
      <c r="E84" s="99"/>
      <c r="F84" s="102"/>
      <c r="G84" s="102"/>
      <c r="H84" s="102"/>
      <c r="I84" s="102"/>
      <c r="J84" s="102"/>
      <c r="K84" s="102"/>
      <c r="L84" s="102"/>
      <c r="M84" s="102"/>
      <c r="N84" s="102"/>
    </row>
    <row r="85" spans="1:14">
      <c r="A85" s="99" t="s">
        <v>83</v>
      </c>
      <c r="B85" s="109"/>
      <c r="C85" s="100" t="s">
        <v>86</v>
      </c>
      <c r="D85" s="100" t="s">
        <v>11</v>
      </c>
      <c r="E85" s="100" t="s">
        <v>12</v>
      </c>
      <c r="F85" s="46" t="e">
        <v>#REF!</v>
      </c>
      <c r="G85" s="46" t="e">
        <v>#REF!</v>
      </c>
      <c r="H85" s="46" t="e">
        <v>#REF!</v>
      </c>
      <c r="I85" s="46" t="e">
        <v>#REF!</v>
      </c>
      <c r="J85" s="46" t="e">
        <v>#REF!</v>
      </c>
      <c r="K85" s="46" t="e">
        <v>#REF!</v>
      </c>
      <c r="L85" s="46" t="e">
        <v>#REF!</v>
      </c>
      <c r="M85" s="46" t="e">
        <v>#REF!</v>
      </c>
      <c r="N85" s="46" t="e">
        <v>#REF!</v>
      </c>
    </row>
    <row r="86" spans="1:14">
      <c r="A86" s="55" t="s">
        <v>400</v>
      </c>
      <c r="B86" s="50">
        <v>0.17</v>
      </c>
      <c r="C86" s="46">
        <v>4.9000000000000004</v>
      </c>
      <c r="D86" s="46"/>
      <c r="E86" s="46">
        <v>4.9000000000000004</v>
      </c>
      <c r="F86" s="46"/>
      <c r="G86" s="46"/>
      <c r="H86" s="46"/>
      <c r="I86" s="46"/>
      <c r="J86" s="46"/>
      <c r="K86" s="46"/>
      <c r="L86" s="46"/>
      <c r="M86" s="46"/>
      <c r="N86" s="46"/>
    </row>
    <row r="87" spans="1:14">
      <c r="A87" s="47" t="s">
        <v>512</v>
      </c>
      <c r="B87" s="50">
        <v>0.3</v>
      </c>
      <c r="C87" s="46"/>
      <c r="D87" s="46">
        <v>0.2</v>
      </c>
      <c r="E87" s="46">
        <v>0.2</v>
      </c>
      <c r="F87" s="46"/>
      <c r="G87" s="46"/>
      <c r="H87" s="46"/>
      <c r="I87" s="46"/>
      <c r="J87" s="46"/>
      <c r="K87" s="46"/>
      <c r="L87" s="46"/>
      <c r="M87" s="46"/>
      <c r="N87" s="46"/>
    </row>
    <row r="88" spans="1:14">
      <c r="A88" s="47" t="s">
        <v>679</v>
      </c>
      <c r="B88" s="50">
        <v>5.8799999999999998E-2</v>
      </c>
      <c r="C88" s="46">
        <v>0</v>
      </c>
      <c r="D88" s="46">
        <v>2.8846153999999999E-2</v>
      </c>
      <c r="E88" s="46">
        <v>2.8846153999999999E-2</v>
      </c>
      <c r="F88" s="46"/>
      <c r="G88" s="46"/>
      <c r="H88" s="46"/>
      <c r="I88" s="46"/>
      <c r="J88" s="46"/>
      <c r="K88" s="46"/>
      <c r="L88" s="46"/>
      <c r="M88" s="46"/>
      <c r="N88" s="46"/>
    </row>
    <row r="89" spans="1:14">
      <c r="A89" s="47" t="s">
        <v>738</v>
      </c>
      <c r="B89" s="50">
        <v>8.5599999999999996E-2</v>
      </c>
      <c r="C89" s="46">
        <v>62.6</v>
      </c>
      <c r="D89" s="46"/>
      <c r="E89" s="46">
        <v>62.6</v>
      </c>
      <c r="F89" s="46"/>
      <c r="G89" s="46"/>
      <c r="H89" s="46"/>
      <c r="I89" s="46"/>
      <c r="J89" s="46"/>
      <c r="K89" s="46"/>
      <c r="L89" s="46"/>
      <c r="M89" s="46"/>
      <c r="N89" s="46"/>
    </row>
    <row r="90" spans="1:14">
      <c r="A90" s="47" t="s">
        <v>564</v>
      </c>
      <c r="B90" s="50">
        <v>0.255</v>
      </c>
      <c r="C90" s="46">
        <v>8.5</v>
      </c>
      <c r="D90" s="46">
        <v>25.5</v>
      </c>
      <c r="E90" s="46">
        <v>34</v>
      </c>
      <c r="F90" s="46"/>
      <c r="G90" s="46"/>
      <c r="H90" s="46"/>
      <c r="I90" s="46"/>
      <c r="J90" s="46"/>
      <c r="K90" s="46"/>
      <c r="L90" s="46"/>
      <c r="M90" s="46"/>
      <c r="N90" s="46"/>
    </row>
    <row r="91" spans="1:14">
      <c r="A91" s="47" t="s">
        <v>500</v>
      </c>
      <c r="B91" s="1137">
        <v>9.6799999999999997E-2</v>
      </c>
      <c r="C91" s="46">
        <v>13.8</v>
      </c>
      <c r="D91" s="46"/>
      <c r="E91" s="46">
        <v>13.8</v>
      </c>
      <c r="F91" s="46"/>
      <c r="G91" s="46"/>
      <c r="H91" s="46"/>
      <c r="I91" s="46"/>
      <c r="J91" s="46"/>
      <c r="K91" s="46"/>
      <c r="L91" s="46"/>
      <c r="M91" s="46"/>
      <c r="N91" s="46"/>
    </row>
    <row r="92" spans="1:14">
      <c r="A92" s="47" t="s">
        <v>739</v>
      </c>
      <c r="B92" s="50">
        <v>0.23330000000000001</v>
      </c>
      <c r="C92" s="46">
        <v>28.9</v>
      </c>
      <c r="D92" s="46"/>
      <c r="E92" s="46">
        <v>28.9</v>
      </c>
      <c r="F92" s="46"/>
      <c r="G92" s="46"/>
      <c r="H92" s="46"/>
      <c r="I92" s="46"/>
      <c r="J92" s="46"/>
      <c r="K92" s="46"/>
      <c r="L92" s="46"/>
      <c r="M92" s="46"/>
      <c r="N92" s="46"/>
    </row>
    <row r="93" spans="1:14">
      <c r="A93" s="126" t="s">
        <v>492</v>
      </c>
      <c r="B93" s="121">
        <v>0.1333</v>
      </c>
      <c r="C93" s="46">
        <v>15.3</v>
      </c>
      <c r="D93" s="46"/>
      <c r="E93" s="46">
        <v>15.3</v>
      </c>
      <c r="F93" s="46"/>
      <c r="G93" s="46"/>
      <c r="H93" s="46"/>
      <c r="I93" s="46"/>
      <c r="J93" s="46"/>
      <c r="K93" s="46"/>
      <c r="L93" s="46"/>
      <c r="M93" s="46"/>
      <c r="N93" s="46"/>
    </row>
    <row r="94" spans="1:14">
      <c r="A94" s="126" t="s">
        <v>493</v>
      </c>
      <c r="B94" s="121">
        <v>0.1333</v>
      </c>
      <c r="C94" s="46">
        <v>20.2</v>
      </c>
      <c r="D94" s="46"/>
      <c r="E94" s="46">
        <v>20.2</v>
      </c>
      <c r="F94" s="46" t="e">
        <v>#REF!</v>
      </c>
      <c r="G94" s="46" t="e">
        <v>#REF!</v>
      </c>
      <c r="H94" s="46" t="e">
        <v>#REF!</v>
      </c>
      <c r="I94" s="46" t="e">
        <v>#REF!</v>
      </c>
      <c r="J94" s="46" t="e">
        <v>#REF!</v>
      </c>
      <c r="K94" s="46" t="e">
        <v>#REF!</v>
      </c>
      <c r="L94" s="46" t="e">
        <v>#REF!</v>
      </c>
      <c r="M94" s="46" t="e">
        <v>#REF!</v>
      </c>
      <c r="N94" s="46" t="e">
        <v>#REF!</v>
      </c>
    </row>
    <row r="95" spans="1:14">
      <c r="A95" s="126" t="s">
        <v>740</v>
      </c>
      <c r="B95" s="1139">
        <v>0.1333</v>
      </c>
      <c r="C95" s="1140">
        <v>0</v>
      </c>
      <c r="D95" s="1140"/>
      <c r="E95" s="1140">
        <v>0</v>
      </c>
      <c r="F95" s="1140"/>
      <c r="G95" s="1140"/>
      <c r="H95" s="1140"/>
      <c r="I95" s="1140"/>
      <c r="J95" s="1140"/>
      <c r="K95" s="1140"/>
      <c r="L95" s="1140"/>
      <c r="M95" s="1140"/>
      <c r="N95" s="1140"/>
    </row>
    <row r="96" spans="1:14">
      <c r="A96" s="126" t="s">
        <v>490</v>
      </c>
      <c r="B96" s="50">
        <v>0.23330000000000001</v>
      </c>
      <c r="C96" s="110">
        <v>59</v>
      </c>
      <c r="D96" s="110"/>
      <c r="E96" s="1140">
        <v>59</v>
      </c>
      <c r="F96" s="102"/>
      <c r="G96" s="102"/>
      <c r="H96" s="102"/>
      <c r="I96" s="102"/>
      <c r="J96" s="102"/>
      <c r="K96" s="102"/>
      <c r="L96" s="102"/>
      <c r="M96" s="102"/>
      <c r="N96" s="102"/>
    </row>
    <row r="97" spans="1:14">
      <c r="A97" s="126" t="s">
        <v>502</v>
      </c>
      <c r="B97" s="50">
        <v>0.23330000000000001</v>
      </c>
      <c r="C97" s="110">
        <v>19.399999999999999</v>
      </c>
      <c r="D97" s="110"/>
      <c r="E97" s="1140">
        <v>19.399999999999999</v>
      </c>
      <c r="F97" s="102"/>
      <c r="G97" s="102"/>
      <c r="H97" s="102"/>
      <c r="I97" s="102"/>
      <c r="J97" s="102"/>
      <c r="K97" s="102"/>
      <c r="L97" s="102"/>
      <c r="M97" s="102"/>
      <c r="N97" s="102"/>
    </row>
    <row r="98" spans="1:14">
      <c r="A98" s="126" t="s">
        <v>139</v>
      </c>
      <c r="B98" s="50">
        <v>0.31850000000000001</v>
      </c>
      <c r="C98" s="110"/>
      <c r="D98" s="110">
        <v>27.5</v>
      </c>
      <c r="E98" s="1140">
        <v>27.5</v>
      </c>
      <c r="F98" s="102"/>
      <c r="G98" s="102"/>
      <c r="H98" s="102"/>
      <c r="I98" s="102"/>
      <c r="J98" s="102"/>
      <c r="K98" s="102"/>
      <c r="L98" s="102"/>
      <c r="M98" s="102"/>
      <c r="N98" s="102"/>
    </row>
    <row r="99" spans="1:14">
      <c r="A99" s="126" t="s">
        <v>138</v>
      </c>
      <c r="B99" s="50">
        <v>0.5</v>
      </c>
      <c r="C99" s="110">
        <v>25.2</v>
      </c>
      <c r="D99" s="110"/>
      <c r="E99" s="110">
        <v>25.2</v>
      </c>
      <c r="F99" s="110"/>
      <c r="G99" s="110"/>
      <c r="H99" s="110"/>
      <c r="I99" s="110"/>
      <c r="J99" s="110"/>
      <c r="K99" s="110"/>
      <c r="L99" s="110"/>
      <c r="M99" s="110"/>
      <c r="N99" s="110"/>
    </row>
    <row r="100" spans="1:14">
      <c r="A100" s="126" t="s">
        <v>497</v>
      </c>
      <c r="B100" s="50">
        <v>0.1333</v>
      </c>
      <c r="C100" s="110">
        <v>2.7</v>
      </c>
      <c r="D100" s="110"/>
      <c r="E100" s="1140">
        <v>2.7</v>
      </c>
      <c r="F100" s="102"/>
      <c r="G100" s="102"/>
      <c r="H100" s="102"/>
      <c r="I100" s="102"/>
      <c r="J100" s="102"/>
      <c r="K100" s="102"/>
      <c r="L100" s="102"/>
      <c r="M100" s="102"/>
      <c r="N100" s="102"/>
    </row>
    <row r="101" spans="1:14">
      <c r="A101" s="126" t="s">
        <v>284</v>
      </c>
      <c r="B101" s="50">
        <v>0.3</v>
      </c>
      <c r="C101" s="110">
        <v>8.9</v>
      </c>
      <c r="D101" s="110"/>
      <c r="E101" s="1140">
        <v>8.9</v>
      </c>
      <c r="F101" s="102"/>
      <c r="G101" s="102"/>
      <c r="H101" s="102"/>
      <c r="I101" s="102"/>
      <c r="J101" s="102"/>
      <c r="K101" s="102"/>
      <c r="L101" s="102"/>
      <c r="M101" s="102"/>
      <c r="N101" s="102"/>
    </row>
    <row r="102" spans="1:14">
      <c r="A102" s="126" t="s">
        <v>785</v>
      </c>
      <c r="B102" s="1139">
        <v>2.4E-2</v>
      </c>
      <c r="C102" s="1140">
        <v>0</v>
      </c>
      <c r="D102" s="102"/>
      <c r="E102" s="1140">
        <v>0</v>
      </c>
      <c r="F102" s="102"/>
      <c r="G102" s="102"/>
      <c r="H102" s="102"/>
      <c r="I102" s="102"/>
      <c r="J102" s="102"/>
      <c r="K102" s="102"/>
      <c r="L102" s="102"/>
      <c r="M102" s="102"/>
      <c r="N102" s="102"/>
    </row>
    <row r="103" spans="1:14">
      <c r="A103" s="126" t="s">
        <v>579</v>
      </c>
      <c r="B103" s="1139">
        <v>0.05</v>
      </c>
      <c r="C103" s="1140">
        <v>0</v>
      </c>
      <c r="D103" s="102"/>
      <c r="E103" s="1140">
        <v>0</v>
      </c>
      <c r="F103" s="102"/>
      <c r="G103" s="102"/>
      <c r="H103" s="102"/>
      <c r="I103" s="102"/>
      <c r="J103" s="102"/>
      <c r="K103" s="102"/>
      <c r="L103" s="102"/>
      <c r="M103" s="102"/>
      <c r="N103" s="102"/>
    </row>
    <row r="104" spans="1:14">
      <c r="A104" s="126" t="s">
        <v>498</v>
      </c>
      <c r="B104" s="112">
        <v>0.1333</v>
      </c>
      <c r="C104" s="113">
        <v>9.3000000000000007</v>
      </c>
      <c r="D104" s="103"/>
      <c r="E104" s="113">
        <v>9.3000000000000007</v>
      </c>
      <c r="F104" s="46" t="e">
        <v>#REF!</v>
      </c>
      <c r="G104" s="46" t="e">
        <v>#REF!</v>
      </c>
      <c r="H104" s="46" t="e">
        <v>#REF!</v>
      </c>
      <c r="I104" s="46" t="e">
        <v>#REF!</v>
      </c>
      <c r="J104" s="46" t="e">
        <v>#REF!</v>
      </c>
      <c r="K104" s="46" t="e">
        <v>#REF!</v>
      </c>
      <c r="L104" s="46" t="e">
        <v>#REF!</v>
      </c>
      <c r="M104" s="46" t="e">
        <v>#REF!</v>
      </c>
      <c r="N104" s="46" t="e">
        <v>#REF!</v>
      </c>
    </row>
    <row r="105" spans="1:14">
      <c r="A105" s="126" t="s">
        <v>744</v>
      </c>
      <c r="B105" s="50">
        <v>0.1333</v>
      </c>
      <c r="C105" s="46">
        <v>10.7</v>
      </c>
      <c r="D105" s="46"/>
      <c r="E105" s="46">
        <v>10.7</v>
      </c>
      <c r="F105" s="46" t="e">
        <v>#REF!</v>
      </c>
      <c r="G105" s="46" t="e">
        <v>#REF!</v>
      </c>
      <c r="H105" s="46" t="e">
        <v>#REF!</v>
      </c>
      <c r="I105" s="46" t="e">
        <v>#REF!</v>
      </c>
      <c r="J105" s="46" t="e">
        <v>#REF!</v>
      </c>
      <c r="K105" s="46" t="e">
        <v>#REF!</v>
      </c>
      <c r="L105" s="46" t="e">
        <v>#REF!</v>
      </c>
      <c r="M105" s="46" t="e">
        <v>#REF!</v>
      </c>
      <c r="N105" s="46" t="e">
        <v>#REF!</v>
      </c>
    </row>
    <row r="106" spans="1:14">
      <c r="A106" s="47" t="s">
        <v>167</v>
      </c>
      <c r="B106" s="50">
        <v>0.2021</v>
      </c>
      <c r="C106" s="46">
        <v>48</v>
      </c>
      <c r="D106" s="46"/>
      <c r="E106" s="46">
        <v>48</v>
      </c>
      <c r="F106" s="46" t="e">
        <v>#REF!</v>
      </c>
      <c r="G106" s="46" t="e">
        <v>#REF!</v>
      </c>
      <c r="H106" s="46" t="e">
        <v>#REF!</v>
      </c>
      <c r="I106" s="46" t="e">
        <v>#REF!</v>
      </c>
      <c r="J106" s="46" t="e">
        <v>#REF!</v>
      </c>
      <c r="K106" s="46" t="e">
        <v>#REF!</v>
      </c>
      <c r="L106" s="46" t="e">
        <v>#REF!</v>
      </c>
      <c r="M106" s="46" t="e">
        <v>#REF!</v>
      </c>
      <c r="N106" s="46" t="e">
        <v>#REF!</v>
      </c>
    </row>
    <row r="107" spans="1:14">
      <c r="A107" s="47" t="s">
        <v>697</v>
      </c>
      <c r="B107" s="50">
        <v>0.37</v>
      </c>
      <c r="C107" s="46">
        <v>3.5</v>
      </c>
      <c r="D107" s="46"/>
      <c r="E107" s="46">
        <v>3.5</v>
      </c>
      <c r="F107" s="46"/>
      <c r="G107" s="46"/>
      <c r="H107" s="46"/>
      <c r="I107" s="46"/>
      <c r="J107" s="46"/>
      <c r="K107" s="46"/>
      <c r="L107" s="46"/>
      <c r="M107" s="46"/>
      <c r="N107" s="46"/>
    </row>
    <row r="108" spans="1:14">
      <c r="A108" s="47" t="s">
        <v>549</v>
      </c>
      <c r="B108" s="50">
        <v>0.2</v>
      </c>
      <c r="C108" s="46">
        <v>3.5</v>
      </c>
      <c r="D108" s="46"/>
      <c r="E108" s="46">
        <v>3.5</v>
      </c>
      <c r="F108" s="46"/>
      <c r="G108" s="46"/>
      <c r="H108" s="46"/>
      <c r="I108" s="46"/>
      <c r="J108" s="46"/>
      <c r="K108" s="46"/>
      <c r="L108" s="46"/>
      <c r="M108" s="46"/>
      <c r="N108" s="46"/>
    </row>
    <row r="109" spans="1:14" s="114" customFormat="1">
      <c r="A109" s="47" t="s">
        <v>145</v>
      </c>
      <c r="B109" s="50">
        <v>0.6</v>
      </c>
      <c r="C109" s="46">
        <v>20.399999999999999</v>
      </c>
      <c r="D109" s="46"/>
      <c r="E109" s="46">
        <v>20.399999999999999</v>
      </c>
      <c r="F109" s="2283" t="e">
        <v>#REF!</v>
      </c>
      <c r="G109" s="2283" t="e">
        <v>#REF!</v>
      </c>
      <c r="H109" s="2283" t="e">
        <v>#REF!</v>
      </c>
      <c r="I109" s="2283" t="e">
        <v>#REF!</v>
      </c>
      <c r="J109" s="2283" t="e">
        <v>#REF!</v>
      </c>
      <c r="K109" s="2283" t="e">
        <v>#REF!</v>
      </c>
      <c r="L109" s="2283" t="e">
        <v>#REF!</v>
      </c>
      <c r="M109" s="2283" t="e">
        <v>#REF!</v>
      </c>
      <c r="N109" s="2283" t="e">
        <v>#REF!</v>
      </c>
    </row>
    <row r="110" spans="1:14" s="114" customFormat="1">
      <c r="A110" s="47" t="s">
        <v>499</v>
      </c>
      <c r="B110" s="50">
        <v>0.23330000000000001</v>
      </c>
      <c r="C110" s="46">
        <v>6.4</v>
      </c>
      <c r="D110" s="46"/>
      <c r="E110" s="46">
        <v>6.4</v>
      </c>
      <c r="F110" s="2283" t="e">
        <v>#REF!</v>
      </c>
      <c r="G110" s="2283" t="e">
        <v>#REF!</v>
      </c>
      <c r="H110" s="2283" t="e">
        <v>#REF!</v>
      </c>
      <c r="I110" s="2283" t="e">
        <v>#REF!</v>
      </c>
      <c r="J110" s="2283" t="e">
        <v>#REF!</v>
      </c>
      <c r="K110" s="2283" t="e">
        <v>#REF!</v>
      </c>
      <c r="L110" s="2283" t="e">
        <v>#REF!</v>
      </c>
      <c r="M110" s="2283" t="e">
        <v>#REF!</v>
      </c>
      <c r="N110" s="2283" t="e">
        <v>#REF!</v>
      </c>
    </row>
    <row r="111" spans="1:14">
      <c r="A111" s="2350" t="s">
        <v>786</v>
      </c>
      <c r="B111" s="2329"/>
      <c r="C111" s="2283">
        <v>371.19999999999993</v>
      </c>
      <c r="D111" s="2283">
        <v>53.228846153999996</v>
      </c>
      <c r="E111" s="2283">
        <v>424.42884615399987</v>
      </c>
      <c r="F111" s="46" t="e">
        <v>#REF!</v>
      </c>
      <c r="G111" s="46" t="e">
        <v>#REF!</v>
      </c>
      <c r="H111" s="46" t="e">
        <v>#REF!</v>
      </c>
      <c r="I111" s="46" t="e">
        <v>#REF!</v>
      </c>
      <c r="J111" s="46" t="e">
        <v>#REF!</v>
      </c>
      <c r="K111" s="46" t="e">
        <v>#REF!</v>
      </c>
      <c r="L111" s="46" t="e">
        <v>#REF!</v>
      </c>
      <c r="M111" s="46" t="e">
        <v>#REF!</v>
      </c>
      <c r="N111" s="46" t="e">
        <v>#REF!</v>
      </c>
    </row>
    <row r="112" spans="1:14">
      <c r="A112" s="47" t="s">
        <v>708</v>
      </c>
      <c r="B112" s="50"/>
      <c r="C112" s="46"/>
      <c r="D112" s="46"/>
      <c r="E112" s="46"/>
      <c r="F112" s="102" t="e">
        <v>#REF!</v>
      </c>
      <c r="G112" s="102" t="e">
        <v>#REF!</v>
      </c>
      <c r="H112" s="102" t="e">
        <v>#REF!</v>
      </c>
      <c r="I112" s="102" t="e">
        <v>#REF!</v>
      </c>
      <c r="J112" s="102" t="e">
        <v>#REF!</v>
      </c>
      <c r="K112" s="102" t="e">
        <v>#REF!</v>
      </c>
      <c r="L112" s="102" t="e">
        <v>#REF!</v>
      </c>
      <c r="M112" s="102" t="e">
        <v>#REF!</v>
      </c>
      <c r="N112" s="102" t="e">
        <v>#REF!</v>
      </c>
    </row>
    <row r="114" spans="1:14">
      <c r="A114" s="2288" t="s">
        <v>768</v>
      </c>
      <c r="B114" s="2349"/>
      <c r="C114" s="2283">
        <v>427.69999999999993</v>
      </c>
      <c r="D114" s="2283">
        <v>91.188846154000004</v>
      </c>
      <c r="E114" s="2283">
        <v>518.88884615399991</v>
      </c>
      <c r="F114" s="1143"/>
      <c r="G114" s="1143"/>
      <c r="H114" s="1143"/>
      <c r="I114" s="1143"/>
      <c r="J114" s="1143"/>
      <c r="K114" s="1143"/>
      <c r="L114" s="1143"/>
      <c r="M114" s="1143"/>
      <c r="N114" s="1746"/>
    </row>
    <row r="115" spans="1:14">
      <c r="C115" s="119"/>
      <c r="D115" s="119"/>
      <c r="E115" s="119"/>
      <c r="F115" s="1143" t="e">
        <v>#REF!</v>
      </c>
      <c r="G115" s="1143" t="e">
        <v>#REF!</v>
      </c>
      <c r="H115" s="1143" t="e">
        <v>#REF!</v>
      </c>
      <c r="I115" s="1143" t="e">
        <v>#REF!</v>
      </c>
      <c r="J115" s="1143" t="e">
        <v>#REF!</v>
      </c>
      <c r="K115" s="1143" t="e">
        <v>#REF!</v>
      </c>
      <c r="L115" s="1143" t="e">
        <v>#REF!</v>
      </c>
      <c r="M115" s="1143" t="e">
        <v>#REF!</v>
      </c>
      <c r="N115" s="1746" t="e">
        <v>#REF!</v>
      </c>
    </row>
  </sheetData>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N122"/>
  <sheetViews>
    <sheetView topLeftCell="A82" workbookViewId="0">
      <selection activeCell="E112" sqref="A112:E112"/>
    </sheetView>
  </sheetViews>
  <sheetFormatPr defaultColWidth="9.28515625" defaultRowHeight="11.25"/>
  <cols>
    <col min="1" max="1" width="18.28515625" style="52" customWidth="1"/>
    <col min="2" max="2" width="13.5703125" style="52" customWidth="1"/>
    <col min="3" max="5" width="9.28515625" style="52"/>
    <col min="6" max="14" width="0" style="52" hidden="1" customWidth="1"/>
    <col min="15" max="15" width="12.5703125" style="52" customWidth="1"/>
    <col min="16" max="16" width="50.42578125" style="52" customWidth="1"/>
    <col min="17" max="16384" width="9.28515625" style="52"/>
  </cols>
  <sheetData>
    <row r="1" spans="1:5" ht="18">
      <c r="B1" s="98" t="s">
        <v>787</v>
      </c>
    </row>
    <row r="3" spans="1:5">
      <c r="A3" s="99" t="s">
        <v>446</v>
      </c>
      <c r="B3" s="100" t="s">
        <v>449</v>
      </c>
      <c r="C3" s="99" t="s">
        <v>380</v>
      </c>
      <c r="D3" s="99"/>
      <c r="E3" s="99"/>
    </row>
    <row r="4" spans="1:5">
      <c r="A4" s="99" t="s">
        <v>83</v>
      </c>
      <c r="B4" s="99"/>
      <c r="C4" s="100" t="s">
        <v>750</v>
      </c>
      <c r="D4" s="100" t="s">
        <v>11</v>
      </c>
      <c r="E4" s="100" t="s">
        <v>12</v>
      </c>
    </row>
    <row r="5" spans="1:5">
      <c r="A5" s="47" t="s">
        <v>15</v>
      </c>
      <c r="B5" s="50">
        <v>0.85</v>
      </c>
      <c r="C5" s="46">
        <v>10.054951235307692</v>
      </c>
      <c r="D5" s="46">
        <v>11.528931043626374</v>
      </c>
      <c r="E5" s="46">
        <v>21.583882278934066</v>
      </c>
    </row>
    <row r="6" spans="1:5">
      <c r="A6" s="47" t="s">
        <v>641</v>
      </c>
      <c r="B6" s="50">
        <v>0.32700000000000001</v>
      </c>
      <c r="C6" s="46">
        <v>6.7987727942087925</v>
      </c>
      <c r="D6" s="46">
        <v>0.65273701178021981</v>
      </c>
      <c r="E6" s="46">
        <v>7.4515098059890121</v>
      </c>
    </row>
    <row r="7" spans="1:5">
      <c r="A7" s="47" t="s">
        <v>23</v>
      </c>
      <c r="B7" s="50">
        <v>0.45</v>
      </c>
      <c r="C7" s="46">
        <v>24.147989011714284</v>
      </c>
      <c r="D7" s="46">
        <v>4.9040871865934079</v>
      </c>
      <c r="E7" s="46">
        <v>29.052076198307692</v>
      </c>
    </row>
    <row r="8" spans="1:5">
      <c r="A8" s="47" t="s">
        <v>218</v>
      </c>
      <c r="B8" s="50">
        <v>0.65129999999999999</v>
      </c>
      <c r="C8" s="46">
        <v>1.6426725618131868</v>
      </c>
      <c r="D8" s="46">
        <v>0</v>
      </c>
      <c r="E8" s="46">
        <v>1.6426725618131868</v>
      </c>
    </row>
    <row r="9" spans="1:5">
      <c r="A9" s="47" t="s">
        <v>642</v>
      </c>
      <c r="B9" s="50">
        <v>0.58899999999999997</v>
      </c>
      <c r="C9" s="46">
        <v>2.3356802033736264</v>
      </c>
      <c r="D9" s="46">
        <v>0</v>
      </c>
      <c r="E9" s="46">
        <v>2.3356802033736264</v>
      </c>
    </row>
    <row r="10" spans="1:5">
      <c r="A10" s="47" t="s">
        <v>29</v>
      </c>
      <c r="B10" s="50">
        <v>0.36660500000000001</v>
      </c>
      <c r="C10" s="46">
        <v>55.127065935274736</v>
      </c>
      <c r="D10" s="46">
        <v>-5.4883516483516487E-7</v>
      </c>
      <c r="E10" s="46">
        <v>55.127065386439568</v>
      </c>
    </row>
    <row r="11" spans="1:5">
      <c r="A11" s="47" t="s">
        <v>33</v>
      </c>
      <c r="B11" s="50">
        <v>0.7</v>
      </c>
      <c r="C11" s="46">
        <v>45.744415650538471</v>
      </c>
      <c r="D11" s="46">
        <v>12.296572660131865</v>
      </c>
      <c r="E11" s="46">
        <v>58.040988310670336</v>
      </c>
    </row>
    <row r="12" spans="1:5">
      <c r="A12" s="47" t="s">
        <v>37</v>
      </c>
      <c r="B12" s="121" t="s">
        <v>217</v>
      </c>
      <c r="C12" s="46">
        <v>31.489879703912091</v>
      </c>
      <c r="D12" s="46">
        <v>2.8420752639340656</v>
      </c>
      <c r="E12" s="46">
        <v>34.331954967846158</v>
      </c>
    </row>
    <row r="13" spans="1:5">
      <c r="A13" s="47" t="s">
        <v>226</v>
      </c>
      <c r="B13" s="121" t="s">
        <v>219</v>
      </c>
      <c r="C13" s="46">
        <v>0.10543428059340659</v>
      </c>
      <c r="D13" s="46">
        <v>0.69395648441758251</v>
      </c>
      <c r="E13" s="46">
        <v>0.79939076501098905</v>
      </c>
    </row>
    <row r="14" spans="1:5">
      <c r="A14" s="47" t="s">
        <v>467</v>
      </c>
      <c r="B14" s="50">
        <v>0.1988</v>
      </c>
      <c r="C14" s="46">
        <v>0.25414054524175822</v>
      </c>
      <c r="D14" s="46">
        <v>1.7295676590549447</v>
      </c>
      <c r="E14" s="46">
        <v>1.9837082042967029</v>
      </c>
    </row>
    <row r="15" spans="1:5">
      <c r="A15" s="47" t="s">
        <v>46</v>
      </c>
      <c r="B15" s="50">
        <v>0.55300000000000005</v>
      </c>
      <c r="C15" s="46">
        <v>20.370017342142859</v>
      </c>
      <c r="D15" s="46">
        <v>20.014761824087909</v>
      </c>
      <c r="E15" s="46">
        <v>40.384779166230771</v>
      </c>
    </row>
    <row r="16" spans="1:5">
      <c r="A16" s="47" t="s">
        <v>47</v>
      </c>
      <c r="B16" s="50">
        <v>0.58550000000000002</v>
      </c>
      <c r="C16" s="46">
        <v>21.479461538329669</v>
      </c>
      <c r="D16" s="46">
        <v>47.327419702769234</v>
      </c>
      <c r="E16" s="46">
        <v>68.806881241098907</v>
      </c>
    </row>
    <row r="17" spans="1:5">
      <c r="A17" s="47" t="s">
        <v>49</v>
      </c>
      <c r="B17" s="50">
        <v>0.43969999999999998</v>
      </c>
      <c r="C17" s="46">
        <v>9.8252362643956062</v>
      </c>
      <c r="D17" s="46">
        <v>13.36901304387912</v>
      </c>
      <c r="E17" s="46">
        <v>23.194249308274728</v>
      </c>
    </row>
    <row r="18" spans="1:5">
      <c r="A18" s="47" t="s">
        <v>50</v>
      </c>
      <c r="B18" s="50">
        <v>0.64</v>
      </c>
      <c r="C18" s="46">
        <v>14.077000000725272</v>
      </c>
      <c r="D18" s="46">
        <v>0</v>
      </c>
      <c r="E18" s="46">
        <v>14.077000000725272</v>
      </c>
    </row>
    <row r="19" spans="1:5">
      <c r="A19" s="47" t="s">
        <v>51</v>
      </c>
      <c r="B19" s="50">
        <v>0.2</v>
      </c>
      <c r="C19" s="46">
        <v>1.8644751238681314</v>
      </c>
      <c r="D19" s="46">
        <v>2.9341993075494512</v>
      </c>
      <c r="E19" s="46">
        <v>4.7986744314175827</v>
      </c>
    </row>
    <row r="20" spans="1:5">
      <c r="A20" s="47" t="s">
        <v>52</v>
      </c>
      <c r="B20" s="121" t="s">
        <v>221</v>
      </c>
      <c r="C20" s="46">
        <v>15.981771232109892</v>
      </c>
      <c r="D20" s="46">
        <v>2.0279806813296708</v>
      </c>
      <c r="E20" s="46">
        <v>18.009751913439562</v>
      </c>
    </row>
    <row r="21" spans="1:5">
      <c r="A21" s="47" t="s">
        <v>53</v>
      </c>
      <c r="B21" s="121" t="s">
        <v>227</v>
      </c>
      <c r="C21" s="46">
        <v>57.854539002670336</v>
      </c>
      <c r="D21" s="46">
        <v>11.197716977626367</v>
      </c>
      <c r="E21" s="46">
        <v>69.052255980296707</v>
      </c>
    </row>
    <row r="22" spans="1:5">
      <c r="A22" s="47" t="s">
        <v>231</v>
      </c>
      <c r="B22" s="121" t="s">
        <v>228</v>
      </c>
      <c r="C22" s="46">
        <v>31.751775795065935</v>
      </c>
      <c r="D22" s="46">
        <v>92.664664177219777</v>
      </c>
      <c r="E22" s="46">
        <v>124.41643997228572</v>
      </c>
    </row>
    <row r="23" spans="1:5">
      <c r="A23" s="47" t="s">
        <v>57</v>
      </c>
      <c r="B23" s="121">
        <v>0.31316899999999998</v>
      </c>
      <c r="C23" s="46">
        <v>30.609004031263741</v>
      </c>
      <c r="D23" s="46">
        <v>1.0744761201758242</v>
      </c>
      <c r="E23" s="46">
        <v>31.683480151439564</v>
      </c>
    </row>
    <row r="24" spans="1:5">
      <c r="A24" s="47" t="s">
        <v>58</v>
      </c>
      <c r="B24" s="50">
        <v>0.33529999999999999</v>
      </c>
      <c r="C24" s="46">
        <v>2.4020109876263729</v>
      </c>
      <c r="D24" s="46">
        <v>11.779813362351648</v>
      </c>
      <c r="E24" s="46">
        <v>14.181824349978021</v>
      </c>
    </row>
    <row r="25" spans="1:5">
      <c r="A25" s="47" t="s">
        <v>59</v>
      </c>
      <c r="B25" s="121" t="s">
        <v>229</v>
      </c>
      <c r="C25" s="46">
        <v>28.983460462197801</v>
      </c>
      <c r="D25" s="46">
        <v>9.1761196814945052</v>
      </c>
      <c r="E25" s="46">
        <v>38.15958014369231</v>
      </c>
    </row>
    <row r="26" spans="1:5">
      <c r="A26" s="47" t="s">
        <v>514</v>
      </c>
      <c r="B26" s="50">
        <v>0.41499999999999998</v>
      </c>
      <c r="C26" s="46">
        <v>10.403234546516481</v>
      </c>
      <c r="D26" s="46">
        <v>2.9382940776373618</v>
      </c>
      <c r="E26" s="46">
        <v>13.341528624153844</v>
      </c>
    </row>
    <row r="27" spans="1:5">
      <c r="A27" s="47" t="s">
        <v>66</v>
      </c>
      <c r="B27" s="50">
        <v>0.30580000000000002</v>
      </c>
      <c r="C27" s="46">
        <v>4.279720766846153</v>
      </c>
      <c r="D27" s="46">
        <v>72.795377812395557</v>
      </c>
      <c r="E27" s="46">
        <v>77.075098579241711</v>
      </c>
    </row>
    <row r="28" spans="1:5">
      <c r="A28" s="47" t="s">
        <v>67</v>
      </c>
      <c r="B28" s="50">
        <v>0.30580000000000002</v>
      </c>
      <c r="C28" s="46">
        <v>39.918010989340658</v>
      </c>
      <c r="D28" s="46">
        <v>0</v>
      </c>
      <c r="E28" s="46">
        <v>39.918010989340658</v>
      </c>
    </row>
    <row r="29" spans="1:5">
      <c r="A29" s="47" t="s">
        <v>69</v>
      </c>
      <c r="B29" s="50">
        <v>0.58840000000000003</v>
      </c>
      <c r="C29" s="46">
        <v>55.140716518527448</v>
      </c>
      <c r="D29" s="46">
        <v>4.2059094830329666</v>
      </c>
      <c r="E29" s="46">
        <v>59.346626001560416</v>
      </c>
    </row>
    <row r="30" spans="1:5">
      <c r="A30" s="47" t="s">
        <v>684</v>
      </c>
      <c r="B30" s="50">
        <v>0.28849999999999998</v>
      </c>
      <c r="C30" s="46">
        <v>1.5362308461538447E-3</v>
      </c>
      <c r="D30" s="46">
        <v>0</v>
      </c>
      <c r="E30" s="46">
        <v>1.5362308461538447E-3</v>
      </c>
    </row>
    <row r="31" spans="1:5">
      <c r="A31" s="47" t="s">
        <v>572</v>
      </c>
      <c r="B31" s="121" t="s">
        <v>230</v>
      </c>
      <c r="C31" s="46">
        <v>13.86525816446154</v>
      </c>
      <c r="D31" s="46">
        <v>5.2220641652197806</v>
      </c>
      <c r="E31" s="46">
        <v>19.087322329681321</v>
      </c>
    </row>
    <row r="32" spans="1:5">
      <c r="A32" s="47" t="s">
        <v>274</v>
      </c>
      <c r="B32" s="50">
        <v>0.18</v>
      </c>
      <c r="C32" s="46">
        <v>1.6163549117032969</v>
      </c>
      <c r="D32" s="46">
        <v>0</v>
      </c>
      <c r="E32" s="46">
        <v>1.6163549117032969</v>
      </c>
    </row>
    <row r="33" spans="1:5">
      <c r="A33" s="47" t="s">
        <v>74</v>
      </c>
      <c r="B33" s="121">
        <v>0.41499999999999998</v>
      </c>
      <c r="C33" s="46">
        <v>16.862426580967028</v>
      </c>
      <c r="D33" s="46">
        <v>0.48289864932967075</v>
      </c>
      <c r="E33" s="46">
        <v>17.345325230296698</v>
      </c>
    </row>
    <row r="34" spans="1:5">
      <c r="A34" s="47" t="s">
        <v>334</v>
      </c>
      <c r="B34" s="121">
        <v>0.28849999999999998</v>
      </c>
      <c r="C34" s="46">
        <v>7.9884395604395602</v>
      </c>
      <c r="D34" s="46">
        <v>0</v>
      </c>
      <c r="E34" s="46">
        <v>7.9884395604395602</v>
      </c>
    </row>
    <row r="35" spans="1:5">
      <c r="A35" s="47" t="s">
        <v>75</v>
      </c>
      <c r="B35" s="121">
        <v>0.53200000000000003</v>
      </c>
      <c r="C35" s="46">
        <v>1.7131716899999987</v>
      </c>
      <c r="D35" s="46">
        <v>1.5122232850439563</v>
      </c>
      <c r="E35" s="46">
        <v>3.225394975043955</v>
      </c>
    </row>
    <row r="36" spans="1:5">
      <c r="A36" s="47" t="s">
        <v>508</v>
      </c>
      <c r="B36" s="121">
        <v>0.59599999999999997</v>
      </c>
      <c r="C36" s="46">
        <v>9.873733037835164</v>
      </c>
      <c r="D36" s="46">
        <v>1.2576413286703296</v>
      </c>
      <c r="E36" s="46">
        <v>11.131374366505494</v>
      </c>
    </row>
    <row r="37" spans="1:5">
      <c r="A37" s="47" t="s">
        <v>76</v>
      </c>
      <c r="B37" s="121">
        <v>0.34570000000000001</v>
      </c>
      <c r="C37" s="46">
        <v>49.789927198450549</v>
      </c>
      <c r="D37" s="46">
        <v>74.782569155054958</v>
      </c>
      <c r="E37" s="46">
        <v>124.5724963535055</v>
      </c>
    </row>
    <row r="38" spans="1:5">
      <c r="A38" s="47" t="s">
        <v>543</v>
      </c>
      <c r="B38" s="121">
        <v>0.45750000000000002</v>
      </c>
      <c r="C38" s="46">
        <v>1.9312305171868134</v>
      </c>
      <c r="D38" s="46">
        <v>2.5295769452967036</v>
      </c>
      <c r="E38" s="46">
        <v>4.4608074624835172</v>
      </c>
    </row>
    <row r="39" spans="1:5">
      <c r="A39" s="2346" t="s">
        <v>430</v>
      </c>
      <c r="B39" s="2347"/>
      <c r="C39" s="2283">
        <v>626.28351441549444</v>
      </c>
      <c r="D39" s="2283">
        <v>411.94064654086799</v>
      </c>
      <c r="E39" s="2283">
        <v>1038.2241609563625</v>
      </c>
    </row>
    <row r="40" spans="1:5">
      <c r="A40" s="1136"/>
      <c r="B40" s="101"/>
      <c r="C40" s="102"/>
      <c r="D40" s="102"/>
      <c r="E40" s="102"/>
    </row>
    <row r="41" spans="1:5">
      <c r="A41" s="125"/>
      <c r="B41" s="125"/>
      <c r="C41" s="125"/>
      <c r="D41" s="125"/>
      <c r="E41" s="102"/>
    </row>
    <row r="42" spans="1:5">
      <c r="A42" s="125" t="s">
        <v>788</v>
      </c>
      <c r="B42" s="125"/>
      <c r="C42" s="125"/>
      <c r="D42" s="125"/>
      <c r="E42" s="102"/>
    </row>
    <row r="43" spans="1:5">
      <c r="A43" s="126" t="s">
        <v>733</v>
      </c>
      <c r="B43" s="125"/>
      <c r="C43" s="125"/>
      <c r="D43" s="125"/>
      <c r="E43" s="102"/>
    </row>
    <row r="44" spans="1:5">
      <c r="A44" s="127" t="s">
        <v>734</v>
      </c>
      <c r="B44" s="40"/>
      <c r="C44" s="40"/>
      <c r="D44" s="40"/>
      <c r="E44" s="40"/>
    </row>
    <row r="45" spans="1:5">
      <c r="A45" s="126" t="s">
        <v>605</v>
      </c>
      <c r="B45" s="125"/>
      <c r="C45" s="125"/>
      <c r="D45" s="125"/>
      <c r="E45" s="102"/>
    </row>
    <row r="46" spans="1:5">
      <c r="A46" s="126" t="s">
        <v>626</v>
      </c>
      <c r="B46" s="125"/>
      <c r="C46" s="125"/>
      <c r="D46" s="125"/>
      <c r="E46" s="102"/>
    </row>
    <row r="47" spans="1:5">
      <c r="A47" s="126" t="s">
        <v>673</v>
      </c>
      <c r="B47" s="101"/>
      <c r="C47" s="102"/>
      <c r="D47" s="102"/>
      <c r="E47" s="102"/>
    </row>
    <row r="48" spans="1:5">
      <c r="A48" s="126" t="s">
        <v>755</v>
      </c>
      <c r="B48" s="101"/>
      <c r="C48" s="102"/>
      <c r="D48" s="102"/>
      <c r="E48" s="102"/>
    </row>
    <row r="50" spans="1:5">
      <c r="A50" s="99" t="s">
        <v>383</v>
      </c>
      <c r="B50" s="100" t="s">
        <v>449</v>
      </c>
      <c r="C50" s="104" t="s">
        <v>380</v>
      </c>
      <c r="D50" s="104"/>
      <c r="E50" s="99"/>
    </row>
    <row r="51" spans="1:5">
      <c r="A51" s="99" t="s">
        <v>83</v>
      </c>
      <c r="B51" s="99"/>
      <c r="C51" s="100" t="s">
        <v>750</v>
      </c>
      <c r="D51" s="100" t="s">
        <v>11</v>
      </c>
      <c r="E51" s="100" t="s">
        <v>12</v>
      </c>
    </row>
    <row r="52" spans="1:5">
      <c r="A52" s="47" t="s">
        <v>272</v>
      </c>
      <c r="B52" s="50">
        <v>7.5999999999999998E-2</v>
      </c>
      <c r="C52" s="46">
        <v>15.942109890769231</v>
      </c>
      <c r="D52" s="46">
        <v>2.6613811875934075</v>
      </c>
      <c r="E52" s="46">
        <v>18.603491078362637</v>
      </c>
    </row>
    <row r="53" spans="1:5">
      <c r="A53" s="47" t="s">
        <v>14</v>
      </c>
      <c r="B53" s="50">
        <v>0.1178</v>
      </c>
      <c r="C53" s="46">
        <v>0.2750627649780219</v>
      </c>
      <c r="D53" s="46">
        <v>7.7598574065934059E-3</v>
      </c>
      <c r="E53" s="46">
        <v>0.28282262238461531</v>
      </c>
    </row>
    <row r="54" spans="1:5">
      <c r="A54" s="47" t="s">
        <v>576</v>
      </c>
      <c r="B54" s="50">
        <v>0.2</v>
      </c>
      <c r="C54" s="46">
        <v>13.096307692615383</v>
      </c>
      <c r="D54" s="46">
        <v>4.3293827373846137</v>
      </c>
      <c r="E54" s="46">
        <v>17.425690429999996</v>
      </c>
    </row>
    <row r="55" spans="1:5">
      <c r="A55" s="47" t="s">
        <v>24</v>
      </c>
      <c r="B55" s="50">
        <v>0.28916900000000001</v>
      </c>
      <c r="C55" s="46">
        <v>7.2568571437912093</v>
      </c>
      <c r="D55" s="46">
        <v>92.122867768934057</v>
      </c>
      <c r="E55" s="46">
        <v>99.379724912725266</v>
      </c>
    </row>
    <row r="56" spans="1:5">
      <c r="A56" s="47" t="s">
        <v>337</v>
      </c>
      <c r="B56" s="50">
        <v>0.1482</v>
      </c>
      <c r="C56" s="46">
        <v>2.4927065597032962</v>
      </c>
      <c r="D56" s="46">
        <v>7.0836098692307697E-2</v>
      </c>
      <c r="E56" s="46">
        <v>2.5635426583956038</v>
      </c>
    </row>
    <row r="57" spans="1:5">
      <c r="A57" s="47" t="s">
        <v>54</v>
      </c>
      <c r="B57" s="50">
        <v>0.6</v>
      </c>
      <c r="C57" s="46">
        <v>6.4001367624175822</v>
      </c>
      <c r="D57" s="46">
        <v>5.9169532956043955</v>
      </c>
      <c r="E57" s="46">
        <v>12.317090058021979</v>
      </c>
    </row>
    <row r="58" spans="1:5">
      <c r="A58" s="47" t="s">
        <v>694</v>
      </c>
      <c r="B58" s="50">
        <v>0.1</v>
      </c>
      <c r="C58" s="46">
        <v>0.20718989340659336</v>
      </c>
      <c r="D58" s="46">
        <v>1.2073357802637359</v>
      </c>
      <c r="E58" s="46">
        <v>1.4145256736703293</v>
      </c>
    </row>
    <row r="59" spans="1:5">
      <c r="A59" s="2346" t="s">
        <v>387</v>
      </c>
      <c r="B59" s="2348"/>
      <c r="C59" s="2283">
        <v>45.670370707681315</v>
      </c>
      <c r="D59" s="2283">
        <v>106.31651672587911</v>
      </c>
      <c r="E59" s="2283">
        <v>151.98688743356044</v>
      </c>
    </row>
    <row r="60" spans="1:5">
      <c r="A60" s="2288" t="s">
        <v>32</v>
      </c>
      <c r="B60" s="2349"/>
      <c r="C60" s="2283">
        <v>671.95388512317572</v>
      </c>
      <c r="D60" s="2283">
        <v>518.25716326674706</v>
      </c>
      <c r="E60" s="2283">
        <v>1190.211048389923</v>
      </c>
    </row>
    <row r="61" spans="1:5">
      <c r="C61" s="119"/>
      <c r="D61" s="119"/>
      <c r="E61" s="119"/>
    </row>
    <row r="63" spans="1:5" ht="18">
      <c r="B63" s="98" t="s">
        <v>789</v>
      </c>
    </row>
    <row r="65" spans="1:14" s="54" customFormat="1">
      <c r="A65" s="99" t="s">
        <v>758</v>
      </c>
      <c r="B65" s="100" t="s">
        <v>449</v>
      </c>
      <c r="C65" s="99" t="s">
        <v>380</v>
      </c>
      <c r="D65" s="99"/>
      <c r="E65" s="99"/>
      <c r="F65" s="105" t="s">
        <v>759</v>
      </c>
      <c r="G65" s="105"/>
      <c r="H65" s="106"/>
      <c r="I65" s="107" t="s">
        <v>760</v>
      </c>
      <c r="J65" s="105"/>
      <c r="K65" s="106"/>
      <c r="L65" s="107" t="s">
        <v>761</v>
      </c>
      <c r="M65" s="105"/>
      <c r="N65" s="105"/>
    </row>
    <row r="66" spans="1:14" s="54" customFormat="1">
      <c r="A66" s="99" t="s">
        <v>83</v>
      </c>
      <c r="B66" s="99"/>
      <c r="C66" s="100" t="s">
        <v>86</v>
      </c>
      <c r="D66" s="100" t="s">
        <v>11</v>
      </c>
      <c r="E66" s="100" t="s">
        <v>12</v>
      </c>
      <c r="F66" s="2324" t="s">
        <v>762</v>
      </c>
      <c r="G66" s="2325" t="s">
        <v>763</v>
      </c>
      <c r="H66" s="2326" t="s">
        <v>12</v>
      </c>
      <c r="I66" s="2327" t="s">
        <v>762</v>
      </c>
      <c r="J66" s="2325" t="s">
        <v>763</v>
      </c>
      <c r="K66" s="2326" t="s">
        <v>12</v>
      </c>
      <c r="L66" s="2327" t="s">
        <v>762</v>
      </c>
      <c r="M66" s="2325" t="s">
        <v>763</v>
      </c>
      <c r="N66" s="2328" t="s">
        <v>12</v>
      </c>
    </row>
    <row r="67" spans="1:14">
      <c r="A67" s="55" t="s">
        <v>121</v>
      </c>
      <c r="B67" s="50">
        <v>0.25</v>
      </c>
      <c r="C67" s="46">
        <v>28.842879120999999</v>
      </c>
      <c r="D67" s="46">
        <v>1.3444208879999999</v>
      </c>
      <c r="E67" s="46">
        <v>30.187300008999998</v>
      </c>
      <c r="F67" s="108"/>
      <c r="G67" s="108"/>
      <c r="H67" s="108"/>
      <c r="I67" s="108"/>
      <c r="J67" s="108"/>
      <c r="K67" s="108"/>
      <c r="L67" s="108"/>
      <c r="M67" s="108"/>
      <c r="N67" s="108"/>
    </row>
    <row r="68" spans="1:14">
      <c r="A68" s="47" t="s">
        <v>711</v>
      </c>
      <c r="B68" s="50">
        <v>0.25</v>
      </c>
      <c r="C68" s="46">
        <v>2.8984285710000002</v>
      </c>
      <c r="D68" s="46">
        <v>0.30641426599999999</v>
      </c>
      <c r="E68" s="46">
        <v>3.2048428370000002</v>
      </c>
      <c r="F68" s="46" t="e">
        <v>#REF!</v>
      </c>
      <c r="G68" s="46" t="e">
        <v>#REF!</v>
      </c>
      <c r="H68" s="46" t="e">
        <v>#REF!</v>
      </c>
      <c r="I68" s="46" t="e">
        <v>#REF!</v>
      </c>
      <c r="J68" s="46" t="e">
        <v>#REF!</v>
      </c>
      <c r="K68" s="46" t="e">
        <v>#REF!</v>
      </c>
      <c r="L68" s="46" t="e">
        <v>#REF!</v>
      </c>
      <c r="M68" s="46" t="e">
        <v>#REF!</v>
      </c>
      <c r="N68" s="46" t="e">
        <v>#REF!</v>
      </c>
    </row>
    <row r="69" spans="1:14">
      <c r="A69" s="47" t="s">
        <v>710</v>
      </c>
      <c r="B69" s="50">
        <v>0.25</v>
      </c>
      <c r="C69" s="46">
        <v>1.4850945230000001</v>
      </c>
      <c r="D69" s="46">
        <v>0.125373076</v>
      </c>
      <c r="E69" s="46">
        <v>1.6104675990000001</v>
      </c>
      <c r="F69" s="46" t="e">
        <v>#REF!</v>
      </c>
      <c r="G69" s="46" t="e">
        <v>#REF!</v>
      </c>
      <c r="H69" s="46" t="e">
        <v>#REF!</v>
      </c>
      <c r="I69" s="46" t="e">
        <v>#REF!</v>
      </c>
      <c r="J69" s="46" t="e">
        <v>#REF!</v>
      </c>
      <c r="K69" s="46" t="e">
        <v>#REF!</v>
      </c>
      <c r="L69" s="46" t="e">
        <v>#REF!</v>
      </c>
      <c r="M69" s="46" t="e">
        <v>#REF!</v>
      </c>
      <c r="N69" s="46" t="e">
        <v>#REF!</v>
      </c>
    </row>
    <row r="70" spans="1:14">
      <c r="A70" s="47" t="s">
        <v>729</v>
      </c>
      <c r="B70" s="50">
        <v>0.3</v>
      </c>
      <c r="C70" s="46">
        <v>0.39317470799999998</v>
      </c>
      <c r="D70" s="46">
        <v>4.6554196999999999E-2</v>
      </c>
      <c r="E70" s="46">
        <v>0.439728905</v>
      </c>
      <c r="F70" s="46" t="e">
        <v>#REF!</v>
      </c>
      <c r="G70" s="46" t="e">
        <v>#REF!</v>
      </c>
      <c r="H70" s="46" t="e">
        <v>#REF!</v>
      </c>
      <c r="I70" s="46" t="e">
        <v>#REF!</v>
      </c>
      <c r="J70" s="46" t="e">
        <v>#REF!</v>
      </c>
      <c r="K70" s="46" t="e">
        <v>#REF!</v>
      </c>
      <c r="L70" s="46" t="e">
        <v>#REF!</v>
      </c>
      <c r="M70" s="46" t="e">
        <v>#REF!</v>
      </c>
      <c r="N70" s="46" t="e">
        <v>#REF!</v>
      </c>
    </row>
    <row r="71" spans="1:14">
      <c r="A71" s="47" t="s">
        <v>617</v>
      </c>
      <c r="B71" s="50">
        <v>0.18329999999999999</v>
      </c>
      <c r="C71" s="46">
        <v>2.0320870000000001E-3</v>
      </c>
      <c r="D71" s="46">
        <v>2.9534494329999998</v>
      </c>
      <c r="E71" s="46">
        <v>2.9554815199999998</v>
      </c>
      <c r="F71" s="46" t="e">
        <v>#REF!</v>
      </c>
      <c r="G71" s="46" t="e">
        <v>#REF!</v>
      </c>
      <c r="H71" s="46" t="e">
        <v>#REF!</v>
      </c>
      <c r="I71" s="46" t="e">
        <v>#REF!</v>
      </c>
      <c r="J71" s="46" t="e">
        <v>#REF!</v>
      </c>
      <c r="K71" s="46" t="e">
        <v>#REF!</v>
      </c>
      <c r="L71" s="46" t="e">
        <v>#REF!</v>
      </c>
      <c r="M71" s="46" t="e">
        <v>#REF!</v>
      </c>
      <c r="N71" s="46" t="e">
        <v>#REF!</v>
      </c>
    </row>
    <row r="72" spans="1:14">
      <c r="A72" s="47" t="s">
        <v>730</v>
      </c>
      <c r="B72" s="1137">
        <v>0.35</v>
      </c>
      <c r="C72" s="46">
        <v>0.132381104</v>
      </c>
      <c r="D72" s="46">
        <v>1.8001494999999999E-2</v>
      </c>
      <c r="E72" s="46">
        <v>0.15038259900000001</v>
      </c>
      <c r="F72" s="46" t="e">
        <v>#REF!</v>
      </c>
      <c r="G72" s="46" t="e">
        <v>#REF!</v>
      </c>
      <c r="H72" s="46" t="e">
        <v>#REF!</v>
      </c>
      <c r="I72" s="46" t="e">
        <v>#REF!</v>
      </c>
      <c r="J72" s="46" t="e">
        <v>#REF!</v>
      </c>
      <c r="K72" s="46" t="e">
        <v>#REF!</v>
      </c>
      <c r="L72" s="46" t="e">
        <v>#REF!</v>
      </c>
      <c r="M72" s="46" t="e">
        <v>#REF!</v>
      </c>
      <c r="N72" s="46" t="e">
        <v>#REF!</v>
      </c>
    </row>
    <row r="73" spans="1:14">
      <c r="A73" s="47" t="s">
        <v>790</v>
      </c>
      <c r="B73" s="50">
        <v>0.25</v>
      </c>
      <c r="C73" s="46">
        <v>3.777912E-3</v>
      </c>
      <c r="D73" s="46">
        <v>3.3795029999999998E-3</v>
      </c>
      <c r="E73" s="46">
        <v>7.1574150000000003E-3</v>
      </c>
      <c r="F73" s="46" t="e">
        <v>#REF!</v>
      </c>
      <c r="G73" s="46" t="e">
        <v>#REF!</v>
      </c>
      <c r="H73" s="46" t="e">
        <v>#REF!</v>
      </c>
      <c r="I73" s="46" t="e">
        <v>#REF!</v>
      </c>
      <c r="J73" s="46" t="e">
        <v>#REF!</v>
      </c>
      <c r="K73" s="46" t="e">
        <v>#REF!</v>
      </c>
      <c r="L73" s="46" t="e">
        <v>#REF!</v>
      </c>
      <c r="M73" s="46" t="e">
        <v>#REF!</v>
      </c>
      <c r="N73" s="46" t="e">
        <v>#REF!</v>
      </c>
    </row>
    <row r="74" spans="1:14">
      <c r="A74" s="47" t="s">
        <v>791</v>
      </c>
      <c r="B74" s="121">
        <v>0.5</v>
      </c>
      <c r="C74" s="46">
        <v>1.1099E-5</v>
      </c>
      <c r="D74" s="46">
        <v>0</v>
      </c>
      <c r="E74" s="46">
        <v>1.1099E-5</v>
      </c>
      <c r="F74" s="46" t="e">
        <v>#REF!</v>
      </c>
      <c r="G74" s="46" t="e">
        <v>#REF!</v>
      </c>
      <c r="H74" s="46" t="e">
        <v>#REF!</v>
      </c>
      <c r="I74" s="46" t="e">
        <v>#REF!</v>
      </c>
      <c r="J74" s="46" t="e">
        <v>#REF!</v>
      </c>
      <c r="K74" s="46" t="e">
        <v>#REF!</v>
      </c>
      <c r="L74" s="46" t="e">
        <v>#REF!</v>
      </c>
      <c r="M74" s="46" t="e">
        <v>#REF!</v>
      </c>
      <c r="N74" s="46" t="e">
        <v>#REF!</v>
      </c>
    </row>
    <row r="75" spans="1:14">
      <c r="A75" s="47" t="s">
        <v>792</v>
      </c>
      <c r="B75" s="121">
        <v>0.26669999999999999</v>
      </c>
      <c r="C75" s="46">
        <v>9.2310000000000002E-6</v>
      </c>
      <c r="D75" s="46">
        <v>2.0999999999999999E-8</v>
      </c>
      <c r="E75" s="46">
        <v>9.2520000000000005E-6</v>
      </c>
      <c r="F75" s="46" t="e">
        <v>#REF!</v>
      </c>
      <c r="G75" s="46" t="e">
        <v>#REF!</v>
      </c>
      <c r="H75" s="46" t="e">
        <v>#REF!</v>
      </c>
      <c r="I75" s="46" t="e">
        <v>#REF!</v>
      </c>
      <c r="J75" s="46" t="e">
        <v>#REF!</v>
      </c>
      <c r="K75" s="46" t="e">
        <v>#REF!</v>
      </c>
      <c r="L75" s="46" t="e">
        <v>#REF!</v>
      </c>
      <c r="M75" s="46" t="e">
        <v>#REF!</v>
      </c>
      <c r="N75" s="46" t="e">
        <v>#REF!</v>
      </c>
    </row>
    <row r="76" spans="1:14">
      <c r="A76" s="47" t="s">
        <v>156</v>
      </c>
      <c r="B76" s="121" t="s">
        <v>89</v>
      </c>
      <c r="C76" s="46">
        <v>0.17239484199999999</v>
      </c>
      <c r="D76" s="46">
        <v>24.865384615</v>
      </c>
      <c r="E76" s="46">
        <v>25.037779456999999</v>
      </c>
      <c r="F76" s="46" t="e">
        <v>#REF!</v>
      </c>
      <c r="G76" s="46" t="e">
        <v>#REF!</v>
      </c>
      <c r="H76" s="46" t="e">
        <v>#REF!</v>
      </c>
      <c r="I76" s="46" t="e">
        <v>#REF!</v>
      </c>
      <c r="J76" s="46" t="e">
        <v>#REF!</v>
      </c>
      <c r="K76" s="46" t="e">
        <v>#REF!</v>
      </c>
      <c r="L76" s="46" t="e">
        <v>#REF!</v>
      </c>
      <c r="M76" s="46" t="e">
        <v>#REF!</v>
      </c>
      <c r="N76" s="46" t="e">
        <v>#REF!</v>
      </c>
    </row>
    <row r="77" spans="1:14">
      <c r="A77" s="47" t="s">
        <v>289</v>
      </c>
      <c r="B77" s="50">
        <v>0.5</v>
      </c>
      <c r="C77" s="46">
        <v>1.604935161</v>
      </c>
      <c r="D77" s="46">
        <v>2.7226329840000001</v>
      </c>
      <c r="E77" s="46">
        <v>4.3275681449999999</v>
      </c>
      <c r="F77" s="46" t="e">
        <v>#REF!</v>
      </c>
      <c r="G77" s="46" t="e">
        <v>#REF!</v>
      </c>
      <c r="H77" s="46" t="e">
        <v>#REF!</v>
      </c>
      <c r="I77" s="46" t="e">
        <v>#REF!</v>
      </c>
      <c r="J77" s="46" t="e">
        <v>#REF!</v>
      </c>
      <c r="K77" s="46" t="e">
        <v>#REF!</v>
      </c>
      <c r="L77" s="46" t="e">
        <v>#REF!</v>
      </c>
      <c r="M77" s="46" t="e">
        <v>#REF!</v>
      </c>
      <c r="N77" s="46" t="e">
        <v>#REF!</v>
      </c>
    </row>
    <row r="78" spans="1:14">
      <c r="A78" s="47" t="s">
        <v>793</v>
      </c>
      <c r="B78" s="50">
        <v>0.6</v>
      </c>
      <c r="C78" s="46">
        <v>5.0566483519999998</v>
      </c>
      <c r="D78" s="46"/>
      <c r="E78" s="46">
        <v>5.0566483519999998</v>
      </c>
      <c r="F78" s="46"/>
      <c r="G78" s="46"/>
      <c r="H78" s="46"/>
      <c r="I78" s="46"/>
      <c r="J78" s="46"/>
      <c r="K78" s="46"/>
      <c r="L78" s="46"/>
      <c r="M78" s="46"/>
      <c r="N78" s="46"/>
    </row>
    <row r="79" spans="1:14">
      <c r="A79" s="47" t="s">
        <v>134</v>
      </c>
      <c r="B79" s="50">
        <v>0.05</v>
      </c>
      <c r="C79" s="46">
        <v>8.0490219780000007</v>
      </c>
      <c r="D79" s="46"/>
      <c r="E79" s="46">
        <v>8.0490219780000007</v>
      </c>
      <c r="F79" s="46"/>
      <c r="G79" s="46"/>
      <c r="H79" s="46"/>
      <c r="I79" s="46"/>
      <c r="J79" s="46"/>
      <c r="K79" s="46"/>
      <c r="L79" s="46"/>
      <c r="M79" s="46"/>
      <c r="N79" s="46"/>
    </row>
    <row r="80" spans="1:14">
      <c r="A80" s="47" t="s">
        <v>269</v>
      </c>
      <c r="B80" s="50">
        <v>0.15</v>
      </c>
      <c r="C80" s="46">
        <v>5.7526043959999997</v>
      </c>
      <c r="D80" s="46"/>
      <c r="E80" s="46">
        <v>5.7526043959999997</v>
      </c>
      <c r="F80" s="46" t="e">
        <v>#REF!</v>
      </c>
      <c r="G80" s="46" t="e">
        <v>#REF!</v>
      </c>
      <c r="H80" s="46" t="e">
        <v>#REF!</v>
      </c>
      <c r="I80" s="46" t="e">
        <v>#REF!</v>
      </c>
      <c r="J80" s="46" t="e">
        <v>#REF!</v>
      </c>
      <c r="K80" s="46" t="e">
        <v>#REF!</v>
      </c>
      <c r="L80" s="46" t="e">
        <v>#REF!</v>
      </c>
      <c r="M80" s="46" t="e">
        <v>#REF!</v>
      </c>
      <c r="N80" s="46" t="e">
        <v>#REF!</v>
      </c>
    </row>
    <row r="81" spans="1:14">
      <c r="A81" s="2350" t="s">
        <v>781</v>
      </c>
      <c r="B81" s="2351"/>
      <c r="C81" s="2283">
        <v>54.393393084999992</v>
      </c>
      <c r="D81" s="2283">
        <v>32.385610477999997</v>
      </c>
      <c r="E81" s="2283">
        <v>86.779003562999989</v>
      </c>
      <c r="F81" s="102" t="e">
        <v>#REF!</v>
      </c>
      <c r="G81" s="102" t="e">
        <v>#REF!</v>
      </c>
      <c r="H81" s="102" t="e">
        <v>#REF!</v>
      </c>
      <c r="I81" s="102" t="e">
        <v>#REF!</v>
      </c>
      <c r="J81" s="102" t="e">
        <v>#REF!</v>
      </c>
      <c r="K81" s="102" t="e">
        <v>#REF!</v>
      </c>
      <c r="L81" s="102" t="e">
        <v>#REF!</v>
      </c>
      <c r="M81" s="102" t="e">
        <v>#REF!</v>
      </c>
      <c r="N81" s="102" t="e">
        <v>#REF!</v>
      </c>
    </row>
    <row r="82" spans="1:14">
      <c r="A82" s="1136"/>
      <c r="B82" s="101"/>
      <c r="C82" s="46"/>
      <c r="D82" s="46"/>
      <c r="E82" s="46"/>
      <c r="F82" s="102"/>
      <c r="G82" s="102"/>
      <c r="H82" s="102"/>
      <c r="I82" s="102"/>
      <c r="J82" s="102"/>
      <c r="K82" s="102"/>
      <c r="L82" s="102"/>
      <c r="M82" s="102"/>
      <c r="N82" s="102"/>
    </row>
    <row r="83" spans="1:14">
      <c r="A83" s="1136"/>
      <c r="B83" s="101"/>
      <c r="C83" s="46"/>
      <c r="D83" s="46"/>
      <c r="E83" s="46"/>
      <c r="F83" s="102"/>
      <c r="G83" s="102"/>
      <c r="H83" s="102"/>
      <c r="I83" s="102"/>
      <c r="J83" s="102"/>
      <c r="K83" s="102"/>
      <c r="L83" s="102"/>
      <c r="M83" s="102"/>
      <c r="N83" s="102"/>
    </row>
    <row r="84" spans="1:14" ht="18">
      <c r="A84" s="1136"/>
      <c r="B84" s="98" t="s">
        <v>794</v>
      </c>
      <c r="C84" s="46"/>
      <c r="D84" s="46"/>
      <c r="E84" s="46"/>
      <c r="F84" s="102"/>
      <c r="G84" s="102"/>
      <c r="H84" s="102"/>
      <c r="I84" s="102"/>
      <c r="J84" s="102"/>
      <c r="K84" s="102"/>
      <c r="L84" s="102"/>
      <c r="M84" s="102"/>
      <c r="N84" s="102"/>
    </row>
    <row r="85" spans="1:14">
      <c r="A85" s="1136"/>
      <c r="B85" s="101"/>
      <c r="C85" s="46"/>
      <c r="D85" s="46"/>
      <c r="E85" s="46"/>
      <c r="F85" s="102"/>
      <c r="G85" s="102"/>
      <c r="H85" s="102"/>
      <c r="I85" s="102"/>
      <c r="J85" s="102"/>
      <c r="K85" s="102"/>
      <c r="L85" s="102"/>
      <c r="M85" s="102"/>
      <c r="N85" s="102"/>
    </row>
    <row r="86" spans="1:14">
      <c r="A86" s="99" t="s">
        <v>783</v>
      </c>
      <c r="B86" s="99" t="s">
        <v>449</v>
      </c>
      <c r="C86" s="99" t="s">
        <v>784</v>
      </c>
      <c r="D86" s="99"/>
      <c r="E86" s="99"/>
      <c r="F86" s="102"/>
      <c r="G86" s="102"/>
      <c r="H86" s="102"/>
      <c r="I86" s="102"/>
      <c r="J86" s="102"/>
      <c r="K86" s="102"/>
      <c r="L86" s="102"/>
      <c r="M86" s="102"/>
      <c r="N86" s="102"/>
    </row>
    <row r="87" spans="1:14">
      <c r="A87" s="99" t="s">
        <v>83</v>
      </c>
      <c r="B87" s="109"/>
      <c r="C87" s="100" t="s">
        <v>86</v>
      </c>
      <c r="D87" s="100" t="s">
        <v>11</v>
      </c>
      <c r="E87" s="100" t="s">
        <v>12</v>
      </c>
      <c r="F87" s="46" t="e">
        <v>#REF!</v>
      </c>
      <c r="G87" s="46" t="e">
        <v>#REF!</v>
      </c>
      <c r="H87" s="46" t="e">
        <v>#REF!</v>
      </c>
      <c r="I87" s="46" t="e">
        <v>#REF!</v>
      </c>
      <c r="J87" s="46" t="e">
        <v>#REF!</v>
      </c>
      <c r="K87" s="46" t="e">
        <v>#REF!</v>
      </c>
      <c r="L87" s="46" t="e">
        <v>#REF!</v>
      </c>
      <c r="M87" s="46" t="e">
        <v>#REF!</v>
      </c>
      <c r="N87" s="46" t="e">
        <v>#REF!</v>
      </c>
    </row>
    <row r="88" spans="1:14">
      <c r="A88" s="55" t="s">
        <v>400</v>
      </c>
      <c r="B88" s="50">
        <v>0.17</v>
      </c>
      <c r="C88" s="46">
        <v>4.7448241759999998</v>
      </c>
      <c r="D88" s="46"/>
      <c r="E88" s="46">
        <v>4.7448241759999998</v>
      </c>
      <c r="F88" s="46"/>
      <c r="G88" s="46"/>
      <c r="H88" s="46"/>
      <c r="I88" s="46"/>
      <c r="J88" s="46"/>
      <c r="K88" s="46"/>
      <c r="L88" s="46"/>
      <c r="M88" s="46"/>
      <c r="N88" s="46"/>
    </row>
    <row r="89" spans="1:14">
      <c r="A89" s="47" t="s">
        <v>512</v>
      </c>
      <c r="B89" s="50">
        <v>0.3</v>
      </c>
      <c r="C89" s="46"/>
      <c r="D89" s="46">
        <v>0.36806593399999998</v>
      </c>
      <c r="E89" s="46">
        <v>0.36806593399999998</v>
      </c>
      <c r="F89" s="46"/>
      <c r="G89" s="46"/>
      <c r="H89" s="46"/>
      <c r="I89" s="46"/>
      <c r="J89" s="46"/>
      <c r="K89" s="46"/>
      <c r="L89" s="46"/>
      <c r="M89" s="46"/>
      <c r="N89" s="46"/>
    </row>
    <row r="90" spans="1:14">
      <c r="A90" s="47" t="s">
        <v>679</v>
      </c>
      <c r="B90" s="50">
        <v>5.8799999999999998E-2</v>
      </c>
      <c r="C90" s="46">
        <v>0.92746153799999997</v>
      </c>
      <c r="D90" s="46">
        <v>2.8846153999999999E-2</v>
      </c>
      <c r="E90" s="46">
        <v>0.95630769199999999</v>
      </c>
      <c r="F90" s="46"/>
      <c r="G90" s="46"/>
      <c r="H90" s="46"/>
      <c r="I90" s="46"/>
      <c r="J90" s="46"/>
      <c r="K90" s="46"/>
      <c r="L90" s="46"/>
      <c r="M90" s="46"/>
      <c r="N90" s="46"/>
    </row>
    <row r="91" spans="1:14">
      <c r="A91" s="47" t="s">
        <v>738</v>
      </c>
      <c r="B91" s="50">
        <v>8.5599999999999996E-2</v>
      </c>
      <c r="C91" s="46">
        <v>64.850769231000001</v>
      </c>
      <c r="D91" s="46"/>
      <c r="E91" s="46">
        <v>64.850769231000001</v>
      </c>
      <c r="F91" s="46"/>
      <c r="G91" s="46"/>
      <c r="H91" s="46"/>
      <c r="I91" s="46"/>
      <c r="J91" s="46"/>
      <c r="K91" s="46"/>
      <c r="L91" s="46"/>
      <c r="M91" s="46"/>
      <c r="N91" s="46"/>
    </row>
    <row r="92" spans="1:14">
      <c r="A92" s="47" t="s">
        <v>564</v>
      </c>
      <c r="B92" s="50">
        <v>0.255</v>
      </c>
      <c r="C92" s="46">
        <v>9.533956044</v>
      </c>
      <c r="D92" s="46">
        <v>28.453428571</v>
      </c>
      <c r="E92" s="46">
        <v>37.987384614999996</v>
      </c>
      <c r="F92" s="46"/>
      <c r="G92" s="46"/>
      <c r="H92" s="46"/>
      <c r="I92" s="46"/>
      <c r="J92" s="46"/>
      <c r="K92" s="46"/>
      <c r="L92" s="46"/>
      <c r="M92" s="46"/>
      <c r="N92" s="46"/>
    </row>
    <row r="93" spans="1:14">
      <c r="A93" s="47" t="s">
        <v>500</v>
      </c>
      <c r="B93" s="1137">
        <v>9.6799999999999997E-2</v>
      </c>
      <c r="C93" s="46">
        <v>13.979164835000001</v>
      </c>
      <c r="D93" s="46"/>
      <c r="E93" s="46">
        <v>13.979164835000001</v>
      </c>
      <c r="F93" s="46"/>
      <c r="G93" s="46"/>
      <c r="H93" s="46"/>
      <c r="I93" s="46"/>
      <c r="J93" s="46"/>
      <c r="K93" s="46"/>
      <c r="L93" s="46"/>
      <c r="M93" s="46"/>
      <c r="N93" s="46"/>
    </row>
    <row r="94" spans="1:14">
      <c r="A94" s="47" t="s">
        <v>739</v>
      </c>
      <c r="B94" s="50">
        <v>0.23330000000000001</v>
      </c>
      <c r="C94" s="46">
        <v>31.677241758000001</v>
      </c>
      <c r="D94" s="46"/>
      <c r="E94" s="46">
        <v>31.677241758000001</v>
      </c>
      <c r="F94" s="46"/>
      <c r="G94" s="46"/>
      <c r="H94" s="46"/>
      <c r="I94" s="46"/>
      <c r="J94" s="46"/>
      <c r="K94" s="46"/>
      <c r="L94" s="46"/>
      <c r="M94" s="46"/>
      <c r="N94" s="46"/>
    </row>
    <row r="95" spans="1:14">
      <c r="A95" s="126" t="s">
        <v>492</v>
      </c>
      <c r="B95" s="121">
        <v>0.1333</v>
      </c>
      <c r="C95" s="46">
        <v>15.503428571000001</v>
      </c>
      <c r="D95" s="46"/>
      <c r="E95" s="46">
        <v>15.503428571000001</v>
      </c>
      <c r="F95" s="46"/>
      <c r="G95" s="46"/>
      <c r="H95" s="46"/>
      <c r="I95" s="46"/>
      <c r="J95" s="46"/>
      <c r="K95" s="46"/>
      <c r="L95" s="46"/>
      <c r="M95" s="46"/>
      <c r="N95" s="46"/>
    </row>
    <row r="96" spans="1:14">
      <c r="A96" s="126" t="s">
        <v>493</v>
      </c>
      <c r="B96" s="121">
        <v>0.1333</v>
      </c>
      <c r="C96" s="46">
        <v>20.887472527</v>
      </c>
      <c r="D96" s="46"/>
      <c r="E96" s="46">
        <v>20.887472527</v>
      </c>
      <c r="F96" s="46" t="e">
        <v>#REF!</v>
      </c>
      <c r="G96" s="46" t="e">
        <v>#REF!</v>
      </c>
      <c r="H96" s="46" t="e">
        <v>#REF!</v>
      </c>
      <c r="I96" s="46" t="e">
        <v>#REF!</v>
      </c>
      <c r="J96" s="46" t="e">
        <v>#REF!</v>
      </c>
      <c r="K96" s="46" t="e">
        <v>#REF!</v>
      </c>
      <c r="L96" s="46" t="e">
        <v>#REF!</v>
      </c>
      <c r="M96" s="46" t="e">
        <v>#REF!</v>
      </c>
      <c r="N96" s="46" t="e">
        <v>#REF!</v>
      </c>
    </row>
    <row r="97" spans="1:14">
      <c r="A97" s="126" t="s">
        <v>490</v>
      </c>
      <c r="B97" s="1139">
        <v>0.23330000000000001</v>
      </c>
      <c r="C97" s="1140">
        <v>47.675131868000001</v>
      </c>
      <c r="D97" s="1140"/>
      <c r="E97" s="1140">
        <v>47.675131868000001</v>
      </c>
      <c r="F97" s="1140"/>
      <c r="G97" s="1140"/>
      <c r="H97" s="1140"/>
      <c r="I97" s="1140"/>
      <c r="J97" s="1140"/>
      <c r="K97" s="1140"/>
      <c r="L97" s="1140"/>
      <c r="M97" s="1140"/>
      <c r="N97" s="1140"/>
    </row>
    <row r="98" spans="1:14">
      <c r="A98" s="126" t="s">
        <v>502</v>
      </c>
      <c r="B98" s="50">
        <v>0.23330000000000001</v>
      </c>
      <c r="C98" s="110">
        <v>18.761670330000001</v>
      </c>
      <c r="D98" s="110"/>
      <c r="E98" s="1140">
        <v>18.761670330000001</v>
      </c>
      <c r="F98" s="102"/>
      <c r="G98" s="102"/>
      <c r="H98" s="102"/>
      <c r="I98" s="102"/>
      <c r="J98" s="102"/>
      <c r="K98" s="102"/>
      <c r="L98" s="102"/>
      <c r="M98" s="102"/>
      <c r="N98" s="102"/>
    </row>
    <row r="99" spans="1:14">
      <c r="A99" s="126" t="s">
        <v>139</v>
      </c>
      <c r="B99" s="50">
        <v>0.31850000000000001</v>
      </c>
      <c r="C99" s="110"/>
      <c r="D99" s="110">
        <v>36.820769231</v>
      </c>
      <c r="E99" s="1140">
        <v>36.820769231</v>
      </c>
      <c r="F99" s="102"/>
      <c r="G99" s="102"/>
      <c r="H99" s="102"/>
      <c r="I99" s="102"/>
      <c r="J99" s="102"/>
      <c r="K99" s="102"/>
      <c r="L99" s="102"/>
      <c r="M99" s="102"/>
      <c r="N99" s="102"/>
    </row>
    <row r="100" spans="1:14">
      <c r="A100" s="126" t="s">
        <v>138</v>
      </c>
      <c r="B100" s="50">
        <v>0.5</v>
      </c>
      <c r="C100" s="110">
        <v>23.800659340999999</v>
      </c>
      <c r="D100" s="110"/>
      <c r="E100" s="1140">
        <v>23.800659340999999</v>
      </c>
      <c r="F100" s="102"/>
      <c r="G100" s="102"/>
      <c r="H100" s="102"/>
      <c r="I100" s="102"/>
      <c r="J100" s="102"/>
      <c r="K100" s="102"/>
      <c r="L100" s="102"/>
      <c r="M100" s="102"/>
      <c r="N100" s="102"/>
    </row>
    <row r="101" spans="1:14">
      <c r="A101" s="126" t="s">
        <v>497</v>
      </c>
      <c r="B101" s="50">
        <v>0.1333</v>
      </c>
      <c r="C101" s="110">
        <v>2.8667999659999999</v>
      </c>
      <c r="D101" s="110"/>
      <c r="E101" s="110">
        <v>2.8667999659999999</v>
      </c>
      <c r="F101" s="110"/>
      <c r="G101" s="110"/>
      <c r="H101" s="110"/>
      <c r="I101" s="110"/>
      <c r="J101" s="110"/>
      <c r="K101" s="110"/>
      <c r="L101" s="110"/>
      <c r="M101" s="110"/>
      <c r="N101" s="110"/>
    </row>
    <row r="102" spans="1:14">
      <c r="A102" s="126" t="s">
        <v>284</v>
      </c>
      <c r="B102" s="50">
        <v>0.3</v>
      </c>
      <c r="C102" s="110">
        <v>8.7354945050000001</v>
      </c>
      <c r="D102" s="110"/>
      <c r="E102" s="1140">
        <v>8.7354945050000001</v>
      </c>
      <c r="F102" s="102"/>
      <c r="G102" s="102"/>
      <c r="H102" s="102"/>
      <c r="I102" s="102"/>
      <c r="J102" s="102"/>
      <c r="K102" s="102"/>
      <c r="L102" s="102"/>
      <c r="M102" s="102"/>
      <c r="N102" s="102"/>
    </row>
    <row r="103" spans="1:14">
      <c r="A103" s="126" t="s">
        <v>785</v>
      </c>
      <c r="B103" s="50">
        <v>2.4E-2</v>
      </c>
      <c r="C103" s="110">
        <v>0</v>
      </c>
      <c r="D103" s="110"/>
      <c r="E103" s="1140">
        <v>0</v>
      </c>
      <c r="F103" s="102"/>
      <c r="G103" s="102"/>
      <c r="H103" s="102"/>
      <c r="I103" s="102"/>
      <c r="J103" s="102"/>
      <c r="K103" s="102"/>
      <c r="L103" s="102"/>
      <c r="M103" s="102"/>
      <c r="N103" s="102"/>
    </row>
    <row r="104" spans="1:14">
      <c r="A104" s="126" t="s">
        <v>579</v>
      </c>
      <c r="B104" s="1139">
        <v>0.05</v>
      </c>
      <c r="C104" s="1140">
        <v>0</v>
      </c>
      <c r="D104" s="102"/>
      <c r="E104" s="1140">
        <v>0</v>
      </c>
      <c r="F104" s="102"/>
      <c r="G104" s="102"/>
      <c r="H104" s="102"/>
      <c r="I104" s="102"/>
      <c r="J104" s="102"/>
      <c r="K104" s="102"/>
      <c r="L104" s="102"/>
      <c r="M104" s="102"/>
      <c r="N104" s="102"/>
    </row>
    <row r="105" spans="1:14">
      <c r="A105" s="126" t="s">
        <v>498</v>
      </c>
      <c r="B105" s="1139">
        <v>0.1333</v>
      </c>
      <c r="C105" s="1140">
        <v>9.4290000000000003</v>
      </c>
      <c r="D105" s="102"/>
      <c r="E105" s="1140">
        <v>9.4290000000000003</v>
      </c>
      <c r="F105" s="102"/>
      <c r="G105" s="102"/>
      <c r="H105" s="102"/>
      <c r="I105" s="102"/>
      <c r="J105" s="102"/>
      <c r="K105" s="102"/>
      <c r="L105" s="102"/>
      <c r="M105" s="102"/>
      <c r="N105" s="102"/>
    </row>
    <row r="106" spans="1:14">
      <c r="A106" s="126" t="s">
        <v>744</v>
      </c>
      <c r="B106" s="112">
        <v>0.1333</v>
      </c>
      <c r="C106" s="113">
        <v>11.167549450999999</v>
      </c>
      <c r="D106" s="103"/>
      <c r="E106" s="113">
        <v>11.167549450999999</v>
      </c>
      <c r="F106" s="46" t="e">
        <v>#REF!</v>
      </c>
      <c r="G106" s="46" t="e">
        <v>#REF!</v>
      </c>
      <c r="H106" s="46" t="e">
        <v>#REF!</v>
      </c>
      <c r="I106" s="46" t="e">
        <v>#REF!</v>
      </c>
      <c r="J106" s="46" t="e">
        <v>#REF!</v>
      </c>
      <c r="K106" s="46" t="e">
        <v>#REF!</v>
      </c>
      <c r="L106" s="46" t="e">
        <v>#REF!</v>
      </c>
      <c r="M106" s="46" t="e">
        <v>#REF!</v>
      </c>
      <c r="N106" s="46" t="e">
        <v>#REF!</v>
      </c>
    </row>
    <row r="107" spans="1:14">
      <c r="A107" s="126" t="s">
        <v>167</v>
      </c>
      <c r="B107" s="50">
        <v>0.2021</v>
      </c>
      <c r="C107" s="46">
        <v>49.775714286000003</v>
      </c>
      <c r="D107" s="46"/>
      <c r="E107" s="46">
        <v>49.775714286000003</v>
      </c>
      <c r="F107" s="46" t="e">
        <v>#REF!</v>
      </c>
      <c r="G107" s="46" t="e">
        <v>#REF!</v>
      </c>
      <c r="H107" s="46" t="e">
        <v>#REF!</v>
      </c>
      <c r="I107" s="46" t="e">
        <v>#REF!</v>
      </c>
      <c r="J107" s="46" t="e">
        <v>#REF!</v>
      </c>
      <c r="K107" s="46" t="e">
        <v>#REF!</v>
      </c>
      <c r="L107" s="46" t="e">
        <v>#REF!</v>
      </c>
      <c r="M107" s="46" t="e">
        <v>#REF!</v>
      </c>
      <c r="N107" s="46" t="e">
        <v>#REF!</v>
      </c>
    </row>
    <row r="108" spans="1:14">
      <c r="A108" s="47" t="s">
        <v>697</v>
      </c>
      <c r="B108" s="50">
        <v>0.37</v>
      </c>
      <c r="C108" s="46">
        <v>3.3500254119999999</v>
      </c>
      <c r="D108" s="46"/>
      <c r="E108" s="46">
        <v>3.3500254119999999</v>
      </c>
      <c r="F108" s="46" t="e">
        <v>#REF!</v>
      </c>
      <c r="G108" s="46" t="e">
        <v>#REF!</v>
      </c>
      <c r="H108" s="46" t="e">
        <v>#REF!</v>
      </c>
      <c r="I108" s="46" t="e">
        <v>#REF!</v>
      </c>
      <c r="J108" s="46" t="e">
        <v>#REF!</v>
      </c>
      <c r="K108" s="46" t="e">
        <v>#REF!</v>
      </c>
      <c r="L108" s="46" t="e">
        <v>#REF!</v>
      </c>
      <c r="M108" s="46" t="e">
        <v>#REF!</v>
      </c>
      <c r="N108" s="46" t="e">
        <v>#REF!</v>
      </c>
    </row>
    <row r="109" spans="1:14">
      <c r="A109" s="47" t="s">
        <v>549</v>
      </c>
      <c r="B109" s="50">
        <v>0.2</v>
      </c>
      <c r="C109" s="46">
        <v>3.5926153850000002</v>
      </c>
      <c r="D109" s="46"/>
      <c r="E109" s="46">
        <v>3.5926153850000002</v>
      </c>
      <c r="F109" s="46"/>
      <c r="G109" s="46"/>
      <c r="H109" s="46"/>
      <c r="I109" s="46"/>
      <c r="J109" s="46"/>
      <c r="K109" s="46"/>
      <c r="L109" s="46"/>
      <c r="M109" s="46"/>
      <c r="N109" s="46"/>
    </row>
    <row r="110" spans="1:14">
      <c r="A110" s="47" t="s">
        <v>145</v>
      </c>
      <c r="B110" s="50">
        <v>0.6</v>
      </c>
      <c r="C110" s="46">
        <v>7.9076902469999997</v>
      </c>
      <c r="D110" s="46"/>
      <c r="E110" s="46">
        <v>7.9076902469999997</v>
      </c>
      <c r="F110" s="46"/>
      <c r="G110" s="46"/>
      <c r="H110" s="46"/>
      <c r="I110" s="46"/>
      <c r="J110" s="46"/>
      <c r="K110" s="46"/>
      <c r="L110" s="46"/>
      <c r="M110" s="46"/>
      <c r="N110" s="46"/>
    </row>
    <row r="111" spans="1:14" s="114" customFormat="1">
      <c r="A111" s="2288" t="s">
        <v>795</v>
      </c>
      <c r="B111" s="2329"/>
      <c r="C111" s="2283">
        <f>SUM(C88:C110)</f>
        <v>349.16666947099998</v>
      </c>
      <c r="D111" s="2283">
        <f>SUM(D88:D110)</f>
        <v>65.671109889999997</v>
      </c>
      <c r="E111" s="2283">
        <f>SUM(E88:E110)</f>
        <v>414.83777936099989</v>
      </c>
      <c r="F111" s="2283" t="e">
        <v>#REF!</v>
      </c>
      <c r="G111" s="2283" t="e">
        <v>#REF!</v>
      </c>
      <c r="H111" s="2283" t="e">
        <v>#REF!</v>
      </c>
      <c r="I111" s="2283" t="e">
        <v>#REF!</v>
      </c>
      <c r="J111" s="2283" t="e">
        <v>#REF!</v>
      </c>
      <c r="K111" s="2283" t="e">
        <v>#REF!</v>
      </c>
      <c r="L111" s="2283" t="e">
        <v>#REF!</v>
      </c>
      <c r="M111" s="2283" t="e">
        <v>#REF!</v>
      </c>
      <c r="N111" s="2283" t="e">
        <v>#REF!</v>
      </c>
    </row>
    <row r="112" spans="1:14" s="114" customFormat="1">
      <c r="A112" s="2288" t="s">
        <v>796</v>
      </c>
      <c r="B112" s="2329"/>
      <c r="C112" s="2283">
        <f>+C81+C111</f>
        <v>403.56006255599999</v>
      </c>
      <c r="D112" s="2283">
        <f>+D81+D111</f>
        <v>98.056720367999986</v>
      </c>
      <c r="E112" s="2283">
        <f>+E81+E111</f>
        <v>501.61678292399989</v>
      </c>
      <c r="F112" s="2283" t="e">
        <v>#REF!</v>
      </c>
      <c r="G112" s="2283" t="e">
        <v>#REF!</v>
      </c>
      <c r="H112" s="2283" t="e">
        <v>#REF!</v>
      </c>
      <c r="I112" s="2283" t="e">
        <v>#REF!</v>
      </c>
      <c r="J112" s="2283" t="e">
        <v>#REF!</v>
      </c>
      <c r="K112" s="2283" t="e">
        <v>#REF!</v>
      </c>
      <c r="L112" s="2283" t="e">
        <v>#REF!</v>
      </c>
      <c r="M112" s="2283" t="e">
        <v>#REF!</v>
      </c>
      <c r="N112" s="2283" t="e">
        <v>#REF!</v>
      </c>
    </row>
    <row r="113" spans="1:14">
      <c r="A113" s="47" t="s">
        <v>708</v>
      </c>
      <c r="B113" s="50"/>
      <c r="C113" s="46"/>
      <c r="D113" s="46"/>
      <c r="E113" s="46"/>
      <c r="F113" s="46" t="e">
        <v>#REF!</v>
      </c>
      <c r="G113" s="46" t="e">
        <v>#REF!</v>
      </c>
      <c r="H113" s="46" t="e">
        <v>#REF!</v>
      </c>
      <c r="I113" s="46" t="e">
        <v>#REF!</v>
      </c>
      <c r="J113" s="46" t="e">
        <v>#REF!</v>
      </c>
      <c r="K113" s="46" t="e">
        <v>#REF!</v>
      </c>
      <c r="L113" s="46" t="e">
        <v>#REF!</v>
      </c>
      <c r="M113" s="46" t="e">
        <v>#REF!</v>
      </c>
      <c r="N113" s="46" t="e">
        <v>#REF!</v>
      </c>
    </row>
    <row r="114" spans="1:14">
      <c r="A114" s="47"/>
      <c r="B114" s="50"/>
      <c r="C114" s="46"/>
      <c r="D114" s="46"/>
      <c r="E114" s="46"/>
      <c r="F114" s="102" t="e">
        <v>#REF!</v>
      </c>
      <c r="G114" s="102" t="e">
        <v>#REF!</v>
      </c>
      <c r="H114" s="102" t="e">
        <v>#REF!</v>
      </c>
      <c r="I114" s="102" t="e">
        <v>#REF!</v>
      </c>
      <c r="J114" s="102" t="e">
        <v>#REF!</v>
      </c>
      <c r="K114" s="102" t="e">
        <v>#REF!</v>
      </c>
      <c r="L114" s="102" t="e">
        <v>#REF!</v>
      </c>
      <c r="M114" s="102" t="e">
        <v>#REF!</v>
      </c>
      <c r="N114" s="102" t="e">
        <v>#REF!</v>
      </c>
    </row>
    <row r="115" spans="1:14">
      <c r="C115" s="119"/>
      <c r="D115" s="119"/>
      <c r="E115" s="119"/>
      <c r="F115" s="78"/>
      <c r="G115" s="78"/>
      <c r="H115" s="78"/>
      <c r="I115" s="78"/>
      <c r="J115" s="78"/>
      <c r="K115" s="78"/>
      <c r="L115" s="78"/>
      <c r="M115" s="78"/>
      <c r="N115" s="115"/>
    </row>
    <row r="116" spans="1:14">
      <c r="C116" s="119"/>
      <c r="D116" s="119"/>
      <c r="E116" s="119"/>
      <c r="F116" s="1143"/>
      <c r="G116" s="1143"/>
      <c r="H116" s="1143"/>
      <c r="I116" s="1143"/>
      <c r="J116" s="1143"/>
      <c r="K116" s="1143"/>
      <c r="L116" s="1143"/>
      <c r="M116" s="1143"/>
      <c r="N116" s="1746"/>
    </row>
    <row r="117" spans="1:14">
      <c r="C117" s="119"/>
      <c r="D117" s="119"/>
      <c r="E117" s="119"/>
      <c r="F117" s="1143" t="e">
        <v>#REF!</v>
      </c>
      <c r="G117" s="1143" t="e">
        <v>#REF!</v>
      </c>
      <c r="H117" s="1143" t="e">
        <v>#REF!</v>
      </c>
      <c r="I117" s="1143" t="e">
        <v>#REF!</v>
      </c>
      <c r="J117" s="1143" t="e">
        <v>#REF!</v>
      </c>
      <c r="K117" s="1143" t="e">
        <v>#REF!</v>
      </c>
      <c r="L117" s="1143" t="e">
        <v>#REF!</v>
      </c>
      <c r="M117" s="1143" t="e">
        <v>#REF!</v>
      </c>
      <c r="N117" s="1746" t="e">
        <v>#REF!</v>
      </c>
    </row>
    <row r="118" spans="1:14">
      <c r="F118" s="1143" t="e">
        <v>#REF!</v>
      </c>
      <c r="G118" s="1143" t="e">
        <v>#REF!</v>
      </c>
      <c r="H118" s="1143" t="e">
        <v>#REF!</v>
      </c>
      <c r="I118" s="1143" t="e">
        <v>#REF!</v>
      </c>
      <c r="J118" s="1143" t="e">
        <v>#REF!</v>
      </c>
      <c r="K118" s="1143" t="e">
        <v>#REF!</v>
      </c>
      <c r="L118" s="1143" t="e">
        <v>#REF!</v>
      </c>
      <c r="M118" s="1143" t="e">
        <v>#REF!</v>
      </c>
      <c r="N118" s="1746" t="e">
        <v>#REF!</v>
      </c>
    </row>
    <row r="119" spans="1:14">
      <c r="F119" s="1143" t="e">
        <v>#REF!</v>
      </c>
      <c r="G119" s="1143" t="e">
        <v>#REF!</v>
      </c>
      <c r="H119" s="1143" t="e">
        <v>#REF!</v>
      </c>
      <c r="I119" s="1143" t="e">
        <v>#REF!</v>
      </c>
      <c r="J119" s="1143" t="e">
        <v>#REF!</v>
      </c>
      <c r="K119" s="1143" t="e">
        <v>#REF!</v>
      </c>
      <c r="L119" s="1143" t="e">
        <v>#REF!</v>
      </c>
      <c r="M119" s="1143" t="e">
        <v>#REF!</v>
      </c>
      <c r="N119" s="1746" t="e">
        <v>#REF!</v>
      </c>
    </row>
    <row r="120" spans="1:14">
      <c r="F120" s="1161" t="e">
        <v>#REF!</v>
      </c>
      <c r="G120" s="1161" t="e">
        <v>#REF!</v>
      </c>
      <c r="H120" s="1161" t="e">
        <v>#REF!</v>
      </c>
      <c r="I120" s="1161" t="e">
        <v>#REF!</v>
      </c>
      <c r="J120" s="1161" t="e">
        <v>#REF!</v>
      </c>
      <c r="K120" s="1161" t="e">
        <v>#REF!</v>
      </c>
      <c r="L120" s="1161" t="e">
        <v>#REF!</v>
      </c>
      <c r="M120" s="1161" t="e">
        <v>#REF!</v>
      </c>
      <c r="N120" s="1749" t="e">
        <v>#REF!</v>
      </c>
    </row>
    <row r="121" spans="1:14">
      <c r="F121" s="116" t="e">
        <v>#REF!</v>
      </c>
      <c r="G121" s="116" t="e">
        <v>#REF!</v>
      </c>
      <c r="H121" s="116" t="e">
        <v>#REF!</v>
      </c>
      <c r="I121" s="116" t="e">
        <v>#REF!</v>
      </c>
      <c r="J121" s="116" t="e">
        <v>#REF!</v>
      </c>
      <c r="K121" s="116" t="e">
        <v>#REF!</v>
      </c>
      <c r="L121" s="116" t="e">
        <v>#REF!</v>
      </c>
      <c r="M121" s="116" t="e">
        <v>#REF!</v>
      </c>
      <c r="N121" s="117" t="e">
        <v>#REF!</v>
      </c>
    </row>
    <row r="122" spans="1:14" ht="12" thickBot="1">
      <c r="F122" s="118" t="e">
        <v>#REF!</v>
      </c>
      <c r="G122" s="118" t="e">
        <v>#REF!</v>
      </c>
      <c r="H122" s="118" t="e">
        <v>#REF!</v>
      </c>
      <c r="I122" s="118" t="e">
        <v>#REF!</v>
      </c>
      <c r="J122" s="118" t="e">
        <v>#REF!</v>
      </c>
      <c r="K122" s="118" t="e">
        <v>#REF!</v>
      </c>
      <c r="L122" s="118" t="e">
        <v>#REF!</v>
      </c>
      <c r="M122" s="118" t="e">
        <v>#REF!</v>
      </c>
      <c r="N122" s="1162" t="e">
        <v>#REF!</v>
      </c>
    </row>
  </sheetData>
  <phoneticPr fontId="4" type="noConversion"/>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N120"/>
  <sheetViews>
    <sheetView workbookViewId="0">
      <selection activeCell="P38" sqref="P38"/>
    </sheetView>
  </sheetViews>
  <sheetFormatPr defaultColWidth="9.28515625" defaultRowHeight="11.25"/>
  <cols>
    <col min="1" max="1" width="18.28515625" style="52" customWidth="1"/>
    <col min="2" max="2" width="13.5703125" style="52" customWidth="1"/>
    <col min="3" max="5" width="9.28515625" style="52"/>
    <col min="6" max="14" width="0" style="52" hidden="1" customWidth="1"/>
    <col min="15" max="15" width="37.42578125" style="52" customWidth="1"/>
    <col min="16" max="16" width="50.42578125" style="52" customWidth="1"/>
    <col min="17" max="16384" width="9.28515625" style="52"/>
  </cols>
  <sheetData>
    <row r="1" spans="1:5" ht="18">
      <c r="B1" s="98" t="s">
        <v>797</v>
      </c>
    </row>
    <row r="3" spans="1:5">
      <c r="A3" s="99" t="s">
        <v>446</v>
      </c>
      <c r="B3" s="100" t="s">
        <v>449</v>
      </c>
      <c r="C3" s="99" t="s">
        <v>380</v>
      </c>
      <c r="D3" s="99"/>
      <c r="E3" s="99"/>
    </row>
    <row r="4" spans="1:5">
      <c r="A4" s="99" t="s">
        <v>83</v>
      </c>
      <c r="B4" s="99"/>
      <c r="C4" s="100" t="s">
        <v>750</v>
      </c>
      <c r="D4" s="100" t="s">
        <v>11</v>
      </c>
      <c r="E4" s="100" t="s">
        <v>12</v>
      </c>
    </row>
    <row r="5" spans="1:5">
      <c r="A5" s="55" t="s">
        <v>15</v>
      </c>
      <c r="B5" s="50">
        <v>0.85</v>
      </c>
      <c r="C5" s="46">
        <v>5.8739323790000002</v>
      </c>
      <c r="D5" s="46">
        <v>8.9821418780000002</v>
      </c>
      <c r="E5" s="46">
        <v>14.856074257</v>
      </c>
    </row>
    <row r="6" spans="1:5">
      <c r="A6" s="47" t="s">
        <v>641</v>
      </c>
      <c r="B6" s="50">
        <v>0.32700000000000001</v>
      </c>
      <c r="C6" s="46">
        <v>6.9741649089999997</v>
      </c>
      <c r="D6" s="46">
        <v>0.62663894399999998</v>
      </c>
      <c r="E6" s="46">
        <v>7.6008038529999995</v>
      </c>
    </row>
    <row r="7" spans="1:5">
      <c r="A7" s="47" t="s">
        <v>23</v>
      </c>
      <c r="B7" s="50">
        <v>0.45</v>
      </c>
      <c r="C7" s="46">
        <v>22.854194444000001</v>
      </c>
      <c r="D7" s="46">
        <v>4.825025589</v>
      </c>
      <c r="E7" s="46">
        <v>27.679220033</v>
      </c>
    </row>
    <row r="8" spans="1:5">
      <c r="A8" s="47" t="s">
        <v>218</v>
      </c>
      <c r="B8" s="50">
        <v>0.65129999999999999</v>
      </c>
      <c r="C8" s="46">
        <v>2.3363211810000002</v>
      </c>
      <c r="D8" s="46">
        <v>0</v>
      </c>
      <c r="E8" s="46">
        <v>2.3363211810000002</v>
      </c>
    </row>
    <row r="9" spans="1:5">
      <c r="A9" s="47" t="s">
        <v>642</v>
      </c>
      <c r="B9" s="50">
        <v>0.58899999999999997</v>
      </c>
      <c r="C9" s="46">
        <v>1.914739974</v>
      </c>
      <c r="D9" s="46">
        <v>0</v>
      </c>
      <c r="E9" s="46">
        <v>1.914739974</v>
      </c>
    </row>
    <row r="10" spans="1:5">
      <c r="A10" s="47" t="s">
        <v>29</v>
      </c>
      <c r="B10" s="320">
        <v>0.36660500000000001</v>
      </c>
      <c r="C10" s="46">
        <v>57.163022222000002</v>
      </c>
      <c r="D10" s="46">
        <v>5.6700000000000003E-7</v>
      </c>
      <c r="E10" s="46">
        <v>57.163022789000003</v>
      </c>
    </row>
    <row r="11" spans="1:5">
      <c r="A11" s="47" t="s">
        <v>33</v>
      </c>
      <c r="B11" s="50">
        <v>0.7</v>
      </c>
      <c r="C11" s="46">
        <v>58.255661371999999</v>
      </c>
      <c r="D11" s="46">
        <v>25.324818744000002</v>
      </c>
      <c r="E11" s="46">
        <v>83.580480116000004</v>
      </c>
    </row>
    <row r="12" spans="1:5">
      <c r="A12" s="47" t="s">
        <v>37</v>
      </c>
      <c r="B12" s="121" t="s">
        <v>217</v>
      </c>
      <c r="C12" s="46">
        <v>14.424261022</v>
      </c>
      <c r="D12" s="46">
        <v>1.6908692780000001</v>
      </c>
      <c r="E12" s="46">
        <v>16.115130300000001</v>
      </c>
    </row>
    <row r="13" spans="1:5">
      <c r="A13" s="47" t="s">
        <v>226</v>
      </c>
      <c r="B13" s="121" t="s">
        <v>219</v>
      </c>
      <c r="C13" s="46">
        <v>0.13737491499999999</v>
      </c>
      <c r="D13" s="46">
        <v>0.77789911099999998</v>
      </c>
      <c r="E13" s="46">
        <v>0.91527402599999996</v>
      </c>
    </row>
    <row r="14" spans="1:5">
      <c r="A14" s="47" t="s">
        <v>467</v>
      </c>
      <c r="B14" s="50">
        <v>0.1988</v>
      </c>
      <c r="C14" s="46">
        <v>0.32765011900000002</v>
      </c>
      <c r="D14" s="46">
        <v>2.1932252330000002</v>
      </c>
      <c r="E14" s="46">
        <v>2.520875352</v>
      </c>
    </row>
    <row r="15" spans="1:5">
      <c r="A15" s="47" t="s">
        <v>46</v>
      </c>
      <c r="B15" s="50">
        <v>0.55300000000000005</v>
      </c>
      <c r="C15" s="46">
        <v>15.450921181</v>
      </c>
      <c r="D15" s="46">
        <v>18.111010356000001</v>
      </c>
      <c r="E15" s="46">
        <v>33.561931537</v>
      </c>
    </row>
    <row r="16" spans="1:5">
      <c r="A16" s="47" t="s">
        <v>47</v>
      </c>
      <c r="B16" s="50">
        <v>0.58550000000000002</v>
      </c>
      <c r="C16" s="46">
        <v>33.486622222000001</v>
      </c>
      <c r="D16" s="46">
        <v>73.813200522000002</v>
      </c>
      <c r="E16" s="46">
        <v>107.29982274400001</v>
      </c>
    </row>
    <row r="17" spans="1:5">
      <c r="A17" s="47" t="s">
        <v>49</v>
      </c>
      <c r="B17" s="50">
        <v>0.43969999999999998</v>
      </c>
      <c r="C17" s="46">
        <v>9.7195057289999998</v>
      </c>
      <c r="D17" s="46">
        <v>12.7282618</v>
      </c>
      <c r="E17" s="46">
        <v>22.447767529</v>
      </c>
    </row>
    <row r="18" spans="1:5">
      <c r="A18" s="47" t="s">
        <v>50</v>
      </c>
      <c r="B18" s="50">
        <v>0.64</v>
      </c>
      <c r="C18" s="46">
        <v>8.5769444440000004</v>
      </c>
      <c r="D18" s="46">
        <v>0</v>
      </c>
      <c r="E18" s="46">
        <v>8.5769444440000004</v>
      </c>
    </row>
    <row r="19" spans="1:5">
      <c r="A19" s="47" t="s">
        <v>51</v>
      </c>
      <c r="B19" s="50">
        <v>0.2</v>
      </c>
      <c r="C19" s="46">
        <v>7.3075787759999997</v>
      </c>
      <c r="D19" s="46">
        <v>7.5216708329999999</v>
      </c>
      <c r="E19" s="46">
        <v>14.829249609</v>
      </c>
    </row>
    <row r="20" spans="1:5">
      <c r="A20" s="47" t="s">
        <v>52</v>
      </c>
      <c r="B20" s="121" t="s">
        <v>221</v>
      </c>
      <c r="C20" s="46">
        <v>17.312070029000001</v>
      </c>
      <c r="D20" s="46">
        <v>2.0323792219999999</v>
      </c>
      <c r="E20" s="46">
        <v>19.344449251</v>
      </c>
    </row>
    <row r="21" spans="1:5">
      <c r="A21" s="47" t="s">
        <v>53</v>
      </c>
      <c r="B21" s="121" t="s">
        <v>227</v>
      </c>
      <c r="C21" s="46">
        <v>67.451469900999996</v>
      </c>
      <c r="D21" s="46">
        <v>25.964964634000001</v>
      </c>
      <c r="E21" s="46">
        <v>93.416434534999993</v>
      </c>
    </row>
    <row r="22" spans="1:5">
      <c r="A22" s="47" t="s">
        <v>231</v>
      </c>
      <c r="B22" s="121" t="s">
        <v>228</v>
      </c>
      <c r="C22" s="46">
        <v>25.112170183</v>
      </c>
      <c r="D22" s="46">
        <v>81.497875733000001</v>
      </c>
      <c r="E22" s="46">
        <v>106.610045916</v>
      </c>
    </row>
    <row r="23" spans="1:5">
      <c r="A23" s="47" t="s">
        <v>57</v>
      </c>
      <c r="B23" s="121">
        <v>0.31316899999999998</v>
      </c>
      <c r="C23" s="46">
        <v>35.916894782</v>
      </c>
      <c r="D23" s="46">
        <v>0.29328159999999998</v>
      </c>
      <c r="E23" s="46">
        <v>36.210176382</v>
      </c>
    </row>
    <row r="24" spans="1:5">
      <c r="A24" s="47" t="s">
        <v>58</v>
      </c>
      <c r="B24" s="50">
        <v>0.33529999999999999</v>
      </c>
      <c r="C24" s="46">
        <v>7.2308822270000004</v>
      </c>
      <c r="D24" s="46">
        <v>26.997761467</v>
      </c>
      <c r="E24" s="46">
        <v>34.228643693999999</v>
      </c>
    </row>
    <row r="25" spans="1:5">
      <c r="A25" s="47" t="s">
        <v>59</v>
      </c>
      <c r="B25" s="121" t="s">
        <v>229</v>
      </c>
      <c r="C25" s="46">
        <v>36.401015524999998</v>
      </c>
      <c r="D25" s="46">
        <v>10.850318367</v>
      </c>
      <c r="E25" s="46">
        <v>47.251333891999998</v>
      </c>
    </row>
    <row r="26" spans="1:5">
      <c r="A26" s="47" t="s">
        <v>514</v>
      </c>
      <c r="B26" s="50">
        <v>0.41499999999999998</v>
      </c>
      <c r="C26" s="46">
        <v>6.1291891490000001</v>
      </c>
      <c r="D26" s="46">
        <v>2.7925671109999999</v>
      </c>
      <c r="E26" s="46">
        <v>8.9217562600000004</v>
      </c>
    </row>
    <row r="27" spans="1:5">
      <c r="A27" s="47" t="s">
        <v>66</v>
      </c>
      <c r="B27" s="50">
        <v>0.30580000000000002</v>
      </c>
      <c r="C27" s="46">
        <v>7.4079312499999999</v>
      </c>
      <c r="D27" s="46">
        <v>202.435531567</v>
      </c>
      <c r="E27" s="46">
        <v>209.84346281699999</v>
      </c>
    </row>
    <row r="28" spans="1:5">
      <c r="A28" s="47" t="s">
        <v>67</v>
      </c>
      <c r="B28" s="50">
        <v>0.30580000000000002</v>
      </c>
      <c r="C28" s="46">
        <v>36.204288888999997</v>
      </c>
      <c r="D28" s="46">
        <v>0</v>
      </c>
      <c r="E28" s="46">
        <v>36.204288888999997</v>
      </c>
    </row>
    <row r="29" spans="1:5">
      <c r="A29" s="47" t="s">
        <v>69</v>
      </c>
      <c r="B29" s="50">
        <v>0.58840000000000003</v>
      </c>
      <c r="C29" s="46">
        <v>56.286859656000004</v>
      </c>
      <c r="D29" s="46">
        <v>0</v>
      </c>
      <c r="E29" s="46">
        <v>56.286859656000004</v>
      </c>
    </row>
    <row r="30" spans="1:5">
      <c r="A30" s="47" t="s">
        <v>684</v>
      </c>
      <c r="B30" s="50">
        <v>0.28849999999999998</v>
      </c>
      <c r="C30" s="46">
        <v>2.6878556000000001E-2</v>
      </c>
      <c r="D30" s="46">
        <v>0</v>
      </c>
      <c r="E30" s="46">
        <v>2.6878556000000001E-2</v>
      </c>
    </row>
    <row r="31" spans="1:5">
      <c r="A31" s="47" t="s">
        <v>572</v>
      </c>
      <c r="B31" s="121" t="s">
        <v>230</v>
      </c>
      <c r="C31" s="46">
        <v>7.2754419229999998</v>
      </c>
      <c r="D31" s="46">
        <v>10.117301877000001</v>
      </c>
      <c r="E31" s="46">
        <v>17.392743800000002</v>
      </c>
    </row>
    <row r="32" spans="1:5">
      <c r="A32" s="47" t="s">
        <v>274</v>
      </c>
      <c r="B32" s="50">
        <v>0.18</v>
      </c>
      <c r="C32" s="46">
        <v>2.146247743</v>
      </c>
      <c r="D32" s="46">
        <v>0</v>
      </c>
      <c r="E32" s="46">
        <v>2.146247743</v>
      </c>
    </row>
    <row r="33" spans="1:5">
      <c r="A33" s="47" t="s">
        <v>74</v>
      </c>
      <c r="B33" s="121">
        <v>0.41499999999999998</v>
      </c>
      <c r="C33" s="46">
        <v>17.285145377999999</v>
      </c>
      <c r="D33" s="46">
        <v>2.5011592999999999</v>
      </c>
      <c r="E33" s="46">
        <v>19.786304678</v>
      </c>
    </row>
    <row r="34" spans="1:5">
      <c r="A34" s="55" t="s">
        <v>334</v>
      </c>
      <c r="B34" s="121">
        <v>0.28849999999999998</v>
      </c>
      <c r="C34" s="46">
        <v>8.3214000000000006</v>
      </c>
      <c r="D34" s="46">
        <v>0</v>
      </c>
      <c r="E34" s="46">
        <v>8.3214000000000006</v>
      </c>
    </row>
    <row r="35" spans="1:5">
      <c r="A35" s="47" t="s">
        <v>75</v>
      </c>
      <c r="B35" s="121">
        <v>0.53200000000000003</v>
      </c>
      <c r="C35" s="46">
        <v>16.787284461000002</v>
      </c>
      <c r="D35" s="46">
        <v>11.995147621999999</v>
      </c>
      <c r="E35" s="46">
        <v>28.782432083000003</v>
      </c>
    </row>
    <row r="36" spans="1:5">
      <c r="A36" s="47" t="s">
        <v>508</v>
      </c>
      <c r="B36" s="121">
        <v>0.59599999999999997</v>
      </c>
      <c r="C36" s="46">
        <v>11.872255006000001</v>
      </c>
      <c r="D36" s="46">
        <v>1.0050231890000001</v>
      </c>
      <c r="E36" s="46">
        <v>12.877278195000002</v>
      </c>
    </row>
    <row r="37" spans="1:5">
      <c r="A37" s="47" t="s">
        <v>76</v>
      </c>
      <c r="B37" s="121">
        <v>0.34570000000000001</v>
      </c>
      <c r="C37" s="46">
        <v>54.440890972000005</v>
      </c>
      <c r="D37" s="46">
        <v>70.709616122</v>
      </c>
      <c r="E37" s="46">
        <v>125.15050709400001</v>
      </c>
    </row>
    <row r="38" spans="1:5">
      <c r="A38" s="55" t="s">
        <v>543</v>
      </c>
      <c r="B38" s="121">
        <v>0.45750000000000002</v>
      </c>
      <c r="C38" s="46">
        <v>2.2447277999999997</v>
      </c>
      <c r="D38" s="46">
        <v>2.4415829439999999</v>
      </c>
      <c r="E38" s="46">
        <v>4.686310744</v>
      </c>
    </row>
    <row r="39" spans="1:5">
      <c r="A39" s="2350" t="s">
        <v>430</v>
      </c>
      <c r="B39" s="2351"/>
      <c r="C39" s="2283">
        <v>660.65593831900014</v>
      </c>
      <c r="D39" s="2283">
        <v>608.22927361000006</v>
      </c>
      <c r="E39" s="2283">
        <v>1268.8852119289998</v>
      </c>
    </row>
    <row r="40" spans="1:5">
      <c r="A40" s="1136"/>
      <c r="B40" s="101"/>
      <c r="C40" s="102"/>
      <c r="D40" s="102"/>
      <c r="E40" s="102"/>
    </row>
    <row r="41" spans="1:5">
      <c r="A41" s="125"/>
      <c r="B41" s="125"/>
      <c r="C41" s="125"/>
      <c r="D41" s="125"/>
      <c r="E41" s="102"/>
    </row>
    <row r="42" spans="1:5">
      <c r="A42" s="125" t="s">
        <v>788</v>
      </c>
      <c r="B42" s="125"/>
      <c r="C42" s="125"/>
      <c r="D42" s="125"/>
      <c r="E42" s="102"/>
    </row>
    <row r="43" spans="1:5">
      <c r="A43" s="126" t="s">
        <v>733</v>
      </c>
      <c r="B43" s="125"/>
      <c r="C43" s="125"/>
      <c r="D43" s="125"/>
      <c r="E43" s="102"/>
    </row>
    <row r="44" spans="1:5">
      <c r="A44" s="127" t="s">
        <v>734</v>
      </c>
      <c r="B44" s="40"/>
      <c r="C44" s="40"/>
      <c r="D44" s="40"/>
      <c r="E44" s="40"/>
    </row>
    <row r="45" spans="1:5">
      <c r="A45" s="126" t="s">
        <v>605</v>
      </c>
      <c r="B45" s="125"/>
      <c r="C45" s="125"/>
      <c r="D45" s="125"/>
      <c r="E45" s="102"/>
    </row>
    <row r="46" spans="1:5">
      <c r="A46" s="126" t="s">
        <v>626</v>
      </c>
      <c r="B46" s="125"/>
      <c r="C46" s="125"/>
      <c r="D46" s="125"/>
      <c r="E46" s="102"/>
    </row>
    <row r="47" spans="1:5">
      <c r="A47" s="126" t="s">
        <v>673</v>
      </c>
      <c r="B47" s="101"/>
      <c r="C47" s="102"/>
      <c r="D47" s="102"/>
      <c r="E47" s="102"/>
    </row>
    <row r="48" spans="1:5">
      <c r="A48" s="126" t="s">
        <v>798</v>
      </c>
      <c r="B48" s="101"/>
      <c r="C48" s="102"/>
      <c r="D48" s="102"/>
      <c r="E48" s="102"/>
    </row>
    <row r="50" spans="1:5">
      <c r="A50" s="99" t="s">
        <v>383</v>
      </c>
      <c r="B50" s="100" t="s">
        <v>449</v>
      </c>
      <c r="C50" s="104" t="s">
        <v>380</v>
      </c>
      <c r="D50" s="104"/>
      <c r="E50" s="99"/>
    </row>
    <row r="51" spans="1:5">
      <c r="A51" s="99" t="s">
        <v>83</v>
      </c>
      <c r="B51" s="99"/>
      <c r="C51" s="100" t="s">
        <v>750</v>
      </c>
      <c r="D51" s="100" t="s">
        <v>11</v>
      </c>
      <c r="E51" s="100" t="s">
        <v>12</v>
      </c>
    </row>
    <row r="52" spans="1:5">
      <c r="A52" s="47" t="s">
        <v>272</v>
      </c>
      <c r="B52" s="50">
        <v>7.5999999999999998E-2</v>
      </c>
      <c r="C52" s="46">
        <v>16.654666667000001</v>
      </c>
      <c r="D52" s="46">
        <v>2.8989989999999999</v>
      </c>
      <c r="E52" s="46">
        <v>19.553665667000001</v>
      </c>
    </row>
    <row r="53" spans="1:5">
      <c r="A53" s="47" t="s">
        <v>14</v>
      </c>
      <c r="B53" s="50">
        <v>0.1178</v>
      </c>
      <c r="C53" s="46">
        <v>0.38988101600000002</v>
      </c>
      <c r="D53" s="46">
        <v>5.5938899999999998E-4</v>
      </c>
      <c r="E53" s="46">
        <v>0.39044040500000005</v>
      </c>
    </row>
    <row r="54" spans="1:5">
      <c r="A54" s="47" t="s">
        <v>576</v>
      </c>
      <c r="B54" s="50">
        <v>0.2</v>
      </c>
      <c r="C54" s="46">
        <v>8.9397000000000002</v>
      </c>
      <c r="D54" s="46">
        <v>8.0033416220000007</v>
      </c>
      <c r="E54" s="46">
        <v>16.943041622000003</v>
      </c>
    </row>
    <row r="55" spans="1:5">
      <c r="A55" s="47" t="s">
        <v>24</v>
      </c>
      <c r="B55" s="50">
        <v>0.28916900000000001</v>
      </c>
      <c r="C55" s="46">
        <v>8.8797333330000008</v>
      </c>
      <c r="D55" s="46">
        <v>113.001175222</v>
      </c>
      <c r="E55" s="46">
        <v>121.880908555</v>
      </c>
    </row>
    <row r="56" spans="1:5">
      <c r="A56" s="47" t="s">
        <v>337</v>
      </c>
      <c r="B56" s="50">
        <v>0.1482</v>
      </c>
      <c r="C56" s="46">
        <v>2.6014044269999999</v>
      </c>
      <c r="D56" s="46">
        <v>9.1256643999999998E-2</v>
      </c>
      <c r="E56" s="46">
        <v>2.6926610709999999</v>
      </c>
    </row>
    <row r="57" spans="1:5">
      <c r="A57" s="47" t="s">
        <v>54</v>
      </c>
      <c r="B57" s="50">
        <v>0.6</v>
      </c>
      <c r="C57" s="46">
        <v>6.6154243919999995</v>
      </c>
      <c r="D57" s="46">
        <v>4.9646459780000001</v>
      </c>
      <c r="E57" s="46">
        <v>11.58007037</v>
      </c>
    </row>
    <row r="58" spans="1:5">
      <c r="A58" s="47" t="s">
        <v>694</v>
      </c>
      <c r="B58" s="50">
        <v>0.1</v>
      </c>
      <c r="C58" s="46">
        <v>0.28539988599999999</v>
      </c>
      <c r="D58" s="46">
        <v>1.644174622</v>
      </c>
      <c r="E58" s="46">
        <v>1.929574508</v>
      </c>
    </row>
    <row r="59" spans="1:5">
      <c r="A59" s="2350" t="s">
        <v>387</v>
      </c>
      <c r="B59" s="2352"/>
      <c r="C59" s="2283">
        <v>44.366209720999997</v>
      </c>
      <c r="D59" s="2283">
        <v>130.60415247700001</v>
      </c>
      <c r="E59" s="2283">
        <v>174.970362198</v>
      </c>
    </row>
    <row r="60" spans="1:5">
      <c r="A60" s="2288" t="s">
        <v>32</v>
      </c>
      <c r="B60" s="2349"/>
      <c r="C60" s="2283">
        <v>705.02214804000016</v>
      </c>
      <c r="D60" s="2283">
        <v>738.83342608700013</v>
      </c>
      <c r="E60" s="2283">
        <v>1443.8555741269997</v>
      </c>
    </row>
    <row r="63" spans="1:5" ht="18">
      <c r="B63" s="98" t="s">
        <v>799</v>
      </c>
    </row>
    <row r="65" spans="1:14" s="54" customFormat="1">
      <c r="A65" s="99" t="s">
        <v>758</v>
      </c>
      <c r="B65" s="100" t="s">
        <v>449</v>
      </c>
      <c r="C65" s="99" t="s">
        <v>380</v>
      </c>
      <c r="D65" s="99"/>
      <c r="E65" s="99"/>
      <c r="F65" s="105" t="s">
        <v>759</v>
      </c>
      <c r="G65" s="105"/>
      <c r="H65" s="106"/>
      <c r="I65" s="107" t="s">
        <v>760</v>
      </c>
      <c r="J65" s="105"/>
      <c r="K65" s="106"/>
      <c r="L65" s="107" t="s">
        <v>761</v>
      </c>
      <c r="M65" s="105"/>
      <c r="N65" s="105"/>
    </row>
    <row r="66" spans="1:14" s="54" customFormat="1">
      <c r="A66" s="99" t="s">
        <v>83</v>
      </c>
      <c r="B66" s="99"/>
      <c r="C66" s="100" t="s">
        <v>86</v>
      </c>
      <c r="D66" s="100" t="s">
        <v>11</v>
      </c>
      <c r="E66" s="100" t="s">
        <v>12</v>
      </c>
      <c r="F66" s="2324" t="s">
        <v>762</v>
      </c>
      <c r="G66" s="2325" t="s">
        <v>763</v>
      </c>
      <c r="H66" s="2326" t="s">
        <v>12</v>
      </c>
      <c r="I66" s="2327" t="s">
        <v>762</v>
      </c>
      <c r="J66" s="2325" t="s">
        <v>763</v>
      </c>
      <c r="K66" s="2326" t="s">
        <v>12</v>
      </c>
      <c r="L66" s="2327" t="s">
        <v>762</v>
      </c>
      <c r="M66" s="2325" t="s">
        <v>763</v>
      </c>
      <c r="N66" s="2328" t="s">
        <v>12</v>
      </c>
    </row>
    <row r="67" spans="1:14">
      <c r="A67" s="55" t="s">
        <v>729</v>
      </c>
      <c r="B67" s="50">
        <v>0.3</v>
      </c>
      <c r="C67" s="46">
        <v>0.4</v>
      </c>
      <c r="D67" s="46">
        <v>0.1</v>
      </c>
      <c r="E67" s="46">
        <v>0.5</v>
      </c>
      <c r="F67" s="108"/>
      <c r="G67" s="108"/>
      <c r="H67" s="108"/>
      <c r="I67" s="108"/>
      <c r="J67" s="108"/>
      <c r="K67" s="108"/>
      <c r="L67" s="108"/>
      <c r="M67" s="108"/>
      <c r="N67" s="108"/>
    </row>
    <row r="68" spans="1:14">
      <c r="A68" s="47" t="s">
        <v>710</v>
      </c>
      <c r="B68" s="50">
        <v>0.25</v>
      </c>
      <c r="C68" s="46">
        <v>1.3</v>
      </c>
      <c r="D68" s="46">
        <v>0.2</v>
      </c>
      <c r="E68" s="46">
        <v>1.5</v>
      </c>
      <c r="F68" s="46" t="e">
        <v>#REF!</v>
      </c>
      <c r="G68" s="46" t="e">
        <v>#REF!</v>
      </c>
      <c r="H68" s="46" t="e">
        <v>#REF!</v>
      </c>
      <c r="I68" s="46" t="e">
        <v>#REF!</v>
      </c>
      <c r="J68" s="46" t="e">
        <v>#REF!</v>
      </c>
      <c r="K68" s="46" t="e">
        <v>#REF!</v>
      </c>
      <c r="L68" s="46" t="e">
        <v>#REF!</v>
      </c>
      <c r="M68" s="46" t="e">
        <v>#REF!</v>
      </c>
      <c r="N68" s="46" t="e">
        <v>#REF!</v>
      </c>
    </row>
    <row r="69" spans="1:14">
      <c r="A69" s="47" t="s">
        <v>617</v>
      </c>
      <c r="B69" s="50">
        <v>0.18329999999999999</v>
      </c>
      <c r="C69" s="46">
        <v>0.1</v>
      </c>
      <c r="D69" s="46">
        <v>2.9</v>
      </c>
      <c r="E69" s="46">
        <v>3</v>
      </c>
      <c r="F69" s="46" t="e">
        <v>#REF!</v>
      </c>
      <c r="G69" s="46" t="e">
        <v>#REF!</v>
      </c>
      <c r="H69" s="46" t="e">
        <v>#REF!</v>
      </c>
      <c r="I69" s="46" t="e">
        <v>#REF!</v>
      </c>
      <c r="J69" s="46" t="e">
        <v>#REF!</v>
      </c>
      <c r="K69" s="46" t="e">
        <v>#REF!</v>
      </c>
      <c r="L69" s="46" t="e">
        <v>#REF!</v>
      </c>
      <c r="M69" s="46" t="e">
        <v>#REF!</v>
      </c>
      <c r="N69" s="46" t="e">
        <v>#REF!</v>
      </c>
    </row>
    <row r="70" spans="1:14">
      <c r="A70" s="47" t="s">
        <v>730</v>
      </c>
      <c r="B70" s="50">
        <v>0.35</v>
      </c>
      <c r="C70" s="46">
        <v>0.1</v>
      </c>
      <c r="D70" s="46">
        <v>0</v>
      </c>
      <c r="E70" s="46">
        <v>0.1</v>
      </c>
      <c r="F70" s="46" t="e">
        <v>#REF!</v>
      </c>
      <c r="G70" s="46" t="e">
        <v>#REF!</v>
      </c>
      <c r="H70" s="46" t="e">
        <v>#REF!</v>
      </c>
      <c r="I70" s="46" t="e">
        <v>#REF!</v>
      </c>
      <c r="J70" s="46" t="e">
        <v>#REF!</v>
      </c>
      <c r="K70" s="46" t="e">
        <v>#REF!</v>
      </c>
      <c r="L70" s="46" t="e">
        <v>#REF!</v>
      </c>
      <c r="M70" s="46" t="e">
        <v>#REF!</v>
      </c>
      <c r="N70" s="46" t="e">
        <v>#REF!</v>
      </c>
    </row>
    <row r="71" spans="1:14">
      <c r="A71" s="47" t="s">
        <v>800</v>
      </c>
      <c r="B71" s="50">
        <v>0.25</v>
      </c>
      <c r="C71" s="46">
        <v>0</v>
      </c>
      <c r="D71" s="46">
        <v>0.1</v>
      </c>
      <c r="E71" s="46">
        <v>0.1</v>
      </c>
      <c r="F71" s="46" t="e">
        <v>#REF!</v>
      </c>
      <c r="G71" s="46" t="e">
        <v>#REF!</v>
      </c>
      <c r="H71" s="46" t="e">
        <v>#REF!</v>
      </c>
      <c r="I71" s="46" t="e">
        <v>#REF!</v>
      </c>
      <c r="J71" s="46" t="e">
        <v>#REF!</v>
      </c>
      <c r="K71" s="46" t="e">
        <v>#REF!</v>
      </c>
      <c r="L71" s="46" t="e">
        <v>#REF!</v>
      </c>
      <c r="M71" s="46" t="e">
        <v>#REF!</v>
      </c>
      <c r="N71" s="46" t="e">
        <v>#REF!</v>
      </c>
    </row>
    <row r="72" spans="1:14">
      <c r="A72" s="47" t="s">
        <v>156</v>
      </c>
      <c r="B72" s="1137" t="s">
        <v>89</v>
      </c>
      <c r="C72" s="46">
        <v>0.1</v>
      </c>
      <c r="D72" s="46">
        <v>22.8</v>
      </c>
      <c r="E72" s="46">
        <v>22.9</v>
      </c>
      <c r="F72" s="46" t="e">
        <v>#REF!</v>
      </c>
      <c r="G72" s="46" t="e">
        <v>#REF!</v>
      </c>
      <c r="H72" s="46" t="e">
        <v>#REF!</v>
      </c>
      <c r="I72" s="46" t="e">
        <v>#REF!</v>
      </c>
      <c r="J72" s="46" t="e">
        <v>#REF!</v>
      </c>
      <c r="K72" s="46" t="e">
        <v>#REF!</v>
      </c>
      <c r="L72" s="46" t="e">
        <v>#REF!</v>
      </c>
      <c r="M72" s="46" t="e">
        <v>#REF!</v>
      </c>
      <c r="N72" s="46" t="e">
        <v>#REF!</v>
      </c>
    </row>
    <row r="73" spans="1:14">
      <c r="A73" s="47" t="s">
        <v>289</v>
      </c>
      <c r="B73" s="50">
        <v>0.5</v>
      </c>
      <c r="C73" s="46">
        <v>0.5</v>
      </c>
      <c r="D73" s="46">
        <v>2.5</v>
      </c>
      <c r="E73" s="46">
        <v>3</v>
      </c>
      <c r="F73" s="46" t="e">
        <v>#REF!</v>
      </c>
      <c r="G73" s="46" t="e">
        <v>#REF!</v>
      </c>
      <c r="H73" s="46" t="e">
        <v>#REF!</v>
      </c>
      <c r="I73" s="46" t="e">
        <v>#REF!</v>
      </c>
      <c r="J73" s="46" t="e">
        <v>#REF!</v>
      </c>
      <c r="K73" s="46" t="e">
        <v>#REF!</v>
      </c>
      <c r="L73" s="46" t="e">
        <v>#REF!</v>
      </c>
      <c r="M73" s="46" t="e">
        <v>#REF!</v>
      </c>
      <c r="N73" s="46" t="e">
        <v>#REF!</v>
      </c>
    </row>
    <row r="74" spans="1:14">
      <c r="A74" s="47" t="s">
        <v>121</v>
      </c>
      <c r="B74" s="121">
        <v>0.25</v>
      </c>
      <c r="C74" s="46">
        <v>30.3</v>
      </c>
      <c r="D74" s="46">
        <v>1.3</v>
      </c>
      <c r="E74" s="46">
        <v>31.6</v>
      </c>
      <c r="F74" s="46" t="e">
        <v>#REF!</v>
      </c>
      <c r="G74" s="46" t="e">
        <v>#REF!</v>
      </c>
      <c r="H74" s="46" t="e">
        <v>#REF!</v>
      </c>
      <c r="I74" s="46" t="e">
        <v>#REF!</v>
      </c>
      <c r="J74" s="46" t="e">
        <v>#REF!</v>
      </c>
      <c r="K74" s="46" t="e">
        <v>#REF!</v>
      </c>
      <c r="L74" s="46" t="e">
        <v>#REF!</v>
      </c>
      <c r="M74" s="46" t="e">
        <v>#REF!</v>
      </c>
      <c r="N74" s="46" t="e">
        <v>#REF!</v>
      </c>
    </row>
    <row r="75" spans="1:14">
      <c r="A75" s="47" t="s">
        <v>728</v>
      </c>
      <c r="B75" s="121">
        <v>0.25</v>
      </c>
      <c r="C75" s="46">
        <v>5.3</v>
      </c>
      <c r="D75" s="46">
        <v>0.6</v>
      </c>
      <c r="E75" s="46">
        <v>5.9</v>
      </c>
      <c r="F75" s="46" t="e">
        <v>#REF!</v>
      </c>
      <c r="G75" s="46" t="e">
        <v>#REF!</v>
      </c>
      <c r="H75" s="46" t="e">
        <v>#REF!</v>
      </c>
      <c r="I75" s="46" t="e">
        <v>#REF!</v>
      </c>
      <c r="J75" s="46" t="e">
        <v>#REF!</v>
      </c>
      <c r="K75" s="46" t="e">
        <v>#REF!</v>
      </c>
      <c r="L75" s="46" t="e">
        <v>#REF!</v>
      </c>
      <c r="M75" s="46" t="e">
        <v>#REF!</v>
      </c>
      <c r="N75" s="46" t="e">
        <v>#REF!</v>
      </c>
    </row>
    <row r="76" spans="1:14">
      <c r="A76" s="47" t="s">
        <v>134</v>
      </c>
      <c r="B76" s="50">
        <v>0.05</v>
      </c>
      <c r="C76" s="46">
        <v>7.3</v>
      </c>
      <c r="D76" s="46"/>
      <c r="E76" s="46">
        <v>7.3</v>
      </c>
      <c r="F76" s="46" t="e">
        <v>#REF!</v>
      </c>
      <c r="G76" s="46" t="e">
        <v>#REF!</v>
      </c>
      <c r="H76" s="46" t="e">
        <v>#REF!</v>
      </c>
      <c r="I76" s="46" t="e">
        <v>#REF!</v>
      </c>
      <c r="J76" s="46" t="e">
        <v>#REF!</v>
      </c>
      <c r="K76" s="46" t="e">
        <v>#REF!</v>
      </c>
      <c r="L76" s="46" t="e">
        <v>#REF!</v>
      </c>
      <c r="M76" s="46" t="e">
        <v>#REF!</v>
      </c>
      <c r="N76" s="46" t="e">
        <v>#REF!</v>
      </c>
    </row>
    <row r="77" spans="1:14">
      <c r="A77" s="47" t="s">
        <v>269</v>
      </c>
      <c r="B77" s="50">
        <v>0.15</v>
      </c>
      <c r="C77" s="46">
        <v>6.7</v>
      </c>
      <c r="D77" s="46"/>
      <c r="E77" s="46">
        <v>6.7</v>
      </c>
      <c r="F77" s="46" t="e">
        <v>#REF!</v>
      </c>
      <c r="G77" s="46" t="e">
        <v>#REF!</v>
      </c>
      <c r="H77" s="46" t="e">
        <v>#REF!</v>
      </c>
      <c r="I77" s="46" t="e">
        <v>#REF!</v>
      </c>
      <c r="J77" s="46" t="e">
        <v>#REF!</v>
      </c>
      <c r="K77" s="46" t="e">
        <v>#REF!</v>
      </c>
      <c r="L77" s="46" t="e">
        <v>#REF!</v>
      </c>
      <c r="M77" s="46" t="e">
        <v>#REF!</v>
      </c>
      <c r="N77" s="46" t="e">
        <v>#REF!</v>
      </c>
    </row>
    <row r="78" spans="1:14">
      <c r="A78" s="47" t="s">
        <v>473</v>
      </c>
      <c r="B78" s="50">
        <v>0.6</v>
      </c>
      <c r="C78" s="46">
        <v>2.5</v>
      </c>
      <c r="D78" s="46"/>
      <c r="E78" s="46">
        <v>2.5</v>
      </c>
      <c r="F78" s="46" t="e">
        <v>#REF!</v>
      </c>
      <c r="G78" s="46" t="e">
        <v>#REF!</v>
      </c>
      <c r="H78" s="46" t="e">
        <v>#REF!</v>
      </c>
      <c r="I78" s="46" t="e">
        <v>#REF!</v>
      </c>
      <c r="J78" s="46" t="e">
        <v>#REF!</v>
      </c>
      <c r="K78" s="46" t="e">
        <v>#REF!</v>
      </c>
      <c r="L78" s="46" t="e">
        <v>#REF!</v>
      </c>
      <c r="M78" s="46" t="e">
        <v>#REF!</v>
      </c>
      <c r="N78" s="46" t="e">
        <v>#REF!</v>
      </c>
    </row>
    <row r="79" spans="1:14">
      <c r="A79" s="2350" t="s">
        <v>781</v>
      </c>
      <c r="B79" s="2351"/>
      <c r="C79" s="2283">
        <v>54.6</v>
      </c>
      <c r="D79" s="2283">
        <v>30.5</v>
      </c>
      <c r="E79" s="2283">
        <v>85.1</v>
      </c>
      <c r="F79" s="102" t="e">
        <v>#REF!</v>
      </c>
      <c r="G79" s="102" t="e">
        <v>#REF!</v>
      </c>
      <c r="H79" s="102" t="e">
        <v>#REF!</v>
      </c>
      <c r="I79" s="102" t="e">
        <v>#REF!</v>
      </c>
      <c r="J79" s="102" t="e">
        <v>#REF!</v>
      </c>
      <c r="K79" s="102" t="e">
        <v>#REF!</v>
      </c>
      <c r="L79" s="102" t="e">
        <v>#REF!</v>
      </c>
      <c r="M79" s="102" t="e">
        <v>#REF!</v>
      </c>
      <c r="N79" s="102" t="e">
        <v>#REF!</v>
      </c>
    </row>
    <row r="82" spans="1:14" ht="18">
      <c r="A82" s="1136"/>
      <c r="B82" s="98" t="s">
        <v>801</v>
      </c>
      <c r="C82" s="46"/>
      <c r="D82" s="46"/>
      <c r="E82" s="46"/>
      <c r="F82" s="102"/>
      <c r="G82" s="102"/>
      <c r="H82" s="102"/>
      <c r="I82" s="102"/>
      <c r="J82" s="102"/>
      <c r="K82" s="102"/>
      <c r="L82" s="102"/>
      <c r="M82" s="102"/>
      <c r="N82" s="102"/>
    </row>
    <row r="83" spans="1:14">
      <c r="A83" s="1136"/>
      <c r="B83" s="101"/>
      <c r="C83" s="46"/>
      <c r="D83" s="46"/>
      <c r="E83" s="46"/>
      <c r="F83" s="102"/>
      <c r="G83" s="102"/>
      <c r="H83" s="102"/>
      <c r="I83" s="102"/>
      <c r="J83" s="102"/>
      <c r="K83" s="102"/>
      <c r="L83" s="102"/>
      <c r="M83" s="102"/>
      <c r="N83" s="102"/>
    </row>
    <row r="84" spans="1:14">
      <c r="A84" s="99" t="s">
        <v>783</v>
      </c>
      <c r="B84" s="99" t="s">
        <v>449</v>
      </c>
      <c r="C84" s="99" t="s">
        <v>784</v>
      </c>
      <c r="D84" s="99"/>
      <c r="E84" s="99"/>
      <c r="F84" s="102"/>
      <c r="G84" s="102"/>
      <c r="H84" s="102"/>
      <c r="I84" s="102"/>
      <c r="J84" s="102"/>
      <c r="K84" s="102"/>
      <c r="L84" s="102"/>
      <c r="M84" s="102"/>
      <c r="N84" s="102"/>
    </row>
    <row r="85" spans="1:14">
      <c r="A85" s="99" t="s">
        <v>83</v>
      </c>
      <c r="B85" s="109"/>
      <c r="C85" s="100" t="s">
        <v>86</v>
      </c>
      <c r="D85" s="100" t="s">
        <v>11</v>
      </c>
      <c r="E85" s="100" t="s">
        <v>12</v>
      </c>
      <c r="F85" s="46" t="e">
        <v>#REF!</v>
      </c>
      <c r="G85" s="46" t="e">
        <v>#REF!</v>
      </c>
      <c r="H85" s="46" t="e">
        <v>#REF!</v>
      </c>
      <c r="I85" s="46" t="e">
        <v>#REF!</v>
      </c>
      <c r="J85" s="46" t="e">
        <v>#REF!</v>
      </c>
      <c r="K85" s="46" t="e">
        <v>#REF!</v>
      </c>
      <c r="L85" s="46" t="e">
        <v>#REF!</v>
      </c>
      <c r="M85" s="46" t="e">
        <v>#REF!</v>
      </c>
      <c r="N85" s="46" t="e">
        <v>#REF!</v>
      </c>
    </row>
    <row r="86" spans="1:14">
      <c r="A86" s="55" t="s">
        <v>400</v>
      </c>
      <c r="B86" s="50">
        <v>0.17</v>
      </c>
      <c r="C86" s="46">
        <v>4.7580999999999998</v>
      </c>
      <c r="D86" s="46"/>
      <c r="E86" s="46">
        <v>4.7580999999999998</v>
      </c>
      <c r="F86" s="46"/>
      <c r="G86" s="46"/>
      <c r="H86" s="46"/>
      <c r="I86" s="46"/>
      <c r="J86" s="46"/>
      <c r="K86" s="46"/>
      <c r="L86" s="46"/>
      <c r="M86" s="46"/>
      <c r="N86" s="46"/>
    </row>
    <row r="87" spans="1:14">
      <c r="A87" s="47" t="s">
        <v>512</v>
      </c>
      <c r="B87" s="50">
        <v>0.3</v>
      </c>
      <c r="C87" s="46"/>
      <c r="D87" s="46">
        <v>0.60170000000000001</v>
      </c>
      <c r="E87" s="46">
        <v>0.60170000000000001</v>
      </c>
      <c r="F87" s="46"/>
      <c r="G87" s="46"/>
      <c r="H87" s="46"/>
      <c r="I87" s="46"/>
      <c r="J87" s="46"/>
      <c r="K87" s="46"/>
      <c r="L87" s="46"/>
      <c r="M87" s="46"/>
      <c r="N87" s="46"/>
    </row>
    <row r="88" spans="1:14">
      <c r="A88" s="47" t="s">
        <v>679</v>
      </c>
      <c r="B88" s="50">
        <v>5.8799999999999998E-2</v>
      </c>
      <c r="C88" s="46">
        <v>1.424684375</v>
      </c>
      <c r="D88" s="46">
        <v>4.7277810000000003E-2</v>
      </c>
      <c r="E88" s="46">
        <v>1.471962185</v>
      </c>
      <c r="F88" s="46"/>
      <c r="G88" s="46"/>
      <c r="H88" s="46"/>
      <c r="I88" s="46"/>
      <c r="J88" s="46"/>
      <c r="K88" s="46"/>
      <c r="L88" s="46"/>
      <c r="M88" s="46"/>
      <c r="N88" s="46"/>
    </row>
    <row r="89" spans="1:14">
      <c r="A89" s="47" t="s">
        <v>738</v>
      </c>
      <c r="B89" s="50">
        <v>8.5599999999999996E-2</v>
      </c>
      <c r="C89" s="46">
        <v>67.252444444000005</v>
      </c>
      <c r="D89" s="46"/>
      <c r="E89" s="46">
        <v>67.252444444000005</v>
      </c>
      <c r="F89" s="46"/>
      <c r="G89" s="46"/>
      <c r="H89" s="46"/>
      <c r="I89" s="46"/>
      <c r="J89" s="46"/>
      <c r="K89" s="46"/>
      <c r="L89" s="46"/>
      <c r="M89" s="46"/>
      <c r="N89" s="46"/>
    </row>
    <row r="90" spans="1:14">
      <c r="A90" s="47" t="s">
        <v>564</v>
      </c>
      <c r="B90" s="50">
        <v>0.255</v>
      </c>
      <c r="C90" s="46">
        <v>8.7235333330000007</v>
      </c>
      <c r="D90" s="46">
        <v>25.962322222000001</v>
      </c>
      <c r="E90" s="46">
        <v>34.685855555000003</v>
      </c>
      <c r="F90" s="46"/>
      <c r="G90" s="46"/>
      <c r="H90" s="46"/>
      <c r="I90" s="46"/>
      <c r="J90" s="46"/>
      <c r="K90" s="46"/>
      <c r="L90" s="46"/>
      <c r="M90" s="46"/>
      <c r="N90" s="46"/>
    </row>
    <row r="91" spans="1:14">
      <c r="A91" s="47" t="s">
        <v>500</v>
      </c>
      <c r="B91" s="1137">
        <v>9.6799999999999997E-2</v>
      </c>
      <c r="C91" s="46">
        <v>14.489088889</v>
      </c>
      <c r="D91" s="46"/>
      <c r="E91" s="46">
        <v>14.489088889</v>
      </c>
      <c r="F91" s="46"/>
      <c r="G91" s="46"/>
      <c r="H91" s="46"/>
      <c r="I91" s="46"/>
      <c r="J91" s="46"/>
      <c r="K91" s="46"/>
      <c r="L91" s="46"/>
      <c r="M91" s="46"/>
      <c r="N91" s="46"/>
    </row>
    <row r="92" spans="1:14">
      <c r="A92" s="47" t="s">
        <v>739</v>
      </c>
      <c r="B92" s="50">
        <v>0.23330000000000001</v>
      </c>
      <c r="C92" s="46">
        <v>31.513844444</v>
      </c>
      <c r="D92" s="46"/>
      <c r="E92" s="46">
        <v>31.513844444</v>
      </c>
      <c r="F92" s="46"/>
      <c r="G92" s="46"/>
      <c r="H92" s="46"/>
      <c r="I92" s="46"/>
      <c r="J92" s="46"/>
      <c r="K92" s="46"/>
      <c r="L92" s="46"/>
      <c r="M92" s="46"/>
      <c r="N92" s="46"/>
    </row>
    <row r="93" spans="1:14">
      <c r="A93" s="47" t="s">
        <v>492</v>
      </c>
      <c r="B93" s="121">
        <v>0.1333</v>
      </c>
      <c r="C93" s="46">
        <v>15.073222222</v>
      </c>
      <c r="D93" s="46"/>
      <c r="E93" s="46">
        <v>15.073222222</v>
      </c>
      <c r="F93" s="46"/>
      <c r="G93" s="46"/>
      <c r="H93" s="46"/>
      <c r="I93" s="46"/>
      <c r="J93" s="46"/>
      <c r="K93" s="46"/>
      <c r="L93" s="46"/>
      <c r="M93" s="46"/>
      <c r="N93" s="46"/>
    </row>
    <row r="94" spans="1:14">
      <c r="A94" s="47" t="s">
        <v>493</v>
      </c>
      <c r="B94" s="121">
        <v>0.1333</v>
      </c>
      <c r="C94" s="46">
        <v>21.968177778000001</v>
      </c>
      <c r="D94" s="46"/>
      <c r="E94" s="46">
        <v>21.968177778000001</v>
      </c>
      <c r="F94" s="46" t="e">
        <v>#REF!</v>
      </c>
      <c r="G94" s="46" t="e">
        <v>#REF!</v>
      </c>
      <c r="H94" s="46" t="e">
        <v>#REF!</v>
      </c>
      <c r="I94" s="46" t="e">
        <v>#REF!</v>
      </c>
      <c r="J94" s="46" t="e">
        <v>#REF!</v>
      </c>
      <c r="K94" s="46" t="e">
        <v>#REF!</v>
      </c>
      <c r="L94" s="46" t="e">
        <v>#REF!</v>
      </c>
      <c r="M94" s="46" t="e">
        <v>#REF!</v>
      </c>
      <c r="N94" s="46" t="e">
        <v>#REF!</v>
      </c>
    </row>
    <row r="95" spans="1:14" ht="1.5" customHeight="1">
      <c r="A95" s="47" t="s">
        <v>740</v>
      </c>
      <c r="B95" s="121">
        <v>0.1333</v>
      </c>
      <c r="C95" s="46">
        <v>0.814415365</v>
      </c>
      <c r="D95" s="46"/>
      <c r="E95" s="46">
        <v>0.814415365</v>
      </c>
      <c r="F95" s="46" t="e">
        <v>#REF!</v>
      </c>
      <c r="G95" s="46" t="e">
        <v>#REF!</v>
      </c>
      <c r="H95" s="46" t="e">
        <v>#REF!</v>
      </c>
      <c r="I95" s="46" t="e">
        <v>#REF!</v>
      </c>
      <c r="J95" s="46" t="e">
        <v>#REF!</v>
      </c>
      <c r="K95" s="46" t="e">
        <v>#REF!</v>
      </c>
      <c r="L95" s="46" t="e">
        <v>#REF!</v>
      </c>
      <c r="M95" s="46" t="e">
        <v>#REF!</v>
      </c>
      <c r="N95" s="46" t="e">
        <v>#REF!</v>
      </c>
    </row>
    <row r="96" spans="1:14">
      <c r="A96" s="1136" t="s">
        <v>490</v>
      </c>
      <c r="B96" s="1139">
        <v>0.23330000000000001</v>
      </c>
      <c r="C96" s="1140">
        <v>54.541888888999999</v>
      </c>
      <c r="D96" s="1140"/>
      <c r="E96" s="1140">
        <v>54.541888888999999</v>
      </c>
      <c r="F96" s="1140"/>
      <c r="G96" s="1140"/>
      <c r="H96" s="1140"/>
      <c r="I96" s="1140"/>
      <c r="J96" s="1140"/>
      <c r="K96" s="1140"/>
      <c r="L96" s="1140"/>
      <c r="M96" s="1140"/>
      <c r="N96" s="1140"/>
    </row>
    <row r="97" spans="1:14">
      <c r="A97" s="125" t="s">
        <v>502</v>
      </c>
      <c r="B97" s="50">
        <v>0.23330000000000001</v>
      </c>
      <c r="C97" s="110">
        <v>20.521044444000001</v>
      </c>
      <c r="D97" s="110"/>
      <c r="E97" s="1140">
        <v>20.521044444000001</v>
      </c>
      <c r="F97" s="102"/>
      <c r="G97" s="102"/>
      <c r="H97" s="102"/>
      <c r="I97" s="102"/>
      <c r="J97" s="102"/>
      <c r="K97" s="102"/>
      <c r="L97" s="102"/>
      <c r="M97" s="102"/>
      <c r="N97" s="102"/>
    </row>
    <row r="98" spans="1:14">
      <c r="A98" s="125" t="s">
        <v>139</v>
      </c>
      <c r="B98" s="50">
        <v>0.31850000000000001</v>
      </c>
      <c r="C98" s="110"/>
      <c r="D98" s="110">
        <v>51.250111111000002</v>
      </c>
      <c r="E98" s="1140">
        <v>51.250111111000002</v>
      </c>
      <c r="F98" s="102"/>
      <c r="G98" s="102"/>
      <c r="H98" s="102"/>
      <c r="I98" s="102"/>
      <c r="J98" s="102"/>
      <c r="K98" s="102"/>
      <c r="L98" s="102"/>
      <c r="M98" s="102"/>
      <c r="N98" s="102"/>
    </row>
    <row r="99" spans="1:14">
      <c r="A99" s="126" t="s">
        <v>138</v>
      </c>
      <c r="B99" s="50">
        <v>0.5</v>
      </c>
      <c r="C99" s="110">
        <v>28.221266666999998</v>
      </c>
      <c r="D99" s="110"/>
      <c r="E99" s="1140">
        <v>28.221266666999998</v>
      </c>
      <c r="F99" s="102"/>
      <c r="G99" s="102"/>
      <c r="H99" s="102"/>
      <c r="I99" s="102"/>
      <c r="J99" s="102"/>
      <c r="K99" s="102"/>
      <c r="L99" s="102"/>
      <c r="M99" s="102"/>
      <c r="N99" s="102"/>
    </row>
    <row r="100" spans="1:14">
      <c r="A100" s="127" t="s">
        <v>497</v>
      </c>
      <c r="B100" s="50">
        <v>0.1333</v>
      </c>
      <c r="C100" s="110">
        <v>3.5418965280000001</v>
      </c>
      <c r="D100" s="110"/>
      <c r="E100" s="110">
        <v>3.5418965280000001</v>
      </c>
      <c r="F100" s="110"/>
      <c r="G100" s="110"/>
      <c r="H100" s="110"/>
      <c r="I100" s="110"/>
      <c r="J100" s="110"/>
      <c r="K100" s="110"/>
      <c r="L100" s="110"/>
      <c r="M100" s="110"/>
      <c r="N100" s="110"/>
    </row>
    <row r="101" spans="1:14">
      <c r="A101" s="126" t="s">
        <v>284</v>
      </c>
      <c r="B101" s="50">
        <v>0.3</v>
      </c>
      <c r="C101" s="110">
        <v>9.0669000000000004</v>
      </c>
      <c r="D101" s="110"/>
      <c r="E101" s="1140">
        <v>9.0669000000000004</v>
      </c>
      <c r="F101" s="102"/>
      <c r="G101" s="102"/>
      <c r="H101" s="102"/>
      <c r="I101" s="102"/>
      <c r="J101" s="102"/>
      <c r="K101" s="102"/>
      <c r="L101" s="102"/>
      <c r="M101" s="102"/>
      <c r="N101" s="102"/>
    </row>
    <row r="102" spans="1:14">
      <c r="A102" s="126" t="s">
        <v>785</v>
      </c>
      <c r="B102" s="50">
        <v>2.4E-2</v>
      </c>
      <c r="C102" s="110">
        <v>1.6963432291666667</v>
      </c>
      <c r="D102" s="110"/>
      <c r="E102" s="1140">
        <v>1.6963432291666667</v>
      </c>
      <c r="F102" s="102"/>
      <c r="G102" s="102"/>
      <c r="H102" s="102"/>
      <c r="I102" s="102"/>
      <c r="J102" s="102"/>
      <c r="K102" s="102"/>
      <c r="L102" s="102"/>
      <c r="M102" s="102"/>
      <c r="N102" s="102"/>
    </row>
    <row r="103" spans="1:14">
      <c r="A103" s="126" t="s">
        <v>579</v>
      </c>
      <c r="B103" s="1139">
        <v>0.05</v>
      </c>
      <c r="C103" s="1140">
        <v>0.94839210069444446</v>
      </c>
      <c r="D103" s="102"/>
      <c r="E103" s="1140">
        <v>0.94839210069444446</v>
      </c>
      <c r="F103" s="102"/>
      <c r="G103" s="102"/>
      <c r="H103" s="102"/>
      <c r="I103" s="102"/>
      <c r="J103" s="102"/>
      <c r="K103" s="102"/>
      <c r="L103" s="102"/>
      <c r="M103" s="102"/>
      <c r="N103" s="102"/>
    </row>
    <row r="104" spans="1:14">
      <c r="A104" s="126" t="s">
        <v>498</v>
      </c>
      <c r="B104" s="1139">
        <v>0.1333</v>
      </c>
      <c r="C104" s="1140">
        <v>9.9170999999999996</v>
      </c>
      <c r="D104" s="102"/>
      <c r="E104" s="1140">
        <v>9.9170999999999996</v>
      </c>
      <c r="F104" s="102"/>
      <c r="G104" s="102"/>
      <c r="H104" s="102"/>
      <c r="I104" s="102"/>
      <c r="J104" s="102"/>
      <c r="K104" s="102"/>
      <c r="L104" s="102"/>
      <c r="M104" s="102"/>
      <c r="N104" s="102"/>
    </row>
    <row r="105" spans="1:14">
      <c r="A105" s="111" t="s">
        <v>744</v>
      </c>
      <c r="B105" s="112">
        <v>0.1333</v>
      </c>
      <c r="C105" s="113">
        <v>11.808911111</v>
      </c>
      <c r="D105" s="103"/>
      <c r="E105" s="113">
        <v>11.808911111</v>
      </c>
      <c r="F105" s="46" t="e">
        <v>#REF!</v>
      </c>
      <c r="G105" s="46" t="e">
        <v>#REF!</v>
      </c>
      <c r="H105" s="46" t="e">
        <v>#REF!</v>
      </c>
      <c r="I105" s="46" t="e">
        <v>#REF!</v>
      </c>
      <c r="J105" s="46" t="e">
        <v>#REF!</v>
      </c>
      <c r="K105" s="46" t="e">
        <v>#REF!</v>
      </c>
      <c r="L105" s="46" t="e">
        <v>#REF!</v>
      </c>
      <c r="M105" s="46" t="e">
        <v>#REF!</v>
      </c>
      <c r="N105" s="46" t="e">
        <v>#REF!</v>
      </c>
    </row>
    <row r="106" spans="1:14">
      <c r="A106" s="47" t="s">
        <v>167</v>
      </c>
      <c r="B106" s="50">
        <v>0.2021</v>
      </c>
      <c r="C106" s="46">
        <v>50.202333332999999</v>
      </c>
      <c r="D106" s="46"/>
      <c r="E106" s="46">
        <v>50.202333332999999</v>
      </c>
      <c r="F106" s="46" t="e">
        <v>#REF!</v>
      </c>
      <c r="G106" s="46" t="e">
        <v>#REF!</v>
      </c>
      <c r="H106" s="46" t="e">
        <v>#REF!</v>
      </c>
      <c r="I106" s="46" t="e">
        <v>#REF!</v>
      </c>
      <c r="J106" s="46" t="e">
        <v>#REF!</v>
      </c>
      <c r="K106" s="46" t="e">
        <v>#REF!</v>
      </c>
      <c r="L106" s="46" t="e">
        <v>#REF!</v>
      </c>
      <c r="M106" s="46" t="e">
        <v>#REF!</v>
      </c>
      <c r="N106" s="46" t="e">
        <v>#REF!</v>
      </c>
    </row>
    <row r="107" spans="1:14">
      <c r="A107" s="47" t="s">
        <v>697</v>
      </c>
      <c r="B107" s="50">
        <v>0.37</v>
      </c>
      <c r="C107" s="46">
        <v>3.7001899305555557</v>
      </c>
      <c r="D107" s="46"/>
      <c r="E107" s="46">
        <v>3.7001899305555557</v>
      </c>
      <c r="F107" s="46" t="e">
        <v>#REF!</v>
      </c>
      <c r="G107" s="46" t="e">
        <v>#REF!</v>
      </c>
      <c r="H107" s="46" t="e">
        <v>#REF!</v>
      </c>
      <c r="I107" s="46" t="e">
        <v>#REF!</v>
      </c>
      <c r="J107" s="46" t="e">
        <v>#REF!</v>
      </c>
      <c r="K107" s="46" t="e">
        <v>#REF!</v>
      </c>
      <c r="L107" s="46" t="e">
        <v>#REF!</v>
      </c>
      <c r="M107" s="46" t="e">
        <v>#REF!</v>
      </c>
      <c r="N107" s="46" t="e">
        <v>#REF!</v>
      </c>
    </row>
    <row r="108" spans="1:14">
      <c r="A108" s="47" t="s">
        <v>549</v>
      </c>
      <c r="B108" s="50">
        <v>0.2</v>
      </c>
      <c r="C108" s="46">
        <v>3.8591333329999999</v>
      </c>
      <c r="D108" s="46"/>
      <c r="E108" s="46">
        <v>3.8591333329999999</v>
      </c>
      <c r="F108" s="46"/>
      <c r="G108" s="46"/>
      <c r="H108" s="46"/>
      <c r="I108" s="46"/>
      <c r="J108" s="46"/>
      <c r="K108" s="46"/>
      <c r="L108" s="46"/>
      <c r="M108" s="46"/>
      <c r="N108" s="46"/>
    </row>
    <row r="109" spans="1:14" s="114" customFormat="1">
      <c r="A109" s="2288" t="s">
        <v>795</v>
      </c>
      <c r="B109" s="2329"/>
      <c r="C109" s="2283">
        <v>364.0429104154166</v>
      </c>
      <c r="D109" s="2283">
        <v>77.861411142999998</v>
      </c>
      <c r="E109" s="2283">
        <v>441.90432155841665</v>
      </c>
      <c r="F109" s="2283" t="e">
        <v>#REF!</v>
      </c>
      <c r="G109" s="2283" t="e">
        <v>#REF!</v>
      </c>
      <c r="H109" s="2283" t="e">
        <v>#REF!</v>
      </c>
      <c r="I109" s="2283" t="e">
        <v>#REF!</v>
      </c>
      <c r="J109" s="2283" t="e">
        <v>#REF!</v>
      </c>
      <c r="K109" s="2283" t="e">
        <v>#REF!</v>
      </c>
      <c r="L109" s="2283" t="e">
        <v>#REF!</v>
      </c>
      <c r="M109" s="2283" t="e">
        <v>#REF!</v>
      </c>
      <c r="N109" s="2283" t="e">
        <v>#REF!</v>
      </c>
    </row>
    <row r="110" spans="1:14" s="114" customFormat="1">
      <c r="A110" s="2288" t="s">
        <v>796</v>
      </c>
      <c r="B110" s="2329"/>
      <c r="C110" s="2283">
        <v>418.6</v>
      </c>
      <c r="D110" s="2283">
        <v>108.4</v>
      </c>
      <c r="E110" s="2283">
        <v>527</v>
      </c>
      <c r="F110" s="2283" t="e">
        <v>#REF!</v>
      </c>
      <c r="G110" s="2283" t="e">
        <v>#REF!</v>
      </c>
      <c r="H110" s="2283" t="e">
        <v>#REF!</v>
      </c>
      <c r="I110" s="2283" t="e">
        <v>#REF!</v>
      </c>
      <c r="J110" s="2283" t="e">
        <v>#REF!</v>
      </c>
      <c r="K110" s="2283" t="e">
        <v>#REF!</v>
      </c>
      <c r="L110" s="2283" t="e">
        <v>#REF!</v>
      </c>
      <c r="M110" s="2283" t="e">
        <v>#REF!</v>
      </c>
      <c r="N110" s="2283" t="e">
        <v>#REF!</v>
      </c>
    </row>
    <row r="111" spans="1:14">
      <c r="A111" s="47" t="s">
        <v>708</v>
      </c>
      <c r="B111" s="50"/>
      <c r="C111" s="46"/>
      <c r="D111" s="46"/>
      <c r="E111" s="46"/>
      <c r="F111" s="46" t="e">
        <v>#REF!</v>
      </c>
      <c r="G111" s="46" t="e">
        <v>#REF!</v>
      </c>
      <c r="H111" s="46" t="e">
        <v>#REF!</v>
      </c>
      <c r="I111" s="46" t="e">
        <v>#REF!</v>
      </c>
      <c r="J111" s="46" t="e">
        <v>#REF!</v>
      </c>
      <c r="K111" s="46" t="e">
        <v>#REF!</v>
      </c>
      <c r="L111" s="46" t="e">
        <v>#REF!</v>
      </c>
      <c r="M111" s="46" t="e">
        <v>#REF!</v>
      </c>
      <c r="N111" s="46" t="e">
        <v>#REF!</v>
      </c>
    </row>
    <row r="112" spans="1:14">
      <c r="A112" s="47"/>
      <c r="B112" s="50"/>
      <c r="C112" s="46"/>
      <c r="D112" s="46"/>
      <c r="E112" s="46"/>
      <c r="F112" s="102" t="e">
        <v>#REF!</v>
      </c>
      <c r="G112" s="102" t="e">
        <v>#REF!</v>
      </c>
      <c r="H112" s="102" t="e">
        <v>#REF!</v>
      </c>
      <c r="I112" s="102" t="e">
        <v>#REF!</v>
      </c>
      <c r="J112" s="102" t="e">
        <v>#REF!</v>
      </c>
      <c r="K112" s="102" t="e">
        <v>#REF!</v>
      </c>
      <c r="L112" s="102" t="e">
        <v>#REF!</v>
      </c>
      <c r="M112" s="102" t="e">
        <v>#REF!</v>
      </c>
      <c r="N112" s="102" t="e">
        <v>#REF!</v>
      </c>
    </row>
    <row r="113" spans="6:14">
      <c r="F113" s="78" t="e">
        <v>#REF!</v>
      </c>
      <c r="G113" s="78" t="e">
        <v>#REF!</v>
      </c>
      <c r="H113" s="78" t="e">
        <v>#REF!</v>
      </c>
      <c r="I113" s="78" t="e">
        <v>#REF!</v>
      </c>
      <c r="J113" s="78" t="e">
        <v>#REF!</v>
      </c>
      <c r="K113" s="78" t="e">
        <v>#REF!</v>
      </c>
      <c r="L113" s="78" t="e">
        <v>#REF!</v>
      </c>
      <c r="M113" s="78" t="e">
        <v>#REF!</v>
      </c>
      <c r="N113" s="115" t="e">
        <v>#REF!</v>
      </c>
    </row>
    <row r="114" spans="6:14">
      <c r="F114" s="1143" t="e">
        <v>#REF!</v>
      </c>
      <c r="G114" s="1143" t="e">
        <v>#REF!</v>
      </c>
      <c r="H114" s="1143" t="e">
        <v>#REF!</v>
      </c>
      <c r="I114" s="1143" t="e">
        <v>#REF!</v>
      </c>
      <c r="J114" s="1143" t="e">
        <v>#REF!</v>
      </c>
      <c r="K114" s="1143" t="e">
        <v>#REF!</v>
      </c>
      <c r="L114" s="1143" t="e">
        <v>#REF!</v>
      </c>
      <c r="M114" s="1143" t="e">
        <v>#REF!</v>
      </c>
      <c r="N114" s="1746" t="e">
        <v>#REF!</v>
      </c>
    </row>
    <row r="115" spans="6:14">
      <c r="F115" s="1143" t="e">
        <v>#REF!</v>
      </c>
      <c r="G115" s="1143" t="e">
        <v>#REF!</v>
      </c>
      <c r="H115" s="1143" t="e">
        <v>#REF!</v>
      </c>
      <c r="I115" s="1143" t="e">
        <v>#REF!</v>
      </c>
      <c r="J115" s="1143" t="e">
        <v>#REF!</v>
      </c>
      <c r="K115" s="1143" t="e">
        <v>#REF!</v>
      </c>
      <c r="L115" s="1143" t="e">
        <v>#REF!</v>
      </c>
      <c r="M115" s="1143" t="e">
        <v>#REF!</v>
      </c>
      <c r="N115" s="1746" t="e">
        <v>#REF!</v>
      </c>
    </row>
    <row r="116" spans="6:14">
      <c r="F116" s="1143" t="e">
        <v>#REF!</v>
      </c>
      <c r="G116" s="1143" t="e">
        <v>#REF!</v>
      </c>
      <c r="H116" s="1143" t="e">
        <v>#REF!</v>
      </c>
      <c r="I116" s="1143" t="e">
        <v>#REF!</v>
      </c>
      <c r="J116" s="1143" t="e">
        <v>#REF!</v>
      </c>
      <c r="K116" s="1143" t="e">
        <v>#REF!</v>
      </c>
      <c r="L116" s="1143" t="e">
        <v>#REF!</v>
      </c>
      <c r="M116" s="1143" t="e">
        <v>#REF!</v>
      </c>
      <c r="N116" s="1746" t="e">
        <v>#REF!</v>
      </c>
    </row>
    <row r="117" spans="6:14">
      <c r="F117" s="1143" t="e">
        <v>#REF!</v>
      </c>
      <c r="G117" s="1143" t="e">
        <v>#REF!</v>
      </c>
      <c r="H117" s="1143" t="e">
        <v>#REF!</v>
      </c>
      <c r="I117" s="1143" t="e">
        <v>#REF!</v>
      </c>
      <c r="J117" s="1143" t="e">
        <v>#REF!</v>
      </c>
      <c r="K117" s="1143" t="e">
        <v>#REF!</v>
      </c>
      <c r="L117" s="1143" t="e">
        <v>#REF!</v>
      </c>
      <c r="M117" s="1143" t="e">
        <v>#REF!</v>
      </c>
      <c r="N117" s="1746" t="e">
        <v>#REF!</v>
      </c>
    </row>
    <row r="118" spans="6:14">
      <c r="F118" s="1161" t="e">
        <v>#REF!</v>
      </c>
      <c r="G118" s="1161" t="e">
        <v>#REF!</v>
      </c>
      <c r="H118" s="1161" t="e">
        <v>#REF!</v>
      </c>
      <c r="I118" s="1161" t="e">
        <v>#REF!</v>
      </c>
      <c r="J118" s="1161" t="e">
        <v>#REF!</v>
      </c>
      <c r="K118" s="1161" t="e">
        <v>#REF!</v>
      </c>
      <c r="L118" s="1161" t="e">
        <v>#REF!</v>
      </c>
      <c r="M118" s="1161" t="e">
        <v>#REF!</v>
      </c>
      <c r="N118" s="1749" t="e">
        <v>#REF!</v>
      </c>
    </row>
    <row r="119" spans="6:14">
      <c r="F119" s="116" t="e">
        <v>#REF!</v>
      </c>
      <c r="G119" s="116" t="e">
        <v>#REF!</v>
      </c>
      <c r="H119" s="116" t="e">
        <v>#REF!</v>
      </c>
      <c r="I119" s="116" t="e">
        <v>#REF!</v>
      </c>
      <c r="J119" s="116" t="e">
        <v>#REF!</v>
      </c>
      <c r="K119" s="116" t="e">
        <v>#REF!</v>
      </c>
      <c r="L119" s="116" t="e">
        <v>#REF!</v>
      </c>
      <c r="M119" s="116" t="e">
        <v>#REF!</v>
      </c>
      <c r="N119" s="117" t="e">
        <v>#REF!</v>
      </c>
    </row>
    <row r="120" spans="6:14" ht="12" thickBot="1">
      <c r="F120" s="118" t="e">
        <v>#REF!</v>
      </c>
      <c r="G120" s="118" t="e">
        <v>#REF!</v>
      </c>
      <c r="H120" s="118" t="e">
        <v>#REF!</v>
      </c>
      <c r="I120" s="118" t="e">
        <v>#REF!</v>
      </c>
      <c r="J120" s="118" t="e">
        <v>#REF!</v>
      </c>
      <c r="K120" s="118" t="e">
        <v>#REF!</v>
      </c>
      <c r="L120" s="118" t="e">
        <v>#REF!</v>
      </c>
      <c r="M120" s="118" t="e">
        <v>#REF!</v>
      </c>
      <c r="N120" s="1162" t="e">
        <v>#REF!</v>
      </c>
    </row>
  </sheetData>
  <phoneticPr fontId="4" type="noConversion"/>
  <pageMargins left="0.75" right="0.75" top="1" bottom="1" header="0.5" footer="0.5"/>
  <pageSetup orientation="portrait" r:id="rId1"/>
  <headerFooter alignWithMargins="0">
    <oddHeader>&amp;LClassification: Confidential&amp;CStatus: Draft&amp;RExpiry Date: 2008-09-26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9406-E4C4-459C-8404-D4E05BB51E9D}">
  <dimension ref="A1:P89"/>
  <sheetViews>
    <sheetView topLeftCell="A21" workbookViewId="0">
      <selection activeCell="H74" sqref="H74"/>
    </sheetView>
  </sheetViews>
  <sheetFormatPr defaultRowHeight="12.75"/>
  <cols>
    <col min="1" max="1" width="40" customWidth="1"/>
    <col min="2" max="2" width="11.7109375" customWidth="1"/>
    <col min="3" max="3" width="9.5703125" bestFit="1" customWidth="1"/>
    <col min="4" max="4" width="10" bestFit="1" customWidth="1"/>
    <col min="5" max="5" width="28" customWidth="1"/>
    <col min="7" max="7" width="21.28515625" customWidth="1"/>
    <col min="8" max="8" width="11.28515625" customWidth="1"/>
    <col min="9" max="9" width="20.7109375" customWidth="1"/>
    <col min="10" max="10" width="15.7109375" customWidth="1"/>
    <col min="11" max="11" width="15.28515625" bestFit="1" customWidth="1"/>
    <col min="12" max="12" width="21.28515625" customWidth="1"/>
    <col min="13" max="13" width="5.28515625" customWidth="1"/>
    <col min="14" max="14" width="31.28515625" customWidth="1"/>
    <col min="15" max="15" width="20.5703125" customWidth="1"/>
    <col min="16" max="16" width="27.28515625" customWidth="1"/>
    <col min="18" max="18" width="22.5703125" customWidth="1"/>
  </cols>
  <sheetData>
    <row r="1" spans="1:16" ht="13.5" thickBot="1">
      <c r="A1" s="1950" t="s">
        <v>1</v>
      </c>
      <c r="B1" s="1950"/>
      <c r="C1" s="1950"/>
      <c r="D1" s="1950"/>
      <c r="E1" s="1950"/>
      <c r="F1" s="1950"/>
      <c r="G1" s="1950"/>
      <c r="H1" s="1950"/>
      <c r="I1" s="1950"/>
      <c r="J1" s="1950"/>
      <c r="K1" s="1331"/>
      <c r="L1" s="316"/>
      <c r="M1" s="316"/>
      <c r="N1" s="1950" t="s">
        <v>40</v>
      </c>
      <c r="O1" s="1950"/>
      <c r="P1" s="1950"/>
    </row>
    <row r="2" spans="1:16" ht="24">
      <c r="A2" s="1552" t="s">
        <v>2</v>
      </c>
      <c r="B2" s="1553" t="s">
        <v>3</v>
      </c>
      <c r="C2" s="1942" t="s">
        <v>191</v>
      </c>
      <c r="D2" s="1942"/>
      <c r="E2" s="1943"/>
      <c r="F2" s="1312"/>
      <c r="G2" s="1604" t="s">
        <v>5</v>
      </c>
      <c r="H2" s="1605" t="s">
        <v>3</v>
      </c>
      <c r="I2" s="1953" t="s">
        <v>6</v>
      </c>
      <c r="J2" s="1953"/>
      <c r="K2" s="1606"/>
      <c r="L2" s="316"/>
      <c r="M2" s="316"/>
      <c r="N2" s="2072" t="s">
        <v>192</v>
      </c>
      <c r="O2" s="2072" t="s">
        <v>193</v>
      </c>
      <c r="P2" s="1671" t="s">
        <v>194</v>
      </c>
    </row>
    <row r="3" spans="1:16">
      <c r="A3" s="1554"/>
      <c r="B3" s="1388"/>
      <c r="C3" s="1388"/>
      <c r="D3" s="1388"/>
      <c r="E3" s="1555"/>
      <c r="F3" s="1312"/>
      <c r="G3" s="1607"/>
      <c r="H3" s="1608"/>
      <c r="I3" s="1609"/>
      <c r="J3" s="1609"/>
      <c r="K3" s="1610"/>
      <c r="L3" s="316"/>
      <c r="M3" s="316"/>
      <c r="N3" s="1589" t="s">
        <v>195</v>
      </c>
      <c r="O3" s="1672">
        <v>0.4</v>
      </c>
      <c r="P3" s="1673">
        <v>143</v>
      </c>
    </row>
    <row r="4" spans="1:16">
      <c r="A4" s="1554" t="s">
        <v>7</v>
      </c>
      <c r="B4" s="1388"/>
      <c r="C4" s="1271" t="s">
        <v>8</v>
      </c>
      <c r="D4" s="1271" t="s">
        <v>9</v>
      </c>
      <c r="E4" s="1556" t="s">
        <v>10</v>
      </c>
      <c r="F4" s="1312"/>
      <c r="G4" s="1607" t="s">
        <v>7</v>
      </c>
      <c r="H4" s="1608"/>
      <c r="I4" s="1609" t="s">
        <v>8</v>
      </c>
      <c r="J4" s="1611" t="s">
        <v>11</v>
      </c>
      <c r="K4" s="1610" t="s">
        <v>12</v>
      </c>
      <c r="L4" s="316"/>
      <c r="M4" s="316"/>
      <c r="N4" s="1589" t="s">
        <v>196</v>
      </c>
      <c r="O4" s="1672">
        <v>0.35</v>
      </c>
      <c r="P4" s="1673">
        <v>187</v>
      </c>
    </row>
    <row r="5" spans="1:16" ht="12.75" customHeight="1">
      <c r="A5" s="1557" t="s">
        <v>13</v>
      </c>
      <c r="B5" s="1472">
        <v>0.51</v>
      </c>
      <c r="C5" s="1473">
        <v>0.9</v>
      </c>
      <c r="D5" s="1473">
        <v>70.3</v>
      </c>
      <c r="E5" s="1558">
        <v>71.2</v>
      </c>
      <c r="F5" s="1312"/>
      <c r="G5" s="1612" t="s">
        <v>14</v>
      </c>
      <c r="H5" s="1613">
        <v>0.1178</v>
      </c>
      <c r="I5" s="1614">
        <v>0</v>
      </c>
      <c r="J5" s="1493">
        <v>0</v>
      </c>
      <c r="K5" s="1631">
        <v>0</v>
      </c>
      <c r="L5" s="1316"/>
      <c r="M5" s="1316"/>
      <c r="N5" s="1589" t="s">
        <v>197</v>
      </c>
      <c r="O5" s="1674">
        <v>0.75</v>
      </c>
      <c r="P5" s="1673">
        <v>27</v>
      </c>
    </row>
    <row r="6" spans="1:16">
      <c r="A6" s="1559" t="s">
        <v>15</v>
      </c>
      <c r="B6" s="1476">
        <v>0.53</v>
      </c>
      <c r="C6" s="1473">
        <v>2.1</v>
      </c>
      <c r="D6" s="1473">
        <v>5.3</v>
      </c>
      <c r="E6" s="1558">
        <v>7.4</v>
      </c>
      <c r="F6" s="1312"/>
      <c r="G6" s="1612" t="s">
        <v>16</v>
      </c>
      <c r="H6" s="1613">
        <v>0.35</v>
      </c>
      <c r="I6" s="1493">
        <v>7.6</v>
      </c>
      <c r="J6" s="1493">
        <v>0</v>
      </c>
      <c r="K6" s="1631">
        <v>7.6</v>
      </c>
      <c r="L6" s="1316"/>
      <c r="M6" s="1316"/>
      <c r="N6" s="1589" t="s">
        <v>198</v>
      </c>
      <c r="O6" s="1674">
        <v>0.25</v>
      </c>
      <c r="P6" s="1673">
        <v>109</v>
      </c>
    </row>
    <row r="7" spans="1:16">
      <c r="A7" s="1557" t="s">
        <v>17</v>
      </c>
      <c r="B7" s="1472">
        <v>0.39</v>
      </c>
      <c r="C7" s="1473">
        <v>22.4</v>
      </c>
      <c r="D7" s="1473">
        <v>0</v>
      </c>
      <c r="E7" s="1558">
        <v>22.4</v>
      </c>
      <c r="F7" s="1312"/>
      <c r="G7" s="1612" t="s">
        <v>20</v>
      </c>
      <c r="H7" s="1613">
        <v>0.41470000000000001</v>
      </c>
      <c r="I7" s="1493">
        <v>9.6999999999999993</v>
      </c>
      <c r="J7" s="1493">
        <v>2.2999999999999998</v>
      </c>
      <c r="K7" s="1631">
        <v>11.9</v>
      </c>
      <c r="L7" s="1316"/>
      <c r="M7" s="1316"/>
      <c r="N7" s="1589" t="s">
        <v>199</v>
      </c>
      <c r="O7" s="1674">
        <v>0.44</v>
      </c>
      <c r="P7" s="1673">
        <v>28</v>
      </c>
    </row>
    <row r="8" spans="1:16">
      <c r="A8" s="1557" t="s">
        <v>19</v>
      </c>
      <c r="B8" s="1476">
        <v>0.74660000000000004</v>
      </c>
      <c r="C8" s="1473">
        <v>0</v>
      </c>
      <c r="D8" s="1473">
        <v>0</v>
      </c>
      <c r="E8" s="1473">
        <v>0</v>
      </c>
      <c r="F8" s="1312"/>
      <c r="G8" s="1612" t="s">
        <v>22</v>
      </c>
      <c r="H8" s="1613">
        <v>0.33</v>
      </c>
      <c r="I8" s="1493">
        <v>0.4</v>
      </c>
      <c r="J8" s="1493">
        <v>2.1</v>
      </c>
      <c r="K8" s="1631">
        <v>2.5</v>
      </c>
      <c r="L8" s="1316"/>
      <c r="M8" s="1316"/>
      <c r="N8" s="1589" t="s">
        <v>200</v>
      </c>
      <c r="O8" s="1674">
        <v>0.41</v>
      </c>
      <c r="P8" s="1673">
        <v>35</v>
      </c>
    </row>
    <row r="9" spans="1:16">
      <c r="A9" s="1557" t="s">
        <v>21</v>
      </c>
      <c r="B9" s="1617">
        <v>0.7</v>
      </c>
      <c r="C9" s="1473">
        <v>0</v>
      </c>
      <c r="D9" s="1473">
        <v>0</v>
      </c>
      <c r="E9" s="1473">
        <v>0</v>
      </c>
      <c r="F9" s="1312"/>
      <c r="G9" s="1615" t="s">
        <v>24</v>
      </c>
      <c r="H9" s="1616">
        <v>0.2535</v>
      </c>
      <c r="I9" s="1630">
        <v>1</v>
      </c>
      <c r="J9" s="1630">
        <v>36</v>
      </c>
      <c r="K9" s="1632">
        <v>38</v>
      </c>
      <c r="L9" s="1316"/>
      <c r="M9" s="1316"/>
      <c r="N9" s="1589" t="s">
        <v>201</v>
      </c>
      <c r="O9" s="1674">
        <v>1</v>
      </c>
      <c r="P9" s="1673">
        <v>7</v>
      </c>
    </row>
    <row r="10" spans="1:16">
      <c r="A10" s="1557" t="s">
        <v>23</v>
      </c>
      <c r="B10" s="1472">
        <v>0.45</v>
      </c>
      <c r="C10" s="1473">
        <v>10.199999999999999</v>
      </c>
      <c r="D10" s="1473">
        <v>8.3000000000000007</v>
      </c>
      <c r="E10" s="1558">
        <v>18.5</v>
      </c>
      <c r="F10" s="1312"/>
      <c r="G10" s="1612" t="s">
        <v>26</v>
      </c>
      <c r="H10" s="1613">
        <v>0.36170000000000002</v>
      </c>
      <c r="I10" s="1493">
        <v>13.1</v>
      </c>
      <c r="J10" s="1493">
        <v>40.5</v>
      </c>
      <c r="K10" s="1631">
        <v>53.6</v>
      </c>
      <c r="L10" s="1316"/>
      <c r="M10" s="1316"/>
      <c r="N10" s="1589" t="s">
        <v>202</v>
      </c>
      <c r="O10" s="1674">
        <v>1</v>
      </c>
      <c r="P10" s="1673">
        <v>32</v>
      </c>
    </row>
    <row r="11" spans="1:16">
      <c r="A11" s="1560" t="s">
        <v>25</v>
      </c>
      <c r="B11" s="1476">
        <v>0.49199999999999999</v>
      </c>
      <c r="C11" s="1473">
        <v>0</v>
      </c>
      <c r="D11" s="1473">
        <v>0</v>
      </c>
      <c r="E11" s="1558">
        <v>0</v>
      </c>
      <c r="F11" s="1312"/>
      <c r="G11" s="1612" t="s">
        <v>28</v>
      </c>
      <c r="H11" s="1613">
        <v>0.3</v>
      </c>
      <c r="I11" s="1493">
        <v>0.5</v>
      </c>
      <c r="J11" s="1493">
        <v>2.7</v>
      </c>
      <c r="K11" s="1631">
        <v>3.2</v>
      </c>
      <c r="L11" s="1316"/>
      <c r="M11" s="1316"/>
      <c r="N11" s="1589" t="s">
        <v>203</v>
      </c>
      <c r="O11" s="1674">
        <v>1</v>
      </c>
      <c r="P11" s="1673">
        <v>7</v>
      </c>
    </row>
    <row r="12" spans="1:16">
      <c r="A12" s="1557" t="s">
        <v>204</v>
      </c>
      <c r="B12" s="1476">
        <v>0.58699999999999997</v>
      </c>
      <c r="C12" s="1478">
        <v>9.4</v>
      </c>
      <c r="D12" s="1479">
        <v>31.2</v>
      </c>
      <c r="E12" s="1558">
        <v>40.6</v>
      </c>
      <c r="F12" s="1312"/>
      <c r="G12" s="2055" t="s">
        <v>30</v>
      </c>
      <c r="H12" s="2056"/>
      <c r="I12" s="2073">
        <v>33</v>
      </c>
      <c r="J12" s="2056">
        <v>84</v>
      </c>
      <c r="K12" s="2058">
        <v>117</v>
      </c>
      <c r="L12" s="1316"/>
      <c r="M12" s="1316"/>
      <c r="N12" s="1589" t="s">
        <v>205</v>
      </c>
      <c r="O12" s="1674">
        <v>0.4</v>
      </c>
      <c r="P12" s="1673">
        <v>2</v>
      </c>
    </row>
    <row r="13" spans="1:16" ht="13.5" thickBot="1">
      <c r="A13" s="1557" t="s">
        <v>29</v>
      </c>
      <c r="B13" s="1476">
        <v>0.36609999999999998</v>
      </c>
      <c r="C13" s="1478">
        <v>10.4</v>
      </c>
      <c r="D13" s="1479">
        <v>0</v>
      </c>
      <c r="E13" s="1558">
        <v>10.4</v>
      </c>
      <c r="F13" s="1312"/>
      <c r="G13" s="1600" t="s">
        <v>32</v>
      </c>
      <c r="H13" s="1601"/>
      <c r="I13" s="1602">
        <v>648</v>
      </c>
      <c r="J13" s="1602">
        <v>814</v>
      </c>
      <c r="K13" s="1603">
        <v>1462</v>
      </c>
      <c r="L13" s="1316"/>
      <c r="M13" s="1316"/>
      <c r="N13" s="1589" t="s">
        <v>206</v>
      </c>
      <c r="O13" s="1674">
        <v>1</v>
      </c>
      <c r="P13" s="1673">
        <v>137</v>
      </c>
    </row>
    <row r="14" spans="1:16">
      <c r="A14" s="1560" t="s">
        <v>31</v>
      </c>
      <c r="B14" s="1476">
        <v>0.36</v>
      </c>
      <c r="C14" s="1473">
        <v>7.5</v>
      </c>
      <c r="D14" s="1473">
        <v>6</v>
      </c>
      <c r="E14" s="1558">
        <v>13.5</v>
      </c>
      <c r="F14" s="1599"/>
      <c r="G14" s="316"/>
      <c r="H14" s="316"/>
      <c r="I14" s="316"/>
      <c r="J14" s="316"/>
      <c r="K14" s="316"/>
      <c r="L14" s="1316"/>
      <c r="M14" s="1316"/>
      <c r="N14" s="1589" t="s">
        <v>207</v>
      </c>
      <c r="O14" s="1674">
        <v>0.3</v>
      </c>
      <c r="P14" s="1673">
        <v>61</v>
      </c>
    </row>
    <row r="15" spans="1:16">
      <c r="A15" s="1557" t="s">
        <v>33</v>
      </c>
      <c r="B15" s="1476">
        <v>0.51</v>
      </c>
      <c r="C15" s="1473">
        <v>30.9</v>
      </c>
      <c r="D15" s="1473">
        <v>46.7</v>
      </c>
      <c r="E15" s="1558">
        <v>77.599999999999994</v>
      </c>
      <c r="F15" s="1312"/>
      <c r="G15" s="316"/>
      <c r="H15" s="316"/>
      <c r="I15" s="316"/>
      <c r="J15" s="316"/>
      <c r="K15" s="316"/>
      <c r="L15" s="1408"/>
      <c r="M15" s="1408"/>
      <c r="N15" s="1716" t="s">
        <v>208</v>
      </c>
      <c r="O15" s="1716"/>
      <c r="P15" s="1675">
        <f>P16-P8</f>
        <v>739</v>
      </c>
    </row>
    <row r="16" spans="1:16">
      <c r="A16" s="1557" t="s">
        <v>34</v>
      </c>
      <c r="B16" s="1476">
        <v>0.62</v>
      </c>
      <c r="C16" s="1473">
        <v>0.3</v>
      </c>
      <c r="D16" s="1473">
        <v>2</v>
      </c>
      <c r="E16" s="1558">
        <v>2.2000000000000002</v>
      </c>
      <c r="F16" s="1312"/>
      <c r="G16" s="316"/>
      <c r="H16" s="316"/>
      <c r="I16" s="316"/>
      <c r="J16" s="316"/>
      <c r="K16" s="316"/>
      <c r="L16" s="1409"/>
      <c r="M16" s="1409"/>
      <c r="N16" s="1716" t="s">
        <v>209</v>
      </c>
      <c r="O16" s="1716"/>
      <c r="P16" s="1676">
        <v>774</v>
      </c>
    </row>
    <row r="17" spans="1:14" ht="11.25" customHeight="1">
      <c r="A17" s="1557" t="s">
        <v>37</v>
      </c>
      <c r="B17" s="1476">
        <v>0.13039999999999999</v>
      </c>
      <c r="C17" s="1473">
        <v>5.6</v>
      </c>
      <c r="D17" s="1473">
        <v>4.5</v>
      </c>
      <c r="E17" s="1558">
        <v>10.1</v>
      </c>
      <c r="F17" s="1312"/>
      <c r="G17" s="1433"/>
      <c r="H17" s="316"/>
      <c r="I17" s="1433"/>
      <c r="J17" s="316"/>
      <c r="K17" s="1433"/>
      <c r="L17" s="316"/>
      <c r="M17" s="316"/>
    </row>
    <row r="18" spans="1:14">
      <c r="A18" s="1557" t="s">
        <v>39</v>
      </c>
      <c r="B18" s="1476">
        <v>0.42499999999999999</v>
      </c>
      <c r="C18" s="1473">
        <v>5.3</v>
      </c>
      <c r="D18" s="1473">
        <v>0.7</v>
      </c>
      <c r="E18" s="1558">
        <v>5.9</v>
      </c>
      <c r="F18" s="1312"/>
      <c r="G18" s="316"/>
      <c r="H18" s="316"/>
      <c r="I18" s="316"/>
      <c r="J18" s="316"/>
      <c r="K18" s="316"/>
      <c r="L18" s="316"/>
      <c r="M18" s="316"/>
      <c r="N18" s="1416" t="s">
        <v>210</v>
      </c>
    </row>
    <row r="19" spans="1:14">
      <c r="A19" s="1557" t="s">
        <v>44</v>
      </c>
      <c r="B19" s="1476">
        <v>0.42630000000000001</v>
      </c>
      <c r="C19" s="1478">
        <v>305.8</v>
      </c>
      <c r="D19" s="1479">
        <v>11.9</v>
      </c>
      <c r="E19" s="1561">
        <v>317.7</v>
      </c>
      <c r="F19" s="1312"/>
      <c r="H19" s="316"/>
      <c r="I19" s="316"/>
      <c r="J19" s="316"/>
      <c r="K19" s="316"/>
      <c r="L19" s="316"/>
      <c r="M19" s="316"/>
      <c r="N19" s="290" t="s">
        <v>211</v>
      </c>
    </row>
    <row r="20" spans="1:14">
      <c r="A20" s="1557" t="s">
        <v>46</v>
      </c>
      <c r="B20" s="1476">
        <v>0.54820000000000002</v>
      </c>
      <c r="C20" s="1478">
        <v>2.7</v>
      </c>
      <c r="D20" s="1479">
        <v>3</v>
      </c>
      <c r="E20" s="1558">
        <v>5.7</v>
      </c>
      <c r="F20" s="1312"/>
      <c r="G20" s="316"/>
      <c r="H20" s="316"/>
      <c r="I20" s="316"/>
      <c r="J20" s="316"/>
      <c r="K20" s="316"/>
      <c r="L20" s="316"/>
      <c r="M20" s="316"/>
      <c r="N20" s="1590"/>
    </row>
    <row r="21" spans="1:14">
      <c r="A21" s="1557" t="s">
        <v>47</v>
      </c>
      <c r="B21" s="1472">
        <v>0.39550000000000002</v>
      </c>
      <c r="C21" s="1473">
        <v>4.3</v>
      </c>
      <c r="D21" s="1473">
        <v>20.8</v>
      </c>
      <c r="E21" s="1558">
        <v>25.1</v>
      </c>
      <c r="F21" s="1312"/>
      <c r="G21" s="1950" t="s">
        <v>212</v>
      </c>
      <c r="H21" s="1950"/>
      <c r="I21" s="1950"/>
      <c r="J21" s="1950"/>
      <c r="K21" s="1950"/>
      <c r="L21" s="1950"/>
      <c r="M21" s="1572"/>
      <c r="N21" s="290"/>
    </row>
    <row r="22" spans="1:14" ht="13.5" thickBot="1">
      <c r="A22" s="1557" t="s">
        <v>48</v>
      </c>
      <c r="B22" s="1472">
        <v>0.51</v>
      </c>
      <c r="C22" s="1473">
        <v>11.7</v>
      </c>
      <c r="D22" s="1473">
        <v>16.3</v>
      </c>
      <c r="E22" s="1558">
        <v>28</v>
      </c>
      <c r="F22" s="1312"/>
      <c r="G22" s="316"/>
      <c r="H22" s="316"/>
      <c r="I22" s="316"/>
      <c r="J22" s="316"/>
      <c r="K22" s="316"/>
      <c r="L22" s="316"/>
      <c r="M22" s="316"/>
      <c r="N22" s="290"/>
    </row>
    <row r="23" spans="1:14" ht="12.75" customHeight="1">
      <c r="A23" s="1557" t="s">
        <v>49</v>
      </c>
      <c r="B23" s="1472">
        <v>0.43969999999999998</v>
      </c>
      <c r="C23" s="1473">
        <v>3.2</v>
      </c>
      <c r="D23" s="1473">
        <v>6.4</v>
      </c>
      <c r="E23" s="1558">
        <v>9.5</v>
      </c>
      <c r="F23" s="1312"/>
      <c r="G23" s="1576" t="s">
        <v>83</v>
      </c>
      <c r="H23" s="1574" t="s">
        <v>84</v>
      </c>
      <c r="I23" s="1574" t="s">
        <v>85</v>
      </c>
      <c r="J23" s="1574" t="s">
        <v>86</v>
      </c>
      <c r="K23" s="1574" t="s">
        <v>11</v>
      </c>
      <c r="L23" s="1575" t="s">
        <v>12</v>
      </c>
      <c r="M23" s="1573"/>
      <c r="N23" s="316"/>
    </row>
    <row r="24" spans="1:14">
      <c r="A24" s="1557" t="s">
        <v>50</v>
      </c>
      <c r="B24" s="1476">
        <v>0.64</v>
      </c>
      <c r="C24" s="1473">
        <v>2.2000000000000002</v>
      </c>
      <c r="D24" s="1473">
        <v>0.9</v>
      </c>
      <c r="E24" s="1558">
        <v>3.2</v>
      </c>
      <c r="F24" s="1312"/>
      <c r="G24" s="1557" t="s">
        <v>88</v>
      </c>
      <c r="H24" s="753" t="s">
        <v>89</v>
      </c>
      <c r="I24" s="1577" t="s">
        <v>89</v>
      </c>
      <c r="J24" s="1521">
        <v>0.20651264385220908</v>
      </c>
      <c r="K24" s="1521">
        <v>0.54010999245877978</v>
      </c>
      <c r="L24" s="1578">
        <v>0.7466226363109888</v>
      </c>
      <c r="M24" s="1571"/>
      <c r="N24" s="316"/>
    </row>
    <row r="25" spans="1:14">
      <c r="A25" s="1557" t="s">
        <v>51</v>
      </c>
      <c r="B25" s="1476">
        <v>0.27500000000000002</v>
      </c>
      <c r="C25" s="1478">
        <v>1.5</v>
      </c>
      <c r="D25" s="1478">
        <v>3.2</v>
      </c>
      <c r="E25" s="1558">
        <v>4.7</v>
      </c>
      <c r="F25" s="1312"/>
      <c r="G25" s="1557" t="s">
        <v>98</v>
      </c>
      <c r="H25" s="753" t="s">
        <v>178</v>
      </c>
      <c r="I25" s="1577">
        <v>0.27500000000000002</v>
      </c>
      <c r="J25" s="1521">
        <v>9.7932984303377353</v>
      </c>
      <c r="K25" s="1521">
        <v>0.157673043119571</v>
      </c>
      <c r="L25" s="1578">
        <v>9.9509714734573063</v>
      </c>
      <c r="M25" s="1571"/>
      <c r="N25" s="316"/>
    </row>
    <row r="26" spans="1:14">
      <c r="A26" s="1557" t="s">
        <v>52</v>
      </c>
      <c r="B26" s="1476">
        <v>0.39100000000000001</v>
      </c>
      <c r="C26" s="1478">
        <v>1.8</v>
      </c>
      <c r="D26" s="1478">
        <v>3.9</v>
      </c>
      <c r="E26" s="1558">
        <v>5.7</v>
      </c>
      <c r="F26" s="1312"/>
      <c r="G26" s="1557" t="s">
        <v>100</v>
      </c>
      <c r="H26" s="753" t="s">
        <v>179</v>
      </c>
      <c r="I26" s="1579">
        <v>0.46</v>
      </c>
      <c r="J26" s="1521">
        <v>31.74152816883571</v>
      </c>
      <c r="K26" s="1521">
        <v>3.8265309218013699</v>
      </c>
      <c r="L26" s="1578">
        <v>35.568059090637078</v>
      </c>
      <c r="M26" s="1571"/>
      <c r="N26" s="1433"/>
    </row>
    <row r="27" spans="1:14">
      <c r="A27" s="1557" t="s">
        <v>53</v>
      </c>
      <c r="B27" s="1476">
        <v>0.49299999999999999</v>
      </c>
      <c r="C27" s="1473">
        <v>35.5</v>
      </c>
      <c r="D27" s="1473">
        <v>74</v>
      </c>
      <c r="E27" s="1558">
        <v>109.5</v>
      </c>
      <c r="F27" s="1312"/>
      <c r="G27" s="1557" t="s">
        <v>102</v>
      </c>
      <c r="H27" s="753" t="s">
        <v>179</v>
      </c>
      <c r="I27" s="1580">
        <v>0.12</v>
      </c>
      <c r="J27" s="1521">
        <v>0.39411439901284578</v>
      </c>
      <c r="K27" s="1521">
        <v>6.3417577659340696E-5</v>
      </c>
      <c r="L27" s="1578">
        <v>0.3941778165905051</v>
      </c>
      <c r="M27" s="1571"/>
      <c r="N27" s="316"/>
    </row>
    <row r="28" spans="1:14">
      <c r="A28" s="1557" t="s">
        <v>54</v>
      </c>
      <c r="B28" s="1476">
        <v>0.6</v>
      </c>
      <c r="C28" s="1478">
        <v>0.5</v>
      </c>
      <c r="D28" s="1479">
        <v>0.5</v>
      </c>
      <c r="E28" s="1561">
        <v>1</v>
      </c>
      <c r="F28" s="1312"/>
      <c r="G28" s="1557" t="s">
        <v>104</v>
      </c>
      <c r="H28" s="753" t="s">
        <v>178</v>
      </c>
      <c r="I28" s="1579">
        <v>0.25</v>
      </c>
      <c r="J28" s="1521">
        <v>11.76912444698594</v>
      </c>
      <c r="K28" s="1521">
        <v>0.25970020030270302</v>
      </c>
      <c r="L28" s="1578">
        <v>12.028824647288642</v>
      </c>
      <c r="M28" s="1571"/>
      <c r="N28" s="1341"/>
    </row>
    <row r="29" spans="1:14">
      <c r="A29" s="1557" t="s">
        <v>55</v>
      </c>
      <c r="B29" s="1476">
        <v>0.58350000000000002</v>
      </c>
      <c r="C29" s="1478">
        <v>3.8</v>
      </c>
      <c r="D29" s="1478">
        <v>15.6</v>
      </c>
      <c r="E29" s="1558">
        <v>19.399999999999999</v>
      </c>
      <c r="F29" s="1312"/>
      <c r="G29" s="1557" t="s">
        <v>106</v>
      </c>
      <c r="H29" s="753" t="s">
        <v>180</v>
      </c>
      <c r="I29" s="1580">
        <v>0.5</v>
      </c>
      <c r="J29" s="1521">
        <v>13.139840025500988</v>
      </c>
      <c r="K29" s="1521">
        <v>8.9008257060648299E-2</v>
      </c>
      <c r="L29" s="1578">
        <v>13.228848282561636</v>
      </c>
      <c r="M29" s="1571"/>
      <c r="N29" s="1492"/>
    </row>
    <row r="30" spans="1:14">
      <c r="A30" s="1557" t="s">
        <v>56</v>
      </c>
      <c r="B30" s="1476">
        <v>0.59599999999999997</v>
      </c>
      <c r="C30" s="1473">
        <v>0.2</v>
      </c>
      <c r="D30" s="1473">
        <v>3.3</v>
      </c>
      <c r="E30" s="1558">
        <v>3.5</v>
      </c>
      <c r="F30" s="1312"/>
      <c r="G30" s="1557" t="s">
        <v>156</v>
      </c>
      <c r="H30" s="753" t="s">
        <v>89</v>
      </c>
      <c r="I30" s="1580" t="s">
        <v>89</v>
      </c>
      <c r="J30" s="1521">
        <v>27.592625007476084</v>
      </c>
      <c r="K30" s="1521">
        <v>187.50681033259289</v>
      </c>
      <c r="L30" s="1578">
        <v>215.09943534006896</v>
      </c>
      <c r="M30" s="1571"/>
      <c r="N30" s="1492"/>
    </row>
    <row r="31" spans="1:14">
      <c r="A31" s="1557" t="s">
        <v>57</v>
      </c>
      <c r="B31" s="1476">
        <v>0.33279999999999998</v>
      </c>
      <c r="C31" s="1473">
        <v>29.9</v>
      </c>
      <c r="D31" s="1473">
        <v>0</v>
      </c>
      <c r="E31" s="1558">
        <v>29.9</v>
      </c>
      <c r="F31" s="1312"/>
      <c r="G31" s="1557" t="s">
        <v>117</v>
      </c>
      <c r="H31" s="753" t="s">
        <v>178</v>
      </c>
      <c r="I31" s="1580">
        <v>0.215</v>
      </c>
      <c r="J31" s="1521">
        <v>13.525322447139256</v>
      </c>
      <c r="K31" s="1521">
        <v>0.29196995612423099</v>
      </c>
      <c r="L31" s="1578">
        <v>13.817292403263487</v>
      </c>
      <c r="M31" s="1571"/>
      <c r="N31" s="1492"/>
    </row>
    <row r="32" spans="1:14">
      <c r="A32" s="1557" t="s">
        <v>58</v>
      </c>
      <c r="B32" s="1472">
        <v>0.3679</v>
      </c>
      <c r="C32" s="1478">
        <v>7.3</v>
      </c>
      <c r="D32" s="1479">
        <v>41.3</v>
      </c>
      <c r="E32" s="1558">
        <v>48.6</v>
      </c>
      <c r="F32" s="1312"/>
      <c r="G32" s="1557" t="s">
        <v>119</v>
      </c>
      <c r="H32" s="753" t="s">
        <v>181</v>
      </c>
      <c r="I32" s="1580">
        <v>0.25</v>
      </c>
      <c r="J32" s="1521">
        <v>5.7351848665643921</v>
      </c>
      <c r="K32" s="1521">
        <v>0.29441585703968098</v>
      </c>
      <c r="L32" s="1578">
        <v>6.029600723604073</v>
      </c>
      <c r="M32" s="1571"/>
      <c r="N32" s="1492"/>
    </row>
    <row r="33" spans="1:12">
      <c r="A33" s="1557" t="s">
        <v>59</v>
      </c>
      <c r="B33" s="1472" t="s">
        <v>173</v>
      </c>
      <c r="C33" s="1473">
        <v>8.4</v>
      </c>
      <c r="D33" s="1473">
        <v>4.8</v>
      </c>
      <c r="E33" s="1558">
        <v>13.3</v>
      </c>
      <c r="F33" s="1312"/>
      <c r="G33" s="1557" t="s">
        <v>121</v>
      </c>
      <c r="H33" s="753" t="s">
        <v>178</v>
      </c>
      <c r="I33" s="1580">
        <v>0.25</v>
      </c>
      <c r="J33" s="1521">
        <v>17.262674705299311</v>
      </c>
      <c r="K33" s="1521">
        <v>2.7161123017860702</v>
      </c>
      <c r="L33" s="1578">
        <v>19.97878700708538</v>
      </c>
    </row>
    <row r="34" spans="1:12">
      <c r="A34" s="1557" t="s">
        <v>60</v>
      </c>
      <c r="B34" s="1476" t="s">
        <v>174</v>
      </c>
      <c r="C34" s="1473">
        <v>1.3</v>
      </c>
      <c r="D34" s="1473">
        <v>0.1</v>
      </c>
      <c r="E34" s="1558">
        <v>1.4</v>
      </c>
      <c r="F34" s="1312"/>
      <c r="G34" s="1557" t="s">
        <v>123</v>
      </c>
      <c r="H34" s="753" t="s">
        <v>115</v>
      </c>
      <c r="I34" s="1579">
        <v>1</v>
      </c>
      <c r="J34" s="1521">
        <v>1.1057970928893879</v>
      </c>
      <c r="K34" s="1521">
        <v>0.14067522021859299</v>
      </c>
      <c r="L34" s="1578">
        <v>1.2464723131079809</v>
      </c>
    </row>
    <row r="35" spans="1:12">
      <c r="A35" s="1557" t="s">
        <v>61</v>
      </c>
      <c r="B35" s="1476" t="s">
        <v>175</v>
      </c>
      <c r="C35" s="1478">
        <v>1.3</v>
      </c>
      <c r="D35" s="1479">
        <v>0.6</v>
      </c>
      <c r="E35" s="1561">
        <v>1.9</v>
      </c>
      <c r="F35" s="1312"/>
      <c r="G35" s="1581" t="s">
        <v>126</v>
      </c>
      <c r="H35" s="1582" t="s">
        <v>182</v>
      </c>
      <c r="I35" s="1583">
        <v>0.36890000000000001</v>
      </c>
      <c r="J35" s="1521">
        <v>21.202322069166438</v>
      </c>
      <c r="K35" s="1521">
        <v>0.89645277891988995</v>
      </c>
      <c r="L35" s="1578">
        <v>22.098774848086329</v>
      </c>
    </row>
    <row r="36" spans="1:12" ht="13.5" thickBot="1">
      <c r="A36" s="1557" t="s">
        <v>62</v>
      </c>
      <c r="B36" s="1476">
        <v>0.56999999999999995</v>
      </c>
      <c r="C36" s="1473">
        <v>3.5</v>
      </c>
      <c r="D36" s="1473">
        <v>0</v>
      </c>
      <c r="E36" s="1558">
        <v>3.5</v>
      </c>
      <c r="F36" s="1312"/>
      <c r="G36" s="1584" t="s">
        <v>158</v>
      </c>
      <c r="H36" s="1585"/>
      <c r="I36" s="1586"/>
      <c r="J36" s="1587">
        <v>153</v>
      </c>
      <c r="K36" s="1587">
        <v>196.71952227900209</v>
      </c>
      <c r="L36" s="1588">
        <v>350.18786658206233</v>
      </c>
    </row>
    <row r="37" spans="1:12">
      <c r="A37" s="1557" t="s">
        <v>63</v>
      </c>
      <c r="B37" s="1562" t="s">
        <v>176</v>
      </c>
      <c r="C37" s="1473">
        <v>0.3</v>
      </c>
      <c r="D37" s="1473">
        <v>0</v>
      </c>
      <c r="E37" s="1558">
        <v>0.3</v>
      </c>
      <c r="F37" s="1312"/>
      <c r="G37" s="1341"/>
      <c r="H37" s="316"/>
      <c r="I37" s="1341"/>
      <c r="J37" s="1341"/>
      <c r="K37" s="316"/>
      <c r="L37" s="1341"/>
    </row>
    <row r="38" spans="1:12">
      <c r="A38" s="1557" t="s">
        <v>64</v>
      </c>
      <c r="B38" s="1476">
        <v>0.41499999999999998</v>
      </c>
      <c r="C38" s="1478">
        <v>5.6</v>
      </c>
      <c r="D38" s="1479">
        <v>0.3</v>
      </c>
      <c r="E38" s="1558">
        <v>5.9</v>
      </c>
      <c r="F38" s="1312"/>
      <c r="G38" s="1341"/>
      <c r="H38" s="316"/>
      <c r="I38" s="1341"/>
      <c r="J38" s="1341"/>
      <c r="K38" s="316"/>
      <c r="L38" s="1341"/>
    </row>
    <row r="39" spans="1:12">
      <c r="A39" s="1557" t="s">
        <v>65</v>
      </c>
      <c r="B39" s="1476">
        <v>0.59099999999999997</v>
      </c>
      <c r="C39" s="1478">
        <v>8</v>
      </c>
      <c r="D39" s="1478">
        <v>0</v>
      </c>
      <c r="E39" s="1558">
        <v>8</v>
      </c>
      <c r="F39" s="1482"/>
      <c r="G39" s="1341"/>
      <c r="H39" s="316"/>
      <c r="I39" s="1341"/>
      <c r="J39" s="316"/>
      <c r="K39" s="1341"/>
      <c r="L39" s="316"/>
    </row>
    <row r="40" spans="1:12">
      <c r="A40" s="1563" t="s">
        <v>66</v>
      </c>
      <c r="B40" s="1550">
        <v>0.30580000000000002</v>
      </c>
      <c r="C40" s="1551">
        <v>8.1999999999999993</v>
      </c>
      <c r="D40" s="1551">
        <v>234.5</v>
      </c>
      <c r="E40" s="1628">
        <v>242.7</v>
      </c>
      <c r="F40" s="1482"/>
      <c r="G40" s="1341"/>
      <c r="H40" s="316"/>
      <c r="I40" s="1341"/>
      <c r="J40" s="316"/>
      <c r="K40" s="1341"/>
      <c r="L40" s="316"/>
    </row>
    <row r="41" spans="1:12">
      <c r="A41" s="1563" t="s">
        <v>67</v>
      </c>
      <c r="B41" s="1550">
        <v>0.30580000000000002</v>
      </c>
      <c r="C41" s="1551">
        <v>12.2</v>
      </c>
      <c r="D41" s="1551">
        <v>0</v>
      </c>
      <c r="E41" s="1628">
        <v>12.2</v>
      </c>
      <c r="F41" s="1482"/>
      <c r="G41" s="1341"/>
      <c r="H41" s="316"/>
      <c r="I41" s="1341"/>
      <c r="J41" s="316"/>
      <c r="K41" s="1341"/>
      <c r="L41" s="316"/>
    </row>
    <row r="42" spans="1:12">
      <c r="A42" s="1563" t="s">
        <v>68</v>
      </c>
      <c r="B42" s="1550">
        <v>0.5</v>
      </c>
      <c r="C42" s="1551">
        <v>0</v>
      </c>
      <c r="D42" s="1551">
        <v>0</v>
      </c>
      <c r="E42" s="1628">
        <v>0</v>
      </c>
      <c r="F42" s="1482"/>
      <c r="G42" s="1341"/>
      <c r="H42" s="316"/>
      <c r="I42" s="1341"/>
      <c r="J42" s="316"/>
      <c r="K42" s="1341"/>
      <c r="L42" s="316"/>
    </row>
    <row r="43" spans="1:12">
      <c r="A43" s="1563" t="s">
        <v>69</v>
      </c>
      <c r="B43" s="1550">
        <v>0.58840000000000003</v>
      </c>
      <c r="C43" s="1551">
        <v>11.7</v>
      </c>
      <c r="D43" s="1551">
        <v>32.4</v>
      </c>
      <c r="E43" s="1628">
        <v>44.1</v>
      </c>
      <c r="F43" s="1482"/>
      <c r="G43" s="1341"/>
      <c r="H43" s="316"/>
      <c r="I43" s="1341"/>
      <c r="J43" s="316"/>
      <c r="K43" s="1341"/>
      <c r="L43" s="316"/>
    </row>
    <row r="44" spans="1:12">
      <c r="A44" s="1563" t="s">
        <v>71</v>
      </c>
      <c r="B44" s="1550">
        <v>0.63949999999999996</v>
      </c>
      <c r="C44" s="1551">
        <v>2</v>
      </c>
      <c r="D44" s="1551">
        <v>0</v>
      </c>
      <c r="E44" s="1628">
        <v>2</v>
      </c>
      <c r="F44" s="1482"/>
      <c r="G44" s="1341"/>
      <c r="H44" s="316"/>
      <c r="I44" s="1341"/>
      <c r="J44" s="316"/>
      <c r="K44" s="1341"/>
      <c r="L44" s="316"/>
    </row>
    <row r="45" spans="1:12">
      <c r="A45" s="1563" t="s">
        <v>72</v>
      </c>
      <c r="B45" s="1550">
        <v>0.38440000000000002</v>
      </c>
      <c r="C45" s="1551">
        <v>0.2</v>
      </c>
      <c r="D45" s="1551">
        <v>0.6</v>
      </c>
      <c r="E45" s="1628">
        <v>0.8</v>
      </c>
      <c r="F45" s="1482"/>
      <c r="G45" s="1341"/>
      <c r="H45" s="316"/>
      <c r="I45" s="1341"/>
      <c r="J45" s="316"/>
      <c r="K45" s="1341"/>
      <c r="L45" s="316"/>
    </row>
    <row r="46" spans="1:12">
      <c r="A46" s="1563" t="s">
        <v>73</v>
      </c>
      <c r="B46" s="1550">
        <v>0.66779999999999995</v>
      </c>
      <c r="C46" s="1551">
        <v>1.1000000000000001</v>
      </c>
      <c r="D46" s="1551">
        <v>5.7</v>
      </c>
      <c r="E46" s="1628">
        <v>6.8</v>
      </c>
      <c r="F46" s="1482"/>
      <c r="G46" s="1341"/>
      <c r="H46" s="316"/>
      <c r="I46" s="1341"/>
      <c r="J46" s="316"/>
      <c r="K46" s="1341"/>
      <c r="L46" s="316"/>
    </row>
    <row r="47" spans="1:12">
      <c r="A47" s="1563" t="s">
        <v>74</v>
      </c>
      <c r="B47" s="1550">
        <v>0.41499999999999998</v>
      </c>
      <c r="C47" s="1551">
        <v>6.4</v>
      </c>
      <c r="D47" s="1551">
        <v>0</v>
      </c>
      <c r="E47" s="1628">
        <v>6.4</v>
      </c>
      <c r="F47" s="1482"/>
      <c r="G47" s="1341"/>
      <c r="H47" s="316"/>
      <c r="I47" s="1341"/>
      <c r="J47" s="316"/>
      <c r="K47" s="1341"/>
      <c r="L47" s="316"/>
    </row>
    <row r="48" spans="1:12">
      <c r="A48" s="1563" t="s">
        <v>75</v>
      </c>
      <c r="B48" s="1550">
        <v>0.53200000000000003</v>
      </c>
      <c r="C48" s="1551">
        <v>15.7</v>
      </c>
      <c r="D48" s="1551">
        <v>46.6</v>
      </c>
      <c r="E48" s="1628">
        <v>62.3</v>
      </c>
      <c r="F48" s="1482"/>
      <c r="G48" s="1341"/>
      <c r="H48" s="316"/>
      <c r="I48" s="1341"/>
      <c r="J48" s="316"/>
      <c r="K48" s="1341"/>
      <c r="L48" s="316"/>
    </row>
    <row r="49" spans="1:16">
      <c r="A49" s="1564" t="s">
        <v>76</v>
      </c>
      <c r="B49" s="1565">
        <v>0.35010000000000002</v>
      </c>
      <c r="C49" s="1566">
        <v>14.2</v>
      </c>
      <c r="D49" s="1566">
        <v>28.8</v>
      </c>
      <c r="E49" s="1629">
        <v>43</v>
      </c>
      <c r="F49" s="1482"/>
      <c r="G49" s="1341"/>
      <c r="H49" s="316"/>
      <c r="I49" s="1341"/>
      <c r="J49" s="316"/>
      <c r="K49" s="1341"/>
      <c r="L49" s="316"/>
      <c r="M49" s="316"/>
      <c r="N49" s="1341"/>
      <c r="O49" s="316"/>
      <c r="P49" s="1490"/>
    </row>
    <row r="50" spans="1:16" ht="13.5" thickBot="1">
      <c r="A50" s="1567" t="s">
        <v>77</v>
      </c>
      <c r="B50" s="1568"/>
      <c r="C50" s="1569">
        <v>615</v>
      </c>
      <c r="D50" s="1569">
        <v>730</v>
      </c>
      <c r="E50" s="1570">
        <v>1346</v>
      </c>
      <c r="F50" s="1482"/>
      <c r="G50" s="1482"/>
      <c r="H50" s="1488"/>
      <c r="I50" s="316"/>
      <c r="J50" s="316"/>
      <c r="K50" s="316"/>
      <c r="L50" s="316"/>
      <c r="M50" s="316"/>
      <c r="N50" s="316"/>
      <c r="O50" s="316"/>
      <c r="P50" s="1341"/>
    </row>
    <row r="51" spans="1:16">
      <c r="A51" s="316"/>
      <c r="B51" s="316"/>
      <c r="C51" s="316"/>
      <c r="D51" s="316"/>
      <c r="E51" s="316"/>
      <c r="F51" s="1484"/>
      <c r="G51" s="1485"/>
      <c r="H51" s="1488"/>
      <c r="I51" s="316"/>
      <c r="J51" s="316"/>
      <c r="K51" s="316"/>
      <c r="L51" s="316"/>
      <c r="M51" s="316"/>
      <c r="N51" s="316"/>
      <c r="O51" s="316"/>
      <c r="P51" s="1341"/>
    </row>
    <row r="52" spans="1:16">
      <c r="A52" s="1481" t="s">
        <v>177</v>
      </c>
      <c r="B52" s="1483"/>
      <c r="C52" s="1484"/>
      <c r="D52" s="1484"/>
      <c r="E52" s="1484"/>
      <c r="F52" s="1484"/>
      <c r="G52" s="1485"/>
      <c r="H52" s="1486"/>
      <c r="I52" s="316"/>
      <c r="J52" s="316"/>
      <c r="K52" s="316"/>
      <c r="L52" s="316"/>
      <c r="M52" s="316"/>
      <c r="N52" s="316"/>
      <c r="O52" s="316"/>
      <c r="P52" s="1341"/>
    </row>
    <row r="53" spans="1:16">
      <c r="A53" s="1481"/>
      <c r="B53" s="1483"/>
      <c r="C53" s="1484"/>
      <c r="D53" s="1484"/>
      <c r="E53" s="1484"/>
      <c r="F53" s="1484"/>
      <c r="G53" s="1485"/>
      <c r="H53" s="1486"/>
      <c r="I53" s="316"/>
      <c r="J53" s="316"/>
      <c r="K53" s="316"/>
      <c r="L53" s="316"/>
      <c r="M53" s="316"/>
      <c r="N53" s="316"/>
      <c r="O53" s="316"/>
      <c r="P53" s="1341"/>
    </row>
    <row r="54" spans="1:16" ht="11.25" customHeight="1">
      <c r="A54" s="1947"/>
      <c r="B54" s="1947"/>
      <c r="C54" s="1947"/>
      <c r="D54" s="1947"/>
      <c r="E54" s="1947"/>
      <c r="F54" s="1947"/>
      <c r="G54" s="1486"/>
      <c r="H54" s="1485"/>
      <c r="I54" s="316"/>
      <c r="J54" s="316"/>
      <c r="K54" s="316"/>
      <c r="L54" s="316"/>
      <c r="M54" s="316"/>
      <c r="N54" s="316"/>
      <c r="O54" s="316"/>
      <c r="P54" s="1341"/>
    </row>
    <row r="55" spans="1:16">
      <c r="A55" s="1947"/>
      <c r="B55" s="1947"/>
      <c r="C55" s="1947"/>
      <c r="D55" s="1947"/>
      <c r="E55" s="1947"/>
      <c r="F55" s="316"/>
      <c r="G55" s="316"/>
      <c r="H55" s="316"/>
      <c r="I55" s="316"/>
      <c r="J55" s="316"/>
      <c r="K55" s="316"/>
      <c r="L55" s="316"/>
      <c r="M55" s="316"/>
      <c r="N55" s="316"/>
      <c r="O55" s="1341"/>
      <c r="P55" s="1341"/>
    </row>
    <row r="56" spans="1:16">
      <c r="A56" s="1950" t="s">
        <v>165</v>
      </c>
      <c r="B56" s="1950"/>
      <c r="C56" s="1950"/>
      <c r="D56" s="1950"/>
      <c r="E56" s="1950"/>
      <c r="F56" s="1950"/>
      <c r="G56" s="316"/>
      <c r="H56" s="316"/>
      <c r="I56" s="316"/>
      <c r="J56" s="316"/>
      <c r="K56" s="316"/>
      <c r="L56" s="316"/>
      <c r="M56" s="316"/>
      <c r="N56" s="316"/>
      <c r="O56" s="1341"/>
      <c r="P56" s="1341"/>
    </row>
    <row r="57" spans="1:16" ht="30" customHeight="1">
      <c r="A57" s="2061" t="s">
        <v>81</v>
      </c>
      <c r="B57" s="2053"/>
      <c r="C57" s="2053"/>
      <c r="D57" s="2053" t="s">
        <v>82</v>
      </c>
      <c r="E57" s="2053"/>
      <c r="F57" s="2062"/>
      <c r="G57" s="316"/>
      <c r="H57" s="316"/>
      <c r="I57" s="316"/>
      <c r="J57" s="1335"/>
      <c r="K57" s="1335"/>
      <c r="L57" s="1335"/>
      <c r="M57" s="1335"/>
      <c r="N57" s="316"/>
      <c r="O57" s="1341"/>
      <c r="P57" s="1341"/>
    </row>
    <row r="58" spans="1:16" ht="22.5" customHeight="1">
      <c r="A58" s="1461" t="s">
        <v>83</v>
      </c>
      <c r="B58" s="1388" t="s">
        <v>87</v>
      </c>
      <c r="C58" s="1388" t="s">
        <v>85</v>
      </c>
      <c r="D58" s="1388" t="s">
        <v>86</v>
      </c>
      <c r="E58" s="1388" t="s">
        <v>11</v>
      </c>
      <c r="F58" s="1450" t="s">
        <v>12</v>
      </c>
      <c r="G58" s="316"/>
      <c r="H58" s="316"/>
      <c r="I58" s="316"/>
      <c r="J58" s="532"/>
      <c r="K58" s="532"/>
      <c r="L58" s="1336"/>
      <c r="M58" s="1336"/>
      <c r="N58" s="316"/>
      <c r="O58" s="1341"/>
      <c r="P58" s="1341"/>
    </row>
    <row r="59" spans="1:16">
      <c r="A59" s="827" t="s">
        <v>166</v>
      </c>
      <c r="B59" s="1590" t="s">
        <v>91</v>
      </c>
      <c r="C59" s="1472">
        <v>7.2700000000000001E-2</v>
      </c>
      <c r="D59" s="531">
        <v>24.7</v>
      </c>
      <c r="E59" s="1597">
        <v>0</v>
      </c>
      <c r="F59" s="1594">
        <v>24.7</v>
      </c>
      <c r="G59" s="316"/>
      <c r="H59" s="316"/>
      <c r="I59" s="316"/>
      <c r="J59" s="1300"/>
      <c r="K59" s="316"/>
      <c r="L59" s="316"/>
      <c r="M59" s="316"/>
      <c r="N59" s="316"/>
      <c r="O59" s="1341"/>
      <c r="P59" s="1341"/>
    </row>
    <row r="60" spans="1:16">
      <c r="A60" s="827" t="s">
        <v>167</v>
      </c>
      <c r="B60" s="1590" t="s">
        <v>94</v>
      </c>
      <c r="C60" s="1472">
        <v>0.2021</v>
      </c>
      <c r="D60" s="531">
        <v>19.5</v>
      </c>
      <c r="E60" s="1597">
        <v>0</v>
      </c>
      <c r="F60" s="1594">
        <v>19.5</v>
      </c>
      <c r="G60" s="316"/>
      <c r="H60" s="316"/>
      <c r="I60" s="316"/>
      <c r="J60" s="1300"/>
      <c r="K60" s="316"/>
      <c r="L60" s="316"/>
      <c r="M60" s="316"/>
      <c r="N60" s="316"/>
      <c r="O60" s="1341"/>
      <c r="P60" s="1341"/>
    </row>
    <row r="61" spans="1:16" ht="15">
      <c r="A61" s="2063" t="s">
        <v>96</v>
      </c>
      <c r="B61" s="2064" t="s">
        <v>97</v>
      </c>
      <c r="C61" s="2074">
        <v>0.12</v>
      </c>
      <c r="D61" s="2075">
        <v>20.8</v>
      </c>
      <c r="E61" s="2076">
        <v>0</v>
      </c>
      <c r="F61" s="2077">
        <v>20.8</v>
      </c>
      <c r="G61" s="316"/>
      <c r="H61" s="316"/>
      <c r="I61" s="316"/>
      <c r="J61" s="1300"/>
      <c r="K61" s="316"/>
      <c r="L61" s="316"/>
      <c r="M61" s="316"/>
      <c r="N61" s="1380"/>
      <c r="O61" s="1341"/>
      <c r="P61" s="1341"/>
    </row>
    <row r="62" spans="1:16" ht="15">
      <c r="A62" s="827" t="s">
        <v>99</v>
      </c>
      <c r="B62" s="753" t="s">
        <v>97</v>
      </c>
      <c r="C62" s="1472">
        <v>0.12</v>
      </c>
      <c r="D62" s="531">
        <v>6.7</v>
      </c>
      <c r="E62" s="1597">
        <v>0</v>
      </c>
      <c r="F62" s="1594">
        <v>6.7</v>
      </c>
      <c r="G62" s="316"/>
      <c r="H62" s="315"/>
      <c r="I62" s="1300"/>
      <c r="J62" s="1521"/>
      <c r="K62" s="316"/>
      <c r="L62" s="316"/>
      <c r="M62" s="316"/>
      <c r="N62" s="1952"/>
      <c r="O62" s="1952"/>
      <c r="P62" s="1952"/>
    </row>
    <row r="63" spans="1:16">
      <c r="A63" s="827" t="s">
        <v>101</v>
      </c>
      <c r="B63" s="753" t="s">
        <v>97</v>
      </c>
      <c r="C63" s="1472">
        <v>0.12</v>
      </c>
      <c r="D63" s="531">
        <v>7.5</v>
      </c>
      <c r="E63" s="1597">
        <v>0</v>
      </c>
      <c r="F63" s="1594">
        <v>7.5</v>
      </c>
      <c r="G63" s="316"/>
      <c r="H63" s="705"/>
      <c r="I63" s="1300"/>
      <c r="J63" s="1300"/>
      <c r="K63" s="316"/>
      <c r="L63" s="316"/>
      <c r="M63" s="316"/>
      <c r="N63" s="1341"/>
      <c r="O63" s="1341"/>
      <c r="P63" s="1341"/>
    </row>
    <row r="64" spans="1:16">
      <c r="A64" s="827" t="s">
        <v>157</v>
      </c>
      <c r="B64" s="753" t="s">
        <v>97</v>
      </c>
      <c r="C64" s="1472">
        <v>0.12</v>
      </c>
      <c r="D64" s="531">
        <v>0</v>
      </c>
      <c r="E64" s="1597">
        <v>0</v>
      </c>
      <c r="F64" s="1594">
        <v>0</v>
      </c>
      <c r="G64" s="316"/>
      <c r="H64" s="705"/>
      <c r="I64" s="1300"/>
      <c r="J64" s="1300"/>
      <c r="K64" s="316"/>
      <c r="L64" s="316"/>
      <c r="M64" s="316"/>
      <c r="N64" s="1341"/>
      <c r="O64" s="1341"/>
      <c r="P64" s="1341"/>
    </row>
    <row r="65" spans="1:6">
      <c r="A65" s="827" t="s">
        <v>103</v>
      </c>
      <c r="B65" s="753" t="s">
        <v>97</v>
      </c>
      <c r="C65" s="1472">
        <v>0.12</v>
      </c>
      <c r="D65" s="531">
        <v>4</v>
      </c>
      <c r="E65" s="1597">
        <v>0</v>
      </c>
      <c r="F65" s="1594">
        <v>4</v>
      </c>
    </row>
    <row r="66" spans="1:6">
      <c r="A66" s="827" t="s">
        <v>105</v>
      </c>
      <c r="B66" s="753" t="s">
        <v>97</v>
      </c>
      <c r="C66" s="1472">
        <v>0.12</v>
      </c>
      <c r="D66" s="531">
        <v>2.5</v>
      </c>
      <c r="E66" s="1597">
        <v>0</v>
      </c>
      <c r="F66" s="1594">
        <v>2.5</v>
      </c>
    </row>
    <row r="67" spans="1:6" ht="15">
      <c r="A67" s="1714" t="s">
        <v>107</v>
      </c>
      <c r="B67" s="2068" t="s">
        <v>97</v>
      </c>
      <c r="C67" s="2078">
        <v>0.22159999999999999</v>
      </c>
      <c r="D67" s="2075">
        <v>77.400000000000006</v>
      </c>
      <c r="E67" s="2076">
        <v>0</v>
      </c>
      <c r="F67" s="2077">
        <v>77.400000000000006</v>
      </c>
    </row>
    <row r="68" spans="1:6">
      <c r="A68" s="827" t="s">
        <v>109</v>
      </c>
      <c r="B68" s="753" t="s">
        <v>97</v>
      </c>
      <c r="C68" s="1472">
        <v>0.22159999999999999</v>
      </c>
      <c r="D68" s="531">
        <v>17</v>
      </c>
      <c r="E68" s="1597">
        <v>0</v>
      </c>
      <c r="F68" s="1594">
        <v>17</v>
      </c>
    </row>
    <row r="69" spans="1:6">
      <c r="A69" s="827" t="s">
        <v>111</v>
      </c>
      <c r="B69" s="753" t="s">
        <v>97</v>
      </c>
      <c r="C69" s="1472">
        <v>0.22159999999999999</v>
      </c>
      <c r="D69" s="531">
        <v>28.5</v>
      </c>
      <c r="E69" s="1597">
        <v>0</v>
      </c>
      <c r="F69" s="1594">
        <v>28.5</v>
      </c>
    </row>
    <row r="70" spans="1:6">
      <c r="A70" s="827" t="s">
        <v>113</v>
      </c>
      <c r="B70" s="1590" t="s">
        <v>97</v>
      </c>
      <c r="C70" s="1472">
        <v>0.22159999999999999</v>
      </c>
      <c r="D70" s="531">
        <v>9</v>
      </c>
      <c r="E70" s="1597">
        <v>0</v>
      </c>
      <c r="F70" s="1594">
        <v>9</v>
      </c>
    </row>
    <row r="71" spans="1:6">
      <c r="A71" s="827" t="s">
        <v>116</v>
      </c>
      <c r="B71" s="1590" t="s">
        <v>97</v>
      </c>
      <c r="C71" s="1472">
        <v>0.22159999999999999</v>
      </c>
      <c r="D71" s="531">
        <v>16.600000000000001</v>
      </c>
      <c r="E71" s="1597">
        <v>0</v>
      </c>
      <c r="F71" s="1594">
        <v>16.600000000000001</v>
      </c>
    </row>
    <row r="72" spans="1:6">
      <c r="A72" s="1591" t="s">
        <v>118</v>
      </c>
      <c r="B72" s="1590" t="s">
        <v>97</v>
      </c>
      <c r="C72" s="1472">
        <v>0.22159999999999999</v>
      </c>
      <c r="D72" s="531">
        <v>6.4</v>
      </c>
      <c r="E72" s="1597">
        <v>0</v>
      </c>
      <c r="F72" s="1594">
        <v>6.4</v>
      </c>
    </row>
    <row r="73" spans="1:6" ht="15">
      <c r="A73" s="1523" t="s">
        <v>120</v>
      </c>
      <c r="B73" s="1590" t="s">
        <v>97</v>
      </c>
      <c r="C73" s="1592">
        <v>0.1333</v>
      </c>
      <c r="D73" s="1595">
        <v>9</v>
      </c>
      <c r="E73" s="1598">
        <v>0</v>
      </c>
      <c r="F73" s="1596">
        <v>9</v>
      </c>
    </row>
    <row r="74" spans="1:6" ht="13.5" customHeight="1">
      <c r="A74" s="827" t="s">
        <v>213</v>
      </c>
      <c r="B74" s="1590" t="s">
        <v>125</v>
      </c>
      <c r="C74" s="1592">
        <v>0.5</v>
      </c>
      <c r="D74" s="1595">
        <v>1.8</v>
      </c>
      <c r="E74" s="1595">
        <v>0.3</v>
      </c>
      <c r="F74" s="1596">
        <v>2.2000000000000002</v>
      </c>
    </row>
    <row r="75" spans="1:6" ht="15">
      <c r="A75" s="827" t="s">
        <v>124</v>
      </c>
      <c r="B75" s="1590" t="s">
        <v>125</v>
      </c>
      <c r="C75" s="1592">
        <v>0.3</v>
      </c>
      <c r="D75" s="1595">
        <v>14.3</v>
      </c>
      <c r="E75" s="1595">
        <v>2.8</v>
      </c>
      <c r="F75" s="1596">
        <v>17.100000000000001</v>
      </c>
    </row>
    <row r="76" spans="1:6" ht="13.5" customHeight="1">
      <c r="A76" s="827" t="s">
        <v>214</v>
      </c>
      <c r="B76" s="1590" t="s">
        <v>130</v>
      </c>
      <c r="C76" s="1592">
        <v>1</v>
      </c>
      <c r="D76" s="1595">
        <v>0.3</v>
      </c>
      <c r="E76" s="1595">
        <v>0</v>
      </c>
      <c r="F76" s="1596">
        <v>0.3</v>
      </c>
    </row>
    <row r="77" spans="1:6" ht="13.5" customHeight="1">
      <c r="A77" s="827" t="s">
        <v>215</v>
      </c>
      <c r="B77" s="1590" t="s">
        <v>130</v>
      </c>
      <c r="C77" s="1593" t="s">
        <v>170</v>
      </c>
      <c r="D77" s="1595">
        <v>13</v>
      </c>
      <c r="E77" s="1595">
        <v>0.1</v>
      </c>
      <c r="F77" s="1596">
        <v>13.1</v>
      </c>
    </row>
    <row r="78" spans="1:6" ht="15">
      <c r="A78" s="827" t="s">
        <v>132</v>
      </c>
      <c r="B78" s="1590" t="s">
        <v>135</v>
      </c>
      <c r="C78" s="1592">
        <v>0.09</v>
      </c>
      <c r="D78" s="1595">
        <v>10.4</v>
      </c>
      <c r="E78" s="1595">
        <v>0</v>
      </c>
      <c r="F78" s="1596">
        <v>10.4</v>
      </c>
    </row>
    <row r="79" spans="1:6" ht="15">
      <c r="A79" s="827" t="s">
        <v>134</v>
      </c>
      <c r="B79" s="1590" t="s">
        <v>135</v>
      </c>
      <c r="C79" s="1592">
        <v>0.05</v>
      </c>
      <c r="D79" s="1595">
        <v>2.2999999999999998</v>
      </c>
      <c r="E79" s="1595">
        <v>0</v>
      </c>
      <c r="F79" s="1596">
        <v>2.2999999999999998</v>
      </c>
    </row>
    <row r="80" spans="1:6" ht="15">
      <c r="A80" s="827" t="s">
        <v>137</v>
      </c>
      <c r="B80" s="1590" t="s">
        <v>135</v>
      </c>
      <c r="C80" s="1592">
        <v>9.2600000000000002E-2</v>
      </c>
      <c r="D80" s="1595">
        <v>1.5</v>
      </c>
      <c r="E80" s="1595">
        <v>0</v>
      </c>
      <c r="F80" s="1596">
        <v>1.5</v>
      </c>
    </row>
    <row r="81" spans="1:6" ht="15">
      <c r="A81" s="827" t="s">
        <v>138</v>
      </c>
      <c r="B81" s="1590" t="s">
        <v>140</v>
      </c>
      <c r="C81" s="1592">
        <v>0.45900000000000002</v>
      </c>
      <c r="D81" s="1595">
        <v>14.8</v>
      </c>
      <c r="E81" s="1595">
        <v>0</v>
      </c>
      <c r="F81" s="1596">
        <v>14.8</v>
      </c>
    </row>
    <row r="82" spans="1:6" ht="15">
      <c r="A82" s="827" t="s">
        <v>139</v>
      </c>
      <c r="B82" s="1590" t="s">
        <v>140</v>
      </c>
      <c r="C82" s="1592">
        <v>0.31850000000000001</v>
      </c>
      <c r="D82" s="1595">
        <v>0</v>
      </c>
      <c r="E82" s="1595">
        <v>28.1</v>
      </c>
      <c r="F82" s="1596">
        <v>28.1</v>
      </c>
    </row>
    <row r="83" spans="1:6" ht="15">
      <c r="A83" s="827" t="s">
        <v>141</v>
      </c>
      <c r="B83" s="1590" t="s">
        <v>130</v>
      </c>
      <c r="C83" s="1592">
        <v>0.65110000000000001</v>
      </c>
      <c r="D83" s="1595">
        <v>14.1</v>
      </c>
      <c r="E83" s="1595">
        <v>0</v>
      </c>
      <c r="F83" s="1596">
        <v>14.1</v>
      </c>
    </row>
    <row r="84" spans="1:6" ht="15">
      <c r="A84" s="827" t="s">
        <v>142</v>
      </c>
      <c r="B84" s="1590" t="s">
        <v>144</v>
      </c>
      <c r="C84" s="1592">
        <v>0.1</v>
      </c>
      <c r="D84" s="1595">
        <v>6.6</v>
      </c>
      <c r="E84" s="1595">
        <v>0</v>
      </c>
      <c r="F84" s="1596">
        <v>6.6</v>
      </c>
    </row>
    <row r="85" spans="1:6" ht="13.5" customHeight="1">
      <c r="A85" s="827" t="s">
        <v>216</v>
      </c>
      <c r="B85" s="1590" t="s">
        <v>147</v>
      </c>
      <c r="C85" s="1592">
        <v>0.6</v>
      </c>
      <c r="D85" s="1595">
        <v>56.9</v>
      </c>
      <c r="E85" s="1595">
        <v>0</v>
      </c>
      <c r="F85" s="1596">
        <v>56.9</v>
      </c>
    </row>
    <row r="86" spans="1:6" ht="15">
      <c r="A86" s="827" t="s">
        <v>146</v>
      </c>
      <c r="B86" s="1590" t="s">
        <v>147</v>
      </c>
      <c r="C86" s="1592">
        <v>0.25</v>
      </c>
      <c r="D86" s="1595">
        <v>25.4</v>
      </c>
      <c r="E86" s="1595">
        <v>1.8</v>
      </c>
      <c r="F86" s="1596">
        <v>27.2</v>
      </c>
    </row>
    <row r="87" spans="1:6" ht="15">
      <c r="A87" s="827" t="s">
        <v>190</v>
      </c>
      <c r="B87" s="1590" t="s">
        <v>130</v>
      </c>
      <c r="C87" s="1592">
        <v>0.14530000000000001</v>
      </c>
      <c r="D87" s="1595">
        <v>3</v>
      </c>
      <c r="E87" s="1595">
        <v>1.7</v>
      </c>
      <c r="F87" s="1596">
        <v>4.7</v>
      </c>
    </row>
    <row r="88" spans="1:6" ht="15">
      <c r="A88" s="827" t="s">
        <v>149</v>
      </c>
      <c r="B88" s="1590" t="s">
        <v>130</v>
      </c>
      <c r="C88" s="1592">
        <v>0.38</v>
      </c>
      <c r="D88" s="1595">
        <v>0</v>
      </c>
      <c r="E88" s="1595">
        <v>0.6</v>
      </c>
      <c r="F88" s="1596">
        <v>0.6</v>
      </c>
    </row>
    <row r="89" spans="1:6">
      <c r="A89" s="1715" t="s">
        <v>150</v>
      </c>
      <c r="B89" s="2069"/>
      <c r="C89" s="2069"/>
      <c r="D89" s="2070">
        <v>315.89999999999998</v>
      </c>
      <c r="E89" s="2070">
        <v>35.4</v>
      </c>
      <c r="F89" s="2070">
        <v>351.3</v>
      </c>
    </row>
  </sheetData>
  <mergeCells count="9">
    <mergeCell ref="A55:E55"/>
    <mergeCell ref="A56:F56"/>
    <mergeCell ref="N62:P62"/>
    <mergeCell ref="A1:J1"/>
    <mergeCell ref="N1:P1"/>
    <mergeCell ref="C2:E2"/>
    <mergeCell ref="I2:J2"/>
    <mergeCell ref="G21:L21"/>
    <mergeCell ref="A54:F54"/>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N101"/>
  <sheetViews>
    <sheetView topLeftCell="A50" workbookViewId="0">
      <selection activeCell="C83" sqref="C83"/>
    </sheetView>
  </sheetViews>
  <sheetFormatPr defaultColWidth="9.28515625" defaultRowHeight="11.25"/>
  <cols>
    <col min="1" max="1" width="18.28515625" style="52" customWidth="1"/>
    <col min="2" max="2" width="13.5703125" style="52" customWidth="1"/>
    <col min="3" max="5" width="9.28515625" style="52"/>
    <col min="6" max="14" width="0" style="52" hidden="1" customWidth="1"/>
    <col min="15" max="15" width="9.28515625" style="52"/>
    <col min="16" max="16" width="50.42578125" style="52" customWidth="1"/>
    <col min="17" max="16384" width="9.28515625" style="52"/>
  </cols>
  <sheetData>
    <row r="1" spans="1:14" ht="18">
      <c r="A1" s="2028" t="s">
        <v>802</v>
      </c>
      <c r="B1" s="2028"/>
      <c r="C1" s="2028"/>
      <c r="D1" s="2028"/>
      <c r="E1" s="2028"/>
    </row>
    <row r="2" spans="1:14" ht="12" thickBot="1">
      <c r="A2" s="40"/>
      <c r="B2" s="40"/>
      <c r="C2" s="40"/>
      <c r="D2" s="40"/>
      <c r="E2" s="40"/>
    </row>
    <row r="3" spans="1:14" s="54" customFormat="1">
      <c r="A3" s="85" t="s">
        <v>446</v>
      </c>
      <c r="B3" s="86" t="s">
        <v>449</v>
      </c>
      <c r="C3" s="85" t="s">
        <v>380</v>
      </c>
      <c r="D3" s="85"/>
      <c r="E3" s="85"/>
      <c r="F3" s="87" t="s">
        <v>759</v>
      </c>
      <c r="G3" s="87"/>
      <c r="H3" s="88"/>
      <c r="I3" s="89" t="s">
        <v>760</v>
      </c>
      <c r="J3" s="87"/>
      <c r="K3" s="88"/>
      <c r="L3" s="89" t="s">
        <v>761</v>
      </c>
      <c r="M3" s="87"/>
      <c r="N3" s="88"/>
    </row>
    <row r="4" spans="1:14" s="54" customFormat="1">
      <c r="A4" s="85" t="s">
        <v>83</v>
      </c>
      <c r="B4" s="85"/>
      <c r="C4" s="86" t="s">
        <v>750</v>
      </c>
      <c r="D4" s="86" t="s">
        <v>11</v>
      </c>
      <c r="E4" s="86" t="s">
        <v>12</v>
      </c>
      <c r="F4" s="2353" t="s">
        <v>762</v>
      </c>
      <c r="G4" s="2354" t="s">
        <v>763</v>
      </c>
      <c r="H4" s="2355" t="s">
        <v>12</v>
      </c>
      <c r="I4" s="2356" t="s">
        <v>762</v>
      </c>
      <c r="J4" s="2354" t="s">
        <v>763</v>
      </c>
      <c r="K4" s="2355" t="s">
        <v>12</v>
      </c>
      <c r="L4" s="2356" t="s">
        <v>762</v>
      </c>
      <c r="M4" s="2354" t="s">
        <v>763</v>
      </c>
      <c r="N4" s="2355" t="s">
        <v>12</v>
      </c>
    </row>
    <row r="5" spans="1:14">
      <c r="A5" s="55" t="s">
        <v>15</v>
      </c>
      <c r="B5" s="50">
        <v>0.85</v>
      </c>
      <c r="C5" s="46">
        <v>7.5802766300000002</v>
      </c>
      <c r="D5" s="46">
        <v>11.585453944999999</v>
      </c>
      <c r="E5" s="46">
        <v>19.165730574999998</v>
      </c>
      <c r="F5" s="90"/>
      <c r="G5" s="90"/>
      <c r="H5" s="90"/>
      <c r="I5" s="90"/>
      <c r="J5" s="90"/>
      <c r="K5" s="90"/>
      <c r="L5" s="90"/>
      <c r="M5" s="90"/>
      <c r="N5" s="90"/>
    </row>
    <row r="6" spans="1:14">
      <c r="A6" s="47" t="s">
        <v>641</v>
      </c>
      <c r="B6" s="50">
        <v>0.32700000000000001</v>
      </c>
      <c r="C6" s="46">
        <v>9.197994156</v>
      </c>
      <c r="D6" s="46">
        <v>0.66833923299999998</v>
      </c>
      <c r="E6" s="46">
        <v>9.8663333889999993</v>
      </c>
      <c r="F6" s="46">
        <v>48.06466273600001</v>
      </c>
      <c r="G6" s="46">
        <v>15.65430989</v>
      </c>
      <c r="H6" s="46">
        <v>63.71897262600001</v>
      </c>
      <c r="I6" s="46">
        <v>50.498404556934773</v>
      </c>
      <c r="J6" s="46">
        <v>21.952274020065214</v>
      </c>
      <c r="K6" s="46">
        <v>72.450678576999991</v>
      </c>
      <c r="L6" s="46">
        <v>46.768410322608695</v>
      </c>
      <c r="M6" s="46">
        <v>20.687175979173912</v>
      </c>
      <c r="N6" s="46">
        <v>67.455586301782603</v>
      </c>
    </row>
    <row r="7" spans="1:14">
      <c r="A7" s="47" t="s">
        <v>23</v>
      </c>
      <c r="B7" s="50">
        <v>0.45</v>
      </c>
      <c r="C7" s="46">
        <v>24.763798920999999</v>
      </c>
      <c r="D7" s="46">
        <v>4.4518998359999999</v>
      </c>
      <c r="E7" s="46">
        <v>29.215698756999998</v>
      </c>
      <c r="F7" s="46">
        <v>2.6447324499999989</v>
      </c>
      <c r="G7" s="46">
        <v>3.3786813000000027E-2</v>
      </c>
      <c r="H7" s="46">
        <v>2.6785192629999988</v>
      </c>
      <c r="I7" s="46">
        <v>3.7110427948043485</v>
      </c>
      <c r="J7" s="46">
        <v>0.18270521763043474</v>
      </c>
      <c r="K7" s="46">
        <v>3.8937480124347834</v>
      </c>
      <c r="L7" s="46">
        <v>1.3655585974565221</v>
      </c>
      <c r="M7" s="46">
        <v>9.975423886956522E-2</v>
      </c>
      <c r="N7" s="46">
        <v>1.4653128363260872</v>
      </c>
    </row>
    <row r="8" spans="1:14">
      <c r="A8" s="47" t="s">
        <v>218</v>
      </c>
      <c r="B8" s="50">
        <v>0.65129999999999999</v>
      </c>
      <c r="C8" s="46">
        <v>2.4960406079999999</v>
      </c>
      <c r="D8" s="46">
        <v>0</v>
      </c>
      <c r="E8" s="46">
        <v>2.4960406079999999</v>
      </c>
      <c r="F8" s="46">
        <v>3.6930180650000008</v>
      </c>
      <c r="G8" s="46">
        <v>0.26041494400000004</v>
      </c>
      <c r="H8" s="46">
        <v>3.9534330090000007</v>
      </c>
      <c r="I8" s="46">
        <v>4.3831244472173889</v>
      </c>
      <c r="J8" s="46">
        <v>0.42719130580434778</v>
      </c>
      <c r="K8" s="46">
        <v>4.8103157530217366</v>
      </c>
      <c r="L8" s="46">
        <v>4.5478516534565214</v>
      </c>
      <c r="M8" s="46">
        <v>0.52557749763043493</v>
      </c>
      <c r="N8" s="46">
        <v>5.0734291510869562</v>
      </c>
    </row>
    <row r="9" spans="1:14">
      <c r="A9" s="47" t="s">
        <v>642</v>
      </c>
      <c r="B9" s="50">
        <v>0.58899999999999997</v>
      </c>
      <c r="C9" s="46">
        <v>2.6322430849999998</v>
      </c>
      <c r="D9" s="46">
        <v>0</v>
      </c>
      <c r="E9" s="46">
        <v>2.6322430849999998</v>
      </c>
      <c r="F9" s="46">
        <v>1.1547850990000001</v>
      </c>
      <c r="G9" s="46">
        <v>0</v>
      </c>
      <c r="H9" s="46">
        <v>1.1547850990000001</v>
      </c>
      <c r="I9" s="46">
        <v>1.6376508593260866</v>
      </c>
      <c r="J9" s="46">
        <v>0</v>
      </c>
      <c r="K9" s="46">
        <v>1.6376508593260866</v>
      </c>
      <c r="L9" s="46">
        <v>1.7158262281521734</v>
      </c>
      <c r="M9" s="46">
        <v>0</v>
      </c>
      <c r="N9" s="46">
        <v>1.7158262281521734</v>
      </c>
    </row>
    <row r="10" spans="1:14">
      <c r="A10" s="47" t="s">
        <v>29</v>
      </c>
      <c r="B10" s="320">
        <v>0.36660500000000001</v>
      </c>
      <c r="C10" s="46">
        <v>54.682902714999997</v>
      </c>
      <c r="D10" s="46">
        <v>0</v>
      </c>
      <c r="E10" s="46">
        <v>54.682902714999997</v>
      </c>
      <c r="F10" s="46">
        <v>101.62059656999998</v>
      </c>
      <c r="G10" s="46">
        <v>43.250808901000021</v>
      </c>
      <c r="H10" s="46">
        <v>144.871405471</v>
      </c>
      <c r="I10" s="46">
        <v>123.21095020947826</v>
      </c>
      <c r="J10" s="46">
        <v>50.813453696760838</v>
      </c>
      <c r="K10" s="46">
        <v>174.02440390623909</v>
      </c>
      <c r="L10" s="46">
        <v>119.13701010815218</v>
      </c>
      <c r="M10" s="46">
        <v>41.51684663056524</v>
      </c>
      <c r="N10" s="46">
        <v>160.65385673871742</v>
      </c>
    </row>
    <row r="11" spans="1:14">
      <c r="A11" s="47" t="s">
        <v>33</v>
      </c>
      <c r="B11" s="50">
        <v>0.7</v>
      </c>
      <c r="C11" s="46">
        <v>81.265120052</v>
      </c>
      <c r="D11" s="46">
        <v>28.509177671</v>
      </c>
      <c r="E11" s="46">
        <v>109.774297723</v>
      </c>
      <c r="F11" s="46">
        <v>7.0508770450000018</v>
      </c>
      <c r="G11" s="46">
        <v>0</v>
      </c>
      <c r="H11" s="46">
        <v>7.0508770450000018</v>
      </c>
      <c r="I11" s="46">
        <v>7.2649684560652164</v>
      </c>
      <c r="J11" s="46">
        <v>0</v>
      </c>
      <c r="K11" s="46">
        <v>7.2649684560652164</v>
      </c>
      <c r="L11" s="46">
        <v>5.9164142816086951</v>
      </c>
      <c r="M11" s="46">
        <v>0</v>
      </c>
      <c r="N11" s="46">
        <v>5.9164142816086951</v>
      </c>
    </row>
    <row r="12" spans="1:14">
      <c r="A12" s="47" t="s">
        <v>37</v>
      </c>
      <c r="B12" s="50">
        <v>0.1241</v>
      </c>
      <c r="C12" s="46">
        <v>6.9371642409999996</v>
      </c>
      <c r="D12" s="46">
        <v>1.878512712</v>
      </c>
      <c r="E12" s="46">
        <v>8.8156769530000005</v>
      </c>
      <c r="F12" s="46">
        <v>76.608510824000007</v>
      </c>
      <c r="G12" s="46">
        <v>33.348157144000005</v>
      </c>
      <c r="H12" s="46">
        <v>109.956667968</v>
      </c>
      <c r="I12" s="46">
        <v>100.69454216219569</v>
      </c>
      <c r="J12" s="46">
        <v>31.373944236521737</v>
      </c>
      <c r="K12" s="46">
        <v>132.06848639871743</v>
      </c>
      <c r="L12" s="46">
        <v>98.960600707086911</v>
      </c>
      <c r="M12" s="46">
        <v>40.648363156717394</v>
      </c>
      <c r="N12" s="46">
        <v>139.60896386380432</v>
      </c>
    </row>
    <row r="13" spans="1:14">
      <c r="A13" s="47" t="s">
        <v>226</v>
      </c>
      <c r="B13" s="121" t="s">
        <v>217</v>
      </c>
      <c r="C13" s="46">
        <v>0.17936155100000001</v>
      </c>
      <c r="D13" s="46">
        <v>0.977207096</v>
      </c>
      <c r="E13" s="46">
        <v>1.1565686470000001</v>
      </c>
      <c r="F13" s="46">
        <v>0.60662212199999987</v>
      </c>
      <c r="G13" s="46">
        <v>19.553438682000003</v>
      </c>
      <c r="H13" s="46">
        <v>20.160060804000004</v>
      </c>
      <c r="I13" s="46">
        <v>0.26186117147826099</v>
      </c>
      <c r="J13" s="46">
        <v>8.8845863582608704</v>
      </c>
      <c r="K13" s="46">
        <v>9.146447529739131</v>
      </c>
      <c r="L13" s="46">
        <v>2.5019876581739133</v>
      </c>
      <c r="M13" s="46">
        <v>12.986077280978254</v>
      </c>
      <c r="N13" s="46">
        <v>15.488064939152167</v>
      </c>
    </row>
    <row r="14" spans="1:14">
      <c r="A14" s="47" t="s">
        <v>467</v>
      </c>
      <c r="B14" s="50">
        <v>0.1988</v>
      </c>
      <c r="C14" s="46">
        <v>0.659921545</v>
      </c>
      <c r="D14" s="46">
        <v>2.863840411</v>
      </c>
      <c r="E14" s="46">
        <v>3.523761956</v>
      </c>
      <c r="F14" s="46">
        <v>13.035073352000001</v>
      </c>
      <c r="G14" s="46">
        <v>4.8344285000000001E-2</v>
      </c>
      <c r="H14" s="46">
        <v>13.083417637000002</v>
      </c>
      <c r="I14" s="46">
        <v>8.5786813041304306</v>
      </c>
      <c r="J14" s="46">
        <v>6.0870000000048581E-6</v>
      </c>
      <c r="K14" s="46">
        <v>8.5786873911304298</v>
      </c>
      <c r="L14" s="46">
        <v>8.9257434028478233</v>
      </c>
      <c r="M14" s="46">
        <v>1.5914675956521736E-2</v>
      </c>
      <c r="N14" s="46">
        <v>8.9416580788043447</v>
      </c>
    </row>
    <row r="15" spans="1:14">
      <c r="A15" s="47" t="s">
        <v>46</v>
      </c>
      <c r="B15" s="50">
        <v>0.55300000000000005</v>
      </c>
      <c r="C15" s="46">
        <v>22.946343522999999</v>
      </c>
      <c r="D15" s="46">
        <v>19.000328986</v>
      </c>
      <c r="E15" s="46">
        <v>41.946672508999995</v>
      </c>
      <c r="F15" s="46">
        <v>51.046852561000009</v>
      </c>
      <c r="G15" s="46">
        <v>0.59084505600000004</v>
      </c>
      <c r="H15" s="46">
        <v>51.637697617000008</v>
      </c>
      <c r="I15" s="46">
        <v>43.763943520695648</v>
      </c>
      <c r="J15" s="46">
        <v>1.4317286959130433</v>
      </c>
      <c r="K15" s="46">
        <v>45.195672216608692</v>
      </c>
      <c r="L15" s="46">
        <v>49.053771794717385</v>
      </c>
      <c r="M15" s="46">
        <v>0.84092445641304336</v>
      </c>
      <c r="N15" s="46">
        <v>49.894696251130426</v>
      </c>
    </row>
    <row r="16" spans="1:14">
      <c r="A16" s="47" t="s">
        <v>47</v>
      </c>
      <c r="B16" s="50">
        <v>0.58550000000000002</v>
      </c>
      <c r="C16" s="46">
        <v>32.589424270999999</v>
      </c>
      <c r="D16" s="46">
        <v>63.602312574999999</v>
      </c>
      <c r="E16" s="46">
        <v>96.191736845999998</v>
      </c>
      <c r="F16" s="46">
        <v>20.297228989000001</v>
      </c>
      <c r="G16" s="46">
        <v>-0.12441604500000036</v>
      </c>
      <c r="H16" s="46">
        <v>20.172812944</v>
      </c>
      <c r="I16" s="46">
        <v>13.976306586521748</v>
      </c>
      <c r="J16" s="46">
        <v>0.98642163013043516</v>
      </c>
      <c r="K16" s="46">
        <v>14.962728216652183</v>
      </c>
      <c r="L16" s="46">
        <v>28.223802207652149</v>
      </c>
      <c r="M16" s="46">
        <v>2.8044042411521746</v>
      </c>
      <c r="N16" s="46">
        <v>31.028206448804323</v>
      </c>
    </row>
    <row r="17" spans="1:14">
      <c r="A17" s="47" t="s">
        <v>49</v>
      </c>
      <c r="B17" s="50">
        <v>0.43969999999999998</v>
      </c>
      <c r="C17" s="46">
        <v>10.071081669</v>
      </c>
      <c r="D17" s="46">
        <v>12.524379808000001</v>
      </c>
      <c r="E17" s="46">
        <v>22.595461477000001</v>
      </c>
      <c r="F17" s="91">
        <v>325.82295981300001</v>
      </c>
      <c r="G17" s="91">
        <v>112.61568967000004</v>
      </c>
      <c r="H17" s="91">
        <v>438.43864948300001</v>
      </c>
      <c r="I17" s="91">
        <v>357.98147606884783</v>
      </c>
      <c r="J17" s="91">
        <v>116.05231124808692</v>
      </c>
      <c r="K17" s="91">
        <v>474.03378731693471</v>
      </c>
      <c r="L17" s="91">
        <v>367.116976961913</v>
      </c>
      <c r="M17" s="91">
        <v>120.12503815745654</v>
      </c>
      <c r="N17" s="91">
        <v>487.24201511936946</v>
      </c>
    </row>
    <row r="18" spans="1:14">
      <c r="A18" s="47" t="s">
        <v>50</v>
      </c>
      <c r="B18" s="50">
        <v>0.64</v>
      </c>
      <c r="C18" s="46">
        <v>4.6213667429999994</v>
      </c>
      <c r="D18" s="46">
        <v>0</v>
      </c>
      <c r="E18" s="46">
        <v>4.6213667429999994</v>
      </c>
      <c r="F18" s="91"/>
      <c r="G18" s="91"/>
      <c r="H18" s="91"/>
      <c r="I18" s="91"/>
      <c r="J18" s="91"/>
      <c r="K18" s="91"/>
      <c r="L18" s="91"/>
      <c r="M18" s="91"/>
      <c r="N18" s="91"/>
    </row>
    <row r="19" spans="1:14">
      <c r="A19" s="47" t="s">
        <v>51</v>
      </c>
      <c r="B19" s="50">
        <v>0.2</v>
      </c>
      <c r="C19" s="46">
        <v>5.9966218600000003</v>
      </c>
      <c r="D19" s="46">
        <v>4.4528238079999998</v>
      </c>
      <c r="E19" s="46">
        <v>10.449445667999999</v>
      </c>
      <c r="F19" s="46">
        <v>8.5541543950000012</v>
      </c>
      <c r="G19" s="46">
        <v>40.742887142000001</v>
      </c>
      <c r="H19" s="46">
        <v>49.297041536999998</v>
      </c>
      <c r="I19" s="46">
        <v>6.3662348899565213</v>
      </c>
      <c r="J19" s="46">
        <v>28.435703695108693</v>
      </c>
      <c r="K19" s="46">
        <v>34.801938585065216</v>
      </c>
      <c r="L19" s="46">
        <v>7.8017118274782629</v>
      </c>
      <c r="M19" s="46">
        <v>34.695045217673893</v>
      </c>
      <c r="N19" s="46">
        <v>42.496757045152158</v>
      </c>
    </row>
    <row r="20" spans="1:14">
      <c r="A20" s="47" t="s">
        <v>52</v>
      </c>
      <c r="B20" s="121" t="s">
        <v>219</v>
      </c>
      <c r="C20" s="46">
        <v>17.795110154</v>
      </c>
      <c r="D20" s="46">
        <v>0.98294821899999996</v>
      </c>
      <c r="E20" s="46">
        <v>18.778058373</v>
      </c>
      <c r="F20" s="46">
        <v>20.925118088999994</v>
      </c>
      <c r="G20" s="46">
        <v>79.21951439499999</v>
      </c>
      <c r="H20" s="46">
        <v>100.14463248399998</v>
      </c>
      <c r="I20" s="46">
        <v>14.063627324326099</v>
      </c>
      <c r="J20" s="46">
        <v>56.155399674391312</v>
      </c>
      <c r="K20" s="46">
        <v>70.21902699871741</v>
      </c>
      <c r="L20" s="46">
        <v>19.494548109369561</v>
      </c>
      <c r="M20" s="46">
        <v>69.730045107608689</v>
      </c>
      <c r="N20" s="46">
        <v>89.224593216978249</v>
      </c>
    </row>
    <row r="21" spans="1:14">
      <c r="A21" s="47" t="s">
        <v>53</v>
      </c>
      <c r="B21" s="121" t="s">
        <v>221</v>
      </c>
      <c r="C21" s="46">
        <v>68.309417809999999</v>
      </c>
      <c r="D21" s="46">
        <v>39.367101069</v>
      </c>
      <c r="E21" s="46">
        <v>107.676518879</v>
      </c>
      <c r="F21" s="46">
        <v>5.1550157360000011</v>
      </c>
      <c r="G21" s="46">
        <v>10.576235275</v>
      </c>
      <c r="H21" s="46">
        <v>15.731251011000001</v>
      </c>
      <c r="I21" s="46">
        <v>3.959560924304347</v>
      </c>
      <c r="J21" s="46">
        <v>7.3189902166304375</v>
      </c>
      <c r="K21" s="46">
        <v>11.278551140934784</v>
      </c>
      <c r="L21" s="46">
        <v>5.0357095172826094</v>
      </c>
      <c r="M21" s="46">
        <v>10.252450869804346</v>
      </c>
      <c r="N21" s="46">
        <v>15.288160387086954</v>
      </c>
    </row>
    <row r="22" spans="1:14">
      <c r="A22" s="47" t="s">
        <v>231</v>
      </c>
      <c r="B22" s="121" t="s">
        <v>227</v>
      </c>
      <c r="C22" s="46">
        <v>24.948421435</v>
      </c>
      <c r="D22" s="46">
        <v>84.09346309499999</v>
      </c>
      <c r="E22" s="46">
        <v>109.04188452999999</v>
      </c>
      <c r="F22" s="46">
        <v>17.039694054999998</v>
      </c>
      <c r="G22" s="46">
        <v>10.133871649</v>
      </c>
      <c r="H22" s="46">
        <v>27.173565703999998</v>
      </c>
      <c r="I22" s="46">
        <v>15.808087139521737</v>
      </c>
      <c r="J22" s="46">
        <v>5.3476242370869542</v>
      </c>
      <c r="K22" s="46">
        <v>21.155711376608693</v>
      </c>
      <c r="L22" s="46">
        <v>16.872299033108696</v>
      </c>
      <c r="M22" s="46">
        <v>-1.3013030652176815E-3</v>
      </c>
      <c r="N22" s="46">
        <v>16.870997730043477</v>
      </c>
    </row>
    <row r="23" spans="1:14">
      <c r="A23" s="47" t="s">
        <v>57</v>
      </c>
      <c r="B23" s="121">
        <v>0.31316899999999998</v>
      </c>
      <c r="C23" s="46">
        <v>33.987886655000004</v>
      </c>
      <c r="D23" s="46">
        <v>0.58008284899999996</v>
      </c>
      <c r="E23" s="46">
        <v>34.567969504000004</v>
      </c>
      <c r="F23" s="46">
        <v>60.572921186999999</v>
      </c>
      <c r="G23" s="46">
        <v>7.5955551640000003</v>
      </c>
      <c r="H23" s="46">
        <v>68.168476350999995</v>
      </c>
      <c r="I23" s="46">
        <v>67.369631630543509</v>
      </c>
      <c r="J23" s="46">
        <v>-9.3797573909565219</v>
      </c>
      <c r="K23" s="46">
        <v>57.989874239586989</v>
      </c>
      <c r="L23" s="46">
        <v>67.365656606760837</v>
      </c>
      <c r="M23" s="46">
        <v>0</v>
      </c>
      <c r="N23" s="46">
        <v>67.365656606760837</v>
      </c>
    </row>
    <row r="24" spans="1:14">
      <c r="A24" s="47" t="s">
        <v>58</v>
      </c>
      <c r="B24" s="50">
        <v>0.33529999999999999</v>
      </c>
      <c r="C24" s="46">
        <v>7.8017521940000005</v>
      </c>
      <c r="D24" s="46">
        <v>29.214975315</v>
      </c>
      <c r="E24" s="46">
        <v>37.016727508999999</v>
      </c>
      <c r="F24" s="46">
        <v>31.415076659000004</v>
      </c>
      <c r="G24" s="46">
        <v>66.333311097999996</v>
      </c>
      <c r="H24" s="46">
        <v>97.748387757000003</v>
      </c>
      <c r="I24" s="46">
        <v>13.237162109847828</v>
      </c>
      <c r="J24" s="46">
        <v>22.564308913043494</v>
      </c>
      <c r="K24" s="46">
        <v>35.80147102289132</v>
      </c>
      <c r="L24" s="46">
        <v>1.8798496063912986</v>
      </c>
      <c r="M24" s="46">
        <v>-6.167498891302429E-3</v>
      </c>
      <c r="N24" s="46">
        <v>1.8736821074999961</v>
      </c>
    </row>
    <row r="25" spans="1:14">
      <c r="A25" s="47" t="s">
        <v>59</v>
      </c>
      <c r="B25" s="121" t="s">
        <v>228</v>
      </c>
      <c r="C25" s="46">
        <v>40.199239836000004</v>
      </c>
      <c r="D25" s="46">
        <v>16.349421863</v>
      </c>
      <c r="E25" s="46">
        <v>56.548661699000007</v>
      </c>
      <c r="F25" s="46">
        <v>44.604406351000002</v>
      </c>
      <c r="G25" s="46">
        <v>0</v>
      </c>
      <c r="H25" s="46">
        <v>44.604406351000002</v>
      </c>
      <c r="I25" s="46">
        <v>40.766507392304327</v>
      </c>
      <c r="J25" s="46">
        <v>0</v>
      </c>
      <c r="K25" s="46">
        <v>40.766507392304327</v>
      </c>
      <c r="L25" s="46">
        <v>43.083665871260884</v>
      </c>
      <c r="M25" s="46">
        <v>0</v>
      </c>
      <c r="N25" s="46">
        <v>43.083665871260884</v>
      </c>
    </row>
    <row r="26" spans="1:14">
      <c r="A26" s="47" t="s">
        <v>514</v>
      </c>
      <c r="B26" s="50">
        <v>0.41499999999999998</v>
      </c>
      <c r="C26" s="46">
        <v>5.2118689119999999</v>
      </c>
      <c r="D26" s="46">
        <v>3.8079999999999998E-6</v>
      </c>
      <c r="E26" s="46">
        <v>5.2118727199999997</v>
      </c>
      <c r="F26" s="46">
        <v>6.2105505939999981</v>
      </c>
      <c r="G26" s="46">
        <v>79.276371207999972</v>
      </c>
      <c r="H26" s="46">
        <v>85.486921801999969</v>
      </c>
      <c r="I26" s="46">
        <v>3.5388844891521747</v>
      </c>
      <c r="J26" s="46">
        <v>77.358575652934789</v>
      </c>
      <c r="K26" s="46">
        <v>80.89746014208697</v>
      </c>
      <c r="L26" s="46">
        <v>13.77430377230435</v>
      </c>
      <c r="M26" s="46">
        <v>206.87320815358697</v>
      </c>
      <c r="N26" s="46">
        <v>220.64751192589131</v>
      </c>
    </row>
    <row r="27" spans="1:14">
      <c r="A27" s="47" t="s">
        <v>66</v>
      </c>
      <c r="B27" s="50">
        <v>0.30580000000000002</v>
      </c>
      <c r="C27" s="46">
        <v>8.3344975950000002</v>
      </c>
      <c r="D27" s="46">
        <v>154.48278002699999</v>
      </c>
      <c r="E27" s="46">
        <v>162.81727762199998</v>
      </c>
      <c r="F27" s="46">
        <v>25.683894780999999</v>
      </c>
      <c r="G27" s="46">
        <v>2.0032530769999997</v>
      </c>
      <c r="H27" s="46">
        <v>27.687147857999999</v>
      </c>
      <c r="I27" s="46">
        <v>23.952607131000001</v>
      </c>
      <c r="J27" s="46">
        <v>1.7675457618260875</v>
      </c>
      <c r="K27" s="46">
        <v>25.720152892826089</v>
      </c>
      <c r="L27" s="46">
        <v>28.995026672173907</v>
      </c>
      <c r="M27" s="46">
        <v>3.1991728264347823</v>
      </c>
      <c r="N27" s="46">
        <v>32.19419949860869</v>
      </c>
    </row>
    <row r="28" spans="1:14">
      <c r="A28" s="47" t="s">
        <v>67</v>
      </c>
      <c r="B28" s="50">
        <v>0.30580000000000002</v>
      </c>
      <c r="C28" s="46">
        <v>36.670041216000001</v>
      </c>
      <c r="D28" s="46">
        <v>0</v>
      </c>
      <c r="E28" s="46">
        <v>36.670041216000001</v>
      </c>
      <c r="F28" s="46">
        <v>0.16705941700000002</v>
      </c>
      <c r="G28" s="46">
        <v>0.98887087900000026</v>
      </c>
      <c r="H28" s="46">
        <v>1.1559302960000002</v>
      </c>
      <c r="I28" s="46">
        <v>0.140351162</v>
      </c>
      <c r="J28" s="46">
        <v>0.69055293419565178</v>
      </c>
      <c r="K28" s="46">
        <v>0.83090409619565175</v>
      </c>
      <c r="L28" s="46">
        <v>0.18239699989130434</v>
      </c>
      <c r="M28" s="46">
        <v>1.041465219630435</v>
      </c>
      <c r="N28" s="46">
        <v>1.2238622195217395</v>
      </c>
    </row>
    <row r="29" spans="1:14">
      <c r="A29" s="47" t="s">
        <v>69</v>
      </c>
      <c r="B29" s="50">
        <v>0.58840000000000003</v>
      </c>
      <c r="C29" s="46">
        <v>41.962687503999994</v>
      </c>
      <c r="D29" s="46">
        <v>0.160142274</v>
      </c>
      <c r="E29" s="46">
        <v>42.122829777999996</v>
      </c>
      <c r="F29" s="46"/>
      <c r="G29" s="46"/>
      <c r="H29" s="46"/>
      <c r="I29" s="46"/>
      <c r="J29" s="46"/>
      <c r="K29" s="46"/>
      <c r="L29" s="46"/>
      <c r="M29" s="46"/>
      <c r="N29" s="46"/>
    </row>
    <row r="30" spans="1:14">
      <c r="A30" s="47" t="s">
        <v>684</v>
      </c>
      <c r="B30" s="50">
        <v>0.28849999999999998</v>
      </c>
      <c r="C30" s="46">
        <v>5.7856550999999999E-2</v>
      </c>
      <c r="D30" s="46">
        <v>5.6656383999999997E-2</v>
      </c>
      <c r="E30" s="46">
        <v>0.114512935</v>
      </c>
      <c r="F30" s="46">
        <v>1.1757460230000001</v>
      </c>
      <c r="G30" s="46">
        <v>0.99637747199999993</v>
      </c>
      <c r="H30" s="46">
        <v>2.1721234950000001</v>
      </c>
      <c r="I30" s="46">
        <v>3.7569276955217394</v>
      </c>
      <c r="J30" s="46">
        <v>0.6574417390869568</v>
      </c>
      <c r="K30" s="46">
        <v>4.4143694346086964</v>
      </c>
      <c r="L30" s="46">
        <v>8.4524330090869562</v>
      </c>
      <c r="M30" s="46">
        <v>1.1078604337608693</v>
      </c>
      <c r="N30" s="46">
        <v>9.5602934428478257</v>
      </c>
    </row>
    <row r="31" spans="1:14">
      <c r="A31" s="47" t="s">
        <v>572</v>
      </c>
      <c r="B31" s="121" t="s">
        <v>229</v>
      </c>
      <c r="C31" s="46">
        <v>0.16675651799999999</v>
      </c>
      <c r="D31" s="46">
        <v>0.239674849</v>
      </c>
      <c r="E31" s="46">
        <v>0.40643136699999999</v>
      </c>
      <c r="F31" s="46"/>
      <c r="G31" s="46"/>
      <c r="H31" s="46"/>
      <c r="I31" s="46"/>
      <c r="J31" s="46"/>
      <c r="K31" s="46"/>
      <c r="L31" s="46"/>
      <c r="M31" s="46"/>
      <c r="N31" s="46"/>
    </row>
    <row r="32" spans="1:14">
      <c r="A32" s="47" t="s">
        <v>274</v>
      </c>
      <c r="B32" s="50">
        <v>0.18</v>
      </c>
      <c r="C32" s="46">
        <v>2.4905722790000002</v>
      </c>
      <c r="D32" s="46">
        <v>1.5387644000000001E-2</v>
      </c>
      <c r="E32" s="46">
        <v>2.5059599230000003</v>
      </c>
      <c r="F32" s="46">
        <v>9.4061426039999994</v>
      </c>
      <c r="G32" s="46">
        <v>1.4227271419999998</v>
      </c>
      <c r="H32" s="46">
        <v>10.828869745999999</v>
      </c>
      <c r="I32" s="46">
        <v>10.445310240413049</v>
      </c>
      <c r="J32" s="46">
        <v>1.5440614128043482</v>
      </c>
      <c r="K32" s="46">
        <v>11.989371653217397</v>
      </c>
      <c r="L32" s="46">
        <v>12.256926891217384</v>
      </c>
      <c r="M32" s="46">
        <v>1.5440336973260873</v>
      </c>
      <c r="N32" s="46">
        <v>13.800960588543472</v>
      </c>
    </row>
    <row r="33" spans="1:14">
      <c r="A33" s="47" t="s">
        <v>74</v>
      </c>
      <c r="B33" s="121">
        <v>0.41499999999999998</v>
      </c>
      <c r="C33" s="46">
        <v>14.515205279</v>
      </c>
      <c r="D33" s="46">
        <v>0.55360528799999997</v>
      </c>
      <c r="E33" s="46">
        <v>15.068810567</v>
      </c>
      <c r="F33" s="46">
        <v>0.710101439</v>
      </c>
      <c r="G33" s="46">
        <v>4.1391657139999998</v>
      </c>
      <c r="H33" s="46">
        <v>4.8492671529999996</v>
      </c>
      <c r="I33" s="46">
        <v>1.662160218152174</v>
      </c>
      <c r="J33" s="46">
        <v>3.1661207612608702</v>
      </c>
      <c r="K33" s="46">
        <v>4.8282809794130443</v>
      </c>
      <c r="L33" s="46">
        <v>0.69628419391304353</v>
      </c>
      <c r="M33" s="46">
        <v>4.1017335867391296</v>
      </c>
      <c r="N33" s="46">
        <v>4.7980177806521729</v>
      </c>
    </row>
    <row r="34" spans="1:14">
      <c r="A34" s="55" t="s">
        <v>334</v>
      </c>
      <c r="B34" s="121">
        <v>0.28849999999999998</v>
      </c>
      <c r="C34" s="46">
        <v>8.8473761369999995</v>
      </c>
      <c r="D34" s="46">
        <v>0</v>
      </c>
      <c r="E34" s="46">
        <v>8.8473761369999995</v>
      </c>
      <c r="F34" s="46"/>
      <c r="G34" s="46"/>
      <c r="H34" s="46"/>
      <c r="I34" s="46"/>
      <c r="J34" s="46"/>
      <c r="K34" s="46"/>
      <c r="L34" s="46"/>
      <c r="M34" s="46"/>
      <c r="N34" s="46"/>
    </row>
    <row r="35" spans="1:14">
      <c r="A35" s="47" t="s">
        <v>75</v>
      </c>
      <c r="B35" s="121">
        <v>0.53200000000000003</v>
      </c>
      <c r="C35" s="46">
        <v>14.758555662999999</v>
      </c>
      <c r="D35" s="46">
        <v>9.4503957809999992</v>
      </c>
      <c r="E35" s="46">
        <v>24.208951444</v>
      </c>
      <c r="F35" s="46">
        <v>2.2216231220000004</v>
      </c>
      <c r="G35" s="46">
        <v>1.1294506000000003E-2</v>
      </c>
      <c r="H35" s="46">
        <v>2.2329176280000005</v>
      </c>
      <c r="I35" s="46">
        <v>2.017715172456521</v>
      </c>
      <c r="J35" s="46">
        <v>2.5998586173913041E-2</v>
      </c>
      <c r="K35" s="46">
        <v>2.0437137586304339</v>
      </c>
      <c r="L35" s="46">
        <v>2.2208671441739143</v>
      </c>
      <c r="M35" s="46">
        <v>1.253206558695652E-2</v>
      </c>
      <c r="N35" s="46">
        <v>2.2333992097608708</v>
      </c>
    </row>
    <row r="36" spans="1:14">
      <c r="A36" s="47" t="s">
        <v>508</v>
      </c>
      <c r="B36" s="121">
        <v>0.59599999999999997</v>
      </c>
      <c r="C36" s="46">
        <v>18.111061377999999</v>
      </c>
      <c r="D36" s="46">
        <v>1.649580603</v>
      </c>
      <c r="E36" s="46">
        <v>19.760641980999999</v>
      </c>
      <c r="F36" s="46">
        <v>14.935944714000001</v>
      </c>
      <c r="G36" s="46">
        <v>1.5198046160000001</v>
      </c>
      <c r="H36" s="46">
        <v>16.455749330000003</v>
      </c>
      <c r="I36" s="46">
        <v>22.335512730108693</v>
      </c>
      <c r="J36" s="46">
        <v>2.4194539136304347</v>
      </c>
      <c r="K36" s="46">
        <v>24.754966643739127</v>
      </c>
      <c r="L36" s="46">
        <v>32.925217454413044</v>
      </c>
      <c r="M36" s="46">
        <v>2.869421192760869</v>
      </c>
      <c r="N36" s="46">
        <v>35.794638647173912</v>
      </c>
    </row>
    <row r="37" spans="1:14">
      <c r="A37" s="47" t="s">
        <v>76</v>
      </c>
      <c r="B37" s="121">
        <v>0.34570000000000001</v>
      </c>
      <c r="C37" s="46">
        <v>55.56922548</v>
      </c>
      <c r="D37" s="46">
        <v>67.857885233000005</v>
      </c>
      <c r="E37" s="46">
        <v>123.427110713</v>
      </c>
      <c r="F37" s="46">
        <v>5.661208813</v>
      </c>
      <c r="G37" s="46">
        <v>0</v>
      </c>
      <c r="H37" s="46">
        <v>5.661208813</v>
      </c>
      <c r="I37" s="46">
        <v>4.5392306076086957</v>
      </c>
      <c r="J37" s="46">
        <v>0</v>
      </c>
      <c r="K37" s="46">
        <v>4.5392306076086957</v>
      </c>
      <c r="L37" s="46">
        <v>4.5735499154565202</v>
      </c>
      <c r="M37" s="46">
        <v>0</v>
      </c>
      <c r="N37" s="46">
        <v>4.5735499154565202</v>
      </c>
    </row>
    <row r="38" spans="1:14">
      <c r="A38" s="55" t="s">
        <v>543</v>
      </c>
      <c r="B38" s="121">
        <v>0.45750000000000002</v>
      </c>
      <c r="C38" s="46">
        <v>2.1374777790000001</v>
      </c>
      <c r="D38" s="46">
        <v>2.3370854250000002</v>
      </c>
      <c r="E38" s="46">
        <v>4.4745632040000007</v>
      </c>
      <c r="F38" s="46"/>
      <c r="G38" s="46"/>
      <c r="H38" s="46"/>
      <c r="I38" s="46"/>
      <c r="J38" s="46"/>
      <c r="K38" s="46"/>
      <c r="L38" s="46"/>
      <c r="M38" s="46"/>
      <c r="N38" s="46"/>
    </row>
    <row r="39" spans="1:14">
      <c r="A39" s="2357" t="s">
        <v>430</v>
      </c>
      <c r="B39" s="2358"/>
      <c r="C39" s="2283">
        <v>668.49467194500039</v>
      </c>
      <c r="D39" s="2283">
        <v>557.90546580700004</v>
      </c>
      <c r="E39" s="2283">
        <v>1226.4001377520001</v>
      </c>
      <c r="F39" s="91">
        <v>254.438657979</v>
      </c>
      <c r="G39" s="91">
        <v>304.95923933699993</v>
      </c>
      <c r="H39" s="91">
        <v>559.39789731600001</v>
      </c>
      <c r="I39" s="91">
        <v>233.9595108572174</v>
      </c>
      <c r="J39" s="91">
        <v>198.07202010721741</v>
      </c>
      <c r="K39" s="91">
        <v>432.03153096443481</v>
      </c>
      <c r="L39" s="91">
        <v>265.86195004067389</v>
      </c>
      <c r="M39" s="91">
        <v>335.63376978545659</v>
      </c>
      <c r="N39" s="91">
        <v>601.49571982613031</v>
      </c>
    </row>
    <row r="40" spans="1:14">
      <c r="A40" s="1163"/>
      <c r="B40" s="92"/>
      <c r="C40" s="91"/>
      <c r="D40" s="91"/>
      <c r="E40" s="91"/>
      <c r="F40" s="91"/>
      <c r="G40" s="91"/>
      <c r="H40" s="91"/>
      <c r="I40" s="91"/>
      <c r="J40" s="91"/>
      <c r="K40" s="91"/>
      <c r="L40" s="91"/>
      <c r="M40" s="91"/>
      <c r="N40" s="91"/>
    </row>
    <row r="41" spans="1:14">
      <c r="A41" s="125"/>
      <c r="B41" s="125"/>
      <c r="C41" s="125"/>
      <c r="D41" s="125"/>
      <c r="E41" s="91"/>
      <c r="F41" s="91"/>
      <c r="G41" s="91"/>
      <c r="H41" s="91"/>
      <c r="I41" s="91"/>
      <c r="J41" s="91"/>
      <c r="K41" s="91"/>
      <c r="L41" s="91"/>
      <c r="M41" s="91"/>
      <c r="N41" s="91"/>
    </row>
    <row r="42" spans="1:14">
      <c r="A42" s="126" t="s">
        <v>803</v>
      </c>
      <c r="B42" s="125"/>
      <c r="C42" s="125"/>
      <c r="D42" s="125"/>
      <c r="E42" s="91"/>
      <c r="F42" s="91"/>
      <c r="G42" s="91"/>
      <c r="H42" s="91"/>
      <c r="I42" s="91"/>
      <c r="J42" s="91"/>
      <c r="K42" s="91"/>
      <c r="L42" s="91"/>
      <c r="M42" s="91"/>
      <c r="N42" s="91"/>
    </row>
    <row r="43" spans="1:14">
      <c r="A43" s="127" t="s">
        <v>804</v>
      </c>
      <c r="B43" s="40"/>
      <c r="C43" s="40"/>
      <c r="D43" s="40"/>
      <c r="E43" s="40"/>
      <c r="F43" s="40"/>
      <c r="G43" s="40"/>
      <c r="H43" s="40"/>
      <c r="I43" s="40"/>
      <c r="J43" s="40"/>
      <c r="K43" s="40"/>
      <c r="L43" s="40"/>
      <c r="M43" s="40"/>
      <c r="N43" s="40"/>
    </row>
    <row r="44" spans="1:14">
      <c r="A44" s="126" t="s">
        <v>805</v>
      </c>
      <c r="B44" s="125"/>
      <c r="C44" s="125"/>
      <c r="D44" s="125"/>
      <c r="E44" s="91"/>
      <c r="F44" s="91"/>
      <c r="G44" s="91"/>
      <c r="H44" s="91"/>
      <c r="I44" s="91"/>
      <c r="J44" s="91"/>
      <c r="K44" s="91"/>
      <c r="L44" s="91"/>
      <c r="M44" s="91"/>
      <c r="N44" s="91"/>
    </row>
    <row r="45" spans="1:14">
      <c r="A45" s="126" t="s">
        <v>806</v>
      </c>
      <c r="B45" s="125"/>
      <c r="C45" s="125"/>
      <c r="D45" s="125"/>
      <c r="E45" s="91"/>
      <c r="F45" s="91"/>
      <c r="G45" s="91"/>
      <c r="H45" s="91"/>
      <c r="I45" s="91"/>
      <c r="J45" s="91"/>
      <c r="K45" s="91"/>
      <c r="L45" s="91"/>
      <c r="M45" s="91"/>
      <c r="N45" s="91"/>
    </row>
    <row r="46" spans="1:14">
      <c r="A46" s="126" t="s">
        <v>807</v>
      </c>
      <c r="B46" s="92"/>
      <c r="C46" s="91"/>
      <c r="D46" s="91"/>
      <c r="E46" s="91"/>
      <c r="F46" s="91"/>
      <c r="G46" s="91"/>
      <c r="H46" s="91"/>
      <c r="I46" s="91"/>
      <c r="J46" s="91"/>
      <c r="K46" s="91"/>
      <c r="L46" s="91"/>
      <c r="M46" s="91"/>
      <c r="N46" s="91"/>
    </row>
    <row r="47" spans="1:14">
      <c r="A47" s="126" t="s">
        <v>808</v>
      </c>
      <c r="B47" s="92"/>
      <c r="C47" s="91"/>
      <c r="D47" s="91"/>
      <c r="E47" s="91"/>
      <c r="F47" s="91"/>
      <c r="G47" s="91"/>
      <c r="H47" s="91"/>
      <c r="I47" s="91"/>
      <c r="J47" s="91"/>
      <c r="K47" s="91"/>
      <c r="L47" s="91"/>
      <c r="M47" s="91"/>
      <c r="N47" s="91"/>
    </row>
    <row r="48" spans="1:14">
      <c r="A48" s="93"/>
      <c r="B48" s="93"/>
      <c r="C48" s="94"/>
      <c r="D48" s="94"/>
      <c r="E48" s="93"/>
      <c r="F48" s="46">
        <v>11.556415670000002</v>
      </c>
      <c r="G48" s="46">
        <v>1.7749978030000002</v>
      </c>
      <c r="H48" s="46">
        <v>13.331413473000001</v>
      </c>
      <c r="I48" s="46">
        <v>11.664940282652166</v>
      </c>
      <c r="J48" s="46">
        <v>1.79288565073913</v>
      </c>
      <c r="K48" s="46">
        <v>13.457825933391296</v>
      </c>
      <c r="L48" s="46">
        <v>11.564328618652178</v>
      </c>
      <c r="M48" s="46">
        <v>1.9209488051304344</v>
      </c>
      <c r="N48" s="46">
        <v>13.485277423782613</v>
      </c>
    </row>
    <row r="49" spans="1:14" s="54" customFormat="1">
      <c r="A49" s="85" t="s">
        <v>383</v>
      </c>
      <c r="B49" s="86" t="s">
        <v>449</v>
      </c>
      <c r="C49" s="95" t="s">
        <v>380</v>
      </c>
      <c r="D49" s="95"/>
      <c r="E49" s="85"/>
      <c r="F49" s="76">
        <v>60.975771878999993</v>
      </c>
      <c r="G49" s="77">
        <v>71.410323956999989</v>
      </c>
      <c r="H49" s="77">
        <v>132.38609583599998</v>
      </c>
      <c r="I49" s="77">
        <v>50.149921958217377</v>
      </c>
      <c r="J49" s="77">
        <v>60.179729238391303</v>
      </c>
      <c r="K49" s="77">
        <v>110.32965119660868</v>
      </c>
      <c r="L49" s="77">
        <v>63.80734808873914</v>
      </c>
      <c r="M49" s="77">
        <v>71.560481194804311</v>
      </c>
      <c r="N49" s="77">
        <v>135.36782928354344</v>
      </c>
    </row>
    <row r="50" spans="1:14" s="54" customFormat="1">
      <c r="A50" s="85" t="s">
        <v>83</v>
      </c>
      <c r="B50" s="85"/>
      <c r="C50" s="86" t="s">
        <v>750</v>
      </c>
      <c r="D50" s="86" t="s">
        <v>11</v>
      </c>
      <c r="E50" s="86" t="s">
        <v>12</v>
      </c>
      <c r="F50" s="2359">
        <v>63.513687803999993</v>
      </c>
      <c r="G50" s="2360">
        <v>40.957518461000006</v>
      </c>
      <c r="H50" s="2360">
        <v>104.47120626500001</v>
      </c>
      <c r="I50" s="2360">
        <v>50.47895640304349</v>
      </c>
      <c r="J50" s="2360">
        <v>33.749017284499992</v>
      </c>
      <c r="K50" s="2360">
        <v>84.227973687543482</v>
      </c>
      <c r="L50" s="2360">
        <v>45.120654726586942</v>
      </c>
      <c r="M50" s="2360">
        <v>26.968143261739126</v>
      </c>
      <c r="N50" s="2360">
        <v>72.088797988326064</v>
      </c>
    </row>
    <row r="51" spans="1:14">
      <c r="A51" s="47" t="s">
        <v>272</v>
      </c>
      <c r="B51" s="50">
        <v>7.5999999999999998E-2</v>
      </c>
      <c r="C51" s="46">
        <v>17.969586125999999</v>
      </c>
      <c r="D51" s="46">
        <v>3.0453511780000002</v>
      </c>
      <c r="E51" s="46">
        <v>21.014937304</v>
      </c>
      <c r="F51" s="46">
        <v>10.980150032000003</v>
      </c>
      <c r="G51" s="46">
        <v>5.4840505490000018</v>
      </c>
      <c r="H51" s="46">
        <v>16.464200581000004</v>
      </c>
      <c r="I51" s="46">
        <v>3.0196487294347802</v>
      </c>
      <c r="J51" s="46">
        <v>7.2281671757391281</v>
      </c>
      <c r="K51" s="46">
        <v>10.247815905173908</v>
      </c>
      <c r="L51" s="46">
        <v>6.6095552856086934</v>
      </c>
      <c r="M51" s="46">
        <v>6.1129026079130426</v>
      </c>
      <c r="N51" s="46">
        <v>12.722457893521735</v>
      </c>
    </row>
    <row r="52" spans="1:14">
      <c r="A52" s="47" t="s">
        <v>14</v>
      </c>
      <c r="B52" s="50">
        <v>0.1178</v>
      </c>
      <c r="C52" s="46">
        <v>0.50616958600000006</v>
      </c>
      <c r="D52" s="46">
        <v>7.2446580000000002E-3</v>
      </c>
      <c r="E52" s="46">
        <v>0.51341424400000002</v>
      </c>
      <c r="F52" s="46">
        <v>13.022169858</v>
      </c>
      <c r="G52" s="46">
        <v>14.770441538000002</v>
      </c>
      <c r="H52" s="46">
        <v>27.792611396000002</v>
      </c>
      <c r="I52" s="46">
        <v>10.000660946543475</v>
      </c>
      <c r="J52" s="46">
        <v>11.59991195704348</v>
      </c>
      <c r="K52" s="46">
        <v>21.600572903586954</v>
      </c>
      <c r="L52" s="46">
        <v>9.6302191156086945</v>
      </c>
      <c r="M52" s="46">
        <v>13.428072935239129</v>
      </c>
      <c r="N52" s="46">
        <v>23.058292050847825</v>
      </c>
    </row>
    <row r="53" spans="1:14">
      <c r="A53" s="47" t="s">
        <v>576</v>
      </c>
      <c r="B53" s="50">
        <v>0.2</v>
      </c>
      <c r="C53" s="46">
        <v>0.44929556199999998</v>
      </c>
      <c r="D53" s="46">
        <v>0.82184890399999999</v>
      </c>
      <c r="E53" s="46">
        <v>1.271144466</v>
      </c>
      <c r="F53" s="46"/>
      <c r="G53" s="46"/>
      <c r="H53" s="46"/>
      <c r="I53" s="46"/>
      <c r="J53" s="46"/>
      <c r="K53" s="46"/>
      <c r="L53" s="46"/>
      <c r="M53" s="46"/>
      <c r="N53" s="46"/>
    </row>
    <row r="54" spans="1:14">
      <c r="A54" s="47" t="s">
        <v>24</v>
      </c>
      <c r="B54" s="50">
        <v>0.28916900000000001</v>
      </c>
      <c r="C54" s="46">
        <v>7.9105624929999996</v>
      </c>
      <c r="D54" s="46">
        <v>100.707267178</v>
      </c>
      <c r="E54" s="46">
        <v>108.617829671</v>
      </c>
      <c r="F54" s="46">
        <v>5.2993632860000011</v>
      </c>
      <c r="G54" s="46">
        <v>3.8739120000000037E-2</v>
      </c>
      <c r="H54" s="46">
        <v>5.3381024060000009</v>
      </c>
      <c r="I54" s="46">
        <v>3.1537509534999999</v>
      </c>
      <c r="J54" s="46">
        <v>2.6508370804347831E-2</v>
      </c>
      <c r="K54" s="46">
        <v>3.1802593243043478</v>
      </c>
      <c r="L54" s="46">
        <v>7.1755050772608699</v>
      </c>
      <c r="M54" s="46">
        <v>-5.8586760869609428E-5</v>
      </c>
      <c r="N54" s="46">
        <v>7.1754464905000006</v>
      </c>
    </row>
    <row r="55" spans="1:14">
      <c r="A55" s="47" t="s">
        <v>337</v>
      </c>
      <c r="B55" s="50">
        <v>0.1482</v>
      </c>
      <c r="C55" s="46">
        <v>2.8106304930000001</v>
      </c>
      <c r="D55" s="46">
        <v>8.0912766999999997E-2</v>
      </c>
      <c r="E55" s="46">
        <v>2.8915432600000002</v>
      </c>
      <c r="F55" s="46">
        <v>1.3067725270000001</v>
      </c>
      <c r="G55" s="46">
        <v>4.8759909889999991</v>
      </c>
      <c r="H55" s="46">
        <v>6.1827635159999996</v>
      </c>
      <c r="I55" s="46">
        <v>4.2006316638043479</v>
      </c>
      <c r="J55" s="46">
        <v>19.829726523456522</v>
      </c>
      <c r="K55" s="46">
        <v>24.03035818726087</v>
      </c>
      <c r="L55" s="46">
        <v>5.9491491611304355</v>
      </c>
      <c r="M55" s="46">
        <v>20.054525433217396</v>
      </c>
      <c r="N55" s="46">
        <v>26.003674594347832</v>
      </c>
    </row>
    <row r="56" spans="1:14">
      <c r="A56" s="47" t="s">
        <v>54</v>
      </c>
      <c r="B56" s="50">
        <v>0.6</v>
      </c>
      <c r="C56" s="46">
        <v>6.0008619289999992</v>
      </c>
      <c r="D56" s="46">
        <v>4.8479694520000001</v>
      </c>
      <c r="E56" s="46">
        <v>10.848831381</v>
      </c>
      <c r="F56" s="91">
        <v>193.384781221</v>
      </c>
      <c r="G56" s="91">
        <v>141.28767461600003</v>
      </c>
      <c r="H56" s="91">
        <v>334.67245583700003</v>
      </c>
      <c r="I56" s="91">
        <v>147.77466176126086</v>
      </c>
      <c r="J56" s="91">
        <v>135.76194750441303</v>
      </c>
      <c r="K56" s="91">
        <v>283.53660926567392</v>
      </c>
      <c r="L56" s="91">
        <v>175.28866681104344</v>
      </c>
      <c r="M56" s="91">
        <v>142.3838966294565</v>
      </c>
      <c r="N56" s="91">
        <v>317.67256344049997</v>
      </c>
    </row>
    <row r="57" spans="1:14">
      <c r="A57" s="47" t="s">
        <v>694</v>
      </c>
      <c r="B57" s="50">
        <v>0.1</v>
      </c>
      <c r="C57" s="46">
        <v>0.33832101399999998</v>
      </c>
      <c r="D57" s="46">
        <v>1.7671798080000001</v>
      </c>
      <c r="E57" s="46">
        <v>2.1055008220000002</v>
      </c>
      <c r="F57" s="94">
        <v>773.64639901300006</v>
      </c>
      <c r="G57" s="94">
        <v>558.86260362300004</v>
      </c>
      <c r="H57" s="94">
        <v>1332.5090026359999</v>
      </c>
      <c r="I57" s="94">
        <v>739.71564868732605</v>
      </c>
      <c r="J57" s="94">
        <v>449.88627885971732</v>
      </c>
      <c r="K57" s="94">
        <v>1189.6019275470435</v>
      </c>
      <c r="L57" s="94">
        <v>808.26759381363036</v>
      </c>
      <c r="M57" s="94">
        <v>598.14270457236967</v>
      </c>
      <c r="N57" s="94">
        <v>1406.4102983859998</v>
      </c>
    </row>
    <row r="58" spans="1:14">
      <c r="A58" s="2357" t="s">
        <v>387</v>
      </c>
      <c r="B58" s="2361"/>
      <c r="C58" s="2283">
        <v>35.985427203</v>
      </c>
      <c r="D58" s="2283">
        <v>111.27777394499999</v>
      </c>
      <c r="E58" s="2283">
        <v>147.26320114799998</v>
      </c>
      <c r="F58" s="94"/>
      <c r="G58" s="94"/>
      <c r="H58" s="93"/>
      <c r="I58" s="94"/>
      <c r="J58" s="93"/>
      <c r="K58" s="93"/>
      <c r="L58" s="94"/>
      <c r="M58" s="94"/>
      <c r="N58" s="93"/>
    </row>
    <row r="59" spans="1:14">
      <c r="A59" s="2288" t="s">
        <v>32</v>
      </c>
      <c r="B59" s="2349"/>
      <c r="C59" s="2283">
        <v>704.48009914800036</v>
      </c>
      <c r="D59" s="2283">
        <v>669.18323975200008</v>
      </c>
      <c r="E59" s="2283">
        <v>1373.6633389000001</v>
      </c>
      <c r="F59" s="46">
        <v>3.0759999999633022E-6</v>
      </c>
      <c r="G59" s="46">
        <v>0</v>
      </c>
      <c r="H59" s="46">
        <v>3.0759999999633022E-6</v>
      </c>
      <c r="I59" s="46">
        <v>4.2654356956521866E-3</v>
      </c>
      <c r="J59" s="46">
        <v>0</v>
      </c>
      <c r="K59" s="46">
        <v>4.2654356956521866E-3</v>
      </c>
      <c r="L59" s="46">
        <v>-4.2654328260869631E-3</v>
      </c>
      <c r="M59" s="46">
        <v>0</v>
      </c>
      <c r="N59" s="46">
        <v>-4.2654328260869631E-3</v>
      </c>
    </row>
    <row r="60" spans="1:14">
      <c r="A60" s="40"/>
      <c r="B60" s="40"/>
      <c r="C60" s="40"/>
      <c r="D60" s="40"/>
      <c r="E60" s="40"/>
      <c r="F60" s="46">
        <v>21.365886933000009</v>
      </c>
      <c r="G60" s="46">
        <v>3.4863826379999998</v>
      </c>
      <c r="H60" s="46">
        <v>24.852269571000008</v>
      </c>
      <c r="I60" s="46">
        <v>21.99581462026087</v>
      </c>
      <c r="J60" s="46">
        <v>4.0828649984565226</v>
      </c>
      <c r="K60" s="46">
        <v>26.078679618717391</v>
      </c>
      <c r="L60" s="46">
        <v>22.823285228739135</v>
      </c>
      <c r="M60" s="46">
        <v>3.9465766308043477</v>
      </c>
      <c r="N60" s="46">
        <v>26.769861859543482</v>
      </c>
    </row>
    <row r="61" spans="1:14">
      <c r="A61" s="2362" t="s">
        <v>407</v>
      </c>
      <c r="B61" s="2363"/>
      <c r="C61" s="2364" t="s">
        <v>462</v>
      </c>
      <c r="D61" s="2364"/>
      <c r="E61" s="2365"/>
      <c r="F61" s="78">
        <v>4.7141821979999996</v>
      </c>
      <c r="G61" s="78">
        <v>5.2131648000000017E-2</v>
      </c>
      <c r="H61" s="78">
        <v>4.7663138459999992</v>
      </c>
      <c r="I61" s="78">
        <v>5.4310047832391311</v>
      </c>
      <c r="J61" s="78">
        <v>7.269554406521736E-2</v>
      </c>
      <c r="K61" s="78">
        <v>5.5037003273043483</v>
      </c>
      <c r="L61" s="78">
        <v>5.2386811938260864</v>
      </c>
      <c r="M61" s="78">
        <v>0.17315163123913049</v>
      </c>
      <c r="N61" s="78">
        <v>5.4118328250652166</v>
      </c>
    </row>
    <row r="62" spans="1:14">
      <c r="A62" s="1164" t="s">
        <v>83</v>
      </c>
      <c r="B62" s="1165" t="s">
        <v>449</v>
      </c>
      <c r="C62" s="1166" t="s">
        <v>86</v>
      </c>
      <c r="D62" s="1165" t="s">
        <v>11</v>
      </c>
      <c r="E62" s="1167" t="s">
        <v>12</v>
      </c>
      <c r="F62" s="1143">
        <v>0.76849927399999995</v>
      </c>
      <c r="G62" s="1143">
        <v>9.8038461999999979E-2</v>
      </c>
      <c r="H62" s="1143">
        <v>0.86653773599999995</v>
      </c>
      <c r="I62" s="1143">
        <v>0.51648176215217401</v>
      </c>
      <c r="J62" s="1143">
        <v>1.4410867826087095E-3</v>
      </c>
      <c r="K62" s="1143">
        <v>0.51792284893478269</v>
      </c>
      <c r="L62" s="1143">
        <v>0.82660616200000048</v>
      </c>
      <c r="M62" s="1143">
        <v>1.7863585043478254E-2</v>
      </c>
      <c r="N62" s="1143">
        <v>0.84446974704347877</v>
      </c>
    </row>
    <row r="63" spans="1:14">
      <c r="A63" s="1168" t="s">
        <v>400</v>
      </c>
      <c r="B63" s="50">
        <v>0.17</v>
      </c>
      <c r="C63" s="81">
        <v>4.8047328219179999</v>
      </c>
      <c r="D63" s="110"/>
      <c r="E63" s="1169">
        <v>4.8047328219179999</v>
      </c>
      <c r="F63" s="1143">
        <v>10.475663063999999</v>
      </c>
      <c r="G63" s="1143">
        <v>7.7348112100000019</v>
      </c>
      <c r="H63" s="1143">
        <v>18.210474273999999</v>
      </c>
      <c r="I63" s="1143">
        <v>7.7144745333043483</v>
      </c>
      <c r="J63" s="1143">
        <v>4.7549338029130412</v>
      </c>
      <c r="K63" s="1143">
        <v>12.46940833621739</v>
      </c>
      <c r="L63" s="1143">
        <v>10.045059348956523</v>
      </c>
      <c r="M63" s="1143">
        <v>6.6350348936086974</v>
      </c>
      <c r="N63" s="1143">
        <v>16.680094242565218</v>
      </c>
    </row>
    <row r="64" spans="1:14">
      <c r="A64" s="1168" t="s">
        <v>512</v>
      </c>
      <c r="B64" s="50">
        <v>0.3</v>
      </c>
      <c r="C64" s="110"/>
      <c r="D64" s="82">
        <v>0.99309315068499993</v>
      </c>
      <c r="E64" s="1169">
        <v>0.99309315068499993</v>
      </c>
      <c r="F64" s="1143">
        <v>0.37072292299999993</v>
      </c>
      <c r="G64" s="1143">
        <v>2.0537886819999991</v>
      </c>
      <c r="H64" s="1143">
        <v>2.4245116049999988</v>
      </c>
      <c r="I64" s="1143">
        <v>0.32197282686956541</v>
      </c>
      <c r="J64" s="1143">
        <v>1.2995003255000002</v>
      </c>
      <c r="K64" s="1143">
        <v>1.6214731523695656</v>
      </c>
      <c r="L64" s="1143">
        <v>0.4911122603695649</v>
      </c>
      <c r="M64" s="1143">
        <v>2.5101202159782603</v>
      </c>
      <c r="N64" s="1143">
        <v>3.0012324763478251</v>
      </c>
    </row>
    <row r="65" spans="1:14">
      <c r="A65" s="1168" t="s">
        <v>679</v>
      </c>
      <c r="B65" s="50">
        <v>5.8799999999999998E-2</v>
      </c>
      <c r="C65" s="81">
        <v>1.2597405205479999</v>
      </c>
      <c r="D65" s="83">
        <v>4.4873980821999997E-2</v>
      </c>
      <c r="E65" s="1169">
        <v>1.3046145013699999</v>
      </c>
      <c r="F65" s="1143">
        <v>4.4540803300000009</v>
      </c>
      <c r="G65" s="1143">
        <v>49.630851758000006</v>
      </c>
      <c r="H65" s="1143">
        <v>54.084932088000009</v>
      </c>
      <c r="I65" s="1143">
        <v>4.6403791303478252</v>
      </c>
      <c r="J65" s="1143">
        <v>51.840344347239117</v>
      </c>
      <c r="K65" s="1143">
        <v>56.480723477586942</v>
      </c>
      <c r="L65" s="1143">
        <v>6.6739634784347848</v>
      </c>
      <c r="M65" s="1143">
        <v>79.121831522108693</v>
      </c>
      <c r="N65" s="1143">
        <v>85.795795000543478</v>
      </c>
    </row>
    <row r="66" spans="1:14">
      <c r="A66" s="1168" t="s">
        <v>738</v>
      </c>
      <c r="B66" s="50">
        <v>8.5599999999999996E-2</v>
      </c>
      <c r="C66" s="81">
        <v>70.374467315068003</v>
      </c>
      <c r="D66" s="110"/>
      <c r="E66" s="1169">
        <v>70.374467315068003</v>
      </c>
      <c r="F66" s="1170">
        <v>42.149037798000016</v>
      </c>
      <c r="G66" s="1170">
        <v>63.056004398000006</v>
      </c>
      <c r="H66" s="1170">
        <v>105.20504219600002</v>
      </c>
      <c r="I66" s="1170">
        <v>40.624393091869564</v>
      </c>
      <c r="J66" s="1170">
        <v>62.051780104956507</v>
      </c>
      <c r="K66" s="1170">
        <v>102.67617319682608</v>
      </c>
      <c r="L66" s="1170">
        <v>46.094442239500005</v>
      </c>
      <c r="M66" s="1170">
        <v>92.404578478782611</v>
      </c>
      <c r="N66" s="1170">
        <v>138.49902071828262</v>
      </c>
    </row>
    <row r="67" spans="1:14">
      <c r="A67" s="1168" t="s">
        <v>564</v>
      </c>
      <c r="B67" s="50">
        <v>0.255</v>
      </c>
      <c r="C67" s="81">
        <v>10.210186493151001</v>
      </c>
      <c r="D67" s="83">
        <v>29.928957369862999</v>
      </c>
      <c r="E67" s="1169">
        <v>40.139143863013999</v>
      </c>
      <c r="F67" s="96">
        <v>0</v>
      </c>
      <c r="G67" s="96">
        <v>0</v>
      </c>
      <c r="H67" s="96">
        <v>0</v>
      </c>
      <c r="I67" s="96">
        <v>0</v>
      </c>
      <c r="J67" s="96">
        <v>0</v>
      </c>
      <c r="K67" s="96">
        <v>0</v>
      </c>
      <c r="L67" s="96">
        <v>0</v>
      </c>
      <c r="M67" s="96">
        <v>0</v>
      </c>
      <c r="N67" s="96">
        <v>0</v>
      </c>
    </row>
    <row r="68" spans="1:14" ht="12" thickBot="1">
      <c r="A68" s="1168" t="s">
        <v>500</v>
      </c>
      <c r="B68" s="50">
        <v>9.6699999999999994E-2</v>
      </c>
      <c r="C68" s="81">
        <v>13.130642109589001</v>
      </c>
      <c r="D68" s="110"/>
      <c r="E68" s="1169">
        <v>13.130642109589001</v>
      </c>
      <c r="F68" s="97">
        <v>815.79543681100006</v>
      </c>
      <c r="G68" s="97">
        <v>621.91860802100007</v>
      </c>
      <c r="H68" s="97">
        <v>1437.7140448319999</v>
      </c>
      <c r="I68" s="97">
        <v>780.34004177919564</v>
      </c>
      <c r="J68" s="97">
        <v>511.93805896467381</v>
      </c>
      <c r="K68" s="97">
        <v>1292.2781007438696</v>
      </c>
      <c r="L68" s="97">
        <v>854.3620360531304</v>
      </c>
      <c r="M68" s="97">
        <v>690.54728305115225</v>
      </c>
      <c r="N68" s="97">
        <v>1544.9093191042825</v>
      </c>
    </row>
    <row r="69" spans="1:14">
      <c r="A69" s="1168" t="s">
        <v>739</v>
      </c>
      <c r="B69" s="50">
        <v>0.23330000000000001</v>
      </c>
      <c r="C69" s="84">
        <v>24.836762931507</v>
      </c>
      <c r="D69" s="84"/>
      <c r="E69" s="1169">
        <v>24.836762931507</v>
      </c>
    </row>
    <row r="70" spans="1:14">
      <c r="A70" s="1168" t="s">
        <v>492</v>
      </c>
      <c r="B70" s="50">
        <v>0.1333</v>
      </c>
      <c r="C70" s="81">
        <v>17.351404438355999</v>
      </c>
      <c r="D70" s="110"/>
      <c r="E70" s="1169">
        <v>17.351404438355999</v>
      </c>
    </row>
    <row r="71" spans="1:14">
      <c r="A71" s="1168" t="s">
        <v>493</v>
      </c>
      <c r="B71" s="50">
        <v>0.1333</v>
      </c>
      <c r="C71" s="81">
        <v>23.433334684931999</v>
      </c>
      <c r="D71" s="110"/>
      <c r="E71" s="1169">
        <v>23.433334684931999</v>
      </c>
    </row>
    <row r="72" spans="1:14">
      <c r="A72" s="1168" t="s">
        <v>740</v>
      </c>
      <c r="B72" s="50">
        <v>0.1333</v>
      </c>
      <c r="C72" s="81">
        <v>1.6958529315069999</v>
      </c>
      <c r="D72" s="110"/>
      <c r="E72" s="1169">
        <v>1.6958529315069999</v>
      </c>
    </row>
    <row r="73" spans="1:14">
      <c r="A73" s="1168" t="s">
        <v>490</v>
      </c>
      <c r="B73" s="50">
        <v>0.23330000000000001</v>
      </c>
      <c r="C73" s="81">
        <v>56.099200301370004</v>
      </c>
      <c r="D73" s="110"/>
      <c r="E73" s="1169">
        <v>56.099200301370004</v>
      </c>
    </row>
    <row r="74" spans="1:14">
      <c r="A74" s="1168" t="s">
        <v>502</v>
      </c>
      <c r="B74" s="50">
        <v>0.23330000000000001</v>
      </c>
      <c r="C74" s="84">
        <v>19.473874465752999</v>
      </c>
      <c r="D74" s="84"/>
      <c r="E74" s="1169">
        <v>19.473874465752999</v>
      </c>
    </row>
    <row r="75" spans="1:14">
      <c r="A75" s="1168" t="s">
        <v>139</v>
      </c>
      <c r="B75" s="50">
        <v>0.31850000000000001</v>
      </c>
      <c r="C75" s="110"/>
      <c r="D75" s="81">
        <v>42.725163712329</v>
      </c>
      <c r="E75" s="1169">
        <v>42.725163712329</v>
      </c>
    </row>
    <row r="76" spans="1:14">
      <c r="A76" s="1168" t="s">
        <v>138</v>
      </c>
      <c r="B76" s="50">
        <v>0.5</v>
      </c>
      <c r="C76" s="110">
        <v>22.415659432877</v>
      </c>
      <c r="D76" s="110"/>
      <c r="E76" s="1169">
        <v>22.415659432877</v>
      </c>
    </row>
    <row r="77" spans="1:14">
      <c r="A77" s="1168" t="s">
        <v>497</v>
      </c>
      <c r="B77" s="50">
        <v>0.1333</v>
      </c>
      <c r="C77" s="84">
        <v>4.5106537808220004</v>
      </c>
      <c r="D77" s="84"/>
      <c r="E77" s="1169">
        <v>4.5106537808220004</v>
      </c>
    </row>
    <row r="78" spans="1:14">
      <c r="A78" s="1168" t="s">
        <v>284</v>
      </c>
      <c r="B78" s="50">
        <v>0.3</v>
      </c>
      <c r="C78" s="110">
        <v>8.7113225753419989</v>
      </c>
      <c r="D78" s="110"/>
      <c r="E78" s="1169">
        <v>8.7113225753419989</v>
      </c>
    </row>
    <row r="79" spans="1:14">
      <c r="A79" s="1168" t="s">
        <v>134</v>
      </c>
      <c r="B79" s="50">
        <v>0.05</v>
      </c>
      <c r="C79" s="110">
        <v>7.7176404383560007</v>
      </c>
      <c r="D79" s="110"/>
      <c r="E79" s="1169">
        <v>7.7176404383560007</v>
      </c>
    </row>
    <row r="80" spans="1:14">
      <c r="A80" s="1168" t="s">
        <v>269</v>
      </c>
      <c r="B80" s="50">
        <v>0.15</v>
      </c>
      <c r="C80" s="110">
        <v>10.249029397259999</v>
      </c>
      <c r="D80" s="110"/>
      <c r="E80" s="1169">
        <v>10.249029397259999</v>
      </c>
    </row>
    <row r="81" spans="1:5">
      <c r="A81" s="1168" t="s">
        <v>785</v>
      </c>
      <c r="B81" s="50">
        <v>2.4E-2</v>
      </c>
      <c r="C81" s="110">
        <v>2.764308520548</v>
      </c>
      <c r="D81" s="110"/>
      <c r="E81" s="1169">
        <v>2.764308520548</v>
      </c>
    </row>
    <row r="82" spans="1:5">
      <c r="A82" s="1168" t="s">
        <v>579</v>
      </c>
      <c r="B82" s="50">
        <v>0.05</v>
      </c>
      <c r="C82" s="110">
        <v>1.633004630137</v>
      </c>
      <c r="D82" s="110"/>
      <c r="E82" s="1169">
        <v>1.633004630137</v>
      </c>
    </row>
    <row r="83" spans="1:5">
      <c r="A83" s="1168" t="s">
        <v>729</v>
      </c>
      <c r="B83" s="50">
        <v>0.3</v>
      </c>
      <c r="C83" s="110">
        <v>0.48712172602700005</v>
      </c>
      <c r="D83" s="110">
        <v>6.7629063013999999E-2</v>
      </c>
      <c r="E83" s="1169">
        <v>0.55475078904100006</v>
      </c>
    </row>
    <row r="84" spans="1:5">
      <c r="A84" s="1168" t="s">
        <v>710</v>
      </c>
      <c r="B84" s="50">
        <v>0.25</v>
      </c>
      <c r="C84" s="110">
        <v>1.5419116438359999</v>
      </c>
      <c r="D84" s="110">
        <v>0.12652732876700001</v>
      </c>
      <c r="E84" s="1169">
        <v>1.668438972603</v>
      </c>
    </row>
    <row r="85" spans="1:5">
      <c r="A85" s="1168" t="s">
        <v>809</v>
      </c>
      <c r="B85" s="50">
        <v>0.18329999999999999</v>
      </c>
      <c r="C85" s="84">
        <v>4.4633150680000004E-3</v>
      </c>
      <c r="D85" s="84">
        <v>3.9397634356160003</v>
      </c>
      <c r="E85" s="1169">
        <v>3.9442267506840003</v>
      </c>
    </row>
    <row r="86" spans="1:5">
      <c r="A86" s="1168" t="s">
        <v>730</v>
      </c>
      <c r="B86" s="50">
        <v>0.35</v>
      </c>
      <c r="C86" s="110">
        <v>0.126627178082</v>
      </c>
      <c r="D86" s="110">
        <v>3.9058109588999995E-2</v>
      </c>
      <c r="E86" s="1169">
        <v>0.16568528767099999</v>
      </c>
    </row>
    <row r="87" spans="1:5">
      <c r="A87" s="1168" t="s">
        <v>810</v>
      </c>
      <c r="B87" s="50">
        <v>0.25</v>
      </c>
      <c r="C87" s="110">
        <v>3.050219178E-3</v>
      </c>
      <c r="D87" s="110">
        <v>4.4578158904E-2</v>
      </c>
      <c r="E87" s="1169">
        <v>4.7628378082000003E-2</v>
      </c>
    </row>
    <row r="88" spans="1:5">
      <c r="A88" s="1168" t="s">
        <v>811</v>
      </c>
      <c r="B88" s="50">
        <v>0.5</v>
      </c>
      <c r="C88" s="110">
        <v>-1.9990136990000002E-3</v>
      </c>
      <c r="D88" s="110">
        <v>4.5738144273970001</v>
      </c>
      <c r="E88" s="1169">
        <v>4.5718154136980003</v>
      </c>
    </row>
    <row r="89" spans="1:5">
      <c r="A89" s="1168" t="s">
        <v>812</v>
      </c>
      <c r="B89" s="50">
        <v>0.26669999999999999</v>
      </c>
      <c r="C89" s="110">
        <v>2.9985205480000002E-3</v>
      </c>
      <c r="D89" s="110">
        <v>1.127497336986</v>
      </c>
      <c r="E89" s="1169">
        <v>1.1304958575340001</v>
      </c>
    </row>
    <row r="90" spans="1:5">
      <c r="A90" s="1168" t="s">
        <v>498</v>
      </c>
      <c r="B90" s="50">
        <v>0.1333</v>
      </c>
      <c r="C90" s="110">
        <v>10.411156301369999</v>
      </c>
      <c r="D90" s="110"/>
      <c r="E90" s="1169">
        <v>10.411156301369999</v>
      </c>
    </row>
    <row r="91" spans="1:5">
      <c r="A91" s="1168" t="s">
        <v>744</v>
      </c>
      <c r="B91" s="50">
        <v>0.1333</v>
      </c>
      <c r="C91" s="110">
        <v>11.918877917808</v>
      </c>
      <c r="D91" s="110"/>
      <c r="E91" s="1169">
        <v>11.918877917808</v>
      </c>
    </row>
    <row r="92" spans="1:5">
      <c r="A92" s="1168" t="s">
        <v>167</v>
      </c>
      <c r="B92" s="50">
        <v>0.2021</v>
      </c>
      <c r="C92" s="110">
        <v>46.648311589041001</v>
      </c>
      <c r="D92" s="110"/>
      <c r="E92" s="1169">
        <v>46.648311589041001</v>
      </c>
    </row>
    <row r="93" spans="1:5">
      <c r="A93" s="1168" t="s">
        <v>813</v>
      </c>
      <c r="B93" s="121" t="s">
        <v>89</v>
      </c>
      <c r="C93" s="110">
        <v>6.1676465753000002E-2</v>
      </c>
      <c r="D93" s="110">
        <v>10.92642389589</v>
      </c>
      <c r="E93" s="1169">
        <v>10.988100361642999</v>
      </c>
    </row>
    <row r="94" spans="1:5">
      <c r="A94" s="1168" t="s">
        <v>697</v>
      </c>
      <c r="B94" s="50">
        <v>0.37</v>
      </c>
      <c r="C94" s="110">
        <v>4.8594793123279993</v>
      </c>
      <c r="D94" s="110"/>
      <c r="E94" s="1169">
        <v>4.8594793123279993</v>
      </c>
    </row>
    <row r="95" spans="1:5">
      <c r="A95" s="1168" t="s">
        <v>549</v>
      </c>
      <c r="B95" s="50">
        <v>0.2</v>
      </c>
      <c r="C95" s="84">
        <v>3.2221515890410002</v>
      </c>
      <c r="D95" s="84"/>
      <c r="E95" s="1169">
        <v>3.2221515890410002</v>
      </c>
    </row>
    <row r="96" spans="1:5">
      <c r="A96" s="1168" t="s">
        <v>121</v>
      </c>
      <c r="B96" s="50">
        <v>0.25</v>
      </c>
      <c r="C96" s="110">
        <v>29.727005287670998</v>
      </c>
      <c r="D96" s="110">
        <v>1.3622001232879999</v>
      </c>
      <c r="E96" s="1169">
        <v>31.089205410958996</v>
      </c>
    </row>
    <row r="97" spans="1:5">
      <c r="A97" s="1168" t="s">
        <v>711</v>
      </c>
      <c r="B97" s="50">
        <v>0.25</v>
      </c>
      <c r="C97" s="110">
        <v>7.2170426027400003</v>
      </c>
      <c r="D97" s="110">
        <v>0.765566293151</v>
      </c>
      <c r="E97" s="1169">
        <v>7.9826088958910004</v>
      </c>
    </row>
    <row r="98" spans="1:5">
      <c r="A98" s="1168" t="s">
        <v>473</v>
      </c>
      <c r="B98" s="50">
        <v>1</v>
      </c>
      <c r="C98" s="110">
        <v>0.23028293150699999</v>
      </c>
      <c r="D98" s="110"/>
      <c r="E98" s="1169">
        <v>0.23028293150699999</v>
      </c>
    </row>
    <row r="99" spans="1:5">
      <c r="A99" s="1168" t="s">
        <v>289</v>
      </c>
      <c r="B99" s="50">
        <v>0.5</v>
      </c>
      <c r="C99" s="110">
        <v>3.4913808219000003E-2</v>
      </c>
      <c r="D99" s="83">
        <v>0.13271145205499998</v>
      </c>
      <c r="E99" s="1169">
        <v>0.16762526027399999</v>
      </c>
    </row>
    <row r="100" spans="1:5">
      <c r="A100" s="1750" t="s">
        <v>814</v>
      </c>
      <c r="B100" s="2366"/>
      <c r="C100" s="2366">
        <v>417.16688918355908</v>
      </c>
      <c r="D100" s="2366">
        <v>96.797857838355995</v>
      </c>
      <c r="E100" s="2367">
        <v>513.96474702191495</v>
      </c>
    </row>
    <row r="101" spans="1:5">
      <c r="A101" s="2368" t="s">
        <v>708</v>
      </c>
      <c r="B101" s="2368"/>
      <c r="C101" s="2369"/>
      <c r="D101" s="1171"/>
      <c r="E101" s="1171"/>
    </row>
  </sheetData>
  <mergeCells count="3">
    <mergeCell ref="A1:E1"/>
    <mergeCell ref="A101:C101"/>
    <mergeCell ref="C61:E6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N101"/>
  <sheetViews>
    <sheetView workbookViewId="0">
      <selection activeCell="P28" sqref="P28"/>
    </sheetView>
  </sheetViews>
  <sheetFormatPr defaultColWidth="9.28515625" defaultRowHeight="11.25"/>
  <cols>
    <col min="1" max="1" width="18.28515625" style="52" customWidth="1"/>
    <col min="2" max="2" width="13.5703125" style="52" customWidth="1"/>
    <col min="3" max="5" width="9.28515625" style="52"/>
    <col min="6" max="14" width="0" style="52" hidden="1" customWidth="1"/>
    <col min="15" max="15" width="9.28515625" style="52"/>
    <col min="16" max="16" width="50.42578125" style="52" customWidth="1"/>
    <col min="17" max="16384" width="9.28515625" style="52"/>
  </cols>
  <sheetData>
    <row r="1" spans="1:14" ht="18">
      <c r="A1" s="2028" t="s">
        <v>815</v>
      </c>
      <c r="B1" s="2028"/>
      <c r="C1" s="2028"/>
      <c r="D1" s="2028"/>
      <c r="E1" s="2028"/>
    </row>
    <row r="2" spans="1:14" ht="12" thickBot="1">
      <c r="A2" s="40"/>
      <c r="B2" s="40"/>
      <c r="C2" s="40"/>
      <c r="D2" s="40"/>
      <c r="E2" s="40"/>
    </row>
    <row r="3" spans="1:14" s="54" customFormat="1">
      <c r="A3" s="66" t="s">
        <v>446</v>
      </c>
      <c r="B3" s="67" t="s">
        <v>449</v>
      </c>
      <c r="C3" s="2029" t="s">
        <v>380</v>
      </c>
      <c r="D3" s="2029"/>
      <c r="E3" s="2029"/>
      <c r="F3" s="68" t="s">
        <v>759</v>
      </c>
      <c r="G3" s="68"/>
      <c r="H3" s="69"/>
      <c r="I3" s="70" t="s">
        <v>760</v>
      </c>
      <c r="J3" s="68"/>
      <c r="K3" s="69"/>
      <c r="L3" s="70" t="s">
        <v>761</v>
      </c>
      <c r="M3" s="68"/>
      <c r="N3" s="69"/>
    </row>
    <row r="4" spans="1:14" s="54" customFormat="1">
      <c r="A4" s="66" t="s">
        <v>83</v>
      </c>
      <c r="B4" s="66"/>
      <c r="C4" s="67" t="s">
        <v>750</v>
      </c>
      <c r="D4" s="67" t="s">
        <v>11</v>
      </c>
      <c r="E4" s="67" t="s">
        <v>12</v>
      </c>
      <c r="F4" s="2370" t="s">
        <v>762</v>
      </c>
      <c r="G4" s="2371" t="s">
        <v>763</v>
      </c>
      <c r="H4" s="2372" t="s">
        <v>12</v>
      </c>
      <c r="I4" s="2373" t="s">
        <v>762</v>
      </c>
      <c r="J4" s="2371" t="s">
        <v>763</v>
      </c>
      <c r="K4" s="2372" t="s">
        <v>12</v>
      </c>
      <c r="L4" s="2373" t="s">
        <v>762</v>
      </c>
      <c r="M4" s="2371" t="s">
        <v>763</v>
      </c>
      <c r="N4" s="2372" t="s">
        <v>12</v>
      </c>
    </row>
    <row r="5" spans="1:14">
      <c r="A5" s="55" t="s">
        <v>15</v>
      </c>
      <c r="B5" s="50">
        <v>0.85</v>
      </c>
      <c r="C5" s="46">
        <v>7.6617713140217401</v>
      </c>
      <c r="D5" s="46">
        <v>9.9999614118695632</v>
      </c>
      <c r="E5" s="46">
        <v>17.661732725891305</v>
      </c>
      <c r="F5" s="71"/>
      <c r="G5" s="71"/>
      <c r="H5" s="71"/>
      <c r="I5" s="71"/>
      <c r="J5" s="71"/>
      <c r="K5" s="71"/>
      <c r="L5" s="71"/>
      <c r="M5" s="71"/>
      <c r="N5" s="71"/>
    </row>
    <row r="6" spans="1:14">
      <c r="A6" s="47" t="s">
        <v>641</v>
      </c>
      <c r="B6" s="50">
        <v>0.32700000000000001</v>
      </c>
      <c r="C6" s="46">
        <v>7.6780603028152168</v>
      </c>
      <c r="D6" s="46">
        <v>0.60514586956521732</v>
      </c>
      <c r="E6" s="46">
        <v>8.2832061723804333</v>
      </c>
      <c r="F6" s="46">
        <v>48.06466273600001</v>
      </c>
      <c r="G6" s="46">
        <v>15.65430989</v>
      </c>
      <c r="H6" s="46">
        <v>63.71897262600001</v>
      </c>
      <c r="I6" s="46">
        <v>50.498404556934773</v>
      </c>
      <c r="J6" s="46">
        <v>21.952274020065214</v>
      </c>
      <c r="K6" s="46">
        <v>72.450678576999991</v>
      </c>
      <c r="L6" s="46">
        <v>46.768410322608695</v>
      </c>
      <c r="M6" s="46">
        <v>20.687175979173912</v>
      </c>
      <c r="N6" s="46">
        <v>67.455586301782603</v>
      </c>
    </row>
    <row r="7" spans="1:14">
      <c r="A7" s="47" t="s">
        <v>23</v>
      </c>
      <c r="B7" s="50">
        <v>0.45</v>
      </c>
      <c r="C7" s="46">
        <v>26.316950675304348</v>
      </c>
      <c r="D7" s="46">
        <v>4.7180705451521741</v>
      </c>
      <c r="E7" s="46">
        <v>31.035021220456521</v>
      </c>
      <c r="F7" s="46">
        <v>2.6447324499999989</v>
      </c>
      <c r="G7" s="46">
        <v>3.3786813000000027E-2</v>
      </c>
      <c r="H7" s="46">
        <v>2.6785192629999988</v>
      </c>
      <c r="I7" s="46">
        <v>3.7110427948043485</v>
      </c>
      <c r="J7" s="46">
        <v>0.18270521763043474</v>
      </c>
      <c r="K7" s="46">
        <v>3.8937480124347834</v>
      </c>
      <c r="L7" s="46">
        <v>1.3655585974565221</v>
      </c>
      <c r="M7" s="46">
        <v>9.975423886956522E-2</v>
      </c>
      <c r="N7" s="46">
        <v>1.4653128363260872</v>
      </c>
    </row>
    <row r="8" spans="1:14">
      <c r="A8" s="47" t="s">
        <v>218</v>
      </c>
      <c r="B8" s="50">
        <v>0.65129999999999999</v>
      </c>
      <c r="C8" s="46">
        <v>2.4941383261956527</v>
      </c>
      <c r="D8" s="46">
        <v>0</v>
      </c>
      <c r="E8" s="46">
        <v>2.4941383261956527</v>
      </c>
      <c r="F8" s="46">
        <v>3.6930180650000008</v>
      </c>
      <c r="G8" s="46">
        <v>0.26041494400000004</v>
      </c>
      <c r="H8" s="46">
        <v>3.9534330090000007</v>
      </c>
      <c r="I8" s="46">
        <v>4.3831244472173889</v>
      </c>
      <c r="J8" s="46">
        <v>0.42719130580434778</v>
      </c>
      <c r="K8" s="46">
        <v>4.8103157530217366</v>
      </c>
      <c r="L8" s="46">
        <v>4.5478516534565214</v>
      </c>
      <c r="M8" s="46">
        <v>0.52557749763043493</v>
      </c>
      <c r="N8" s="46">
        <v>5.0734291510869562</v>
      </c>
    </row>
    <row r="9" spans="1:14">
      <c r="A9" s="47" t="s">
        <v>642</v>
      </c>
      <c r="B9" s="50">
        <v>0.58899999999999997</v>
      </c>
      <c r="C9" s="46">
        <v>2.1145978472065208</v>
      </c>
      <c r="D9" s="46">
        <v>0</v>
      </c>
      <c r="E9" s="46">
        <v>2.1145978472065208</v>
      </c>
      <c r="F9" s="46">
        <v>1.1547850990000001</v>
      </c>
      <c r="G9" s="46">
        <v>0</v>
      </c>
      <c r="H9" s="46">
        <v>1.1547850990000001</v>
      </c>
      <c r="I9" s="46">
        <v>1.6376508593260866</v>
      </c>
      <c r="J9" s="46">
        <v>0</v>
      </c>
      <c r="K9" s="46">
        <v>1.6376508593260866</v>
      </c>
      <c r="L9" s="46">
        <v>1.7158262281521734</v>
      </c>
      <c r="M9" s="46">
        <v>0</v>
      </c>
      <c r="N9" s="46">
        <v>1.7158262281521734</v>
      </c>
    </row>
    <row r="10" spans="1:14">
      <c r="A10" s="47" t="s">
        <v>29</v>
      </c>
      <c r="B10" s="320">
        <v>0.36660500000000001</v>
      </c>
      <c r="C10" s="46">
        <v>52.235151489119566</v>
      </c>
      <c r="D10" s="46">
        <v>0</v>
      </c>
      <c r="E10" s="46">
        <v>52.235151489119566</v>
      </c>
      <c r="F10" s="46">
        <v>101.62059656999998</v>
      </c>
      <c r="G10" s="46">
        <v>43.250808901000021</v>
      </c>
      <c r="H10" s="46">
        <v>144.871405471</v>
      </c>
      <c r="I10" s="46">
        <v>123.21095020947826</v>
      </c>
      <c r="J10" s="46">
        <v>50.813453696760838</v>
      </c>
      <c r="K10" s="46">
        <v>174.02440390623909</v>
      </c>
      <c r="L10" s="46">
        <v>119.13701010815218</v>
      </c>
      <c r="M10" s="46">
        <v>41.51684663056524</v>
      </c>
      <c r="N10" s="46">
        <v>160.65385673871742</v>
      </c>
    </row>
    <row r="11" spans="1:14">
      <c r="A11" s="47" t="s">
        <v>33</v>
      </c>
      <c r="B11" s="50">
        <v>0.7</v>
      </c>
      <c r="C11" s="46">
        <v>74.578941575750008</v>
      </c>
      <c r="D11" s="46">
        <v>28.444844345619558</v>
      </c>
      <c r="E11" s="46">
        <v>103.02378592136957</v>
      </c>
      <c r="F11" s="46">
        <v>7.0508770450000018</v>
      </c>
      <c r="G11" s="46">
        <v>0</v>
      </c>
      <c r="H11" s="46">
        <v>7.0508770450000018</v>
      </c>
      <c r="I11" s="46">
        <v>7.2649684560652164</v>
      </c>
      <c r="J11" s="46">
        <v>0</v>
      </c>
      <c r="K11" s="46">
        <v>7.2649684560652164</v>
      </c>
      <c r="L11" s="46">
        <v>5.9164142816086951</v>
      </c>
      <c r="M11" s="46">
        <v>0</v>
      </c>
      <c r="N11" s="46">
        <v>5.9164142816086951</v>
      </c>
    </row>
    <row r="12" spans="1:14">
      <c r="A12" s="47" t="s">
        <v>37</v>
      </c>
      <c r="B12" s="50">
        <v>0.1241</v>
      </c>
      <c r="C12" s="46">
        <v>7.8300274978586923</v>
      </c>
      <c r="D12" s="46">
        <v>1.7232702174782619</v>
      </c>
      <c r="E12" s="46">
        <v>9.5532977153369547</v>
      </c>
      <c r="F12" s="46">
        <v>76.608510824000007</v>
      </c>
      <c r="G12" s="46">
        <v>33.348157144000005</v>
      </c>
      <c r="H12" s="46">
        <v>109.956667968</v>
      </c>
      <c r="I12" s="46">
        <v>100.69454216219569</v>
      </c>
      <c r="J12" s="46">
        <v>31.373944236521737</v>
      </c>
      <c r="K12" s="46">
        <v>132.06848639871743</v>
      </c>
      <c r="L12" s="46">
        <v>98.960600707086911</v>
      </c>
      <c r="M12" s="46">
        <v>40.648363156717394</v>
      </c>
      <c r="N12" s="46">
        <v>139.60896386380432</v>
      </c>
    </row>
    <row r="13" spans="1:14">
      <c r="A13" s="47" t="s">
        <v>226</v>
      </c>
      <c r="B13" s="121" t="s">
        <v>217</v>
      </c>
      <c r="C13" s="46">
        <v>0.17514767433695658</v>
      </c>
      <c r="D13" s="46">
        <v>0.8694519574021744</v>
      </c>
      <c r="E13" s="46">
        <v>1.0445996317391311</v>
      </c>
      <c r="F13" s="46">
        <v>0.60662212199999987</v>
      </c>
      <c r="G13" s="46">
        <v>19.553438682000003</v>
      </c>
      <c r="H13" s="46">
        <v>20.160060804000004</v>
      </c>
      <c r="I13" s="46">
        <v>0.26186117147826099</v>
      </c>
      <c r="J13" s="46">
        <v>8.8845863582608704</v>
      </c>
      <c r="K13" s="46">
        <v>9.146447529739131</v>
      </c>
      <c r="L13" s="46">
        <v>2.5019876581739133</v>
      </c>
      <c r="M13" s="46">
        <v>12.986077280978254</v>
      </c>
      <c r="N13" s="46">
        <v>15.488064939152167</v>
      </c>
    </row>
    <row r="14" spans="1:14">
      <c r="A14" s="47" t="s">
        <v>467</v>
      </c>
      <c r="B14" s="50">
        <v>0.1988</v>
      </c>
      <c r="C14" s="46">
        <v>0.36640748819565205</v>
      </c>
      <c r="D14" s="46">
        <v>2.2634115226521736</v>
      </c>
      <c r="E14" s="46">
        <v>2.6298190108478257</v>
      </c>
      <c r="F14" s="46">
        <v>13.035073352000001</v>
      </c>
      <c r="G14" s="46">
        <v>4.8344285000000001E-2</v>
      </c>
      <c r="H14" s="46">
        <v>13.083417637000002</v>
      </c>
      <c r="I14" s="46">
        <v>8.5786813041304306</v>
      </c>
      <c r="J14" s="46">
        <v>6.0870000000048581E-6</v>
      </c>
      <c r="K14" s="46">
        <v>8.5786873911304298</v>
      </c>
      <c r="L14" s="46">
        <v>8.9257434028478233</v>
      </c>
      <c r="M14" s="46">
        <v>1.5914675956521736E-2</v>
      </c>
      <c r="N14" s="46">
        <v>8.9416580788043447</v>
      </c>
    </row>
    <row r="15" spans="1:14">
      <c r="A15" s="47" t="s">
        <v>46</v>
      </c>
      <c r="B15" s="50">
        <v>0.55300000000000005</v>
      </c>
      <c r="C15" s="46">
        <v>18.982241542228255</v>
      </c>
      <c r="D15" s="46">
        <v>17.949197934673915</v>
      </c>
      <c r="E15" s="46">
        <v>36.93143947690217</v>
      </c>
      <c r="F15" s="46">
        <v>51.046852561000009</v>
      </c>
      <c r="G15" s="46">
        <v>0.59084505600000004</v>
      </c>
      <c r="H15" s="46">
        <v>51.637697617000008</v>
      </c>
      <c r="I15" s="46">
        <v>43.763943520695648</v>
      </c>
      <c r="J15" s="46">
        <v>1.4317286959130433</v>
      </c>
      <c r="K15" s="46">
        <v>45.195672216608692</v>
      </c>
      <c r="L15" s="46">
        <v>49.053771794717385</v>
      </c>
      <c r="M15" s="46">
        <v>0.84092445641304336</v>
      </c>
      <c r="N15" s="46">
        <v>49.894696251130426</v>
      </c>
    </row>
    <row r="16" spans="1:14">
      <c r="A16" s="47" t="s">
        <v>47</v>
      </c>
      <c r="B16" s="50">
        <v>0.58550000000000002</v>
      </c>
      <c r="C16" s="46">
        <v>27.289659968163029</v>
      </c>
      <c r="D16" s="46">
        <v>54.776019780510858</v>
      </c>
      <c r="E16" s="46">
        <v>82.065679748673887</v>
      </c>
      <c r="F16" s="46">
        <v>20.297228989000001</v>
      </c>
      <c r="G16" s="46">
        <v>-0.12441604500000036</v>
      </c>
      <c r="H16" s="46">
        <v>20.172812944</v>
      </c>
      <c r="I16" s="46">
        <v>13.976306586521748</v>
      </c>
      <c r="J16" s="46">
        <v>0.98642163013043516</v>
      </c>
      <c r="K16" s="46">
        <v>14.962728216652183</v>
      </c>
      <c r="L16" s="46">
        <v>28.223802207652149</v>
      </c>
      <c r="M16" s="46">
        <v>2.8044042411521746</v>
      </c>
      <c r="N16" s="46">
        <v>31.028206448804323</v>
      </c>
    </row>
    <row r="17" spans="1:14">
      <c r="A17" s="47" t="s">
        <v>49</v>
      </c>
      <c r="B17" s="50">
        <v>0.43969999999999998</v>
      </c>
      <c r="C17" s="46">
        <v>8.6599674793369505</v>
      </c>
      <c r="D17" s="46">
        <v>12.399795652652177</v>
      </c>
      <c r="E17" s="46">
        <v>21.059763131989129</v>
      </c>
      <c r="F17" s="72">
        <v>325.82295981300001</v>
      </c>
      <c r="G17" s="72">
        <v>112.61568967000004</v>
      </c>
      <c r="H17" s="72">
        <v>438.43864948300001</v>
      </c>
      <c r="I17" s="72">
        <v>357.98147606884783</v>
      </c>
      <c r="J17" s="72">
        <v>116.05231124808692</v>
      </c>
      <c r="K17" s="72">
        <v>474.03378731693471</v>
      </c>
      <c r="L17" s="72">
        <v>367.116976961913</v>
      </c>
      <c r="M17" s="72">
        <v>120.12503815745654</v>
      </c>
      <c r="N17" s="72">
        <v>487.24201511936946</v>
      </c>
    </row>
    <row r="18" spans="1:14">
      <c r="A18" s="47" t="s">
        <v>50</v>
      </c>
      <c r="B18" s="50">
        <v>0.64</v>
      </c>
      <c r="C18" s="46">
        <v>13.843688349521736</v>
      </c>
      <c r="D18" s="46">
        <v>0</v>
      </c>
      <c r="E18" s="46">
        <v>13.843688349521736</v>
      </c>
      <c r="F18" s="72"/>
      <c r="G18" s="72"/>
      <c r="H18" s="72"/>
      <c r="I18" s="72"/>
      <c r="J18" s="72"/>
      <c r="K18" s="72"/>
      <c r="L18" s="72"/>
      <c r="M18" s="72"/>
      <c r="N18" s="72"/>
    </row>
    <row r="19" spans="1:14">
      <c r="A19" s="47" t="s">
        <v>51</v>
      </c>
      <c r="B19" s="50">
        <v>0.2</v>
      </c>
      <c r="C19" s="46">
        <v>7.3468798154891326</v>
      </c>
      <c r="D19" s="46">
        <v>0.58302282552173657</v>
      </c>
      <c r="E19" s="46">
        <v>7.9299026410108695</v>
      </c>
      <c r="F19" s="46">
        <v>8.5541543950000012</v>
      </c>
      <c r="G19" s="46">
        <v>40.742887142000001</v>
      </c>
      <c r="H19" s="46">
        <v>49.297041536999998</v>
      </c>
      <c r="I19" s="46">
        <v>6.3662348899565213</v>
      </c>
      <c r="J19" s="46">
        <v>28.435703695108693</v>
      </c>
      <c r="K19" s="46">
        <v>34.801938585065216</v>
      </c>
      <c r="L19" s="46">
        <v>7.8017118274782629</v>
      </c>
      <c r="M19" s="46">
        <v>34.695045217673893</v>
      </c>
      <c r="N19" s="46">
        <v>42.496757045152158</v>
      </c>
    </row>
    <row r="20" spans="1:14">
      <c r="A20" s="47" t="s">
        <v>52</v>
      </c>
      <c r="B20" s="121" t="s">
        <v>219</v>
      </c>
      <c r="C20" s="46">
        <v>17.971948447054345</v>
      </c>
      <c r="D20" s="46">
        <v>1.2873957596304348</v>
      </c>
      <c r="E20" s="46">
        <v>19.25934420668478</v>
      </c>
      <c r="F20" s="46">
        <v>20.925118088999994</v>
      </c>
      <c r="G20" s="46">
        <v>79.21951439499999</v>
      </c>
      <c r="H20" s="46">
        <v>100.14463248399998</v>
      </c>
      <c r="I20" s="46">
        <v>14.063627324326099</v>
      </c>
      <c r="J20" s="46">
        <v>56.155399674391312</v>
      </c>
      <c r="K20" s="46">
        <v>70.21902699871741</v>
      </c>
      <c r="L20" s="46">
        <v>19.494548109369561</v>
      </c>
      <c r="M20" s="46">
        <v>69.730045107608689</v>
      </c>
      <c r="N20" s="46">
        <v>89.224593216978249</v>
      </c>
    </row>
    <row r="21" spans="1:14">
      <c r="A21" s="47" t="s">
        <v>53</v>
      </c>
      <c r="B21" s="121" t="s">
        <v>221</v>
      </c>
      <c r="C21" s="46">
        <v>62.802206813163046</v>
      </c>
      <c r="D21" s="46">
        <v>75.476639458826071</v>
      </c>
      <c r="E21" s="46">
        <v>138.27884627198912</v>
      </c>
      <c r="F21" s="46">
        <v>5.1550157360000011</v>
      </c>
      <c r="G21" s="46">
        <v>10.576235275</v>
      </c>
      <c r="H21" s="46">
        <v>15.731251011000001</v>
      </c>
      <c r="I21" s="46">
        <v>3.959560924304347</v>
      </c>
      <c r="J21" s="46">
        <v>7.3189902166304375</v>
      </c>
      <c r="K21" s="46">
        <v>11.278551140934784</v>
      </c>
      <c r="L21" s="46">
        <v>5.0357095172826094</v>
      </c>
      <c r="M21" s="46">
        <v>10.252450869804346</v>
      </c>
      <c r="N21" s="46">
        <v>15.288160387086954</v>
      </c>
    </row>
    <row r="22" spans="1:14">
      <c r="A22" s="47" t="s">
        <v>231</v>
      </c>
      <c r="B22" s="121" t="s">
        <v>227</v>
      </c>
      <c r="C22" s="46">
        <v>27.272003311228257</v>
      </c>
      <c r="D22" s="46">
        <v>86.466295865608686</v>
      </c>
      <c r="E22" s="46">
        <v>113.73829917683695</v>
      </c>
      <c r="F22" s="46">
        <v>17.039694054999998</v>
      </c>
      <c r="G22" s="46">
        <v>10.133871649</v>
      </c>
      <c r="H22" s="46">
        <v>27.173565703999998</v>
      </c>
      <c r="I22" s="46">
        <v>15.808087139521737</v>
      </c>
      <c r="J22" s="46">
        <v>5.3476242370869542</v>
      </c>
      <c r="K22" s="46">
        <v>21.155711376608693</v>
      </c>
      <c r="L22" s="46">
        <v>16.872299033108696</v>
      </c>
      <c r="M22" s="46">
        <v>-1.3013030652176815E-3</v>
      </c>
      <c r="N22" s="46">
        <v>16.870997730043477</v>
      </c>
    </row>
    <row r="23" spans="1:14">
      <c r="A23" s="47" t="s">
        <v>57</v>
      </c>
      <c r="B23" s="121">
        <v>0.31316899999999998</v>
      </c>
      <c r="C23" s="46">
        <v>34.021899861500003</v>
      </c>
      <c r="D23" s="46">
        <v>3.4597388717391257E-2</v>
      </c>
      <c r="E23" s="46">
        <v>34.056497250217397</v>
      </c>
      <c r="F23" s="46">
        <v>60.572921186999999</v>
      </c>
      <c r="G23" s="46">
        <v>7.5955551640000003</v>
      </c>
      <c r="H23" s="46">
        <v>68.168476350999995</v>
      </c>
      <c r="I23" s="46">
        <v>67.369631630543509</v>
      </c>
      <c r="J23" s="46">
        <v>-9.3797573909565219</v>
      </c>
      <c r="K23" s="46">
        <v>57.989874239586989</v>
      </c>
      <c r="L23" s="46">
        <v>67.365656606760837</v>
      </c>
      <c r="M23" s="46">
        <v>0</v>
      </c>
      <c r="N23" s="46">
        <v>67.365656606760837</v>
      </c>
    </row>
    <row r="24" spans="1:14">
      <c r="A24" s="47" t="s">
        <v>58</v>
      </c>
      <c r="B24" s="50">
        <v>0.33529999999999999</v>
      </c>
      <c r="C24" s="46">
        <v>8.8052791908043542</v>
      </c>
      <c r="D24" s="46">
        <v>36.947888587076093</v>
      </c>
      <c r="E24" s="46">
        <v>45.753167777880449</v>
      </c>
      <c r="F24" s="46">
        <v>31.415076659000004</v>
      </c>
      <c r="G24" s="46">
        <v>66.333311097999996</v>
      </c>
      <c r="H24" s="46">
        <v>97.748387757000003</v>
      </c>
      <c r="I24" s="46">
        <v>13.237162109847828</v>
      </c>
      <c r="J24" s="46">
        <v>22.564308913043494</v>
      </c>
      <c r="K24" s="46">
        <v>35.80147102289132</v>
      </c>
      <c r="L24" s="46">
        <v>1.8798496063912986</v>
      </c>
      <c r="M24" s="46">
        <v>-6.167498891302429E-3</v>
      </c>
      <c r="N24" s="46">
        <v>1.8736821074999961</v>
      </c>
    </row>
    <row r="25" spans="1:14">
      <c r="A25" s="47" t="s">
        <v>59</v>
      </c>
      <c r="B25" s="121" t="s">
        <v>228</v>
      </c>
      <c r="C25" s="46">
        <v>36.854246403586991</v>
      </c>
      <c r="D25" s="46">
        <v>13.630387172097825</v>
      </c>
      <c r="E25" s="46">
        <v>50.484633575684818</v>
      </c>
      <c r="F25" s="46">
        <v>44.604406351000002</v>
      </c>
      <c r="G25" s="46">
        <v>0</v>
      </c>
      <c r="H25" s="46">
        <v>44.604406351000002</v>
      </c>
      <c r="I25" s="46">
        <v>40.766507392304327</v>
      </c>
      <c r="J25" s="46">
        <v>0</v>
      </c>
      <c r="K25" s="46">
        <v>40.766507392304327</v>
      </c>
      <c r="L25" s="46">
        <v>43.083665871260884</v>
      </c>
      <c r="M25" s="46">
        <v>0</v>
      </c>
      <c r="N25" s="46">
        <v>43.083665871260884</v>
      </c>
    </row>
    <row r="26" spans="1:14">
      <c r="A26" s="47" t="s">
        <v>514</v>
      </c>
      <c r="B26" s="50">
        <v>0.41499999999999998</v>
      </c>
      <c r="C26" s="46">
        <v>9.5078055738152187</v>
      </c>
      <c r="D26" s="46">
        <v>-2.1304347826068856E-9</v>
      </c>
      <c r="E26" s="46">
        <v>9.5078055716847842</v>
      </c>
      <c r="F26" s="46">
        <v>6.2105505939999981</v>
      </c>
      <c r="G26" s="46">
        <v>79.276371207999972</v>
      </c>
      <c r="H26" s="46">
        <v>85.486921801999969</v>
      </c>
      <c r="I26" s="46">
        <v>3.5388844891521747</v>
      </c>
      <c r="J26" s="46">
        <v>77.358575652934789</v>
      </c>
      <c r="K26" s="46">
        <v>80.89746014208697</v>
      </c>
      <c r="L26" s="46">
        <v>13.77430377230435</v>
      </c>
      <c r="M26" s="46">
        <v>206.87320815358697</v>
      </c>
      <c r="N26" s="46">
        <v>220.64751192589131</v>
      </c>
    </row>
    <row r="27" spans="1:14">
      <c r="A27" s="47" t="s">
        <v>66</v>
      </c>
      <c r="B27" s="50">
        <v>0.30580000000000002</v>
      </c>
      <c r="C27" s="46">
        <v>5.8224778396956491</v>
      </c>
      <c r="D27" s="46">
        <v>185.3573453256522</v>
      </c>
      <c r="E27" s="46">
        <v>191.17982316534784</v>
      </c>
      <c r="F27" s="46">
        <v>25.683894780999999</v>
      </c>
      <c r="G27" s="46">
        <v>2.0032530769999997</v>
      </c>
      <c r="H27" s="46">
        <v>27.687147857999999</v>
      </c>
      <c r="I27" s="46">
        <v>23.952607131000001</v>
      </c>
      <c r="J27" s="46">
        <v>1.7675457618260875</v>
      </c>
      <c r="K27" s="46">
        <v>25.720152892826089</v>
      </c>
      <c r="L27" s="46">
        <v>28.995026672173907</v>
      </c>
      <c r="M27" s="46">
        <v>3.1991728264347823</v>
      </c>
      <c r="N27" s="46">
        <v>32.19419949860869</v>
      </c>
    </row>
    <row r="28" spans="1:14">
      <c r="A28" s="47" t="s">
        <v>67</v>
      </c>
      <c r="B28" s="50">
        <v>0.30580000000000002</v>
      </c>
      <c r="C28" s="46">
        <v>39.193102845032605</v>
      </c>
      <c r="D28" s="46">
        <v>0</v>
      </c>
      <c r="E28" s="46">
        <v>39.193102845032605</v>
      </c>
      <c r="F28" s="46">
        <v>0.16705941700000002</v>
      </c>
      <c r="G28" s="46">
        <v>0.98887087900000026</v>
      </c>
      <c r="H28" s="46">
        <v>1.1559302960000002</v>
      </c>
      <c r="I28" s="46">
        <v>0.140351162</v>
      </c>
      <c r="J28" s="46">
        <v>0.69055293419565178</v>
      </c>
      <c r="K28" s="46">
        <v>0.83090409619565175</v>
      </c>
      <c r="L28" s="46">
        <v>0.18239699989130434</v>
      </c>
      <c r="M28" s="46">
        <v>1.041465219630435</v>
      </c>
      <c r="N28" s="46">
        <v>1.2238622195217395</v>
      </c>
    </row>
    <row r="29" spans="1:14">
      <c r="A29" s="47" t="s">
        <v>69</v>
      </c>
      <c r="B29" s="50">
        <v>0.58840000000000003</v>
      </c>
      <c r="C29" s="46">
        <v>53.584539097130403</v>
      </c>
      <c r="D29" s="46">
        <v>-7.8260868317260167E-10</v>
      </c>
      <c r="E29" s="46">
        <v>53.584539096347797</v>
      </c>
      <c r="F29" s="46"/>
      <c r="G29" s="46"/>
      <c r="H29" s="46"/>
      <c r="I29" s="46"/>
      <c r="J29" s="46"/>
      <c r="K29" s="46"/>
      <c r="L29" s="46"/>
      <c r="M29" s="46"/>
      <c r="N29" s="46"/>
    </row>
    <row r="30" spans="1:14">
      <c r="A30" s="47" t="s">
        <v>684</v>
      </c>
      <c r="B30" s="50">
        <v>0.28849999999999998</v>
      </c>
      <c r="C30" s="46">
        <v>0.22953957733695654</v>
      </c>
      <c r="D30" s="46">
        <v>0.20735554427173913</v>
      </c>
      <c r="E30" s="46">
        <v>0.4368951216086957</v>
      </c>
      <c r="F30" s="46">
        <v>1.1757460230000001</v>
      </c>
      <c r="G30" s="46">
        <v>0.99637747199999993</v>
      </c>
      <c r="H30" s="46">
        <v>2.1721234950000001</v>
      </c>
      <c r="I30" s="46">
        <v>3.7569276955217394</v>
      </c>
      <c r="J30" s="46">
        <v>0.6574417390869568</v>
      </c>
      <c r="K30" s="46">
        <v>4.4143694346086964</v>
      </c>
      <c r="L30" s="46">
        <v>8.4524330090869562</v>
      </c>
      <c r="M30" s="46">
        <v>1.1078604337608693</v>
      </c>
      <c r="N30" s="46">
        <v>9.5602934428478257</v>
      </c>
    </row>
    <row r="31" spans="1:14">
      <c r="A31" s="47" t="s">
        <v>572</v>
      </c>
      <c r="B31" s="121" t="s">
        <v>229</v>
      </c>
      <c r="C31" s="46">
        <v>0.66158835945652172</v>
      </c>
      <c r="D31" s="46">
        <v>0.95088391179347831</v>
      </c>
      <c r="E31" s="46">
        <v>1.6124722712500001</v>
      </c>
      <c r="F31" s="46"/>
      <c r="G31" s="46"/>
      <c r="H31" s="46"/>
      <c r="I31" s="46"/>
      <c r="J31" s="46"/>
      <c r="K31" s="46"/>
      <c r="L31" s="46"/>
      <c r="M31" s="46"/>
      <c r="N31" s="46"/>
    </row>
    <row r="32" spans="1:14">
      <c r="A32" s="47" t="s">
        <v>274</v>
      </c>
      <c r="B32" s="50">
        <v>0.18</v>
      </c>
      <c r="C32" s="46">
        <v>2.4583367802500011</v>
      </c>
      <c r="D32" s="46">
        <v>4.9239891304352021E-5</v>
      </c>
      <c r="E32" s="46">
        <v>2.4583860201413055</v>
      </c>
      <c r="F32" s="46">
        <v>9.4061426039999994</v>
      </c>
      <c r="G32" s="46">
        <v>1.4227271419999998</v>
      </c>
      <c r="H32" s="46">
        <v>10.828869745999999</v>
      </c>
      <c r="I32" s="46">
        <v>10.445310240413049</v>
      </c>
      <c r="J32" s="46">
        <v>1.5440614128043482</v>
      </c>
      <c r="K32" s="46">
        <v>11.989371653217397</v>
      </c>
      <c r="L32" s="46">
        <v>12.256926891217384</v>
      </c>
      <c r="M32" s="46">
        <v>1.5440336973260873</v>
      </c>
      <c r="N32" s="46">
        <v>13.800960588543472</v>
      </c>
    </row>
    <row r="33" spans="1:14">
      <c r="A33" s="47" t="s">
        <v>74</v>
      </c>
      <c r="B33" s="121">
        <v>0.41499999999999998</v>
      </c>
      <c r="C33" s="46">
        <v>17.559308161967397</v>
      </c>
      <c r="D33" s="46">
        <v>0.42303326341304348</v>
      </c>
      <c r="E33" s="46">
        <v>17.98234142538044</v>
      </c>
      <c r="F33" s="46">
        <v>0.710101439</v>
      </c>
      <c r="G33" s="46">
        <v>4.1391657139999998</v>
      </c>
      <c r="H33" s="46">
        <v>4.8492671529999996</v>
      </c>
      <c r="I33" s="46">
        <v>1.662160218152174</v>
      </c>
      <c r="J33" s="46">
        <v>3.1661207612608702</v>
      </c>
      <c r="K33" s="46">
        <v>4.8282809794130443</v>
      </c>
      <c r="L33" s="46">
        <v>0.69628419391304353</v>
      </c>
      <c r="M33" s="46">
        <v>4.1017335867391296</v>
      </c>
      <c r="N33" s="46">
        <v>4.7980177806521729</v>
      </c>
    </row>
    <row r="34" spans="1:14">
      <c r="A34" s="55" t="s">
        <v>334</v>
      </c>
      <c r="B34" s="121">
        <v>0.28849999999999998</v>
      </c>
      <c r="C34" s="46">
        <v>8.2102276091739128</v>
      </c>
      <c r="D34" s="46">
        <v>0</v>
      </c>
      <c r="E34" s="46">
        <v>8.2102276091739128</v>
      </c>
      <c r="F34" s="46"/>
      <c r="G34" s="46"/>
      <c r="H34" s="46"/>
      <c r="I34" s="46"/>
      <c r="J34" s="46"/>
      <c r="K34" s="46"/>
      <c r="L34" s="46"/>
      <c r="M34" s="46"/>
      <c r="N34" s="46"/>
    </row>
    <row r="35" spans="1:14">
      <c r="A35" s="47" t="s">
        <v>75</v>
      </c>
      <c r="B35" s="121">
        <v>0.53200000000000003</v>
      </c>
      <c r="C35" s="46">
        <v>10.624606672880438</v>
      </c>
      <c r="D35" s="46">
        <v>6.6651605456086935</v>
      </c>
      <c r="E35" s="46">
        <v>17.289767218489132</v>
      </c>
      <c r="F35" s="46">
        <v>2.2216231220000004</v>
      </c>
      <c r="G35" s="46">
        <v>1.1294506000000003E-2</v>
      </c>
      <c r="H35" s="46">
        <v>2.2329176280000005</v>
      </c>
      <c r="I35" s="46">
        <v>2.017715172456521</v>
      </c>
      <c r="J35" s="46">
        <v>2.5998586173913041E-2</v>
      </c>
      <c r="K35" s="46">
        <v>2.0437137586304339</v>
      </c>
      <c r="L35" s="46">
        <v>2.2208671441739143</v>
      </c>
      <c r="M35" s="46">
        <v>1.253206558695652E-2</v>
      </c>
      <c r="N35" s="46">
        <v>2.2333992097608708</v>
      </c>
    </row>
    <row r="36" spans="1:14">
      <c r="A36" s="47" t="s">
        <v>508</v>
      </c>
      <c r="B36" s="121">
        <v>0.59599999999999997</v>
      </c>
      <c r="C36" s="46">
        <v>14.745865562793478</v>
      </c>
      <c r="D36" s="46">
        <v>1.3314856529021739</v>
      </c>
      <c r="E36" s="46">
        <v>16.07735121569565</v>
      </c>
      <c r="F36" s="46">
        <v>14.935944714000001</v>
      </c>
      <c r="G36" s="46">
        <v>1.5198046160000001</v>
      </c>
      <c r="H36" s="46">
        <v>16.455749330000003</v>
      </c>
      <c r="I36" s="46">
        <v>22.335512730108693</v>
      </c>
      <c r="J36" s="46">
        <v>2.4194539136304347</v>
      </c>
      <c r="K36" s="46">
        <v>24.754966643739127</v>
      </c>
      <c r="L36" s="46">
        <v>32.925217454413044</v>
      </c>
      <c r="M36" s="46">
        <v>2.869421192760869</v>
      </c>
      <c r="N36" s="46">
        <v>35.794638647173912</v>
      </c>
    </row>
    <row r="37" spans="1:14">
      <c r="A37" s="47" t="s">
        <v>76</v>
      </c>
      <c r="B37" s="121">
        <v>0.34570000000000001</v>
      </c>
      <c r="C37" s="46">
        <v>61.498932968250003</v>
      </c>
      <c r="D37" s="46">
        <v>74.172931630739185</v>
      </c>
      <c r="E37" s="46">
        <v>135.6718645989892</v>
      </c>
      <c r="F37" s="46">
        <v>5.661208813</v>
      </c>
      <c r="G37" s="46">
        <v>0</v>
      </c>
      <c r="H37" s="46">
        <v>5.661208813</v>
      </c>
      <c r="I37" s="46">
        <v>4.5392306076086957</v>
      </c>
      <c r="J37" s="46">
        <v>0</v>
      </c>
      <c r="K37" s="46">
        <v>4.5392306076086957</v>
      </c>
      <c r="L37" s="46">
        <v>4.5735499154565202</v>
      </c>
      <c r="M37" s="46">
        <v>0</v>
      </c>
      <c r="N37" s="46">
        <v>4.5735499154565202</v>
      </c>
    </row>
    <row r="38" spans="1:14">
      <c r="A38" s="55" t="s">
        <v>543</v>
      </c>
      <c r="B38" s="121">
        <v>0.45750000000000002</v>
      </c>
      <c r="C38" s="46">
        <v>2.4774592429565216</v>
      </c>
      <c r="D38" s="46">
        <v>2.4604733715000009</v>
      </c>
      <c r="E38" s="46">
        <v>4.937932614456523</v>
      </c>
      <c r="F38" s="46"/>
      <c r="G38" s="46"/>
      <c r="H38" s="46"/>
      <c r="I38" s="46"/>
      <c r="J38" s="46"/>
      <c r="K38" s="46"/>
      <c r="L38" s="46"/>
      <c r="M38" s="46"/>
      <c r="N38" s="46"/>
    </row>
    <row r="39" spans="1:14">
      <c r="A39" s="2374" t="s">
        <v>430</v>
      </c>
      <c r="B39" s="2375"/>
      <c r="C39" s="2283">
        <v>671.8750056636195</v>
      </c>
      <c r="D39" s="2283">
        <v>619.74411477791296</v>
      </c>
      <c r="E39" s="2283">
        <v>1291.6191204415322</v>
      </c>
      <c r="F39" s="72">
        <v>254.438657979</v>
      </c>
      <c r="G39" s="72">
        <v>304.95923933699993</v>
      </c>
      <c r="H39" s="72">
        <v>559.39789731600001</v>
      </c>
      <c r="I39" s="72">
        <v>233.9595108572174</v>
      </c>
      <c r="J39" s="72">
        <v>198.07202010721741</v>
      </c>
      <c r="K39" s="72">
        <v>432.03153096443481</v>
      </c>
      <c r="L39" s="72">
        <v>265.86195004067389</v>
      </c>
      <c r="M39" s="72">
        <v>335.63376978545659</v>
      </c>
      <c r="N39" s="72">
        <v>601.49571982613031</v>
      </c>
    </row>
    <row r="40" spans="1:14">
      <c r="A40" s="1172"/>
      <c r="B40" s="73"/>
      <c r="C40" s="72"/>
      <c r="D40" s="72"/>
      <c r="E40" s="72"/>
      <c r="F40" s="72"/>
      <c r="G40" s="72"/>
      <c r="H40" s="72"/>
      <c r="I40" s="72"/>
      <c r="J40" s="72"/>
      <c r="K40" s="72"/>
      <c r="L40" s="72"/>
      <c r="M40" s="72"/>
      <c r="N40" s="72"/>
    </row>
    <row r="41" spans="1:14">
      <c r="A41" s="125"/>
      <c r="B41" s="125"/>
      <c r="C41" s="125"/>
      <c r="D41" s="125"/>
      <c r="E41" s="72"/>
      <c r="F41" s="72"/>
      <c r="G41" s="72"/>
      <c r="H41" s="72"/>
      <c r="I41" s="72"/>
      <c r="J41" s="72"/>
      <c r="K41" s="72"/>
      <c r="L41" s="72"/>
      <c r="M41" s="72"/>
      <c r="N41" s="72"/>
    </row>
    <row r="42" spans="1:14">
      <c r="A42" s="126" t="s">
        <v>803</v>
      </c>
      <c r="B42" s="125"/>
      <c r="C42" s="125"/>
      <c r="D42" s="125"/>
      <c r="E42" s="72"/>
      <c r="F42" s="72"/>
      <c r="G42" s="72"/>
      <c r="H42" s="72"/>
      <c r="I42" s="72"/>
      <c r="J42" s="72"/>
      <c r="K42" s="72"/>
      <c r="L42" s="72"/>
      <c r="M42" s="72"/>
      <c r="N42" s="72"/>
    </row>
    <row r="43" spans="1:14">
      <c r="A43" s="127" t="s">
        <v>804</v>
      </c>
      <c r="B43" s="40"/>
      <c r="C43" s="40"/>
      <c r="D43" s="40"/>
      <c r="E43" s="40"/>
      <c r="F43" s="40"/>
      <c r="G43" s="40"/>
      <c r="H43" s="40"/>
      <c r="I43" s="40"/>
      <c r="J43" s="40"/>
      <c r="K43" s="40"/>
      <c r="L43" s="40"/>
      <c r="M43" s="40"/>
      <c r="N43" s="40"/>
    </row>
    <row r="44" spans="1:14">
      <c r="A44" s="126" t="s">
        <v>805</v>
      </c>
      <c r="B44" s="125"/>
      <c r="C44" s="125"/>
      <c r="D44" s="125"/>
      <c r="E44" s="72"/>
      <c r="F44" s="72"/>
      <c r="G44" s="72"/>
      <c r="H44" s="72"/>
      <c r="I44" s="72"/>
      <c r="J44" s="72"/>
      <c r="K44" s="72"/>
      <c r="L44" s="72"/>
      <c r="M44" s="72"/>
      <c r="N44" s="72"/>
    </row>
    <row r="45" spans="1:14">
      <c r="A45" s="126" t="s">
        <v>806</v>
      </c>
      <c r="B45" s="125"/>
      <c r="C45" s="125"/>
      <c r="D45" s="125"/>
      <c r="E45" s="72"/>
      <c r="F45" s="72"/>
      <c r="G45" s="72"/>
      <c r="H45" s="72"/>
      <c r="I45" s="72"/>
      <c r="J45" s="72"/>
      <c r="K45" s="72"/>
      <c r="L45" s="72"/>
      <c r="M45" s="72"/>
      <c r="N45" s="72"/>
    </row>
    <row r="46" spans="1:14">
      <c r="A46" s="126" t="s">
        <v>807</v>
      </c>
      <c r="B46" s="73"/>
      <c r="C46" s="72"/>
      <c r="D46" s="72"/>
      <c r="E46" s="72"/>
      <c r="F46" s="72"/>
      <c r="G46" s="72"/>
      <c r="H46" s="72"/>
      <c r="I46" s="72"/>
      <c r="J46" s="72"/>
      <c r="K46" s="72"/>
      <c r="L46" s="72"/>
      <c r="M46" s="72"/>
      <c r="N46" s="72"/>
    </row>
    <row r="47" spans="1:14">
      <c r="A47" s="126" t="s">
        <v>808</v>
      </c>
      <c r="B47" s="73"/>
      <c r="C47" s="72"/>
      <c r="D47" s="72"/>
      <c r="E47" s="72"/>
      <c r="F47" s="72"/>
      <c r="G47" s="72"/>
      <c r="H47" s="72"/>
      <c r="I47" s="72"/>
      <c r="J47" s="72"/>
      <c r="K47" s="72"/>
      <c r="L47" s="72"/>
      <c r="M47" s="72"/>
      <c r="N47" s="72"/>
    </row>
    <row r="48" spans="1:14">
      <c r="A48" s="74"/>
      <c r="B48" s="74"/>
      <c r="C48" s="75"/>
      <c r="D48" s="75"/>
      <c r="E48" s="74"/>
      <c r="F48" s="46">
        <v>11.556415670000002</v>
      </c>
      <c r="G48" s="46">
        <v>1.7749978030000002</v>
      </c>
      <c r="H48" s="46">
        <v>13.331413473000001</v>
      </c>
      <c r="I48" s="46">
        <v>11.664940282652166</v>
      </c>
      <c r="J48" s="46">
        <v>1.79288565073913</v>
      </c>
      <c r="K48" s="46">
        <v>13.457825933391296</v>
      </c>
      <c r="L48" s="46">
        <v>11.564328618652178</v>
      </c>
      <c r="M48" s="46">
        <v>1.9209488051304344</v>
      </c>
      <c r="N48" s="46">
        <v>13.485277423782613</v>
      </c>
    </row>
    <row r="49" spans="1:14" s="54" customFormat="1">
      <c r="A49" s="66" t="s">
        <v>383</v>
      </c>
      <c r="B49" s="67" t="s">
        <v>449</v>
      </c>
      <c r="C49" s="2029" t="s">
        <v>380</v>
      </c>
      <c r="D49" s="2029"/>
      <c r="E49" s="2029"/>
      <c r="F49" s="76">
        <v>60.975771878999993</v>
      </c>
      <c r="G49" s="77">
        <v>71.410323956999989</v>
      </c>
      <c r="H49" s="77">
        <v>132.38609583599998</v>
      </c>
      <c r="I49" s="77">
        <v>50.149921958217377</v>
      </c>
      <c r="J49" s="77">
        <v>60.179729238391303</v>
      </c>
      <c r="K49" s="77">
        <v>110.32965119660868</v>
      </c>
      <c r="L49" s="77">
        <v>63.80734808873914</v>
      </c>
      <c r="M49" s="77">
        <v>71.560481194804311</v>
      </c>
      <c r="N49" s="77">
        <v>135.36782928354344</v>
      </c>
    </row>
    <row r="50" spans="1:14" s="54" customFormat="1">
      <c r="A50" s="66" t="s">
        <v>83</v>
      </c>
      <c r="B50" s="66"/>
      <c r="C50" s="67" t="s">
        <v>750</v>
      </c>
      <c r="D50" s="67" t="s">
        <v>11</v>
      </c>
      <c r="E50" s="67" t="s">
        <v>12</v>
      </c>
      <c r="F50" s="2359">
        <v>63.513687803999993</v>
      </c>
      <c r="G50" s="2360">
        <v>40.957518461000006</v>
      </c>
      <c r="H50" s="2360">
        <v>104.47120626500001</v>
      </c>
      <c r="I50" s="2360">
        <v>50.47895640304349</v>
      </c>
      <c r="J50" s="2360">
        <v>33.749017284499992</v>
      </c>
      <c r="K50" s="2360">
        <v>84.227973687543482</v>
      </c>
      <c r="L50" s="2360">
        <v>45.120654726586942</v>
      </c>
      <c r="M50" s="2360">
        <v>26.968143261739126</v>
      </c>
      <c r="N50" s="2360">
        <v>72.088797988326064</v>
      </c>
    </row>
    <row r="51" spans="1:14">
      <c r="A51" s="47" t="s">
        <v>272</v>
      </c>
      <c r="B51" s="50">
        <v>7.5999999999999998E-2</v>
      </c>
      <c r="C51" s="46">
        <v>17.91837502040217</v>
      </c>
      <c r="D51" s="46">
        <v>2.6888779353804355</v>
      </c>
      <c r="E51" s="46">
        <v>20.607252955782606</v>
      </c>
      <c r="F51" s="46">
        <v>10.980150032000003</v>
      </c>
      <c r="G51" s="46">
        <v>5.4840505490000018</v>
      </c>
      <c r="H51" s="46">
        <v>16.464200581000004</v>
      </c>
      <c r="I51" s="46">
        <v>3.0196487294347802</v>
      </c>
      <c r="J51" s="46">
        <v>7.2281671757391281</v>
      </c>
      <c r="K51" s="46">
        <v>10.247815905173908</v>
      </c>
      <c r="L51" s="46">
        <v>6.6095552856086934</v>
      </c>
      <c r="M51" s="46">
        <v>6.1129026079130426</v>
      </c>
      <c r="N51" s="46">
        <v>12.722457893521735</v>
      </c>
    </row>
    <row r="52" spans="1:14">
      <c r="A52" s="47" t="s">
        <v>14</v>
      </c>
      <c r="B52" s="50">
        <v>0.1178</v>
      </c>
      <c r="C52" s="46">
        <v>0.41088109922826122</v>
      </c>
      <c r="D52" s="46">
        <v>6.1956522038379399E-10</v>
      </c>
      <c r="E52" s="46">
        <v>0.41088109984782645</v>
      </c>
      <c r="F52" s="46">
        <v>13.022169858</v>
      </c>
      <c r="G52" s="46">
        <v>14.770441538000002</v>
      </c>
      <c r="H52" s="46">
        <v>27.792611396000002</v>
      </c>
      <c r="I52" s="46">
        <v>10.000660946543475</v>
      </c>
      <c r="J52" s="46">
        <v>11.59991195704348</v>
      </c>
      <c r="K52" s="46">
        <v>21.600572903586954</v>
      </c>
      <c r="L52" s="46">
        <v>9.6302191156086945</v>
      </c>
      <c r="M52" s="46">
        <v>13.428072935239129</v>
      </c>
      <c r="N52" s="46">
        <v>23.058292050847825</v>
      </c>
    </row>
    <row r="53" spans="1:14">
      <c r="A53" s="47" t="s">
        <v>576</v>
      </c>
      <c r="B53" s="50">
        <v>0.2</v>
      </c>
      <c r="C53" s="46">
        <v>1.7825313057608696</v>
      </c>
      <c r="D53" s="46">
        <v>3.2605961952173912</v>
      </c>
      <c r="E53" s="46">
        <v>5.0431275009782608</v>
      </c>
      <c r="F53" s="46"/>
      <c r="G53" s="46"/>
      <c r="H53" s="46"/>
      <c r="I53" s="46"/>
      <c r="J53" s="46"/>
      <c r="K53" s="46"/>
      <c r="L53" s="46"/>
      <c r="M53" s="46"/>
      <c r="N53" s="46"/>
    </row>
    <row r="54" spans="1:14">
      <c r="A54" s="47" t="s">
        <v>24</v>
      </c>
      <c r="B54" s="50">
        <v>0.28916900000000001</v>
      </c>
      <c r="C54" s="46">
        <v>9.6005227165326108</v>
      </c>
      <c r="D54" s="46">
        <v>115.96311130326083</v>
      </c>
      <c r="E54" s="46">
        <v>125.56363401979344</v>
      </c>
      <c r="F54" s="46">
        <v>5.2993632860000011</v>
      </c>
      <c r="G54" s="46">
        <v>3.8739120000000037E-2</v>
      </c>
      <c r="H54" s="46">
        <v>5.3381024060000009</v>
      </c>
      <c r="I54" s="46">
        <v>3.1537509534999999</v>
      </c>
      <c r="J54" s="46">
        <v>2.6508370804347831E-2</v>
      </c>
      <c r="K54" s="46">
        <v>3.1802593243043478</v>
      </c>
      <c r="L54" s="46">
        <v>7.1755050772608699</v>
      </c>
      <c r="M54" s="46">
        <v>-5.8586760869609428E-5</v>
      </c>
      <c r="N54" s="46">
        <v>7.1754464905000006</v>
      </c>
    </row>
    <row r="55" spans="1:14">
      <c r="A55" s="47" t="s">
        <v>337</v>
      </c>
      <c r="B55" s="50">
        <v>0.1482</v>
      </c>
      <c r="C55" s="46">
        <v>2.6760531518804358</v>
      </c>
      <c r="D55" s="46">
        <v>7.7882283021739079E-2</v>
      </c>
      <c r="E55" s="46">
        <v>2.753935434902175</v>
      </c>
      <c r="F55" s="46">
        <v>1.3067725270000001</v>
      </c>
      <c r="G55" s="46">
        <v>4.8759909889999991</v>
      </c>
      <c r="H55" s="46">
        <v>6.1827635159999996</v>
      </c>
      <c r="I55" s="46">
        <v>4.2006316638043479</v>
      </c>
      <c r="J55" s="46">
        <v>19.829726523456522</v>
      </c>
      <c r="K55" s="46">
        <v>24.03035818726087</v>
      </c>
      <c r="L55" s="46">
        <v>5.9491491611304355</v>
      </c>
      <c r="M55" s="46">
        <v>20.054525433217396</v>
      </c>
      <c r="N55" s="46">
        <v>26.003674594347832</v>
      </c>
    </row>
    <row r="56" spans="1:14">
      <c r="A56" s="47" t="s">
        <v>54</v>
      </c>
      <c r="B56" s="50">
        <v>0.6</v>
      </c>
      <c r="C56" s="46">
        <v>6.5382579571413002</v>
      </c>
      <c r="D56" s="46">
        <v>4.6903591305543468</v>
      </c>
      <c r="E56" s="46">
        <v>11.228617087695646</v>
      </c>
      <c r="F56" s="72">
        <v>193.384781221</v>
      </c>
      <c r="G56" s="72">
        <v>141.28767461600003</v>
      </c>
      <c r="H56" s="72">
        <v>334.67245583700003</v>
      </c>
      <c r="I56" s="72">
        <v>147.77466176126086</v>
      </c>
      <c r="J56" s="72">
        <v>135.76194750441303</v>
      </c>
      <c r="K56" s="72">
        <v>283.53660926567392</v>
      </c>
      <c r="L56" s="72">
        <v>175.28866681104344</v>
      </c>
      <c r="M56" s="72">
        <v>142.3838966294565</v>
      </c>
      <c r="N56" s="72">
        <v>317.67256344049997</v>
      </c>
    </row>
    <row r="57" spans="1:14">
      <c r="A57" s="47" t="s">
        <v>694</v>
      </c>
      <c r="B57" s="50">
        <v>0.1</v>
      </c>
      <c r="C57" s="46">
        <v>0.27550200181521745</v>
      </c>
      <c r="D57" s="46">
        <v>1.2885504334565225</v>
      </c>
      <c r="E57" s="46">
        <v>1.56405243527174</v>
      </c>
      <c r="F57" s="75">
        <v>773.64639901300006</v>
      </c>
      <c r="G57" s="75">
        <v>558.86260362300004</v>
      </c>
      <c r="H57" s="75">
        <v>1332.5090026359999</v>
      </c>
      <c r="I57" s="75">
        <v>739.71564868732605</v>
      </c>
      <c r="J57" s="75">
        <v>449.88627885971732</v>
      </c>
      <c r="K57" s="75">
        <v>1189.6019275470435</v>
      </c>
      <c r="L57" s="75">
        <v>808.26759381363036</v>
      </c>
      <c r="M57" s="75">
        <v>598.14270457236967</v>
      </c>
      <c r="N57" s="75">
        <v>1406.4102983859998</v>
      </c>
    </row>
    <row r="58" spans="1:14">
      <c r="A58" s="2374" t="s">
        <v>387</v>
      </c>
      <c r="B58" s="2376"/>
      <c r="C58" s="2283">
        <v>39.20212325276087</v>
      </c>
      <c r="D58" s="2283">
        <v>127.96937728151082</v>
      </c>
      <c r="E58" s="2283">
        <v>167.17150053427173</v>
      </c>
      <c r="F58" s="75"/>
      <c r="G58" s="75"/>
      <c r="H58" s="74"/>
      <c r="I58" s="75"/>
      <c r="J58" s="74"/>
      <c r="K58" s="74"/>
      <c r="L58" s="75"/>
      <c r="M58" s="75"/>
      <c r="N58" s="74"/>
    </row>
    <row r="59" spans="1:14">
      <c r="A59" s="2288" t="s">
        <v>32</v>
      </c>
      <c r="B59" s="2349"/>
      <c r="C59" s="2283">
        <v>711.07712891638039</v>
      </c>
      <c r="D59" s="2283">
        <v>747.71349205942374</v>
      </c>
      <c r="E59" s="2283">
        <v>1458.7906209758039</v>
      </c>
      <c r="F59" s="46">
        <v>3.0759999999633022E-6</v>
      </c>
      <c r="G59" s="46">
        <v>0</v>
      </c>
      <c r="H59" s="46">
        <v>3.0759999999633022E-6</v>
      </c>
      <c r="I59" s="46">
        <v>4.2654356956521866E-3</v>
      </c>
      <c r="J59" s="46">
        <v>0</v>
      </c>
      <c r="K59" s="46">
        <v>4.2654356956521866E-3</v>
      </c>
      <c r="L59" s="46">
        <v>-4.2654328260869631E-3</v>
      </c>
      <c r="M59" s="46">
        <v>0</v>
      </c>
      <c r="N59" s="46">
        <v>-4.2654328260869631E-3</v>
      </c>
    </row>
    <row r="60" spans="1:14">
      <c r="A60" s="40"/>
      <c r="B60" s="40"/>
      <c r="C60" s="40"/>
      <c r="D60" s="40"/>
      <c r="E60" s="40"/>
      <c r="F60" s="46">
        <v>21.365886933000009</v>
      </c>
      <c r="G60" s="46">
        <v>3.4863826379999998</v>
      </c>
      <c r="H60" s="46">
        <v>24.852269571000008</v>
      </c>
      <c r="I60" s="46">
        <v>21.99581462026087</v>
      </c>
      <c r="J60" s="46">
        <v>4.0828649984565226</v>
      </c>
      <c r="K60" s="46">
        <v>26.078679618717391</v>
      </c>
      <c r="L60" s="46">
        <v>22.823285228739135</v>
      </c>
      <c r="M60" s="46">
        <v>3.9465766308043477</v>
      </c>
      <c r="N60" s="46">
        <v>26.769861859543482</v>
      </c>
    </row>
    <row r="61" spans="1:14" ht="24.75" customHeight="1">
      <c r="A61" s="2362" t="s">
        <v>407</v>
      </c>
      <c r="B61" s="2363"/>
      <c r="C61" s="2364" t="s">
        <v>462</v>
      </c>
      <c r="D61" s="2364"/>
      <c r="E61" s="2365"/>
      <c r="F61" s="78">
        <v>4.7141821979999996</v>
      </c>
      <c r="G61" s="78">
        <v>5.2131648000000017E-2</v>
      </c>
      <c r="H61" s="78">
        <v>4.7663138459999992</v>
      </c>
      <c r="I61" s="78">
        <v>5.4310047832391311</v>
      </c>
      <c r="J61" s="78">
        <v>7.269554406521736E-2</v>
      </c>
      <c r="K61" s="78">
        <v>5.5037003273043483</v>
      </c>
      <c r="L61" s="78">
        <v>5.2386811938260864</v>
      </c>
      <c r="M61" s="78">
        <v>0.17315163123913049</v>
      </c>
      <c r="N61" s="78">
        <v>5.4118328250652166</v>
      </c>
    </row>
    <row r="62" spans="1:14">
      <c r="A62" s="1164" t="s">
        <v>83</v>
      </c>
      <c r="B62" s="1165" t="s">
        <v>449</v>
      </c>
      <c r="C62" s="1166" t="s">
        <v>86</v>
      </c>
      <c r="D62" s="1165" t="s">
        <v>11</v>
      </c>
      <c r="E62" s="1167" t="s">
        <v>12</v>
      </c>
      <c r="F62" s="1143">
        <v>0.76849927399999995</v>
      </c>
      <c r="G62" s="1143">
        <v>9.8038461999999979E-2</v>
      </c>
      <c r="H62" s="1143">
        <v>0.86653773599999995</v>
      </c>
      <c r="I62" s="1143">
        <v>0.51648176215217401</v>
      </c>
      <c r="J62" s="1143">
        <v>1.4410867826087095E-3</v>
      </c>
      <c r="K62" s="1143">
        <v>0.51792284893478269</v>
      </c>
      <c r="L62" s="1143">
        <v>0.82660616200000048</v>
      </c>
      <c r="M62" s="1143">
        <v>1.7863585043478254E-2</v>
      </c>
      <c r="N62" s="1143">
        <v>0.84446974704347877</v>
      </c>
    </row>
    <row r="63" spans="1:14">
      <c r="A63" s="1168" t="s">
        <v>400</v>
      </c>
      <c r="B63" s="50">
        <v>0.17</v>
      </c>
      <c r="C63" s="81">
        <v>5.2581665217389997</v>
      </c>
      <c r="D63" s="110"/>
      <c r="E63" s="1169">
        <v>5.2581665217389997</v>
      </c>
      <c r="F63" s="1143">
        <v>10.475663063999999</v>
      </c>
      <c r="G63" s="1143">
        <v>7.7348112100000019</v>
      </c>
      <c r="H63" s="1143">
        <v>18.210474273999999</v>
      </c>
      <c r="I63" s="1143">
        <v>7.7144745333043483</v>
      </c>
      <c r="J63" s="1143">
        <v>4.7549338029130412</v>
      </c>
      <c r="K63" s="1143">
        <v>12.46940833621739</v>
      </c>
      <c r="L63" s="1143">
        <v>10.045059348956523</v>
      </c>
      <c r="M63" s="1143">
        <v>6.6350348936086974</v>
      </c>
      <c r="N63" s="1143">
        <v>16.680094242565218</v>
      </c>
    </row>
    <row r="64" spans="1:14">
      <c r="A64" s="1168" t="s">
        <v>512</v>
      </c>
      <c r="B64" s="50">
        <v>0.3</v>
      </c>
      <c r="C64" s="110"/>
      <c r="D64" s="82">
        <v>0.76501085869600005</v>
      </c>
      <c r="E64" s="1169">
        <v>0.76501085869600005</v>
      </c>
      <c r="F64" s="1143">
        <v>0.37072292299999993</v>
      </c>
      <c r="G64" s="1143">
        <v>2.0537886819999991</v>
      </c>
      <c r="H64" s="1143">
        <v>2.4245116049999988</v>
      </c>
      <c r="I64" s="1143">
        <v>0.32197282686956541</v>
      </c>
      <c r="J64" s="1143">
        <v>1.2995003255000002</v>
      </c>
      <c r="K64" s="1143">
        <v>1.6214731523695656</v>
      </c>
      <c r="L64" s="1143">
        <v>0.4911122603695649</v>
      </c>
      <c r="M64" s="1143">
        <v>2.5101202159782603</v>
      </c>
      <c r="N64" s="1143">
        <v>3.0012324763478251</v>
      </c>
    </row>
    <row r="65" spans="1:14">
      <c r="A65" s="1168" t="s">
        <v>679</v>
      </c>
      <c r="B65" s="50">
        <v>5.8799999999999998E-2</v>
      </c>
      <c r="C65" s="81">
        <v>0.60513902173900003</v>
      </c>
      <c r="D65" s="83">
        <v>7.79351087E-3</v>
      </c>
      <c r="E65" s="1169">
        <v>0.61293253260900005</v>
      </c>
      <c r="F65" s="1143">
        <v>4.4540803300000009</v>
      </c>
      <c r="G65" s="1143">
        <v>49.630851758000006</v>
      </c>
      <c r="H65" s="1143">
        <v>54.084932088000009</v>
      </c>
      <c r="I65" s="1143">
        <v>4.6403791303478252</v>
      </c>
      <c r="J65" s="1143">
        <v>51.840344347239117</v>
      </c>
      <c r="K65" s="1143">
        <v>56.480723477586942</v>
      </c>
      <c r="L65" s="1143">
        <v>6.6739634784347848</v>
      </c>
      <c r="M65" s="1143">
        <v>79.121831522108693</v>
      </c>
      <c r="N65" s="1143">
        <v>85.795795000543478</v>
      </c>
    </row>
    <row r="66" spans="1:14">
      <c r="A66" s="1168" t="s">
        <v>738</v>
      </c>
      <c r="B66" s="50">
        <v>8.5599999999999996E-2</v>
      </c>
      <c r="C66" s="81">
        <v>63.626358260869999</v>
      </c>
      <c r="D66" s="110"/>
      <c r="E66" s="1169">
        <v>63.626358260869999</v>
      </c>
      <c r="F66" s="1173">
        <v>42.149037798000016</v>
      </c>
      <c r="G66" s="1173">
        <v>63.056004398000006</v>
      </c>
      <c r="H66" s="1173">
        <v>105.20504219600002</v>
      </c>
      <c r="I66" s="1173">
        <v>40.624393091869564</v>
      </c>
      <c r="J66" s="1173">
        <v>62.051780104956507</v>
      </c>
      <c r="K66" s="1173">
        <v>102.67617319682608</v>
      </c>
      <c r="L66" s="1173">
        <v>46.094442239500005</v>
      </c>
      <c r="M66" s="1173">
        <v>92.404578478782611</v>
      </c>
      <c r="N66" s="1173">
        <v>138.49902071828262</v>
      </c>
    </row>
    <row r="67" spans="1:14">
      <c r="A67" s="1168" t="s">
        <v>564</v>
      </c>
      <c r="B67" s="50">
        <v>0.255</v>
      </c>
      <c r="C67" s="81">
        <v>8.9173740217390005</v>
      </c>
      <c r="D67" s="83">
        <v>26.644986956522001</v>
      </c>
      <c r="E67" s="1169">
        <v>35.562360978260998</v>
      </c>
      <c r="F67" s="79">
        <v>0</v>
      </c>
      <c r="G67" s="79">
        <v>0</v>
      </c>
      <c r="H67" s="79">
        <v>0</v>
      </c>
      <c r="I67" s="79">
        <v>0</v>
      </c>
      <c r="J67" s="79">
        <v>0</v>
      </c>
      <c r="K67" s="79">
        <v>0</v>
      </c>
      <c r="L67" s="79">
        <v>0</v>
      </c>
      <c r="M67" s="79">
        <v>0</v>
      </c>
      <c r="N67" s="79">
        <v>0</v>
      </c>
    </row>
    <row r="68" spans="1:14" ht="12" thickBot="1">
      <c r="A68" s="1168" t="s">
        <v>500</v>
      </c>
      <c r="B68" s="50">
        <v>9.6699999999999994E-2</v>
      </c>
      <c r="C68" s="81">
        <v>13.641232391303999</v>
      </c>
      <c r="D68" s="110"/>
      <c r="E68" s="1169">
        <v>13.641232391303999</v>
      </c>
      <c r="F68" s="80">
        <v>815.79543681100006</v>
      </c>
      <c r="G68" s="80">
        <v>621.91860802100007</v>
      </c>
      <c r="H68" s="80">
        <v>1437.7140448319999</v>
      </c>
      <c r="I68" s="80">
        <v>780.34004177919564</v>
      </c>
      <c r="J68" s="80">
        <v>511.93805896467381</v>
      </c>
      <c r="K68" s="80">
        <v>1292.2781007438696</v>
      </c>
      <c r="L68" s="80">
        <v>854.3620360531304</v>
      </c>
      <c r="M68" s="80">
        <v>690.54728305115225</v>
      </c>
      <c r="N68" s="80">
        <v>1544.9093191042825</v>
      </c>
    </row>
    <row r="69" spans="1:14">
      <c r="A69" s="1168" t="s">
        <v>739</v>
      </c>
      <c r="B69" s="50">
        <v>0.23330000000000001</v>
      </c>
      <c r="C69" s="84">
        <v>22.594090217390999</v>
      </c>
      <c r="D69" s="84"/>
      <c r="E69" s="1169">
        <v>22.594090217390999</v>
      </c>
    </row>
    <row r="70" spans="1:14">
      <c r="A70" s="1168" t="s">
        <v>492</v>
      </c>
      <c r="B70" s="50">
        <v>0.1333</v>
      </c>
      <c r="C70" s="81">
        <v>16.165915326086999</v>
      </c>
      <c r="D70" s="110"/>
      <c r="E70" s="1169">
        <v>16.165915326086999</v>
      </c>
    </row>
    <row r="71" spans="1:14">
      <c r="A71" s="1168" t="s">
        <v>493</v>
      </c>
      <c r="B71" s="50">
        <v>0.1333</v>
      </c>
      <c r="C71" s="81">
        <v>19.562241847826002</v>
      </c>
      <c r="D71" s="110"/>
      <c r="E71" s="1169">
        <v>19.562241847826002</v>
      </c>
    </row>
    <row r="72" spans="1:14">
      <c r="A72" s="1168" t="s">
        <v>740</v>
      </c>
      <c r="B72" s="50">
        <v>0.1333</v>
      </c>
      <c r="C72" s="81">
        <v>1.4860808695650001</v>
      </c>
      <c r="D72" s="110"/>
      <c r="E72" s="1169">
        <v>1.4860808695650001</v>
      </c>
    </row>
    <row r="73" spans="1:14">
      <c r="A73" s="1168" t="s">
        <v>490</v>
      </c>
      <c r="B73" s="50">
        <v>0.23330000000000001</v>
      </c>
      <c r="C73" s="81">
        <v>53.061482826087001</v>
      </c>
      <c r="D73" s="110"/>
      <c r="E73" s="1169">
        <v>53.061482826087001</v>
      </c>
    </row>
    <row r="74" spans="1:14">
      <c r="A74" s="1168" t="s">
        <v>502</v>
      </c>
      <c r="B74" s="50">
        <v>0.23330000000000001</v>
      </c>
      <c r="C74" s="84">
        <v>19.704655652174001</v>
      </c>
      <c r="D74" s="84"/>
      <c r="E74" s="1169">
        <v>19.704655652174001</v>
      </c>
    </row>
    <row r="75" spans="1:14">
      <c r="A75" s="1168" t="s">
        <v>139</v>
      </c>
      <c r="B75" s="50">
        <v>0.31850000000000001</v>
      </c>
      <c r="C75" s="110"/>
      <c r="D75" s="81">
        <v>42.031639108695998</v>
      </c>
      <c r="E75" s="1169">
        <v>42.031639108695998</v>
      </c>
    </row>
    <row r="76" spans="1:14">
      <c r="A76" s="1168" t="s">
        <v>138</v>
      </c>
      <c r="B76" s="50">
        <v>0.5</v>
      </c>
      <c r="C76" s="110">
        <v>19.477839554348002</v>
      </c>
      <c r="D76" s="110"/>
      <c r="E76" s="1169">
        <v>19.477839554348002</v>
      </c>
    </row>
    <row r="77" spans="1:14">
      <c r="A77" s="1168" t="s">
        <v>497</v>
      </c>
      <c r="B77" s="50">
        <v>0.1333</v>
      </c>
      <c r="C77" s="84">
        <v>4.1031994565219998</v>
      </c>
      <c r="D77" s="84"/>
      <c r="E77" s="1169">
        <v>4.1031994565219998</v>
      </c>
    </row>
    <row r="78" spans="1:14">
      <c r="A78" s="1168" t="s">
        <v>284</v>
      </c>
      <c r="B78" s="50">
        <v>0.3</v>
      </c>
      <c r="C78" s="110">
        <v>8.8691051086960009</v>
      </c>
      <c r="D78" s="110"/>
      <c r="E78" s="1169">
        <v>8.8691051086960009</v>
      </c>
    </row>
    <row r="79" spans="1:14">
      <c r="A79" s="1168" t="s">
        <v>134</v>
      </c>
      <c r="B79" s="50">
        <v>0.05</v>
      </c>
      <c r="C79" s="110">
        <v>7.7293844565220002</v>
      </c>
      <c r="D79" s="110"/>
      <c r="E79" s="1169">
        <v>7.7293844565220002</v>
      </c>
    </row>
    <row r="80" spans="1:14">
      <c r="A80" s="1168" t="s">
        <v>269</v>
      </c>
      <c r="B80" s="50">
        <v>0.15</v>
      </c>
      <c r="C80" s="110">
        <v>8.3969448913040008</v>
      </c>
      <c r="D80" s="110"/>
      <c r="E80" s="1169">
        <v>8.3969448913040008</v>
      </c>
    </row>
    <row r="81" spans="1:5">
      <c r="A81" s="1168" t="s">
        <v>785</v>
      </c>
      <c r="B81" s="50">
        <v>2.4E-2</v>
      </c>
      <c r="C81" s="110">
        <v>2.8345338043480002</v>
      </c>
      <c r="D81" s="110"/>
      <c r="E81" s="1169">
        <v>2.8345338043480002</v>
      </c>
    </row>
    <row r="82" spans="1:5">
      <c r="A82" s="1168" t="s">
        <v>579</v>
      </c>
      <c r="B82" s="50">
        <v>0.05</v>
      </c>
      <c r="C82" s="110">
        <v>1.4019863043480001</v>
      </c>
      <c r="D82" s="110"/>
      <c r="E82" s="1169">
        <v>1.4019863043480001</v>
      </c>
    </row>
    <row r="83" spans="1:5">
      <c r="A83" s="1168" t="s">
        <v>729</v>
      </c>
      <c r="B83" s="50">
        <v>0.3</v>
      </c>
      <c r="C83" s="110">
        <v>0.48925260869600001</v>
      </c>
      <c r="D83" s="110">
        <v>7.3321163043000001E-2</v>
      </c>
      <c r="E83" s="1169">
        <v>0.56257377173900003</v>
      </c>
    </row>
    <row r="84" spans="1:5">
      <c r="A84" s="1168" t="s">
        <v>710</v>
      </c>
      <c r="B84" s="50">
        <v>0.25</v>
      </c>
      <c r="C84" s="110">
        <v>1.5924639130430001</v>
      </c>
      <c r="D84" s="110">
        <v>0.12587554347800001</v>
      </c>
      <c r="E84" s="1169">
        <v>1.718339456521</v>
      </c>
    </row>
    <row r="85" spans="1:5">
      <c r="A85" s="1168" t="s">
        <v>809</v>
      </c>
      <c r="B85" s="50">
        <v>0.18329999999999999</v>
      </c>
      <c r="C85" s="84">
        <v>3.28173913E-3</v>
      </c>
      <c r="D85" s="84">
        <v>2.9938071956519998</v>
      </c>
      <c r="E85" s="1169">
        <v>2.997088934782</v>
      </c>
    </row>
    <row r="86" spans="1:5">
      <c r="A86" s="1168" t="s">
        <v>730</v>
      </c>
      <c r="B86" s="50">
        <v>0.35</v>
      </c>
      <c r="C86" s="110">
        <v>0.123543804348</v>
      </c>
      <c r="D86" s="110">
        <v>4.2858152173999998E-2</v>
      </c>
      <c r="E86" s="1169">
        <v>0.16640195652199999</v>
      </c>
    </row>
    <row r="87" spans="1:5">
      <c r="A87" s="1168" t="s">
        <v>810</v>
      </c>
      <c r="B87" s="50">
        <v>0.25</v>
      </c>
      <c r="C87" s="110">
        <v>1.4357608699999999E-3</v>
      </c>
      <c r="D87" s="110">
        <v>-1.7626086999999999E-4</v>
      </c>
      <c r="E87" s="1169">
        <v>1.2595E-3</v>
      </c>
    </row>
    <row r="88" spans="1:5">
      <c r="A88" s="1168" t="s">
        <v>811</v>
      </c>
      <c r="B88" s="50">
        <v>0.5</v>
      </c>
      <c r="C88" s="110">
        <v>0</v>
      </c>
      <c r="D88" s="110">
        <v>0</v>
      </c>
      <c r="E88" s="1169">
        <v>0</v>
      </c>
    </row>
    <row r="89" spans="1:5">
      <c r="A89" s="1168" t="s">
        <v>812</v>
      </c>
      <c r="B89" s="50">
        <v>0.26669999999999999</v>
      </c>
      <c r="C89" s="110">
        <v>0</v>
      </c>
      <c r="D89" s="110">
        <v>0</v>
      </c>
      <c r="E89" s="1169">
        <v>0</v>
      </c>
    </row>
    <row r="90" spans="1:5">
      <c r="A90" s="1168" t="s">
        <v>498</v>
      </c>
      <c r="B90" s="50">
        <v>0.1333</v>
      </c>
      <c r="C90" s="110">
        <v>8.46333173913</v>
      </c>
      <c r="D90" s="110"/>
      <c r="E90" s="1169">
        <v>8.46333173913</v>
      </c>
    </row>
    <row r="91" spans="1:5">
      <c r="A91" s="1168" t="s">
        <v>744</v>
      </c>
      <c r="B91" s="50">
        <v>0.1333</v>
      </c>
      <c r="C91" s="110">
        <v>11.605596956522</v>
      </c>
      <c r="D91" s="110"/>
      <c r="E91" s="1169">
        <v>11.605596956522</v>
      </c>
    </row>
    <row r="92" spans="1:5">
      <c r="A92" s="1168" t="s">
        <v>167</v>
      </c>
      <c r="B92" s="50">
        <v>0.2021</v>
      </c>
      <c r="C92" s="110">
        <v>48.573157608696</v>
      </c>
      <c r="D92" s="110"/>
      <c r="E92" s="1169">
        <v>48.573157608696</v>
      </c>
    </row>
    <row r="93" spans="1:5">
      <c r="A93" s="1168" t="s">
        <v>813</v>
      </c>
      <c r="B93" s="121" t="s">
        <v>89</v>
      </c>
      <c r="C93" s="110">
        <v>0.104468695652</v>
      </c>
      <c r="D93" s="110">
        <v>16.158124065216999</v>
      </c>
      <c r="E93" s="1169">
        <v>16.262592760868998</v>
      </c>
    </row>
    <row r="94" spans="1:5">
      <c r="A94" s="1168" t="s">
        <v>697</v>
      </c>
      <c r="B94" s="50">
        <v>0.37</v>
      </c>
      <c r="C94" s="110">
        <v>4.2999006956520001</v>
      </c>
      <c r="D94" s="110"/>
      <c r="E94" s="1169">
        <v>4.2999006956520001</v>
      </c>
    </row>
    <row r="95" spans="1:5">
      <c r="A95" s="1168" t="s">
        <v>549</v>
      </c>
      <c r="B95" s="50">
        <v>0.2</v>
      </c>
      <c r="C95" s="84">
        <v>3.2264281521739999</v>
      </c>
      <c r="D95" s="84"/>
      <c r="E95" s="1169">
        <v>3.2264281521739999</v>
      </c>
    </row>
    <row r="96" spans="1:5">
      <c r="A96" s="1168" t="s">
        <v>121</v>
      </c>
      <c r="B96" s="50">
        <v>0.25</v>
      </c>
      <c r="C96" s="110">
        <v>31.039098913042999</v>
      </c>
      <c r="D96" s="110">
        <v>1.4527665000000001</v>
      </c>
      <c r="E96" s="1169">
        <v>32.491865413043001</v>
      </c>
    </row>
    <row r="97" spans="1:5">
      <c r="A97" s="1168" t="s">
        <v>711</v>
      </c>
      <c r="B97" s="50">
        <v>0.25</v>
      </c>
      <c r="C97" s="110">
        <v>6.3085281521740004</v>
      </c>
      <c r="D97" s="110">
        <v>0.78380695652200005</v>
      </c>
      <c r="E97" s="1169">
        <v>7.092335108696</v>
      </c>
    </row>
    <row r="98" spans="1:5">
      <c r="A98" s="1168" t="s">
        <v>473</v>
      </c>
      <c r="B98" s="50">
        <v>1</v>
      </c>
      <c r="C98" s="110">
        <v>0.9136225</v>
      </c>
      <c r="D98" s="110"/>
      <c r="E98" s="1169">
        <v>0.9136225</v>
      </c>
    </row>
    <row r="99" spans="1:5">
      <c r="A99" s="1168" t="s">
        <v>289</v>
      </c>
      <c r="B99" s="50">
        <v>0.5</v>
      </c>
      <c r="C99" s="110">
        <v>0.13851673913000001</v>
      </c>
      <c r="D99" s="83">
        <v>0.52651826086999998</v>
      </c>
      <c r="E99" s="1169">
        <v>0.66503500000000004</v>
      </c>
    </row>
    <row r="100" spans="1:5">
      <c r="A100" s="1750" t="s">
        <v>814</v>
      </c>
      <c r="B100" s="2366"/>
      <c r="C100" s="2366">
        <v>394.31835851086885</v>
      </c>
      <c r="D100" s="2366">
        <v>91.606332010870005</v>
      </c>
      <c r="E100" s="2367">
        <v>485.92469052173891</v>
      </c>
    </row>
    <row r="101" spans="1:5">
      <c r="A101" s="2368" t="s">
        <v>708</v>
      </c>
      <c r="B101" s="2368"/>
      <c r="C101" s="2369"/>
      <c r="D101" s="1171"/>
      <c r="E101" s="1171"/>
    </row>
  </sheetData>
  <mergeCells count="5">
    <mergeCell ref="A101:C101"/>
    <mergeCell ref="C49:E49"/>
    <mergeCell ref="C3:E3"/>
    <mergeCell ref="A1:E1"/>
    <mergeCell ref="C61:E6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E99"/>
  <sheetViews>
    <sheetView topLeftCell="A50" workbookViewId="0">
      <selection activeCell="A108" sqref="A108"/>
    </sheetView>
  </sheetViews>
  <sheetFormatPr defaultRowHeight="12.75"/>
  <cols>
    <col min="1" max="1" width="23.7109375" customWidth="1"/>
    <col min="2" max="2" width="12.7109375" customWidth="1"/>
  </cols>
  <sheetData>
    <row r="2" spans="1:5" ht="18">
      <c r="A2" s="19" t="s">
        <v>816</v>
      </c>
    </row>
    <row r="3" spans="1:5">
      <c r="A3" s="52"/>
      <c r="B3" s="52"/>
      <c r="C3" s="52"/>
      <c r="D3" s="52"/>
      <c r="E3" s="52"/>
    </row>
    <row r="4" spans="1:5">
      <c r="A4" s="40"/>
      <c r="B4" s="40"/>
      <c r="C4" s="40"/>
      <c r="D4" s="40"/>
      <c r="E4" s="40"/>
    </row>
    <row r="5" spans="1:5">
      <c r="A5" s="45" t="s">
        <v>446</v>
      </c>
      <c r="B5" s="53" t="s">
        <v>449</v>
      </c>
      <c r="C5" s="45" t="s">
        <v>380</v>
      </c>
      <c r="D5" s="45"/>
      <c r="E5" s="45"/>
    </row>
    <row r="6" spans="1:5">
      <c r="A6" s="45" t="s">
        <v>83</v>
      </c>
      <c r="B6" s="45"/>
      <c r="C6" s="53" t="s">
        <v>750</v>
      </c>
      <c r="D6" s="53" t="s">
        <v>11</v>
      </c>
      <c r="E6" s="53" t="s">
        <v>12</v>
      </c>
    </row>
    <row r="7" spans="1:5">
      <c r="A7" s="55" t="s">
        <v>15</v>
      </c>
      <c r="B7" s="50">
        <v>0.85</v>
      </c>
      <c r="C7" s="46">
        <v>5.8218283706195653</v>
      </c>
      <c r="D7" s="46">
        <v>9.7993208695108684</v>
      </c>
      <c r="E7" s="46">
        <v>15.621149240130434</v>
      </c>
    </row>
    <row r="8" spans="1:5">
      <c r="A8" s="47" t="s">
        <v>641</v>
      </c>
      <c r="B8" s="50">
        <v>0.32700000000000001</v>
      </c>
      <c r="C8" s="46">
        <v>6.9285384233804388</v>
      </c>
      <c r="D8" s="46">
        <v>0.50147130501086956</v>
      </c>
      <c r="E8" s="46">
        <v>7.4300097283913082</v>
      </c>
    </row>
    <row r="9" spans="1:5">
      <c r="A9" s="47" t="s">
        <v>23</v>
      </c>
      <c r="B9" s="50">
        <v>0.45</v>
      </c>
      <c r="C9" s="46">
        <v>21.260695424826093</v>
      </c>
      <c r="D9" s="46">
        <v>3.5967061958586948</v>
      </c>
      <c r="E9" s="46">
        <v>24.857401620684787</v>
      </c>
    </row>
    <row r="10" spans="1:5">
      <c r="A10" s="47" t="s">
        <v>218</v>
      </c>
      <c r="B10" s="50">
        <v>0.65129999999999999</v>
      </c>
      <c r="C10" s="46">
        <v>2.1427173145217391</v>
      </c>
      <c r="D10" s="46">
        <v>0</v>
      </c>
      <c r="E10" s="46">
        <v>2.1427173145217391</v>
      </c>
    </row>
    <row r="11" spans="1:5">
      <c r="A11" s="47" t="s">
        <v>642</v>
      </c>
      <c r="B11" s="50">
        <v>0.58899999999999997</v>
      </c>
      <c r="C11" s="46">
        <v>2.6007569792717393</v>
      </c>
      <c r="D11" s="46">
        <v>0</v>
      </c>
      <c r="E11" s="46">
        <v>2.6007569792717393</v>
      </c>
    </row>
    <row r="12" spans="1:5">
      <c r="A12" s="47" t="s">
        <v>29</v>
      </c>
      <c r="B12" s="320">
        <v>0.36660500000000001</v>
      </c>
      <c r="C12" s="46">
        <v>53.141633151554366</v>
      </c>
      <c r="D12" s="46">
        <v>0</v>
      </c>
      <c r="E12" s="46">
        <v>53.141633151554366</v>
      </c>
    </row>
    <row r="13" spans="1:5">
      <c r="A13" s="47" t="s">
        <v>33</v>
      </c>
      <c r="B13" s="50">
        <v>0.7</v>
      </c>
      <c r="C13" s="46">
        <v>77.332721099173909</v>
      </c>
      <c r="D13" s="46">
        <v>23.825754241293481</v>
      </c>
      <c r="E13" s="46">
        <v>101.15847534046739</v>
      </c>
    </row>
    <row r="14" spans="1:5">
      <c r="A14" s="47" t="s">
        <v>37</v>
      </c>
      <c r="B14" s="50">
        <v>0.1241</v>
      </c>
      <c r="C14" s="46">
        <v>7.0705739155543483</v>
      </c>
      <c r="D14" s="46">
        <v>2.0486518468804347</v>
      </c>
      <c r="E14" s="46">
        <v>9.1192257624347839</v>
      </c>
    </row>
    <row r="15" spans="1:5">
      <c r="A15" s="47" t="s">
        <v>226</v>
      </c>
      <c r="B15" s="121" t="s">
        <v>217</v>
      </c>
      <c r="C15" s="46">
        <v>0.19667115343478264</v>
      </c>
      <c r="D15" s="46">
        <v>1.090188261369565</v>
      </c>
      <c r="E15" s="46">
        <v>1.2868594148043477</v>
      </c>
    </row>
    <row r="16" spans="1:5">
      <c r="A16" s="47" t="s">
        <v>467</v>
      </c>
      <c r="B16" s="50">
        <v>0.1988</v>
      </c>
      <c r="C16" s="46">
        <v>1.2624352939456522</v>
      </c>
      <c r="D16" s="46">
        <v>2.8146358682826089</v>
      </c>
      <c r="E16" s="46">
        <v>4.0770711622282612</v>
      </c>
    </row>
    <row r="17" spans="1:5">
      <c r="A17" s="47" t="s">
        <v>46</v>
      </c>
      <c r="B17" s="50">
        <v>0.55300000000000005</v>
      </c>
      <c r="C17" s="46">
        <v>18.330782022858706</v>
      </c>
      <c r="D17" s="46">
        <v>14.228591846793472</v>
      </c>
      <c r="E17" s="46">
        <v>32.559373869652177</v>
      </c>
    </row>
    <row r="18" spans="1:5">
      <c r="A18" s="47" t="s">
        <v>47</v>
      </c>
      <c r="B18" s="50">
        <v>0.58550000000000002</v>
      </c>
      <c r="C18" s="46">
        <v>27.853725486173911</v>
      </c>
      <c r="D18" s="46">
        <v>52.416700543750011</v>
      </c>
      <c r="E18" s="46">
        <v>80.270426029923925</v>
      </c>
    </row>
    <row r="19" spans="1:5">
      <c r="A19" s="47" t="s">
        <v>49</v>
      </c>
      <c r="B19" s="50">
        <v>0.43969999999999998</v>
      </c>
      <c r="C19" s="46">
        <v>9.0675296308369617</v>
      </c>
      <c r="D19" s="46">
        <v>10.74053880358696</v>
      </c>
      <c r="E19" s="46">
        <v>19.808068434423923</v>
      </c>
    </row>
    <row r="20" spans="1:5">
      <c r="A20" s="47" t="s">
        <v>50</v>
      </c>
      <c r="B20" s="50">
        <v>0.64</v>
      </c>
      <c r="C20" s="46">
        <v>4.4910818808586956</v>
      </c>
      <c r="D20" s="46">
        <v>0</v>
      </c>
      <c r="E20" s="46">
        <v>4.4910818808586956</v>
      </c>
    </row>
    <row r="21" spans="1:5">
      <c r="A21" s="47" t="s">
        <v>51</v>
      </c>
      <c r="B21" s="50">
        <v>0.2</v>
      </c>
      <c r="C21" s="46">
        <v>5.5323222598804342</v>
      </c>
      <c r="D21" s="46">
        <v>5.8081555423586977</v>
      </c>
      <c r="E21" s="46">
        <v>11.340477802239132</v>
      </c>
    </row>
    <row r="22" spans="1:5">
      <c r="A22" s="47" t="s">
        <v>52</v>
      </c>
      <c r="B22" s="121" t="s">
        <v>219</v>
      </c>
      <c r="C22" s="46">
        <v>13.769075588195649</v>
      </c>
      <c r="D22" s="46">
        <v>0.59180326211956491</v>
      </c>
      <c r="E22" s="46">
        <v>14.360878850315215</v>
      </c>
    </row>
    <row r="23" spans="1:5">
      <c r="A23" s="47" t="s">
        <v>53</v>
      </c>
      <c r="B23" s="121" t="s">
        <v>221</v>
      </c>
      <c r="C23" s="46">
        <v>49.465483291499979</v>
      </c>
      <c r="D23" s="46">
        <v>4.7418445659347954</v>
      </c>
      <c r="E23" s="46">
        <v>54.207327857434777</v>
      </c>
    </row>
    <row r="24" spans="1:5">
      <c r="A24" s="47" t="s">
        <v>231</v>
      </c>
      <c r="B24" s="121" t="s">
        <v>227</v>
      </c>
      <c r="C24" s="46">
        <v>20.62204861084783</v>
      </c>
      <c r="D24" s="46">
        <v>67.511514564358706</v>
      </c>
      <c r="E24" s="46">
        <v>88.133563175206532</v>
      </c>
    </row>
    <row r="25" spans="1:5">
      <c r="A25" s="47" t="s">
        <v>57</v>
      </c>
      <c r="B25" s="121" t="s">
        <v>228</v>
      </c>
      <c r="C25" s="46">
        <v>32.202390258619573</v>
      </c>
      <c r="D25" s="46">
        <v>0.54141739267391298</v>
      </c>
      <c r="E25" s="46">
        <v>32.743807651293487</v>
      </c>
    </row>
    <row r="26" spans="1:5">
      <c r="A26" s="47" t="s">
        <v>58</v>
      </c>
      <c r="B26" s="50">
        <v>0.33529999999999999</v>
      </c>
      <c r="C26" s="46">
        <v>7.9147712962608683</v>
      </c>
      <c r="D26" s="46">
        <v>18.916999238043484</v>
      </c>
      <c r="E26" s="46">
        <v>26.831770534304354</v>
      </c>
    </row>
    <row r="27" spans="1:5">
      <c r="A27" s="47" t="s">
        <v>59</v>
      </c>
      <c r="B27" s="121" t="s">
        <v>229</v>
      </c>
      <c r="C27" s="46">
        <v>38.249809716956506</v>
      </c>
      <c r="D27" s="46">
        <v>15.728419350554347</v>
      </c>
      <c r="E27" s="46">
        <v>53.978229067510853</v>
      </c>
    </row>
    <row r="28" spans="1:5">
      <c r="A28" s="47" t="s">
        <v>514</v>
      </c>
      <c r="B28" s="50">
        <v>0.41499999999999998</v>
      </c>
      <c r="C28" s="46">
        <v>1.539759132108695</v>
      </c>
      <c r="D28" s="46">
        <v>3.9130434782517728E-10</v>
      </c>
      <c r="E28" s="46">
        <v>1.5397591324999993</v>
      </c>
    </row>
    <row r="29" spans="1:5">
      <c r="A29" s="47" t="s">
        <v>66</v>
      </c>
      <c r="B29" s="50">
        <v>0.30580000000000002</v>
      </c>
      <c r="C29" s="46">
        <v>5.651494314489133</v>
      </c>
      <c r="D29" s="46">
        <v>84.650053694510859</v>
      </c>
      <c r="E29" s="46">
        <v>90.301548008999987</v>
      </c>
    </row>
    <row r="30" spans="1:5">
      <c r="A30" s="47" t="s">
        <v>67</v>
      </c>
      <c r="B30" s="50">
        <v>0.30580000000000002</v>
      </c>
      <c r="C30" s="46">
        <v>31.130860207902188</v>
      </c>
      <c r="D30" s="46">
        <v>0</v>
      </c>
      <c r="E30" s="46">
        <v>31.130860207902188</v>
      </c>
    </row>
    <row r="31" spans="1:5">
      <c r="A31" s="47" t="s">
        <v>69</v>
      </c>
      <c r="B31" s="50">
        <v>0.58840000000000003</v>
      </c>
      <c r="C31" s="46">
        <v>40.578838553336965</v>
      </c>
      <c r="D31" s="46">
        <v>-1.1848904673913273E-3</v>
      </c>
      <c r="E31" s="46">
        <v>40.577653662869572</v>
      </c>
    </row>
    <row r="32" spans="1:5">
      <c r="A32" s="47" t="s">
        <v>684</v>
      </c>
      <c r="B32" s="50">
        <v>0.28849999999999998</v>
      </c>
      <c r="C32" s="46">
        <v>0</v>
      </c>
      <c r="D32" s="46">
        <v>-1.1891290000000012E-3</v>
      </c>
      <c r="E32" s="46">
        <v>-1.1891290000000012E-3</v>
      </c>
    </row>
    <row r="33" spans="1:5">
      <c r="A33" s="47" t="s">
        <v>274</v>
      </c>
      <c r="B33" s="50">
        <v>0.18</v>
      </c>
      <c r="C33" s="46">
        <v>2.6375104681847827</v>
      </c>
      <c r="D33" s="46">
        <v>2.3649455695652171E-2</v>
      </c>
      <c r="E33" s="46">
        <v>2.6611599238804349</v>
      </c>
    </row>
    <row r="34" spans="1:5">
      <c r="A34" s="47" t="s">
        <v>74</v>
      </c>
      <c r="B34" s="121">
        <v>0.41499999999999998</v>
      </c>
      <c r="C34" s="46">
        <v>7.069777390250005</v>
      </c>
      <c r="D34" s="46">
        <v>0.24749315160869556</v>
      </c>
      <c r="E34" s="46">
        <v>7.3172705418587007</v>
      </c>
    </row>
    <row r="35" spans="1:5">
      <c r="A35" s="55" t="s">
        <v>334</v>
      </c>
      <c r="B35" s="121">
        <v>0.28849999999999998</v>
      </c>
      <c r="C35" s="46">
        <v>9.3561015212173864</v>
      </c>
      <c r="D35" s="46">
        <v>0</v>
      </c>
      <c r="E35" s="46">
        <v>9.3561015212173864</v>
      </c>
    </row>
    <row r="36" spans="1:5">
      <c r="A36" s="47" t="s">
        <v>75</v>
      </c>
      <c r="B36" s="121">
        <v>0.53200000000000003</v>
      </c>
      <c r="C36" s="46">
        <v>14.394014164945647</v>
      </c>
      <c r="D36" s="46">
        <v>8.7492774993152178</v>
      </c>
      <c r="E36" s="46">
        <v>23.143291664260865</v>
      </c>
    </row>
    <row r="37" spans="1:5">
      <c r="A37" s="47" t="s">
        <v>508</v>
      </c>
      <c r="B37" s="121">
        <v>0.59599999999999997</v>
      </c>
      <c r="C37" s="46">
        <v>13.124249273695652</v>
      </c>
      <c r="D37" s="46">
        <v>1.1626464135108692</v>
      </c>
      <c r="E37" s="46">
        <v>14.28689568720652</v>
      </c>
    </row>
    <row r="38" spans="1:5">
      <c r="A38" s="47" t="s">
        <v>76</v>
      </c>
      <c r="B38" s="121">
        <v>0.34570000000000001</v>
      </c>
      <c r="C38" s="46">
        <v>44.142774709989126</v>
      </c>
      <c r="D38" s="46">
        <v>50.46245152166302</v>
      </c>
      <c r="E38" s="46">
        <v>94.605226231652154</v>
      </c>
    </row>
    <row r="39" spans="1:5">
      <c r="A39" s="55" t="s">
        <v>543</v>
      </c>
      <c r="B39" s="121">
        <v>0.45750000000000002</v>
      </c>
      <c r="C39" s="46">
        <v>1.7142459572282613</v>
      </c>
      <c r="D39" s="46">
        <v>1.9561651088152181</v>
      </c>
      <c r="E39" s="46">
        <v>3.6704110660434797</v>
      </c>
    </row>
    <row r="40" spans="1:5">
      <c r="A40" s="2346" t="s">
        <v>430</v>
      </c>
      <c r="B40" s="2347"/>
      <c r="C40" s="2283">
        <v>576.59721686261969</v>
      </c>
      <c r="D40" s="2283">
        <v>382.15207652442382</v>
      </c>
      <c r="E40" s="2283">
        <v>958.74929338704362</v>
      </c>
    </row>
    <row r="41" spans="1:5">
      <c r="A41" s="124"/>
      <c r="B41" s="57"/>
      <c r="C41" s="56"/>
      <c r="D41" s="56"/>
      <c r="E41" s="56"/>
    </row>
    <row r="42" spans="1:5">
      <c r="A42" s="125"/>
      <c r="B42" s="125"/>
      <c r="C42" s="125"/>
      <c r="D42" s="125"/>
      <c r="E42" s="56"/>
    </row>
    <row r="43" spans="1:5">
      <c r="A43" s="126" t="s">
        <v>817</v>
      </c>
      <c r="B43" s="125"/>
      <c r="C43" s="125"/>
      <c r="D43" s="125"/>
      <c r="E43" s="56"/>
    </row>
    <row r="44" spans="1:5">
      <c r="A44" s="127" t="s">
        <v>804</v>
      </c>
      <c r="B44" s="40"/>
      <c r="C44" s="40"/>
      <c r="D44" s="40"/>
      <c r="E44" s="40"/>
    </row>
    <row r="45" spans="1:5">
      <c r="A45" s="126" t="s">
        <v>805</v>
      </c>
      <c r="B45" s="125"/>
      <c r="C45" s="125"/>
      <c r="D45" s="125"/>
      <c r="E45" s="56"/>
    </row>
    <row r="46" spans="1:5">
      <c r="A46" s="126" t="s">
        <v>806</v>
      </c>
      <c r="B46" s="125"/>
      <c r="C46" s="125"/>
      <c r="D46" s="125"/>
      <c r="E46" s="56"/>
    </row>
    <row r="47" spans="1:5">
      <c r="A47" s="126" t="s">
        <v>818</v>
      </c>
      <c r="B47" s="1174"/>
      <c r="C47" s="1175"/>
      <c r="D47" s="1175"/>
      <c r="E47" s="58"/>
    </row>
    <row r="48" spans="1:5">
      <c r="A48" s="126" t="s">
        <v>673</v>
      </c>
      <c r="B48" s="57"/>
      <c r="C48" s="56"/>
      <c r="D48" s="56"/>
      <c r="E48" s="56"/>
    </row>
    <row r="50" spans="1:5">
      <c r="A50" s="45" t="s">
        <v>383</v>
      </c>
      <c r="B50" s="53" t="s">
        <v>449</v>
      </c>
      <c r="C50" s="59" t="s">
        <v>380</v>
      </c>
      <c r="D50" s="59"/>
      <c r="E50" s="45"/>
    </row>
    <row r="51" spans="1:5">
      <c r="A51" s="45" t="s">
        <v>83</v>
      </c>
      <c r="B51" s="45"/>
      <c r="C51" s="53" t="s">
        <v>750</v>
      </c>
      <c r="D51" s="53" t="s">
        <v>11</v>
      </c>
      <c r="E51" s="53" t="s">
        <v>12</v>
      </c>
    </row>
    <row r="52" spans="1:5">
      <c r="A52" s="47" t="s">
        <v>272</v>
      </c>
      <c r="B52" s="50">
        <v>7.5999999999999998E-2</v>
      </c>
      <c r="C52" s="46">
        <v>19.559296588260871</v>
      </c>
      <c r="D52" s="46">
        <v>3.4203263035760854</v>
      </c>
      <c r="E52" s="46">
        <v>22.979622891836957</v>
      </c>
    </row>
    <row r="53" spans="1:5">
      <c r="A53" s="47" t="s">
        <v>14</v>
      </c>
      <c r="B53" s="50">
        <v>0.1178</v>
      </c>
      <c r="C53" s="46">
        <v>0.3664906917500001</v>
      </c>
      <c r="D53" s="46">
        <v>-1.3673784782608983E-4</v>
      </c>
      <c r="E53" s="46">
        <v>0.36635395390217401</v>
      </c>
    </row>
    <row r="54" spans="1:5">
      <c r="A54" s="47" t="s">
        <v>24</v>
      </c>
      <c r="B54" s="50">
        <v>0.28916900000000001</v>
      </c>
      <c r="C54" s="46">
        <v>4.6976728259456504</v>
      </c>
      <c r="D54" s="46">
        <v>62.014256306032621</v>
      </c>
      <c r="E54" s="46">
        <v>66.711929131978266</v>
      </c>
    </row>
    <row r="55" spans="1:5">
      <c r="A55" s="47" t="s">
        <v>337</v>
      </c>
      <c r="B55" s="50">
        <v>0.1482</v>
      </c>
      <c r="C55" s="46">
        <v>2.4939849996304355</v>
      </c>
      <c r="D55" s="46">
        <v>9.8177173608695684E-2</v>
      </c>
      <c r="E55" s="46">
        <v>2.5921621732391311</v>
      </c>
    </row>
    <row r="56" spans="1:5">
      <c r="A56" s="47" t="s">
        <v>54</v>
      </c>
      <c r="B56" s="50">
        <v>0.6</v>
      </c>
      <c r="C56" s="46">
        <v>5.0286932179239123</v>
      </c>
      <c r="D56" s="46">
        <v>4.2170313035869551</v>
      </c>
      <c r="E56" s="46">
        <v>9.2457245215108674</v>
      </c>
    </row>
    <row r="57" spans="1:5">
      <c r="A57" s="47" t="s">
        <v>694</v>
      </c>
      <c r="B57" s="50">
        <v>0.1</v>
      </c>
      <c r="C57" s="46">
        <v>0.39823231430434769</v>
      </c>
      <c r="D57" s="46">
        <v>2.0482955432717391</v>
      </c>
      <c r="E57" s="46">
        <v>2.4465278575760867</v>
      </c>
    </row>
    <row r="58" spans="1:5">
      <c r="A58" s="2346" t="s">
        <v>387</v>
      </c>
      <c r="B58" s="2348"/>
      <c r="C58" s="2283">
        <v>32.544370637815213</v>
      </c>
      <c r="D58" s="2283">
        <v>71.79794989222826</v>
      </c>
      <c r="E58" s="2283">
        <v>104.34232053004348</v>
      </c>
    </row>
    <row r="59" spans="1:5">
      <c r="A59" s="2288" t="s">
        <v>32</v>
      </c>
      <c r="B59" s="2349"/>
      <c r="C59" s="2283">
        <v>609.14158750043487</v>
      </c>
      <c r="D59" s="2283">
        <v>453.95002641665207</v>
      </c>
      <c r="E59" s="2283">
        <v>1063.0916139170872</v>
      </c>
    </row>
    <row r="61" spans="1:5">
      <c r="A61" s="2363" t="s">
        <v>407</v>
      </c>
      <c r="B61" s="2363" t="s">
        <v>449</v>
      </c>
      <c r="C61" s="2377" t="s">
        <v>82</v>
      </c>
      <c r="D61" s="2377"/>
      <c r="E61" s="2377"/>
    </row>
    <row r="62" spans="1:5">
      <c r="A62" s="1176"/>
      <c r="B62" s="63"/>
      <c r="C62" s="64" t="s">
        <v>86</v>
      </c>
      <c r="D62" s="63" t="s">
        <v>11</v>
      </c>
      <c r="E62" s="63" t="s">
        <v>12</v>
      </c>
    </row>
    <row r="63" spans="1:5">
      <c r="A63" s="1177" t="s">
        <v>400</v>
      </c>
      <c r="B63" s="320">
        <v>0.17</v>
      </c>
      <c r="C63" s="119">
        <v>4.1842857608699999</v>
      </c>
      <c r="D63" s="119"/>
      <c r="E63" s="119">
        <v>4.1842857608699999</v>
      </c>
    </row>
    <row r="64" spans="1:5">
      <c r="A64" s="1177" t="s">
        <v>512</v>
      </c>
      <c r="B64" s="320">
        <v>0.3</v>
      </c>
      <c r="C64" s="119"/>
      <c r="D64" s="119">
        <v>0.93704352173899996</v>
      </c>
      <c r="E64" s="119">
        <v>0.93704352173899996</v>
      </c>
    </row>
    <row r="65" spans="1:5">
      <c r="A65" s="1177" t="s">
        <v>679</v>
      </c>
      <c r="B65" s="320">
        <v>5.8799999999999998E-2</v>
      </c>
      <c r="C65" s="119">
        <v>0.58093619565200005</v>
      </c>
      <c r="D65" s="119">
        <v>2.1000000000000001E-2</v>
      </c>
      <c r="E65" s="119">
        <v>0.60193619565200007</v>
      </c>
    </row>
    <row r="66" spans="1:5">
      <c r="A66" s="1177" t="s">
        <v>738</v>
      </c>
      <c r="B66" s="320">
        <v>8.5599999999999996E-2</v>
      </c>
      <c r="C66" s="119">
        <v>74.062425434782995</v>
      </c>
      <c r="D66" s="119"/>
      <c r="E66" s="119">
        <v>74.062425434782995</v>
      </c>
    </row>
    <row r="67" spans="1:5">
      <c r="A67" s="1177" t="s">
        <v>564</v>
      </c>
      <c r="B67" s="320">
        <v>0.255</v>
      </c>
      <c r="C67" s="119">
        <v>10.169015652173998</v>
      </c>
      <c r="D67" s="119">
        <v>29.554522173913</v>
      </c>
      <c r="E67" s="119">
        <v>39.723537826086996</v>
      </c>
    </row>
    <row r="68" spans="1:5">
      <c r="A68" s="1177" t="s">
        <v>500</v>
      </c>
      <c r="B68" s="320">
        <v>9.6699999999999994E-2</v>
      </c>
      <c r="C68" s="119">
        <v>13.909035978260999</v>
      </c>
      <c r="D68" s="119"/>
      <c r="E68" s="119">
        <v>13.909035978260999</v>
      </c>
    </row>
    <row r="69" spans="1:5">
      <c r="A69" s="1177" t="s">
        <v>739</v>
      </c>
      <c r="B69" s="320">
        <v>0.23330000000000001</v>
      </c>
      <c r="C69" s="119">
        <v>21.02131673913</v>
      </c>
      <c r="D69" s="119"/>
      <c r="E69" s="119">
        <v>21.02131673913</v>
      </c>
    </row>
    <row r="70" spans="1:5">
      <c r="A70" s="1177" t="s">
        <v>492</v>
      </c>
      <c r="B70" s="320">
        <v>0.1333</v>
      </c>
      <c r="C70" s="119">
        <v>17.274664565217002</v>
      </c>
      <c r="D70" s="119"/>
      <c r="E70" s="119">
        <v>17.274664565217002</v>
      </c>
    </row>
    <row r="71" spans="1:5">
      <c r="A71" s="1177" t="s">
        <v>493</v>
      </c>
      <c r="B71" s="320">
        <v>0.1333</v>
      </c>
      <c r="C71" s="119">
        <v>24.186690869565002</v>
      </c>
      <c r="D71" s="119"/>
      <c r="E71" s="119">
        <v>24.186690869565002</v>
      </c>
    </row>
    <row r="72" spans="1:5">
      <c r="A72" s="1177" t="s">
        <v>740</v>
      </c>
      <c r="B72" s="320">
        <v>0.1333</v>
      </c>
      <c r="C72" s="119">
        <v>1.6593977173909999</v>
      </c>
      <c r="D72" s="119"/>
      <c r="E72" s="119">
        <v>1.6593977173909999</v>
      </c>
    </row>
    <row r="73" spans="1:5">
      <c r="A73" s="1177" t="s">
        <v>490</v>
      </c>
      <c r="B73" s="320">
        <v>0.23330000000000001</v>
      </c>
      <c r="C73" s="119">
        <v>53.712292717391001</v>
      </c>
      <c r="D73" s="119"/>
      <c r="E73" s="119">
        <v>53.712292717391001</v>
      </c>
    </row>
    <row r="74" spans="1:5">
      <c r="A74" s="1177" t="s">
        <v>502</v>
      </c>
      <c r="B74" s="320">
        <v>0.23330000000000001</v>
      </c>
      <c r="C74" s="119">
        <v>17.495156413043002</v>
      </c>
      <c r="D74" s="119"/>
      <c r="E74" s="119">
        <v>17.495156413043002</v>
      </c>
    </row>
    <row r="75" spans="1:5">
      <c r="A75" s="1177" t="s">
        <v>139</v>
      </c>
      <c r="B75" s="320">
        <v>0.31850000000000001</v>
      </c>
      <c r="C75" s="119"/>
      <c r="D75" s="119">
        <v>29.781652434783002</v>
      </c>
      <c r="E75" s="119">
        <v>29.781652434783002</v>
      </c>
    </row>
    <row r="76" spans="1:5">
      <c r="A76" s="1177" t="s">
        <v>138</v>
      </c>
      <c r="B76" s="320">
        <v>0.5</v>
      </c>
      <c r="C76" s="119">
        <v>24.602658652174</v>
      </c>
      <c r="D76" s="119"/>
      <c r="E76" s="119">
        <v>24.602658652174</v>
      </c>
    </row>
    <row r="77" spans="1:5">
      <c r="A77" s="1177" t="s">
        <v>497</v>
      </c>
      <c r="B77" s="320">
        <v>0.1333</v>
      </c>
      <c r="C77" s="119">
        <v>4.6221244565220001</v>
      </c>
      <c r="D77" s="119"/>
      <c r="E77" s="119">
        <v>4.6221244565220001</v>
      </c>
    </row>
    <row r="78" spans="1:5">
      <c r="A78" s="1177" t="s">
        <v>284</v>
      </c>
      <c r="B78" s="320">
        <v>0.4</v>
      </c>
      <c r="C78" s="119">
        <v>8.1501991304350003</v>
      </c>
      <c r="D78" s="119"/>
      <c r="E78" s="119">
        <v>8.1501991304350003</v>
      </c>
    </row>
    <row r="79" spans="1:5">
      <c r="A79" s="1177" t="s">
        <v>134</v>
      </c>
      <c r="B79" s="320">
        <v>0.05</v>
      </c>
      <c r="C79" s="119">
        <v>8.0615921739130005</v>
      </c>
      <c r="D79" s="119"/>
      <c r="E79" s="119">
        <v>8.0615921739130005</v>
      </c>
    </row>
    <row r="80" spans="1:5">
      <c r="A80" s="1177" t="s">
        <v>269</v>
      </c>
      <c r="B80" s="320">
        <v>0.15</v>
      </c>
      <c r="C80" s="119">
        <v>7.59346576087</v>
      </c>
      <c r="D80" s="119"/>
      <c r="E80" s="119">
        <v>7.59346576087</v>
      </c>
    </row>
    <row r="81" spans="1:5">
      <c r="A81" s="1177" t="s">
        <v>785</v>
      </c>
      <c r="B81" s="320">
        <v>0.08</v>
      </c>
      <c r="C81" s="119">
        <v>2.6638833695650002</v>
      </c>
      <c r="D81" s="119"/>
      <c r="E81" s="119">
        <v>2.6638833695650002</v>
      </c>
    </row>
    <row r="82" spans="1:5">
      <c r="A82" s="1177" t="s">
        <v>579</v>
      </c>
      <c r="B82" s="320">
        <v>2.4E-2</v>
      </c>
      <c r="C82" s="119">
        <v>0.86049934782600002</v>
      </c>
      <c r="D82" s="119"/>
      <c r="E82" s="119">
        <v>0.86049934782600002</v>
      </c>
    </row>
    <row r="83" spans="1:5">
      <c r="A83" s="1177" t="s">
        <v>729</v>
      </c>
      <c r="B83" s="320">
        <v>0.3</v>
      </c>
      <c r="C83" s="119">
        <v>0.38881771739099996</v>
      </c>
      <c r="D83" s="119">
        <v>0.04</v>
      </c>
      <c r="E83" s="119">
        <v>0.42881771739099994</v>
      </c>
    </row>
    <row r="84" spans="1:5">
      <c r="A84" s="1177" t="s">
        <v>710</v>
      </c>
      <c r="B84" s="320">
        <v>0.25</v>
      </c>
      <c r="C84" s="119">
        <v>1.3577511956520001</v>
      </c>
      <c r="D84" s="119">
        <v>0.108982315217</v>
      </c>
      <c r="E84" s="119">
        <v>1.4667335108690001</v>
      </c>
    </row>
    <row r="85" spans="1:5">
      <c r="A85" s="1177" t="s">
        <v>809</v>
      </c>
      <c r="B85" s="320">
        <v>0.18329999999999999</v>
      </c>
      <c r="C85" s="119"/>
      <c r="D85" s="119">
        <v>3.5299494347830001</v>
      </c>
      <c r="E85" s="119">
        <v>3.5299494347830001</v>
      </c>
    </row>
    <row r="86" spans="1:5">
      <c r="A86" s="1177" t="s">
        <v>811</v>
      </c>
      <c r="B86" s="320">
        <v>0.5</v>
      </c>
      <c r="C86" s="119">
        <v>-4.4999999999999998E-2</v>
      </c>
      <c r="D86" s="119">
        <v>-0.05</v>
      </c>
      <c r="E86" s="119">
        <v>-9.5000000000000001E-2</v>
      </c>
    </row>
    <row r="87" spans="1:5">
      <c r="A87" s="1177" t="s">
        <v>812</v>
      </c>
      <c r="B87" s="320">
        <v>0.26669999999999999</v>
      </c>
      <c r="C87" s="119"/>
      <c r="D87" s="119">
        <v>3.5000000000000003E-2</v>
      </c>
      <c r="E87" s="119">
        <v>3.5000000000000003E-2</v>
      </c>
    </row>
    <row r="88" spans="1:5">
      <c r="A88" s="1177" t="s">
        <v>730</v>
      </c>
      <c r="B88" s="320">
        <v>0.35</v>
      </c>
      <c r="C88" s="119">
        <v>0.13475641304300001</v>
      </c>
      <c r="D88" s="119">
        <v>1.4999999999999999E-2</v>
      </c>
      <c r="E88" s="119">
        <v>0.14975641304300003</v>
      </c>
    </row>
    <row r="89" spans="1:5">
      <c r="A89" s="1177" t="s">
        <v>810</v>
      </c>
      <c r="B89" s="320">
        <v>0.25</v>
      </c>
      <c r="C89" s="119"/>
      <c r="D89" s="119">
        <v>2.4E-2</v>
      </c>
      <c r="E89" s="119">
        <v>2.4E-2</v>
      </c>
    </row>
    <row r="90" spans="1:5">
      <c r="A90" s="1177" t="s">
        <v>498</v>
      </c>
      <c r="B90" s="320">
        <v>0.1333</v>
      </c>
      <c r="C90" s="119">
        <v>9.9626079347829997</v>
      </c>
      <c r="D90" s="119"/>
      <c r="E90" s="119">
        <v>9.9626079347829997</v>
      </c>
    </row>
    <row r="91" spans="1:5">
      <c r="A91" s="1177" t="s">
        <v>744</v>
      </c>
      <c r="B91" s="320">
        <v>0.1333</v>
      </c>
      <c r="C91" s="119">
        <v>11.058366956522001</v>
      </c>
      <c r="D91" s="119"/>
      <c r="E91" s="119">
        <v>11.058366956522001</v>
      </c>
    </row>
    <row r="92" spans="1:5">
      <c r="A92" s="1177" t="s">
        <v>167</v>
      </c>
      <c r="B92" s="320">
        <v>0.1885</v>
      </c>
      <c r="C92" s="119">
        <v>47.457776521739</v>
      </c>
      <c r="D92" s="119"/>
      <c r="E92" s="119">
        <v>47.457776521739</v>
      </c>
    </row>
    <row r="93" spans="1:5">
      <c r="A93" s="1177" t="s">
        <v>813</v>
      </c>
      <c r="B93" s="1137" t="s">
        <v>89</v>
      </c>
      <c r="C93" s="119">
        <v>7.2129891303999993E-2</v>
      </c>
      <c r="D93" s="119">
        <v>13.336780739129999</v>
      </c>
      <c r="E93" s="119">
        <v>13.408910630433999</v>
      </c>
    </row>
    <row r="94" spans="1:5">
      <c r="A94" s="1177" t="s">
        <v>697</v>
      </c>
      <c r="B94" s="320">
        <v>0.37</v>
      </c>
      <c r="C94" s="119">
        <v>5.2762080108700005</v>
      </c>
      <c r="D94" s="119"/>
      <c r="E94" s="119">
        <v>5.2762080108700005</v>
      </c>
    </row>
    <row r="95" spans="1:5">
      <c r="A95" s="1177" t="s">
        <v>549</v>
      </c>
      <c r="B95" s="320">
        <v>0.2</v>
      </c>
      <c r="C95" s="119">
        <v>3.245913478261</v>
      </c>
      <c r="D95" s="119"/>
      <c r="E95" s="119">
        <v>3.245913478261</v>
      </c>
    </row>
    <row r="96" spans="1:5">
      <c r="A96" s="1177" t="s">
        <v>121</v>
      </c>
      <c r="B96" s="320">
        <v>0.25</v>
      </c>
      <c r="C96" s="119">
        <v>28.574854673912998</v>
      </c>
      <c r="D96" s="119">
        <v>1.3536773260870001</v>
      </c>
      <c r="E96" s="119">
        <v>29.928531999999997</v>
      </c>
    </row>
    <row r="97" spans="1:5">
      <c r="A97" s="1177" t="s">
        <v>711</v>
      </c>
      <c r="B97" s="320">
        <v>0.25</v>
      </c>
      <c r="C97" s="119">
        <v>7.1537127173910005</v>
      </c>
      <c r="D97" s="119">
        <v>0.78759613043499999</v>
      </c>
      <c r="E97" s="119">
        <v>7.9413088478260008</v>
      </c>
    </row>
    <row r="98" spans="1:5">
      <c r="A98" s="2378" t="s">
        <v>814</v>
      </c>
      <c r="B98" s="2378"/>
      <c r="C98" s="2379">
        <f>SUM(C63:C97)</f>
        <v>409.447536445651</v>
      </c>
      <c r="D98" s="2379">
        <f>SUM(D63:D97)</f>
        <v>79.475204076086996</v>
      </c>
      <c r="E98" s="2379">
        <f>SUM(E63:E97)</f>
        <v>488.92274052173798</v>
      </c>
    </row>
    <row r="99" spans="1:5">
      <c r="A99" s="2380" t="s">
        <v>708</v>
      </c>
      <c r="B99" s="2380"/>
      <c r="C99" s="1178"/>
      <c r="D99" s="1178"/>
      <c r="E99" s="1178"/>
    </row>
  </sheetData>
  <mergeCells count="2">
    <mergeCell ref="C61:E61"/>
    <mergeCell ref="A99:B9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2:E99"/>
  <sheetViews>
    <sheetView workbookViewId="0">
      <selection activeCell="J28" sqref="J28"/>
    </sheetView>
  </sheetViews>
  <sheetFormatPr defaultRowHeight="12.75"/>
  <cols>
    <col min="1" max="1" width="23.7109375" customWidth="1"/>
    <col min="2" max="2" width="12.7109375" customWidth="1"/>
  </cols>
  <sheetData>
    <row r="2" spans="1:5" ht="18">
      <c r="A2" s="19" t="s">
        <v>819</v>
      </c>
    </row>
    <row r="3" spans="1:5">
      <c r="A3" s="52"/>
      <c r="B3" s="52"/>
      <c r="C3" s="52"/>
      <c r="D3" s="52"/>
      <c r="E3" s="52"/>
    </row>
    <row r="4" spans="1:5">
      <c r="A4" s="40"/>
      <c r="B4" s="40"/>
      <c r="C4" s="40"/>
      <c r="D4" s="40"/>
      <c r="E4" s="40"/>
    </row>
    <row r="5" spans="1:5">
      <c r="A5" s="45" t="s">
        <v>446</v>
      </c>
      <c r="B5" s="53" t="s">
        <v>449</v>
      </c>
      <c r="C5" s="45" t="s">
        <v>380</v>
      </c>
      <c r="D5" s="45"/>
      <c r="E5" s="45"/>
    </row>
    <row r="6" spans="1:5">
      <c r="A6" s="45" t="s">
        <v>83</v>
      </c>
      <c r="B6" s="45"/>
      <c r="C6" s="53" t="s">
        <v>750</v>
      </c>
      <c r="D6" s="53" t="s">
        <v>11</v>
      </c>
      <c r="E6" s="53" t="s">
        <v>12</v>
      </c>
    </row>
    <row r="7" spans="1:5">
      <c r="A7" s="55" t="s">
        <v>15</v>
      </c>
      <c r="B7" s="50">
        <v>0.85</v>
      </c>
      <c r="C7" s="46">
        <v>7.8860352305824142</v>
      </c>
      <c r="D7" s="46">
        <v>12.644084176021979</v>
      </c>
      <c r="E7" s="46">
        <v>20.530119406604392</v>
      </c>
    </row>
    <row r="8" spans="1:5">
      <c r="A8" s="47" t="s">
        <v>641</v>
      </c>
      <c r="B8" s="50">
        <v>0.32700000000000001</v>
      </c>
      <c r="C8" s="46">
        <v>11.394323342637362</v>
      </c>
      <c r="D8" s="46">
        <v>0.99842362619780212</v>
      </c>
      <c r="E8" s="46">
        <v>12.392746968835164</v>
      </c>
    </row>
    <row r="9" spans="1:5">
      <c r="A9" s="47" t="s">
        <v>23</v>
      </c>
      <c r="B9" s="50">
        <v>0.45</v>
      </c>
      <c r="C9" s="46">
        <v>26.178818438714277</v>
      </c>
      <c r="D9" s="46">
        <v>5.4613814283186803</v>
      </c>
      <c r="E9" s="46">
        <v>31.640199867032958</v>
      </c>
    </row>
    <row r="10" spans="1:5">
      <c r="A10" s="47" t="s">
        <v>218</v>
      </c>
      <c r="B10" s="50">
        <v>0.65129999999999999</v>
      </c>
      <c r="C10" s="46">
        <v>1.9334845824615379</v>
      </c>
      <c r="D10" s="46">
        <v>0</v>
      </c>
      <c r="E10" s="46">
        <v>1.9334845824615379</v>
      </c>
    </row>
    <row r="11" spans="1:5">
      <c r="A11" s="47" t="s">
        <v>642</v>
      </c>
      <c r="B11" s="50">
        <v>0.58899999999999997</v>
      </c>
      <c r="C11" s="46">
        <v>2.595182153395605</v>
      </c>
      <c r="D11" s="46">
        <v>0</v>
      </c>
      <c r="E11" s="46">
        <v>2.595182153395605</v>
      </c>
    </row>
    <row r="12" spans="1:5">
      <c r="A12" s="47" t="s">
        <v>29</v>
      </c>
      <c r="B12" s="320">
        <v>0.36660500000000001</v>
      </c>
      <c r="C12" s="46">
        <v>57.644011516846142</v>
      </c>
      <c r="D12" s="46">
        <v>0</v>
      </c>
      <c r="E12" s="46">
        <v>57.644011516846142</v>
      </c>
    </row>
    <row r="13" spans="1:5">
      <c r="A13" s="47" t="s">
        <v>33</v>
      </c>
      <c r="B13" s="50">
        <v>0.7</v>
      </c>
      <c r="C13" s="46">
        <v>78.741077712274716</v>
      </c>
      <c r="D13" s="46">
        <v>26.226001427681311</v>
      </c>
      <c r="E13" s="46">
        <v>104.96707913995603</v>
      </c>
    </row>
    <row r="14" spans="1:5">
      <c r="A14" s="47" t="s">
        <v>37</v>
      </c>
      <c r="B14" s="50">
        <v>0.1241</v>
      </c>
      <c r="C14" s="46">
        <v>5.23850414253846</v>
      </c>
      <c r="D14" s="46">
        <v>1.6292190102087909</v>
      </c>
      <c r="E14" s="46">
        <v>6.8677231527472511</v>
      </c>
    </row>
    <row r="15" spans="1:5">
      <c r="A15" s="47" t="s">
        <v>226</v>
      </c>
      <c r="B15" s="121" t="s">
        <v>217</v>
      </c>
      <c r="C15" s="46">
        <v>0.17597809802197803</v>
      </c>
      <c r="D15" s="46">
        <v>0.96817780080219784</v>
      </c>
      <c r="E15" s="46">
        <v>1.1441558988241758</v>
      </c>
    </row>
    <row r="16" spans="1:5">
      <c r="A16" s="47" t="s">
        <v>467</v>
      </c>
      <c r="B16" s="50">
        <v>0.1988</v>
      </c>
      <c r="C16" s="46">
        <v>0.44514220810989014</v>
      </c>
      <c r="D16" s="46">
        <v>2.9455317588901093</v>
      </c>
      <c r="E16" s="46">
        <v>3.3906739669999997</v>
      </c>
    </row>
    <row r="17" spans="1:5">
      <c r="A17" s="47" t="s">
        <v>46</v>
      </c>
      <c r="B17" s="50">
        <v>0.55300000000000005</v>
      </c>
      <c r="C17" s="46">
        <v>24.222946186340646</v>
      </c>
      <c r="D17" s="46">
        <v>20.972797032802202</v>
      </c>
      <c r="E17" s="46">
        <v>45.195743219142848</v>
      </c>
    </row>
    <row r="18" spans="1:5">
      <c r="A18" s="47" t="s">
        <v>47</v>
      </c>
      <c r="B18" s="50">
        <v>0.58550000000000002</v>
      </c>
      <c r="C18" s="46">
        <v>36.657656012593414</v>
      </c>
      <c r="D18" s="46">
        <v>74.222094615637374</v>
      </c>
      <c r="E18" s="46">
        <v>110.87975062823079</v>
      </c>
    </row>
    <row r="19" spans="1:5">
      <c r="A19" s="47" t="s">
        <v>49</v>
      </c>
      <c r="B19" s="50">
        <v>0.43969999999999998</v>
      </c>
      <c r="C19" s="46">
        <v>11.556701396472528</v>
      </c>
      <c r="D19" s="46">
        <v>13.908669999626373</v>
      </c>
      <c r="E19" s="46">
        <v>25.465371396098902</v>
      </c>
    </row>
    <row r="20" spans="1:5">
      <c r="A20" s="47" t="s">
        <v>51</v>
      </c>
      <c r="B20" s="50">
        <v>0.2</v>
      </c>
      <c r="C20" s="46">
        <v>6.6152986595164824</v>
      </c>
      <c r="D20" s="46">
        <v>6.944139011483518</v>
      </c>
      <c r="E20" s="46">
        <v>13.559437671000001</v>
      </c>
    </row>
    <row r="21" spans="1:5">
      <c r="A21" s="47" t="s">
        <v>52</v>
      </c>
      <c r="B21" s="121" t="s">
        <v>219</v>
      </c>
      <c r="C21" s="46">
        <v>19.082553658868132</v>
      </c>
      <c r="D21" s="46">
        <v>0.96166428465934084</v>
      </c>
      <c r="E21" s="46">
        <v>20.044217943527475</v>
      </c>
    </row>
    <row r="22" spans="1:5">
      <c r="A22" s="47" t="s">
        <v>53</v>
      </c>
      <c r="B22" s="121" t="s">
        <v>221</v>
      </c>
      <c r="C22" s="46">
        <v>72.219489407373629</v>
      </c>
      <c r="D22" s="46">
        <v>33.735102746450536</v>
      </c>
      <c r="E22" s="46">
        <v>105.95459215382417</v>
      </c>
    </row>
    <row r="23" spans="1:5">
      <c r="A23" s="47" t="s">
        <v>231</v>
      </c>
      <c r="B23" s="121" t="s">
        <v>227</v>
      </c>
      <c r="C23" s="46">
        <v>28.527913615098907</v>
      </c>
      <c r="D23" s="46">
        <v>100.96849439723077</v>
      </c>
      <c r="E23" s="46">
        <v>129.49640801232968</v>
      </c>
    </row>
    <row r="24" spans="1:5">
      <c r="A24" s="47" t="s">
        <v>57</v>
      </c>
      <c r="B24" s="121" t="s">
        <v>228</v>
      </c>
      <c r="C24" s="46">
        <v>33.842812275098915</v>
      </c>
      <c r="D24" s="46">
        <v>1.4384031864505491</v>
      </c>
      <c r="E24" s="46">
        <v>35.281215461549465</v>
      </c>
    </row>
    <row r="25" spans="1:5">
      <c r="A25" s="47" t="s">
        <v>58</v>
      </c>
      <c r="B25" s="50">
        <v>0.33529999999999999</v>
      </c>
      <c r="C25" s="46">
        <v>4.9858118899999999</v>
      </c>
      <c r="D25" s="46">
        <v>26.586130110703291</v>
      </c>
      <c r="E25" s="46">
        <v>31.571942000703292</v>
      </c>
    </row>
    <row r="26" spans="1:5">
      <c r="A26" s="47" t="s">
        <v>59</v>
      </c>
      <c r="B26" s="121" t="s">
        <v>229</v>
      </c>
      <c r="C26" s="46">
        <v>44.503257286043954</v>
      </c>
      <c r="D26" s="46">
        <v>19.474609009681316</v>
      </c>
      <c r="E26" s="46">
        <v>63.977866295725271</v>
      </c>
    </row>
    <row r="27" spans="1:5">
      <c r="A27" s="47" t="s">
        <v>514</v>
      </c>
      <c r="B27" s="50">
        <v>0.41499999999999998</v>
      </c>
      <c r="C27" s="46">
        <v>4.2425218780769223</v>
      </c>
      <c r="D27" s="46">
        <v>1.3186813186806359E-9</v>
      </c>
      <c r="E27" s="46">
        <v>4.2425218793956034</v>
      </c>
    </row>
    <row r="28" spans="1:5">
      <c r="A28" s="47" t="s">
        <v>66</v>
      </c>
      <c r="B28" s="50">
        <v>0.30580000000000002</v>
      </c>
      <c r="C28" s="46">
        <v>9.0522206040659334</v>
      </c>
      <c r="D28" s="46">
        <v>143.29899560406588</v>
      </c>
      <c r="E28" s="46">
        <v>152.3512162081318</v>
      </c>
    </row>
    <row r="29" spans="1:5">
      <c r="A29" s="47" t="s">
        <v>67</v>
      </c>
      <c r="B29" s="50">
        <v>0.30580000000000002</v>
      </c>
      <c r="C29" s="46">
        <v>39.062193307472526</v>
      </c>
      <c r="D29" s="46">
        <v>0</v>
      </c>
      <c r="E29" s="46">
        <v>39.062193307472526</v>
      </c>
    </row>
    <row r="30" spans="1:5">
      <c r="A30" s="47" t="s">
        <v>69</v>
      </c>
      <c r="B30" s="50">
        <v>0.58840000000000003</v>
      </c>
      <c r="C30" s="46">
        <v>42.263221978758232</v>
      </c>
      <c r="D30" s="46">
        <v>0.42034087895604394</v>
      </c>
      <c r="E30" s="46">
        <v>42.683562857714278</v>
      </c>
    </row>
    <row r="31" spans="1:5">
      <c r="A31" s="47" t="s">
        <v>684</v>
      </c>
      <c r="B31" s="50">
        <v>0.28849999999999998</v>
      </c>
      <c r="C31" s="46">
        <v>0</v>
      </c>
      <c r="D31" s="46">
        <v>1.2234395E-2</v>
      </c>
      <c r="E31" s="46">
        <v>1.2234395E-2</v>
      </c>
    </row>
    <row r="32" spans="1:5">
      <c r="A32" s="47" t="s">
        <v>274</v>
      </c>
      <c r="B32" s="50">
        <v>0.18</v>
      </c>
      <c r="C32" s="46">
        <v>2.5077914171318678</v>
      </c>
      <c r="D32" s="46">
        <v>3.7770220725274722E-2</v>
      </c>
      <c r="E32" s="46">
        <v>2.5455616378571424</v>
      </c>
    </row>
    <row r="33" spans="1:5">
      <c r="A33" s="47" t="s">
        <v>74</v>
      </c>
      <c r="B33" s="121">
        <v>0.41499999999999998</v>
      </c>
      <c r="C33" s="46">
        <v>14.463657791989007</v>
      </c>
      <c r="D33" s="46">
        <v>0.46630329558241757</v>
      </c>
      <c r="E33" s="46">
        <v>14.929961087571424</v>
      </c>
    </row>
    <row r="34" spans="1:5">
      <c r="A34" s="55" t="s">
        <v>334</v>
      </c>
      <c r="B34" s="121">
        <v>0.28849999999999998</v>
      </c>
      <c r="C34" s="46">
        <v>9.0629223077912116</v>
      </c>
      <c r="D34" s="46">
        <v>0</v>
      </c>
      <c r="E34" s="46">
        <v>9.0629223077912116</v>
      </c>
    </row>
    <row r="35" spans="1:5">
      <c r="A35" s="47" t="s">
        <v>75</v>
      </c>
      <c r="B35" s="121">
        <v>0.53200000000000003</v>
      </c>
      <c r="C35" s="46">
        <v>17.984507988736265</v>
      </c>
      <c r="D35" s="46">
        <v>11.493663186505493</v>
      </c>
      <c r="E35" s="46">
        <v>29.478171175241759</v>
      </c>
    </row>
    <row r="36" spans="1:5">
      <c r="A36" s="47" t="s">
        <v>508</v>
      </c>
      <c r="B36" s="121">
        <v>0.59599999999999997</v>
      </c>
      <c r="C36" s="46">
        <v>20.338948956076919</v>
      </c>
      <c r="D36" s="46">
        <v>2.0509102200549449</v>
      </c>
      <c r="E36" s="46">
        <v>22.389859176131864</v>
      </c>
    </row>
    <row r="37" spans="1:5">
      <c r="A37" s="47" t="s">
        <v>76</v>
      </c>
      <c r="B37" s="121">
        <v>0.34570000000000001</v>
      </c>
      <c r="C37" s="46">
        <v>53.592214558483526</v>
      </c>
      <c r="D37" s="46">
        <v>72.092437912461548</v>
      </c>
      <c r="E37" s="46">
        <v>125.68465247094508</v>
      </c>
    </row>
    <row r="38" spans="1:5">
      <c r="A38" s="55" t="s">
        <v>543</v>
      </c>
      <c r="B38" s="121">
        <v>0.45750000000000002</v>
      </c>
      <c r="C38" s="46">
        <v>2.2745307025054937</v>
      </c>
      <c r="D38" s="46">
        <v>2.5802486802857136</v>
      </c>
      <c r="E38" s="46">
        <v>4.8547793827912074</v>
      </c>
    </row>
    <row r="39" spans="1:5">
      <c r="A39" s="2346" t="s">
        <v>430</v>
      </c>
      <c r="B39" s="2347"/>
      <c r="C39" s="2283">
        <v>689.29172930407674</v>
      </c>
      <c r="D39" s="2283">
        <v>582.5378280178021</v>
      </c>
      <c r="E39" s="2283">
        <v>1271.8295573218793</v>
      </c>
    </row>
    <row r="40" spans="1:5">
      <c r="A40" s="124"/>
      <c r="B40" s="57"/>
      <c r="C40" s="56"/>
      <c r="D40" s="56"/>
      <c r="E40" s="56"/>
    </row>
    <row r="41" spans="1:5">
      <c r="A41" s="125"/>
      <c r="B41" s="125"/>
      <c r="C41" s="125"/>
      <c r="D41" s="125"/>
      <c r="E41" s="56"/>
    </row>
    <row r="42" spans="1:5">
      <c r="A42" s="126" t="s">
        <v>817</v>
      </c>
      <c r="B42" s="125"/>
      <c r="C42" s="125"/>
      <c r="D42" s="125"/>
      <c r="E42" s="56"/>
    </row>
    <row r="43" spans="1:5">
      <c r="A43" s="127" t="s">
        <v>804</v>
      </c>
      <c r="B43" s="40"/>
      <c r="C43" s="40"/>
      <c r="D43" s="40"/>
      <c r="E43" s="40"/>
    </row>
    <row r="44" spans="1:5">
      <c r="A44" s="126" t="s">
        <v>805</v>
      </c>
      <c r="B44" s="125"/>
      <c r="C44" s="125"/>
      <c r="D44" s="125"/>
      <c r="E44" s="56"/>
    </row>
    <row r="45" spans="1:5">
      <c r="A45" s="126" t="s">
        <v>806</v>
      </c>
      <c r="B45" s="125"/>
      <c r="C45" s="125"/>
      <c r="D45" s="125"/>
      <c r="E45" s="56"/>
    </row>
    <row r="46" spans="1:5">
      <c r="A46" s="126" t="s">
        <v>818</v>
      </c>
      <c r="B46" s="1174"/>
      <c r="C46" s="1175"/>
      <c r="D46" s="1175"/>
      <c r="E46" s="58"/>
    </row>
    <row r="47" spans="1:5">
      <c r="A47" s="126" t="s">
        <v>673</v>
      </c>
      <c r="B47" s="57"/>
      <c r="C47" s="56"/>
      <c r="D47" s="56"/>
      <c r="E47" s="56"/>
    </row>
    <row r="49" spans="1:5">
      <c r="A49" s="45" t="s">
        <v>383</v>
      </c>
      <c r="B49" s="53" t="s">
        <v>449</v>
      </c>
      <c r="C49" s="59" t="s">
        <v>380</v>
      </c>
      <c r="D49" s="59"/>
      <c r="E49" s="45"/>
    </row>
    <row r="50" spans="1:5">
      <c r="A50" s="45" t="s">
        <v>83</v>
      </c>
      <c r="B50" s="45"/>
      <c r="C50" s="53" t="s">
        <v>750</v>
      </c>
      <c r="D50" s="53" t="s">
        <v>11</v>
      </c>
      <c r="E50" s="53" t="s">
        <v>12</v>
      </c>
    </row>
    <row r="51" spans="1:5">
      <c r="A51" s="47" t="s">
        <v>272</v>
      </c>
      <c r="B51" s="50">
        <v>7.5999999999999998E-2</v>
      </c>
      <c r="C51" s="46">
        <v>14.345027933549453</v>
      </c>
      <c r="D51" s="46">
        <v>2.5540079117142862</v>
      </c>
      <c r="E51" s="46">
        <v>16.899035845263739</v>
      </c>
    </row>
    <row r="52" spans="1:5">
      <c r="A52" s="47" t="s">
        <v>14</v>
      </c>
      <c r="B52" s="50">
        <v>0.1178</v>
      </c>
      <c r="C52" s="46">
        <v>0.49643096824175814</v>
      </c>
      <c r="D52" s="46">
        <v>9.7624175274725299E-3</v>
      </c>
      <c r="E52" s="46">
        <v>0.50619338576923067</v>
      </c>
    </row>
    <row r="53" spans="1:5">
      <c r="A53" s="47" t="s">
        <v>24</v>
      </c>
      <c r="B53" s="50">
        <v>0.28916900000000001</v>
      </c>
      <c r="C53" s="46">
        <v>8.4496127477692298</v>
      </c>
      <c r="D53" s="46">
        <v>115.62776791093405</v>
      </c>
      <c r="E53" s="46">
        <v>124.07738065870328</v>
      </c>
    </row>
    <row r="54" spans="1:5">
      <c r="A54" s="47" t="s">
        <v>337</v>
      </c>
      <c r="B54" s="50">
        <v>0.1482</v>
      </c>
      <c r="C54" s="46">
        <v>2.9417846155604392</v>
      </c>
      <c r="D54" s="46">
        <v>9.2328131593406595E-2</v>
      </c>
      <c r="E54" s="46">
        <v>3.0341127471538458</v>
      </c>
    </row>
    <row r="55" spans="1:5">
      <c r="A55" s="47" t="s">
        <v>54</v>
      </c>
      <c r="B55" s="50">
        <v>0.6</v>
      </c>
      <c r="C55" s="46">
        <v>6.9662272962527494</v>
      </c>
      <c r="D55" s="46">
        <v>6.2460627472417594</v>
      </c>
      <c r="E55" s="46">
        <v>13.212290043494509</v>
      </c>
    </row>
    <row r="56" spans="1:5">
      <c r="A56" s="47" t="s">
        <v>694</v>
      </c>
      <c r="B56" s="50">
        <v>0.1</v>
      </c>
      <c r="C56" s="46">
        <v>0.30494057150549447</v>
      </c>
      <c r="D56" s="46">
        <v>1.7448035167142855</v>
      </c>
      <c r="E56" s="46">
        <v>2.0497440882197799</v>
      </c>
    </row>
    <row r="57" spans="1:5">
      <c r="A57" s="2346" t="s">
        <v>387</v>
      </c>
      <c r="B57" s="2348"/>
      <c r="C57" s="2283">
        <v>33.504024132879131</v>
      </c>
      <c r="D57" s="2283">
        <v>126.27473263572527</v>
      </c>
      <c r="E57" s="2283">
        <v>159.77875676860435</v>
      </c>
    </row>
    <row r="58" spans="1:5">
      <c r="A58" s="2288" t="s">
        <v>32</v>
      </c>
      <c r="B58" s="2349"/>
      <c r="C58" s="2283">
        <v>722.79575343695592</v>
      </c>
      <c r="D58" s="2283">
        <v>708.81256065352738</v>
      </c>
      <c r="E58" s="2283">
        <v>1431.6083140904836</v>
      </c>
    </row>
    <row r="59" spans="1:5">
      <c r="C59" s="62"/>
      <c r="D59" s="62"/>
      <c r="E59" s="62"/>
    </row>
    <row r="61" spans="1:5">
      <c r="A61" s="2363" t="s">
        <v>407</v>
      </c>
      <c r="B61" s="2363" t="s">
        <v>449</v>
      </c>
      <c r="C61" s="2377" t="s">
        <v>82</v>
      </c>
      <c r="D61" s="2377"/>
      <c r="E61" s="2377"/>
    </row>
    <row r="62" spans="1:5">
      <c r="A62" s="1176"/>
      <c r="B62" s="63"/>
      <c r="C62" s="64" t="s">
        <v>86</v>
      </c>
      <c r="D62" s="63" t="s">
        <v>11</v>
      </c>
      <c r="E62" s="63" t="s">
        <v>12</v>
      </c>
    </row>
    <row r="63" spans="1:5">
      <c r="A63" s="1179" t="s">
        <v>400</v>
      </c>
      <c r="B63" s="50" t="s">
        <v>820</v>
      </c>
      <c r="C63" s="110">
        <v>4.8479999999999999</v>
      </c>
      <c r="D63" s="110"/>
      <c r="E63" s="110">
        <f t="shared" ref="E63:E97" si="0">SUM(C63:D63)</f>
        <v>4.8479999999999999</v>
      </c>
    </row>
    <row r="64" spans="1:5">
      <c r="A64" s="1179" t="s">
        <v>512</v>
      </c>
      <c r="B64" s="50" t="s">
        <v>821</v>
      </c>
      <c r="C64" s="110"/>
      <c r="D64" s="110">
        <v>1.036</v>
      </c>
      <c r="E64" s="110">
        <f t="shared" si="0"/>
        <v>1.036</v>
      </c>
    </row>
    <row r="65" spans="1:5">
      <c r="A65" s="1179" t="s">
        <v>679</v>
      </c>
      <c r="B65" s="50" t="s">
        <v>822</v>
      </c>
      <c r="C65" s="110">
        <v>2.5190000000000001</v>
      </c>
      <c r="D65" s="110">
        <v>0.11</v>
      </c>
      <c r="E65" s="110">
        <f t="shared" si="0"/>
        <v>2.629</v>
      </c>
    </row>
    <row r="66" spans="1:5">
      <c r="A66" s="1179" t="s">
        <v>738</v>
      </c>
      <c r="B66" s="50" t="s">
        <v>823</v>
      </c>
      <c r="C66" s="110">
        <v>73.126999999999995</v>
      </c>
      <c r="D66" s="110"/>
      <c r="E66" s="110">
        <f t="shared" si="0"/>
        <v>73.126999999999995</v>
      </c>
    </row>
    <row r="67" spans="1:5">
      <c r="A67" s="1179" t="s">
        <v>564</v>
      </c>
      <c r="B67" s="50" t="s">
        <v>824</v>
      </c>
      <c r="C67" s="110">
        <v>9.6820000000000004</v>
      </c>
      <c r="D67" s="110">
        <v>28.209</v>
      </c>
      <c r="E67" s="110">
        <f t="shared" si="0"/>
        <v>37.890999999999998</v>
      </c>
    </row>
    <row r="68" spans="1:5">
      <c r="A68" s="1179" t="s">
        <v>500</v>
      </c>
      <c r="B68" s="50" t="s">
        <v>825</v>
      </c>
      <c r="C68" s="110">
        <v>13.196999999999999</v>
      </c>
      <c r="D68" s="110"/>
      <c r="E68" s="110">
        <f t="shared" si="0"/>
        <v>13.196999999999999</v>
      </c>
    </row>
    <row r="69" spans="1:5">
      <c r="A69" s="1179" t="s">
        <v>739</v>
      </c>
      <c r="B69" s="50" t="s">
        <v>826</v>
      </c>
      <c r="C69" s="110">
        <v>26.123999999999999</v>
      </c>
      <c r="D69" s="110"/>
      <c r="E69" s="110">
        <f t="shared" si="0"/>
        <v>26.123999999999999</v>
      </c>
    </row>
    <row r="70" spans="1:5">
      <c r="A70" s="1179" t="s">
        <v>492</v>
      </c>
      <c r="B70" s="50" t="s">
        <v>827</v>
      </c>
      <c r="C70" s="110">
        <v>17.916</v>
      </c>
      <c r="D70" s="110"/>
      <c r="E70" s="110">
        <f t="shared" si="0"/>
        <v>17.916</v>
      </c>
    </row>
    <row r="71" spans="1:5">
      <c r="A71" s="1179" t="s">
        <v>493</v>
      </c>
      <c r="B71" s="50" t="s">
        <v>827</v>
      </c>
      <c r="C71" s="110">
        <v>24.635000000000002</v>
      </c>
      <c r="D71" s="110"/>
      <c r="E71" s="110">
        <f t="shared" si="0"/>
        <v>24.635000000000002</v>
      </c>
    </row>
    <row r="72" spans="1:5">
      <c r="A72" s="1179" t="s">
        <v>740</v>
      </c>
      <c r="B72" s="50" t="s">
        <v>827</v>
      </c>
      <c r="C72" s="110">
        <v>1.8069999999999999</v>
      </c>
      <c r="D72" s="110"/>
      <c r="E72" s="110">
        <f t="shared" si="0"/>
        <v>1.8069999999999999</v>
      </c>
    </row>
    <row r="73" spans="1:5">
      <c r="A73" s="1179" t="s">
        <v>490</v>
      </c>
      <c r="B73" s="50" t="s">
        <v>826</v>
      </c>
      <c r="C73" s="110">
        <v>58.274999999999999</v>
      </c>
      <c r="D73" s="110"/>
      <c r="E73" s="110">
        <f t="shared" si="0"/>
        <v>58.274999999999999</v>
      </c>
    </row>
    <row r="74" spans="1:5">
      <c r="A74" s="1179" t="s">
        <v>502</v>
      </c>
      <c r="B74" s="50" t="s">
        <v>826</v>
      </c>
      <c r="C74" s="110">
        <v>19.495999999999999</v>
      </c>
      <c r="D74" s="110"/>
      <c r="E74" s="110">
        <f t="shared" si="0"/>
        <v>19.495999999999999</v>
      </c>
    </row>
    <row r="75" spans="1:5">
      <c r="A75" s="1179" t="s">
        <v>139</v>
      </c>
      <c r="B75" s="50" t="s">
        <v>828</v>
      </c>
      <c r="C75" s="110"/>
      <c r="D75" s="110">
        <v>46.676000000000002</v>
      </c>
      <c r="E75" s="110">
        <f t="shared" si="0"/>
        <v>46.676000000000002</v>
      </c>
    </row>
    <row r="76" spans="1:5">
      <c r="A76" s="1179" t="s">
        <v>138</v>
      </c>
      <c r="B76" s="50" t="s">
        <v>829</v>
      </c>
      <c r="C76" s="110">
        <v>20.651</v>
      </c>
      <c r="D76" s="110"/>
      <c r="E76" s="110">
        <f t="shared" si="0"/>
        <v>20.651</v>
      </c>
    </row>
    <row r="77" spans="1:5">
      <c r="A77" s="1179" t="s">
        <v>497</v>
      </c>
      <c r="B77" s="50" t="s">
        <v>827</v>
      </c>
      <c r="C77" s="110">
        <v>4.6630000000000003</v>
      </c>
      <c r="D77" s="110"/>
      <c r="E77" s="110">
        <f t="shared" si="0"/>
        <v>4.6630000000000003</v>
      </c>
    </row>
    <row r="78" spans="1:5">
      <c r="A78" s="1179" t="s">
        <v>284</v>
      </c>
      <c r="B78" s="50" t="s">
        <v>830</v>
      </c>
      <c r="C78" s="110">
        <v>8.9770000000000003</v>
      </c>
      <c r="D78" s="110"/>
      <c r="E78" s="110">
        <f t="shared" si="0"/>
        <v>8.9770000000000003</v>
      </c>
    </row>
    <row r="79" spans="1:5">
      <c r="A79" s="1179" t="s">
        <v>134</v>
      </c>
      <c r="B79" s="50" t="s">
        <v>831</v>
      </c>
      <c r="C79" s="110">
        <v>7.5229999999999997</v>
      </c>
      <c r="D79" s="110"/>
      <c r="E79" s="110">
        <f t="shared" si="0"/>
        <v>7.5229999999999997</v>
      </c>
    </row>
    <row r="80" spans="1:5">
      <c r="A80" s="1179" t="s">
        <v>269</v>
      </c>
      <c r="B80" s="50" t="s">
        <v>832</v>
      </c>
      <c r="C80" s="110">
        <v>12.01</v>
      </c>
      <c r="D80" s="110"/>
      <c r="E80" s="110">
        <f t="shared" si="0"/>
        <v>12.01</v>
      </c>
    </row>
    <row r="81" spans="1:5">
      <c r="A81" s="1179" t="s">
        <v>785</v>
      </c>
      <c r="B81" s="50" t="s">
        <v>833</v>
      </c>
      <c r="C81" s="110">
        <v>2.8879999999999999</v>
      </c>
      <c r="D81" s="110"/>
      <c r="E81" s="110">
        <f t="shared" si="0"/>
        <v>2.8879999999999999</v>
      </c>
    </row>
    <row r="82" spans="1:5">
      <c r="A82" s="1179" t="s">
        <v>579</v>
      </c>
      <c r="B82" s="50" t="s">
        <v>834</v>
      </c>
      <c r="C82" s="110">
        <v>1.6539999999999999</v>
      </c>
      <c r="D82" s="110"/>
      <c r="E82" s="110">
        <f t="shared" si="0"/>
        <v>1.6539999999999999</v>
      </c>
    </row>
    <row r="83" spans="1:5">
      <c r="A83" s="1179" t="s">
        <v>729</v>
      </c>
      <c r="B83" s="50" t="s">
        <v>821</v>
      </c>
      <c r="C83" s="110">
        <v>0.55500000000000005</v>
      </c>
      <c r="D83" s="110">
        <v>7.4999999999999997E-2</v>
      </c>
      <c r="E83" s="110">
        <f t="shared" si="0"/>
        <v>0.63</v>
      </c>
    </row>
    <row r="84" spans="1:5">
      <c r="A84" s="1179" t="s">
        <v>710</v>
      </c>
      <c r="B84" s="50" t="s">
        <v>835</v>
      </c>
      <c r="C84" s="110">
        <v>1.536</v>
      </c>
      <c r="D84" s="110">
        <v>0.115</v>
      </c>
      <c r="E84" s="110">
        <f t="shared" si="0"/>
        <v>1.651</v>
      </c>
    </row>
    <row r="85" spans="1:5">
      <c r="A85" s="1179" t="s">
        <v>809</v>
      </c>
      <c r="B85" s="50" t="s">
        <v>836</v>
      </c>
      <c r="C85" s="110">
        <v>5.0000000000000001E-3</v>
      </c>
      <c r="D85" s="110">
        <v>3.6469999999999998</v>
      </c>
      <c r="E85" s="110">
        <f t="shared" si="0"/>
        <v>3.6519999999999997</v>
      </c>
    </row>
    <row r="86" spans="1:5">
      <c r="A86" s="1179" t="s">
        <v>811</v>
      </c>
      <c r="B86" s="50" t="s">
        <v>829</v>
      </c>
      <c r="C86" s="110">
        <v>1.0999999999999999E-2</v>
      </c>
      <c r="D86" s="110">
        <v>8.218</v>
      </c>
      <c r="E86" s="110">
        <f t="shared" si="0"/>
        <v>8.2289999999999992</v>
      </c>
    </row>
    <row r="87" spans="1:5">
      <c r="A87" s="1179" t="s">
        <v>812</v>
      </c>
      <c r="B87" s="50" t="s">
        <v>837</v>
      </c>
      <c r="C87" s="110">
        <v>2E-3</v>
      </c>
      <c r="D87" s="110">
        <v>1.5389999999999999</v>
      </c>
      <c r="E87" s="110">
        <f t="shared" si="0"/>
        <v>1.5409999999999999</v>
      </c>
    </row>
    <row r="88" spans="1:5">
      <c r="A88" s="1179" t="s">
        <v>730</v>
      </c>
      <c r="B88" s="50" t="s">
        <v>838</v>
      </c>
      <c r="C88" s="110">
        <v>8.5999999999999993E-2</v>
      </c>
      <c r="D88" s="110">
        <v>2.5000000000000001E-2</v>
      </c>
      <c r="E88" s="110">
        <f t="shared" si="0"/>
        <v>0.11099999999999999</v>
      </c>
    </row>
    <row r="89" spans="1:5">
      <c r="A89" s="1179" t="s">
        <v>810</v>
      </c>
      <c r="B89" s="50" t="s">
        <v>835</v>
      </c>
      <c r="C89" s="110">
        <v>8.0000000000000002E-3</v>
      </c>
      <c r="D89" s="110">
        <v>0.14099999999999999</v>
      </c>
      <c r="E89" s="110">
        <f t="shared" si="0"/>
        <v>0.14899999999999999</v>
      </c>
    </row>
    <row r="90" spans="1:5">
      <c r="A90" s="1179" t="s">
        <v>498</v>
      </c>
      <c r="B90" s="50" t="s">
        <v>827</v>
      </c>
      <c r="C90" s="110">
        <v>10.756</v>
      </c>
      <c r="D90" s="110"/>
      <c r="E90" s="110">
        <f t="shared" si="0"/>
        <v>10.756</v>
      </c>
    </row>
    <row r="91" spans="1:5">
      <c r="A91" s="1179" t="s">
        <v>744</v>
      </c>
      <c r="B91" s="50" t="s">
        <v>827</v>
      </c>
      <c r="C91" s="110">
        <v>12.628</v>
      </c>
      <c r="D91" s="110"/>
      <c r="E91" s="110">
        <f t="shared" si="0"/>
        <v>12.628</v>
      </c>
    </row>
    <row r="92" spans="1:5">
      <c r="A92" s="1179" t="s">
        <v>167</v>
      </c>
      <c r="B92" s="50" t="s">
        <v>839</v>
      </c>
      <c r="C92" s="110">
        <v>45.796999999999997</v>
      </c>
      <c r="D92" s="110"/>
      <c r="E92" s="110">
        <f t="shared" si="0"/>
        <v>45.796999999999997</v>
      </c>
    </row>
    <row r="93" spans="1:5">
      <c r="A93" s="1179" t="s">
        <v>813</v>
      </c>
      <c r="B93" s="1180" t="s">
        <v>89</v>
      </c>
      <c r="C93" s="110">
        <v>6.2E-2</v>
      </c>
      <c r="D93" s="110">
        <v>8.6850000000000005</v>
      </c>
      <c r="E93" s="110">
        <f t="shared" si="0"/>
        <v>8.7469999999999999</v>
      </c>
    </row>
    <row r="94" spans="1:5">
      <c r="A94" s="1179" t="s">
        <v>697</v>
      </c>
      <c r="B94" s="50" t="s">
        <v>840</v>
      </c>
      <c r="C94" s="110">
        <v>4.8760000000000003</v>
      </c>
      <c r="D94" s="110"/>
      <c r="E94" s="110">
        <f t="shared" si="0"/>
        <v>4.8760000000000003</v>
      </c>
    </row>
    <row r="95" spans="1:5">
      <c r="A95" s="1179" t="s">
        <v>549</v>
      </c>
      <c r="B95" s="50" t="s">
        <v>841</v>
      </c>
      <c r="C95" s="110">
        <v>2.6930000000000001</v>
      </c>
      <c r="D95" s="110"/>
      <c r="E95" s="110">
        <f t="shared" si="0"/>
        <v>2.6930000000000001</v>
      </c>
    </row>
    <row r="96" spans="1:5">
      <c r="A96" s="1179" t="s">
        <v>121</v>
      </c>
      <c r="B96" s="50" t="s">
        <v>835</v>
      </c>
      <c r="C96" s="110">
        <v>28.11</v>
      </c>
      <c r="D96" s="110">
        <v>1.2689999999999999</v>
      </c>
      <c r="E96" s="110">
        <f t="shared" si="0"/>
        <v>29.378999999999998</v>
      </c>
    </row>
    <row r="97" spans="1:5">
      <c r="A97" s="1179" t="s">
        <v>711</v>
      </c>
      <c r="B97" s="50" t="s">
        <v>835</v>
      </c>
      <c r="C97" s="110">
        <v>7.5819999999999999</v>
      </c>
      <c r="D97" s="110">
        <v>0.72699999999999998</v>
      </c>
      <c r="E97" s="110">
        <f t="shared" si="0"/>
        <v>8.3089999999999993</v>
      </c>
    </row>
    <row r="98" spans="1:5">
      <c r="A98" s="2366" t="s">
        <v>814</v>
      </c>
      <c r="B98" s="2366"/>
      <c r="C98" s="2381">
        <f>SUM(C63:C97)</f>
        <v>424.69899999999996</v>
      </c>
      <c r="D98" s="2381">
        <f>SUM(D63:D97)</f>
        <v>100.47200000000004</v>
      </c>
      <c r="E98" s="2381">
        <f>SUM(E63:E97)</f>
        <v>525.17099999999971</v>
      </c>
    </row>
    <row r="99" spans="1:5">
      <c r="A99" s="2368" t="s">
        <v>708</v>
      </c>
      <c r="B99" s="2368"/>
      <c r="C99" s="2369"/>
      <c r="D99" s="2369"/>
      <c r="E99" s="2369"/>
    </row>
  </sheetData>
  <mergeCells count="2">
    <mergeCell ref="C61:E61"/>
    <mergeCell ref="A99:E9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E101"/>
  <sheetViews>
    <sheetView topLeftCell="A40" workbookViewId="0">
      <selection activeCell="E52" sqref="E52"/>
    </sheetView>
  </sheetViews>
  <sheetFormatPr defaultRowHeight="12.75"/>
  <cols>
    <col min="1" max="1" width="23.7109375" customWidth="1"/>
    <col min="2" max="2" width="12.7109375" customWidth="1"/>
  </cols>
  <sheetData>
    <row r="2" spans="1:5" ht="18">
      <c r="A2" s="19" t="s">
        <v>842</v>
      </c>
    </row>
    <row r="3" spans="1:5">
      <c r="A3" s="52"/>
      <c r="B3" s="52"/>
      <c r="C3" s="52"/>
      <c r="D3" s="52"/>
      <c r="E3" s="52"/>
    </row>
    <row r="4" spans="1:5">
      <c r="A4" s="40"/>
      <c r="B4" s="40"/>
      <c r="C4" s="40"/>
      <c r="D4" s="40"/>
      <c r="E4" s="40"/>
    </row>
    <row r="5" spans="1:5">
      <c r="A5" s="45" t="s">
        <v>446</v>
      </c>
      <c r="B5" s="53" t="s">
        <v>449</v>
      </c>
      <c r="C5" s="45" t="s">
        <v>380</v>
      </c>
      <c r="D5" s="45"/>
      <c r="E5" s="45"/>
    </row>
    <row r="6" spans="1:5">
      <c r="A6" s="45" t="s">
        <v>83</v>
      </c>
      <c r="B6" s="45"/>
      <c r="C6" s="53" t="s">
        <v>750</v>
      </c>
      <c r="D6" s="53" t="s">
        <v>11</v>
      </c>
      <c r="E6" s="53" t="s">
        <v>12</v>
      </c>
    </row>
    <row r="7" spans="1:5">
      <c r="A7" s="55" t="s">
        <v>15</v>
      </c>
      <c r="B7" s="50">
        <v>0.85</v>
      </c>
      <c r="C7" s="46">
        <v>8.9853399220000014</v>
      </c>
      <c r="D7" s="46">
        <v>13.961611778</v>
      </c>
      <c r="E7" s="46">
        <v>22.9469517</v>
      </c>
    </row>
    <row r="8" spans="1:5">
      <c r="A8" s="47" t="s">
        <v>641</v>
      </c>
      <c r="B8" s="50">
        <v>0.32700000000000001</v>
      </c>
      <c r="C8" s="46">
        <v>10.850859555</v>
      </c>
      <c r="D8" s="46">
        <v>0.56976099999999996</v>
      </c>
      <c r="E8" s="46">
        <v>11.420620554999999</v>
      </c>
    </row>
    <row r="9" spans="1:5">
      <c r="A9" s="47" t="s">
        <v>23</v>
      </c>
      <c r="B9" s="50">
        <v>0.45</v>
      </c>
      <c r="C9" s="46">
        <v>25.326340967</v>
      </c>
      <c r="D9" s="46">
        <v>4.0333141110000001</v>
      </c>
      <c r="E9" s="46">
        <v>29.359655077999999</v>
      </c>
    </row>
    <row r="10" spans="1:5">
      <c r="A10" s="47" t="s">
        <v>218</v>
      </c>
      <c r="B10" s="50">
        <v>0.65129999999999999</v>
      </c>
      <c r="C10" s="46">
        <v>3.4279667329999999</v>
      </c>
      <c r="D10" s="46">
        <v>0</v>
      </c>
      <c r="E10" s="46">
        <v>3.4279667329999999</v>
      </c>
    </row>
    <row r="11" spans="1:5">
      <c r="A11" s="47" t="s">
        <v>642</v>
      </c>
      <c r="B11" s="50">
        <v>0.58899999999999997</v>
      </c>
      <c r="C11" s="46">
        <v>3.231050067</v>
      </c>
      <c r="D11" s="46">
        <v>0</v>
      </c>
      <c r="E11" s="46">
        <v>3.231050067</v>
      </c>
    </row>
    <row r="12" spans="1:5">
      <c r="A12" s="47" t="s">
        <v>29</v>
      </c>
      <c r="B12" s="320">
        <v>0.36660500000000001</v>
      </c>
      <c r="C12" s="46">
        <v>55.766558400000001</v>
      </c>
      <c r="D12" s="46">
        <v>0</v>
      </c>
      <c r="E12" s="46">
        <v>55.766558400000001</v>
      </c>
    </row>
    <row r="13" spans="1:5">
      <c r="A13" s="47" t="s">
        <v>33</v>
      </c>
      <c r="B13" s="50">
        <v>0.7</v>
      </c>
      <c r="C13" s="46">
        <v>94.671753123000002</v>
      </c>
      <c r="D13" s="46">
        <v>35.670985000000002</v>
      </c>
      <c r="E13" s="46">
        <v>130.342738123</v>
      </c>
    </row>
    <row r="14" spans="1:5">
      <c r="A14" s="47" t="s">
        <v>37</v>
      </c>
      <c r="B14" s="50">
        <v>0.1241</v>
      </c>
      <c r="C14" s="46">
        <v>7.6056193439999999</v>
      </c>
      <c r="D14" s="46">
        <v>2.1153486670000001</v>
      </c>
      <c r="E14" s="46">
        <v>9.7209680110000001</v>
      </c>
    </row>
    <row r="15" spans="1:5">
      <c r="A15" s="47" t="s">
        <v>226</v>
      </c>
      <c r="B15" s="121" t="s">
        <v>217</v>
      </c>
      <c r="C15" s="46">
        <v>0.16939585600000001</v>
      </c>
      <c r="D15" s="46">
        <v>0.98099455599999996</v>
      </c>
      <c r="E15" s="46">
        <v>1.1503904119999999</v>
      </c>
    </row>
    <row r="16" spans="1:5">
      <c r="A16" s="47" t="s">
        <v>467</v>
      </c>
      <c r="B16" s="50">
        <v>0.1988</v>
      </c>
      <c r="C16" s="46">
        <v>0.56122096700000002</v>
      </c>
      <c r="D16" s="46">
        <v>3.4453111110000001</v>
      </c>
      <c r="E16" s="46">
        <v>4.0065320780000002</v>
      </c>
    </row>
    <row r="17" spans="1:5">
      <c r="A17" s="47" t="s">
        <v>46</v>
      </c>
      <c r="B17" s="50">
        <v>0.55300000000000005</v>
      </c>
      <c r="C17" s="46">
        <v>30.425879054999999</v>
      </c>
      <c r="D17" s="46">
        <v>22.958209888999999</v>
      </c>
      <c r="E17" s="46">
        <v>53.384088943999998</v>
      </c>
    </row>
    <row r="18" spans="1:5">
      <c r="A18" s="47" t="s">
        <v>47</v>
      </c>
      <c r="B18" s="50">
        <v>0.58550000000000002</v>
      </c>
      <c r="C18" s="46">
        <v>38.734463333000001</v>
      </c>
      <c r="D18" s="46">
        <v>73.321146777999999</v>
      </c>
      <c r="E18" s="46">
        <v>112.05561011099999</v>
      </c>
    </row>
    <row r="19" spans="1:5">
      <c r="A19" s="47" t="s">
        <v>49</v>
      </c>
      <c r="B19" s="50">
        <v>0.43969999999999998</v>
      </c>
      <c r="C19" s="46">
        <v>11.037280533000001</v>
      </c>
      <c r="D19" s="46">
        <v>13.075543222</v>
      </c>
      <c r="E19" s="46">
        <v>24.112823755000001</v>
      </c>
    </row>
    <row r="20" spans="1:5">
      <c r="A20" s="47" t="s">
        <v>51</v>
      </c>
      <c r="B20" s="50">
        <v>0.2</v>
      </c>
      <c r="C20" s="46">
        <v>4.4654245550000002</v>
      </c>
      <c r="D20" s="46">
        <v>4.5041736669999999</v>
      </c>
      <c r="E20" s="46">
        <v>8.9695982220000001</v>
      </c>
    </row>
    <row r="21" spans="1:5">
      <c r="A21" s="47" t="s">
        <v>52</v>
      </c>
      <c r="B21" s="121" t="s">
        <v>219</v>
      </c>
      <c r="C21" s="46">
        <v>20.428095688999999</v>
      </c>
      <c r="D21" s="46">
        <v>1.0930926670000001</v>
      </c>
      <c r="E21" s="46">
        <v>21.521188356</v>
      </c>
    </row>
    <row r="22" spans="1:5">
      <c r="A22" s="47" t="s">
        <v>53</v>
      </c>
      <c r="B22" s="121" t="s">
        <v>221</v>
      </c>
      <c r="C22" s="46">
        <v>89.248183055000013</v>
      </c>
      <c r="D22" s="46">
        <v>43.544411222000001</v>
      </c>
      <c r="E22" s="46">
        <v>132.79259427700001</v>
      </c>
    </row>
    <row r="23" spans="1:5">
      <c r="A23" s="47" t="s">
        <v>231</v>
      </c>
      <c r="B23" s="121" t="s">
        <v>227</v>
      </c>
      <c r="C23" s="46">
        <v>23.376454532999997</v>
      </c>
      <c r="D23" s="46">
        <v>81.555805332999995</v>
      </c>
      <c r="E23" s="46">
        <v>104.932259866</v>
      </c>
    </row>
    <row r="24" spans="1:5">
      <c r="A24" s="47" t="s">
        <v>57</v>
      </c>
      <c r="B24" s="121" t="s">
        <v>228</v>
      </c>
      <c r="C24" s="46">
        <v>35.924978011</v>
      </c>
      <c r="D24" s="46">
        <v>0.309357667</v>
      </c>
      <c r="E24" s="46">
        <v>36.234335678000001</v>
      </c>
    </row>
    <row r="25" spans="1:5">
      <c r="A25" s="47" t="s">
        <v>58</v>
      </c>
      <c r="B25" s="50">
        <v>0.33529999999999999</v>
      </c>
      <c r="C25" s="46">
        <v>9.5076224889999992</v>
      </c>
      <c r="D25" s="46">
        <v>34.495094111</v>
      </c>
      <c r="E25" s="46">
        <v>44.002716599999999</v>
      </c>
    </row>
    <row r="26" spans="1:5">
      <c r="A26" s="47" t="s">
        <v>59</v>
      </c>
      <c r="B26" s="121" t="s">
        <v>229</v>
      </c>
      <c r="C26" s="46">
        <v>41.259477377999993</v>
      </c>
      <c r="D26" s="46">
        <v>16.603770666999999</v>
      </c>
      <c r="E26" s="46">
        <v>57.863248044999992</v>
      </c>
    </row>
    <row r="27" spans="1:5">
      <c r="A27" s="47" t="s">
        <v>514</v>
      </c>
      <c r="B27" s="50">
        <v>0.41499999999999998</v>
      </c>
      <c r="C27" s="46">
        <v>5.5542967670000003</v>
      </c>
      <c r="D27" s="46">
        <v>1.5444E-5</v>
      </c>
      <c r="E27" s="46">
        <v>5.5543122110000001</v>
      </c>
    </row>
    <row r="28" spans="1:5">
      <c r="A28" s="47" t="s">
        <v>66</v>
      </c>
      <c r="B28" s="50">
        <v>0.30580000000000002</v>
      </c>
      <c r="C28" s="46">
        <v>12.919267877999999</v>
      </c>
      <c r="D28" s="46">
        <v>205.61472666700001</v>
      </c>
      <c r="E28" s="46">
        <v>218.53399454500001</v>
      </c>
    </row>
    <row r="29" spans="1:5">
      <c r="A29" s="47" t="s">
        <v>67</v>
      </c>
      <c r="B29" s="50">
        <v>0.30580000000000002</v>
      </c>
      <c r="C29" s="46">
        <v>37.334453910999997</v>
      </c>
      <c r="D29" s="46">
        <v>0</v>
      </c>
      <c r="E29" s="46">
        <v>37.334453910999997</v>
      </c>
    </row>
    <row r="30" spans="1:5">
      <c r="A30" s="47" t="s">
        <v>69</v>
      </c>
      <c r="B30" s="50">
        <v>0.58840000000000003</v>
      </c>
      <c r="C30" s="46">
        <v>31.193299945</v>
      </c>
      <c r="D30" s="46">
        <v>0.22566577800000001</v>
      </c>
      <c r="E30" s="46">
        <v>31.418965722999999</v>
      </c>
    </row>
    <row r="31" spans="1:5">
      <c r="A31" s="47" t="s">
        <v>684</v>
      </c>
      <c r="B31" s="50">
        <v>0.28849999999999998</v>
      </c>
      <c r="C31" s="46">
        <v>0</v>
      </c>
      <c r="D31" s="46">
        <v>6.6548889999999998E-3</v>
      </c>
      <c r="E31" s="46">
        <v>6.6548889999999998E-3</v>
      </c>
    </row>
    <row r="32" spans="1:5">
      <c r="A32" s="47" t="s">
        <v>274</v>
      </c>
      <c r="B32" s="50">
        <v>0.18</v>
      </c>
      <c r="C32" s="46">
        <v>2.3559101779999998</v>
      </c>
      <c r="D32" s="46">
        <v>-9.7780000000000002E-6</v>
      </c>
      <c r="E32" s="46">
        <v>2.3559003999999999</v>
      </c>
    </row>
    <row r="33" spans="1:5">
      <c r="A33" s="47" t="s">
        <v>74</v>
      </c>
      <c r="B33" s="121">
        <v>0.41499999999999998</v>
      </c>
      <c r="C33" s="46">
        <v>19.066457743999997</v>
      </c>
      <c r="D33" s="46">
        <v>1.0882655560000001</v>
      </c>
      <c r="E33" s="46">
        <v>20.154723299999997</v>
      </c>
    </row>
    <row r="34" spans="1:5">
      <c r="A34" s="55" t="s">
        <v>334</v>
      </c>
      <c r="B34" s="121">
        <v>0.28849999999999998</v>
      </c>
      <c r="C34" s="46">
        <v>8.7607119999999998</v>
      </c>
      <c r="D34" s="46">
        <v>0</v>
      </c>
      <c r="E34" s="46">
        <v>8.7607119999999998</v>
      </c>
    </row>
    <row r="35" spans="1:5">
      <c r="A35" s="47" t="s">
        <v>75</v>
      </c>
      <c r="B35" s="121">
        <v>0.53200000000000003</v>
      </c>
      <c r="C35" s="46">
        <v>16.095216365999999</v>
      </c>
      <c r="D35" s="46">
        <v>10.948253444000001</v>
      </c>
      <c r="E35" s="46">
        <v>27.043469809999998</v>
      </c>
    </row>
    <row r="36" spans="1:5">
      <c r="A36" s="47" t="s">
        <v>508</v>
      </c>
      <c r="B36" s="121">
        <v>0.59599999999999997</v>
      </c>
      <c r="C36" s="46">
        <v>24.396027588999999</v>
      </c>
      <c r="D36" s="46">
        <v>2.0667104439999999</v>
      </c>
      <c r="E36" s="46">
        <v>26.462738033000001</v>
      </c>
    </row>
    <row r="37" spans="1:5">
      <c r="A37" s="47" t="s">
        <v>76</v>
      </c>
      <c r="B37" s="121">
        <v>0.34570000000000001</v>
      </c>
      <c r="C37" s="46">
        <v>63.187096322000002</v>
      </c>
      <c r="D37" s="46">
        <v>74.902900110999994</v>
      </c>
      <c r="E37" s="46">
        <v>138.08999643300001</v>
      </c>
    </row>
    <row r="38" spans="1:5">
      <c r="A38" s="55" t="s">
        <v>543</v>
      </c>
      <c r="B38" s="121">
        <v>0.45750000000000002</v>
      </c>
      <c r="C38" s="46">
        <v>2.0840024110000002</v>
      </c>
      <c r="D38" s="46">
        <v>2.354475667</v>
      </c>
      <c r="E38" s="46">
        <v>4.4384780780000002</v>
      </c>
    </row>
    <row r="39" spans="1:5">
      <c r="A39" s="2346" t="s">
        <v>430</v>
      </c>
      <c r="B39" s="2347"/>
      <c r="C39" s="2283">
        <v>737.95070467600021</v>
      </c>
      <c r="D39" s="2283">
        <v>649.4455896679998</v>
      </c>
      <c r="E39" s="2283">
        <v>1387.3962943439999</v>
      </c>
    </row>
    <row r="40" spans="1:5">
      <c r="A40" s="124"/>
      <c r="B40" s="57"/>
      <c r="C40" s="56"/>
      <c r="D40" s="56"/>
      <c r="E40" s="56"/>
    </row>
    <row r="41" spans="1:5">
      <c r="A41" s="125"/>
      <c r="B41" s="125"/>
      <c r="C41" s="125"/>
      <c r="D41" s="125"/>
      <c r="E41" s="56"/>
    </row>
    <row r="42" spans="1:5">
      <c r="A42" s="126" t="s">
        <v>817</v>
      </c>
      <c r="B42" s="125"/>
      <c r="C42" s="125"/>
      <c r="D42" s="125"/>
      <c r="E42" s="56"/>
    </row>
    <row r="43" spans="1:5">
      <c r="A43" s="127" t="s">
        <v>804</v>
      </c>
      <c r="B43" s="40"/>
      <c r="C43" s="40"/>
      <c r="D43" s="40"/>
      <c r="E43" s="40"/>
    </row>
    <row r="44" spans="1:5">
      <c r="A44" s="126" t="s">
        <v>805</v>
      </c>
      <c r="B44" s="125"/>
      <c r="C44" s="125"/>
      <c r="D44" s="125"/>
      <c r="E44" s="56"/>
    </row>
    <row r="45" spans="1:5">
      <c r="A45" s="126" t="s">
        <v>806</v>
      </c>
      <c r="B45" s="125"/>
      <c r="C45" s="125"/>
      <c r="D45" s="125"/>
      <c r="E45" s="56"/>
    </row>
    <row r="46" spans="1:5">
      <c r="A46" s="126" t="s">
        <v>818</v>
      </c>
      <c r="B46" s="1174"/>
      <c r="C46" s="1175"/>
      <c r="D46" s="1175"/>
      <c r="E46" s="58"/>
    </row>
    <row r="47" spans="1:5">
      <c r="A47" s="126" t="s">
        <v>673</v>
      </c>
      <c r="B47" s="57"/>
      <c r="C47" s="56"/>
      <c r="D47" s="56"/>
      <c r="E47" s="56"/>
    </row>
    <row r="49" spans="1:5">
      <c r="A49" s="45" t="s">
        <v>383</v>
      </c>
      <c r="B49" s="53" t="s">
        <v>449</v>
      </c>
      <c r="C49" s="59" t="s">
        <v>380</v>
      </c>
      <c r="D49" s="59"/>
      <c r="E49" s="45"/>
    </row>
    <row r="50" spans="1:5">
      <c r="A50" s="45" t="s">
        <v>83</v>
      </c>
      <c r="B50" s="45"/>
      <c r="C50" s="53" t="s">
        <v>750</v>
      </c>
      <c r="D50" s="53" t="s">
        <v>11</v>
      </c>
      <c r="E50" s="53" t="s">
        <v>12</v>
      </c>
    </row>
    <row r="51" spans="1:5">
      <c r="A51" s="47" t="s">
        <v>272</v>
      </c>
      <c r="B51" s="50">
        <v>7.5999999999999998E-2</v>
      </c>
      <c r="C51" s="46">
        <v>20.061728956</v>
      </c>
      <c r="D51" s="46">
        <v>3.5232407779999999</v>
      </c>
      <c r="E51" s="46">
        <v>23.584969733999998</v>
      </c>
    </row>
    <row r="52" spans="1:5">
      <c r="A52" s="47" t="s">
        <v>14</v>
      </c>
      <c r="B52" s="50">
        <v>0.1178</v>
      </c>
      <c r="C52" s="46">
        <v>0.75620528900000006</v>
      </c>
      <c r="D52" s="46">
        <v>1.9650000000000001E-2</v>
      </c>
      <c r="E52" s="46">
        <v>0.77585528900000011</v>
      </c>
    </row>
    <row r="53" spans="1:5">
      <c r="A53" s="47" t="s">
        <v>24</v>
      </c>
      <c r="B53" s="50">
        <v>0.28916900000000001</v>
      </c>
      <c r="C53" s="46">
        <v>8.9222951110000004</v>
      </c>
      <c r="D53" s="46">
        <v>109.578975778</v>
      </c>
      <c r="E53" s="46">
        <v>118.501270889</v>
      </c>
    </row>
    <row r="54" spans="1:5">
      <c r="A54" s="47" t="s">
        <v>337</v>
      </c>
      <c r="B54" s="50">
        <v>0.1482</v>
      </c>
      <c r="C54" s="46">
        <v>3.1392691109999999</v>
      </c>
      <c r="D54" s="46">
        <v>5.4820332999999999E-2</v>
      </c>
      <c r="E54" s="46">
        <v>3.1940894439999998</v>
      </c>
    </row>
    <row r="55" spans="1:5">
      <c r="A55" s="47" t="s">
        <v>54</v>
      </c>
      <c r="B55" s="50">
        <v>0.6</v>
      </c>
      <c r="C55" s="46">
        <v>5.4692045779999994</v>
      </c>
      <c r="D55" s="46">
        <v>4.240413556</v>
      </c>
      <c r="E55" s="46">
        <v>9.7096181339999994</v>
      </c>
    </row>
    <row r="56" spans="1:5">
      <c r="A56" s="47" t="s">
        <v>694</v>
      </c>
      <c r="B56" s="50">
        <v>0.1</v>
      </c>
      <c r="C56" s="46">
        <v>0.37504467800000002</v>
      </c>
      <c r="D56" s="46">
        <v>1.9917075559999999</v>
      </c>
      <c r="E56" s="46">
        <v>2.3667522339999998</v>
      </c>
    </row>
    <row r="57" spans="1:5">
      <c r="A57" s="2346" t="s">
        <v>387</v>
      </c>
      <c r="B57" s="2348"/>
      <c r="C57" s="2283">
        <v>38.723747722999995</v>
      </c>
      <c r="D57" s="2283">
        <v>119.40880800099998</v>
      </c>
      <c r="E57" s="2283">
        <v>158.13255572400001</v>
      </c>
    </row>
    <row r="58" spans="1:5">
      <c r="A58" s="2288" t="s">
        <v>32</v>
      </c>
      <c r="B58" s="2349"/>
      <c r="C58" s="2283">
        <v>776.67445239900019</v>
      </c>
      <c r="D58" s="2283">
        <v>768.85439766899981</v>
      </c>
      <c r="E58" s="2283">
        <v>1545.5288500679999</v>
      </c>
    </row>
    <row r="59" spans="1:5">
      <c r="C59" s="62"/>
      <c r="D59" s="62"/>
      <c r="E59" s="62"/>
    </row>
    <row r="61" spans="1:5">
      <c r="A61" s="2363" t="s">
        <v>407</v>
      </c>
      <c r="B61" s="2363"/>
      <c r="C61" s="2377" t="s">
        <v>82</v>
      </c>
      <c r="D61" s="2377"/>
      <c r="E61" s="2377"/>
    </row>
    <row r="62" spans="1:5">
      <c r="A62" s="1176"/>
      <c r="B62" s="1165" t="s">
        <v>449</v>
      </c>
      <c r="C62" s="1166" t="s">
        <v>86</v>
      </c>
      <c r="D62" s="1165" t="s">
        <v>11</v>
      </c>
      <c r="E62" s="1165" t="s">
        <v>12</v>
      </c>
    </row>
    <row r="63" spans="1:5">
      <c r="A63" s="1179" t="s">
        <v>400</v>
      </c>
      <c r="B63" s="50">
        <v>0.17</v>
      </c>
      <c r="C63" s="110">
        <v>4.9320000000000004</v>
      </c>
      <c r="D63" s="110"/>
      <c r="E63" s="110">
        <v>4.9320000000000004</v>
      </c>
    </row>
    <row r="64" spans="1:5">
      <c r="A64" s="1179" t="s">
        <v>843</v>
      </c>
      <c r="B64" s="50">
        <v>0.2132</v>
      </c>
      <c r="C64" s="110"/>
      <c r="D64" s="110"/>
      <c r="E64" s="110">
        <v>0</v>
      </c>
    </row>
    <row r="65" spans="1:5">
      <c r="A65" s="1179" t="s">
        <v>512</v>
      </c>
      <c r="B65" s="50">
        <v>0.3</v>
      </c>
      <c r="C65" s="110"/>
      <c r="D65" s="110">
        <v>1.24</v>
      </c>
      <c r="E65" s="110">
        <v>1.24</v>
      </c>
    </row>
    <row r="66" spans="1:5">
      <c r="A66" s="1179" t="s">
        <v>679</v>
      </c>
      <c r="B66" s="50">
        <v>5.8799999999999998E-2</v>
      </c>
      <c r="C66" s="110">
        <v>1.349</v>
      </c>
      <c r="D66" s="110">
        <v>4.1000000000000002E-2</v>
      </c>
      <c r="E66" s="110">
        <v>1.39</v>
      </c>
    </row>
    <row r="67" spans="1:5">
      <c r="A67" s="1179" t="s">
        <v>844</v>
      </c>
      <c r="B67" s="50">
        <v>0.75</v>
      </c>
      <c r="C67" s="110"/>
      <c r="D67" s="110"/>
      <c r="E67" s="110">
        <v>0</v>
      </c>
    </row>
    <row r="68" spans="1:5">
      <c r="A68" s="1179" t="s">
        <v>738</v>
      </c>
      <c r="B68" s="50">
        <v>8.5599999999999996E-2</v>
      </c>
      <c r="C68" s="110">
        <v>70.72</v>
      </c>
      <c r="D68" s="110"/>
      <c r="E68" s="110">
        <v>70.72</v>
      </c>
    </row>
    <row r="69" spans="1:5">
      <c r="A69" s="1179" t="s">
        <v>564</v>
      </c>
      <c r="B69" s="50">
        <v>0.255</v>
      </c>
      <c r="C69" s="110">
        <v>12.108000000000001</v>
      </c>
      <c r="D69" s="110">
        <v>35.408000000000001</v>
      </c>
      <c r="E69" s="110">
        <v>47.516000000000005</v>
      </c>
    </row>
    <row r="70" spans="1:5">
      <c r="A70" s="1179" t="s">
        <v>500</v>
      </c>
      <c r="B70" s="50">
        <v>9.6699999999999994E-2</v>
      </c>
      <c r="C70" s="110">
        <v>11.746</v>
      </c>
      <c r="D70" s="110"/>
      <c r="E70" s="110">
        <v>11.746</v>
      </c>
    </row>
    <row r="71" spans="1:5">
      <c r="A71" s="1179" t="s">
        <v>739</v>
      </c>
      <c r="B71" s="50">
        <v>0.23330000000000001</v>
      </c>
      <c r="C71" s="110">
        <v>29.728000000000002</v>
      </c>
      <c r="D71" s="110"/>
      <c r="E71" s="110">
        <v>29.728000000000002</v>
      </c>
    </row>
    <row r="72" spans="1:5">
      <c r="A72" s="1179" t="s">
        <v>492</v>
      </c>
      <c r="B72" s="50">
        <v>0.1333</v>
      </c>
      <c r="C72" s="110">
        <v>18.071000000000002</v>
      </c>
      <c r="D72" s="110"/>
      <c r="E72" s="110">
        <v>18.071000000000002</v>
      </c>
    </row>
    <row r="73" spans="1:5">
      <c r="A73" s="1179" t="s">
        <v>493</v>
      </c>
      <c r="B73" s="50">
        <v>0.1333</v>
      </c>
      <c r="C73" s="110">
        <v>25.405000000000001</v>
      </c>
      <c r="D73" s="110"/>
      <c r="E73" s="110">
        <v>25.405000000000001</v>
      </c>
    </row>
    <row r="74" spans="1:5">
      <c r="A74" s="1179" t="s">
        <v>740</v>
      </c>
      <c r="B74" s="50">
        <v>0.1333</v>
      </c>
      <c r="C74" s="110">
        <v>1.835</v>
      </c>
      <c r="D74" s="110"/>
      <c r="E74" s="110">
        <v>1.835</v>
      </c>
    </row>
    <row r="75" spans="1:5">
      <c r="A75" s="1179" t="s">
        <v>490</v>
      </c>
      <c r="B75" s="50">
        <v>0.23330000000000001</v>
      </c>
      <c r="C75" s="110">
        <v>59.445</v>
      </c>
      <c r="D75" s="110"/>
      <c r="E75" s="110">
        <v>59.445</v>
      </c>
    </row>
    <row r="76" spans="1:5">
      <c r="A76" s="1179" t="s">
        <v>502</v>
      </c>
      <c r="B76" s="50">
        <v>0.23330000000000001</v>
      </c>
      <c r="C76" s="110">
        <v>21.238</v>
      </c>
      <c r="D76" s="110"/>
      <c r="E76" s="110">
        <v>21.238</v>
      </c>
    </row>
    <row r="77" spans="1:5">
      <c r="A77" s="1179" t="s">
        <v>139</v>
      </c>
      <c r="B77" s="50">
        <v>0.31850000000000001</v>
      </c>
      <c r="C77" s="110"/>
      <c r="D77" s="110">
        <v>52.67</v>
      </c>
      <c r="E77" s="110">
        <v>52.67</v>
      </c>
    </row>
    <row r="78" spans="1:5">
      <c r="A78" s="1179" t="s">
        <v>138</v>
      </c>
      <c r="B78" s="50">
        <v>0.5</v>
      </c>
      <c r="C78" s="110">
        <v>24.968</v>
      </c>
      <c r="D78" s="110"/>
      <c r="E78" s="110">
        <v>24.968</v>
      </c>
    </row>
    <row r="79" spans="1:5">
      <c r="A79" s="1179" t="s">
        <v>497</v>
      </c>
      <c r="B79" s="50">
        <v>0.1333</v>
      </c>
      <c r="C79" s="110">
        <v>4.6589999999999998</v>
      </c>
      <c r="D79" s="110"/>
      <c r="E79" s="110">
        <v>4.6589999999999998</v>
      </c>
    </row>
    <row r="80" spans="1:5">
      <c r="A80" s="1179" t="s">
        <v>284</v>
      </c>
      <c r="B80" s="50">
        <v>0.4</v>
      </c>
      <c r="C80" s="110">
        <v>8.8550000000000004</v>
      </c>
      <c r="D80" s="110"/>
      <c r="E80" s="110">
        <v>8.8550000000000004</v>
      </c>
    </row>
    <row r="81" spans="1:5">
      <c r="A81" s="1179" t="s">
        <v>134</v>
      </c>
      <c r="B81" s="50">
        <v>0.05</v>
      </c>
      <c r="C81" s="110">
        <v>7.5510000000000002</v>
      </c>
      <c r="D81" s="110"/>
      <c r="E81" s="110">
        <v>7.5510000000000002</v>
      </c>
    </row>
    <row r="82" spans="1:5">
      <c r="A82" s="1179" t="s">
        <v>269</v>
      </c>
      <c r="B82" s="50">
        <v>0.15</v>
      </c>
      <c r="C82" s="110">
        <v>13.077</v>
      </c>
      <c r="D82" s="110"/>
      <c r="E82" s="110">
        <v>13.077</v>
      </c>
    </row>
    <row r="83" spans="1:5">
      <c r="A83" s="1179" t="s">
        <v>785</v>
      </c>
      <c r="B83" s="50">
        <v>0.08</v>
      </c>
      <c r="C83" s="110">
        <v>2.67</v>
      </c>
      <c r="D83" s="110"/>
      <c r="E83" s="110">
        <v>2.67</v>
      </c>
    </row>
    <row r="84" spans="1:5">
      <c r="A84" s="1179" t="s">
        <v>579</v>
      </c>
      <c r="B84" s="50">
        <v>2.4E-2</v>
      </c>
      <c r="C84" s="110">
        <v>2.6379999999999999</v>
      </c>
      <c r="D84" s="110"/>
      <c r="E84" s="110">
        <v>2.6379999999999999</v>
      </c>
    </row>
    <row r="85" spans="1:5">
      <c r="A85" s="1179" t="s">
        <v>729</v>
      </c>
      <c r="B85" s="50">
        <v>0.3</v>
      </c>
      <c r="C85" s="110">
        <v>0.51700000000000002</v>
      </c>
      <c r="D85" s="110">
        <v>8.3000000000000004E-2</v>
      </c>
      <c r="E85" s="110">
        <v>0.6</v>
      </c>
    </row>
    <row r="86" spans="1:5">
      <c r="A86" s="1179" t="s">
        <v>710</v>
      </c>
      <c r="B86" s="50">
        <v>0.25</v>
      </c>
      <c r="C86" s="110">
        <v>1.6850000000000001</v>
      </c>
      <c r="D86" s="110">
        <v>0.156</v>
      </c>
      <c r="E86" s="110">
        <v>1.841</v>
      </c>
    </row>
    <row r="87" spans="1:5">
      <c r="A87" s="1179" t="s">
        <v>809</v>
      </c>
      <c r="B87" s="50">
        <v>0.18329999999999999</v>
      </c>
      <c r="C87" s="110">
        <v>1.4E-2</v>
      </c>
      <c r="D87" s="110">
        <v>5.6219999999999999</v>
      </c>
      <c r="E87" s="110">
        <v>5.6360000000000001</v>
      </c>
    </row>
    <row r="88" spans="1:5">
      <c r="A88" s="1179" t="s">
        <v>811</v>
      </c>
      <c r="B88" s="50">
        <v>0.5</v>
      </c>
      <c r="C88" s="110">
        <v>2.5999999999999999E-2</v>
      </c>
      <c r="D88" s="110">
        <v>10.29</v>
      </c>
      <c r="E88" s="110">
        <v>10.315999999999999</v>
      </c>
    </row>
    <row r="89" spans="1:5">
      <c r="A89" s="1179" t="s">
        <v>812</v>
      </c>
      <c r="B89" s="50">
        <v>0.26669999999999999</v>
      </c>
      <c r="C89" s="110">
        <v>8.0000000000000002E-3</v>
      </c>
      <c r="D89" s="110">
        <v>2.9809999999999999</v>
      </c>
      <c r="E89" s="110">
        <v>2.9889999999999999</v>
      </c>
    </row>
    <row r="90" spans="1:5">
      <c r="A90" s="1179" t="s">
        <v>730</v>
      </c>
      <c r="B90" s="50">
        <v>0.35</v>
      </c>
      <c r="C90" s="110">
        <v>0.16200000000000001</v>
      </c>
      <c r="D90" s="110">
        <v>7.3999999999999996E-2</v>
      </c>
      <c r="E90" s="110">
        <v>0.23599999999999999</v>
      </c>
    </row>
    <row r="91" spans="1:5">
      <c r="A91" s="1179" t="s">
        <v>810</v>
      </c>
      <c r="B91" s="50">
        <v>0.25</v>
      </c>
      <c r="C91" s="110">
        <v>2E-3</v>
      </c>
      <c r="D91" s="110">
        <v>1.4E-2</v>
      </c>
      <c r="E91" s="110">
        <v>1.6E-2</v>
      </c>
    </row>
    <row r="92" spans="1:5">
      <c r="A92" s="1179" t="s">
        <v>498</v>
      </c>
      <c r="B92" s="50">
        <v>0.1333</v>
      </c>
      <c r="C92" s="110">
        <v>12.512</v>
      </c>
      <c r="D92" s="110"/>
      <c r="E92" s="110">
        <v>12.512</v>
      </c>
    </row>
    <row r="93" spans="1:5">
      <c r="A93" s="1179" t="s">
        <v>744</v>
      </c>
      <c r="B93" s="50">
        <v>0.1333</v>
      </c>
      <c r="C93" s="110">
        <v>12.401</v>
      </c>
      <c r="D93" s="110"/>
      <c r="E93" s="110">
        <v>12.401</v>
      </c>
    </row>
    <row r="94" spans="1:5">
      <c r="A94" s="1179" t="s">
        <v>167</v>
      </c>
      <c r="B94" s="50">
        <v>0.1885</v>
      </c>
      <c r="C94" s="110">
        <v>44.713999999999999</v>
      </c>
      <c r="D94" s="110"/>
      <c r="E94" s="110">
        <v>44.713999999999999</v>
      </c>
    </row>
    <row r="95" spans="1:5">
      <c r="A95" s="1179" t="s">
        <v>813</v>
      </c>
      <c r="B95" s="121" t="s">
        <v>89</v>
      </c>
      <c r="C95" s="110">
        <v>6.0000000000000001E-3</v>
      </c>
      <c r="D95" s="110">
        <v>5.3810000000000002</v>
      </c>
      <c r="E95" s="110">
        <v>5.3870000000000005</v>
      </c>
    </row>
    <row r="96" spans="1:5">
      <c r="A96" s="1179" t="s">
        <v>697</v>
      </c>
      <c r="B96" s="50">
        <v>0.37</v>
      </c>
      <c r="C96" s="110">
        <v>4.9889999999999999</v>
      </c>
      <c r="D96" s="110"/>
      <c r="E96" s="110">
        <v>4.9889999999999999</v>
      </c>
    </row>
    <row r="97" spans="1:5">
      <c r="A97" s="1179" t="s">
        <v>549</v>
      </c>
      <c r="B97" s="50">
        <v>0.2</v>
      </c>
      <c r="C97" s="110">
        <v>3.7290000000000001</v>
      </c>
      <c r="D97" s="110"/>
      <c r="E97" s="110">
        <v>3.7290000000000001</v>
      </c>
    </row>
    <row r="98" spans="1:5">
      <c r="A98" s="1179" t="s">
        <v>121</v>
      </c>
      <c r="B98" s="50">
        <v>0.25</v>
      </c>
      <c r="C98" s="110">
        <v>31.199000000000002</v>
      </c>
      <c r="D98" s="110">
        <v>1.373</v>
      </c>
      <c r="E98" s="110">
        <v>32.572000000000003</v>
      </c>
    </row>
    <row r="99" spans="1:5">
      <c r="A99" s="1179" t="s">
        <v>711</v>
      </c>
      <c r="B99" s="50">
        <v>0.25</v>
      </c>
      <c r="C99" s="110">
        <v>7.8419999999999996</v>
      </c>
      <c r="D99" s="110">
        <v>0.76300000000000001</v>
      </c>
      <c r="E99" s="110">
        <v>8.6050000000000004</v>
      </c>
    </row>
    <row r="100" spans="1:5">
      <c r="A100" s="2366" t="s">
        <v>814</v>
      </c>
      <c r="B100" s="2366"/>
      <c r="C100" s="2381">
        <v>440.80099999999993</v>
      </c>
      <c r="D100" s="2381">
        <v>116.09600000000002</v>
      </c>
      <c r="E100" s="2381">
        <v>556.89700000000005</v>
      </c>
    </row>
    <row r="101" spans="1:5">
      <c r="A101" s="2368" t="s">
        <v>708</v>
      </c>
      <c r="B101" s="2368"/>
      <c r="C101" s="1171"/>
      <c r="D101" s="1171"/>
      <c r="E101" s="1171"/>
    </row>
  </sheetData>
  <mergeCells count="2">
    <mergeCell ref="C61:E61"/>
    <mergeCell ref="A101:B10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E101"/>
  <sheetViews>
    <sheetView topLeftCell="A49" workbookViewId="0">
      <selection activeCell="L70" sqref="L70"/>
    </sheetView>
  </sheetViews>
  <sheetFormatPr defaultRowHeight="12.75"/>
  <cols>
    <col min="1" max="1" width="20.7109375" style="52" customWidth="1"/>
    <col min="2" max="2" width="16.7109375" style="52" customWidth="1"/>
    <col min="3" max="5" width="9.28515625" style="52"/>
  </cols>
  <sheetData>
    <row r="2" spans="1:5" ht="18">
      <c r="A2" s="19" t="s">
        <v>845</v>
      </c>
    </row>
    <row r="3" spans="1:5">
      <c r="A3" s="40"/>
      <c r="B3" s="40"/>
      <c r="C3" s="40"/>
      <c r="D3" s="40"/>
      <c r="E3" s="40"/>
    </row>
    <row r="4" spans="1:5">
      <c r="A4" s="45" t="s">
        <v>446</v>
      </c>
      <c r="B4" s="53" t="s">
        <v>449</v>
      </c>
      <c r="C4" s="45" t="s">
        <v>380</v>
      </c>
      <c r="D4" s="45"/>
      <c r="E4" s="45"/>
    </row>
    <row r="5" spans="1:5">
      <c r="A5" s="45" t="s">
        <v>83</v>
      </c>
      <c r="B5" s="45"/>
      <c r="C5" s="53" t="s">
        <v>750</v>
      </c>
      <c r="D5" s="53" t="s">
        <v>11</v>
      </c>
      <c r="E5" s="53" t="s">
        <v>12</v>
      </c>
    </row>
    <row r="6" spans="1:5">
      <c r="A6" s="55" t="s">
        <v>15</v>
      </c>
      <c r="B6" s="50">
        <v>0.85</v>
      </c>
      <c r="C6" s="46">
        <v>8.2719372319999991</v>
      </c>
      <c r="D6" s="46">
        <v>12.691059259999999</v>
      </c>
      <c r="E6" s="46">
        <v>20.962996491999998</v>
      </c>
    </row>
    <row r="7" spans="1:5">
      <c r="A7" s="47" t="s">
        <v>641</v>
      </c>
      <c r="B7" s="50">
        <v>0.32700000000000001</v>
      </c>
      <c r="C7" s="46">
        <v>10.127574704000001</v>
      </c>
      <c r="D7" s="46">
        <v>0.73715342500000003</v>
      </c>
      <c r="E7" s="46">
        <v>10.864728129000001</v>
      </c>
    </row>
    <row r="8" spans="1:5">
      <c r="A8" s="47" t="s">
        <v>23</v>
      </c>
      <c r="B8" s="50">
        <v>0.45</v>
      </c>
      <c r="C8" s="46">
        <v>26.710242015999999</v>
      </c>
      <c r="D8" s="46">
        <v>3.492794548</v>
      </c>
      <c r="E8" s="46">
        <v>30.203036563999998</v>
      </c>
    </row>
    <row r="9" spans="1:5">
      <c r="A9" s="47" t="s">
        <v>218</v>
      </c>
      <c r="B9" s="50">
        <v>0.65129999999999999</v>
      </c>
      <c r="C9" s="46">
        <v>3.8507118249999999</v>
      </c>
      <c r="D9" s="46">
        <v>0</v>
      </c>
      <c r="E9" s="46">
        <v>3.8507118249999999</v>
      </c>
    </row>
    <row r="10" spans="1:5">
      <c r="A10" s="47" t="s">
        <v>642</v>
      </c>
      <c r="B10" s="50">
        <v>0.58899999999999997</v>
      </c>
      <c r="C10" s="46">
        <v>3.7754884820000001</v>
      </c>
      <c r="D10" s="46">
        <v>0</v>
      </c>
      <c r="E10" s="46">
        <v>3.7754884820000001</v>
      </c>
    </row>
    <row r="11" spans="1:5">
      <c r="A11" s="47" t="s">
        <v>29</v>
      </c>
      <c r="B11" s="320">
        <v>0.36660500000000001</v>
      </c>
      <c r="C11" s="46">
        <v>62.156190277</v>
      </c>
      <c r="D11" s="46">
        <v>0</v>
      </c>
      <c r="E11" s="46">
        <v>62.156190277</v>
      </c>
    </row>
    <row r="12" spans="1:5">
      <c r="A12" s="47" t="s">
        <v>33</v>
      </c>
      <c r="B12" s="50">
        <v>0.7</v>
      </c>
      <c r="C12" s="46">
        <v>103.526792395</v>
      </c>
      <c r="D12" s="46">
        <v>33.501758246999998</v>
      </c>
      <c r="E12" s="46">
        <v>137.028550642</v>
      </c>
    </row>
    <row r="13" spans="1:5">
      <c r="A13" s="47" t="s">
        <v>37</v>
      </c>
      <c r="B13" s="50">
        <v>0.1241</v>
      </c>
      <c r="C13" s="46">
        <v>9.8600580210000004</v>
      </c>
      <c r="D13" s="46">
        <v>1.9578529039999999</v>
      </c>
      <c r="E13" s="46">
        <v>11.817910925</v>
      </c>
    </row>
    <row r="14" spans="1:5">
      <c r="A14" s="47" t="s">
        <v>226</v>
      </c>
      <c r="B14" s="121" t="s">
        <v>217</v>
      </c>
      <c r="C14" s="46">
        <v>0.17530559700000001</v>
      </c>
      <c r="D14" s="46">
        <v>1.056694274</v>
      </c>
      <c r="E14" s="46">
        <v>1.231999871</v>
      </c>
    </row>
    <row r="15" spans="1:5">
      <c r="A15" s="47" t="s">
        <v>467</v>
      </c>
      <c r="B15" s="50">
        <v>0.1988</v>
      </c>
      <c r="C15" s="46">
        <v>0.59337198300000005</v>
      </c>
      <c r="D15" s="46">
        <v>3.690225452</v>
      </c>
      <c r="E15" s="46">
        <v>4.2835974349999999</v>
      </c>
    </row>
    <row r="16" spans="1:5">
      <c r="A16" s="47" t="s">
        <v>46</v>
      </c>
      <c r="B16" s="50">
        <v>0.55300000000000005</v>
      </c>
      <c r="C16" s="46">
        <v>38.489959441000003</v>
      </c>
      <c r="D16" s="46">
        <v>26.398952027</v>
      </c>
      <c r="E16" s="46">
        <v>64.888911468000003</v>
      </c>
    </row>
    <row r="17" spans="1:5">
      <c r="A17" s="47" t="s">
        <v>47</v>
      </c>
      <c r="B17" s="50">
        <v>0.58550000000000002</v>
      </c>
      <c r="C17" s="46">
        <v>28.170202158999999</v>
      </c>
      <c r="D17" s="46">
        <v>55.132400685</v>
      </c>
      <c r="E17" s="46">
        <v>83.302602844000006</v>
      </c>
    </row>
    <row r="18" spans="1:5">
      <c r="A18" s="47" t="s">
        <v>49</v>
      </c>
      <c r="B18" s="50">
        <v>0.43969999999999998</v>
      </c>
      <c r="C18" s="46">
        <v>10.265867375999999</v>
      </c>
      <c r="D18" s="46">
        <v>13.944031123</v>
      </c>
      <c r="E18" s="46">
        <v>24.209898498999998</v>
      </c>
    </row>
    <row r="19" spans="1:5">
      <c r="A19" s="47" t="s">
        <v>51</v>
      </c>
      <c r="B19" s="50">
        <v>0.2</v>
      </c>
      <c r="C19" s="46">
        <v>5.3441037100000006</v>
      </c>
      <c r="D19" s="46">
        <v>7.2138864930000004</v>
      </c>
      <c r="E19" s="46">
        <v>12.557990203000001</v>
      </c>
    </row>
    <row r="20" spans="1:5">
      <c r="A20" s="47" t="s">
        <v>52</v>
      </c>
      <c r="B20" s="121" t="s">
        <v>219</v>
      </c>
      <c r="C20" s="46">
        <v>19.371873417</v>
      </c>
      <c r="D20" s="46">
        <v>1.2810201369999998</v>
      </c>
      <c r="E20" s="46">
        <v>20.652893554000002</v>
      </c>
    </row>
    <row r="21" spans="1:5">
      <c r="A21" s="47" t="s">
        <v>53</v>
      </c>
      <c r="B21" s="121" t="s">
        <v>221</v>
      </c>
      <c r="C21" s="46">
        <v>81.598449587000005</v>
      </c>
      <c r="D21" s="46">
        <v>34.680709041</v>
      </c>
      <c r="E21" s="46">
        <v>116.279158628</v>
      </c>
    </row>
    <row r="22" spans="1:5">
      <c r="A22" s="47" t="s">
        <v>231</v>
      </c>
      <c r="B22" s="121" t="s">
        <v>227</v>
      </c>
      <c r="C22" s="46">
        <v>29.536174122999999</v>
      </c>
      <c r="D22" s="46">
        <v>104.897272849</v>
      </c>
      <c r="E22" s="46">
        <v>134.43344697199998</v>
      </c>
    </row>
    <row r="23" spans="1:5">
      <c r="A23" s="47" t="s">
        <v>57</v>
      </c>
      <c r="B23" s="121" t="s">
        <v>228</v>
      </c>
      <c r="C23" s="46">
        <v>38.322203789</v>
      </c>
      <c r="D23" s="46">
        <v>0.58921813700000003</v>
      </c>
      <c r="E23" s="46">
        <v>38.911421926000003</v>
      </c>
    </row>
    <row r="24" spans="1:5">
      <c r="A24" s="47" t="s">
        <v>58</v>
      </c>
      <c r="B24" s="50">
        <v>0.33529999999999999</v>
      </c>
      <c r="C24" s="46">
        <v>4.9352168089999999</v>
      </c>
      <c r="D24" s="46">
        <v>18.620849014000001</v>
      </c>
      <c r="E24" s="46">
        <v>23.556065823000001</v>
      </c>
    </row>
    <row r="25" spans="1:5">
      <c r="A25" s="47" t="s">
        <v>59</v>
      </c>
      <c r="B25" s="121" t="s">
        <v>229</v>
      </c>
      <c r="C25" s="46">
        <v>42.080207286000004</v>
      </c>
      <c r="D25" s="46">
        <v>17.598185863999998</v>
      </c>
      <c r="E25" s="46">
        <v>59.678393149999998</v>
      </c>
    </row>
    <row r="26" spans="1:5">
      <c r="A26" s="47" t="s">
        <v>514</v>
      </c>
      <c r="B26" s="50">
        <v>0.41499999999999998</v>
      </c>
      <c r="C26" s="46">
        <v>7.9077310819999997</v>
      </c>
      <c r="D26" s="46">
        <v>4.0506794999999998E-2</v>
      </c>
      <c r="E26" s="46">
        <v>7.9482378769999995</v>
      </c>
    </row>
    <row r="27" spans="1:5">
      <c r="A27" s="47" t="s">
        <v>66</v>
      </c>
      <c r="B27" s="50">
        <v>0.30580000000000002</v>
      </c>
      <c r="C27" s="46">
        <v>8.5287531889999997</v>
      </c>
      <c r="D27" s="46">
        <v>122.721091233</v>
      </c>
      <c r="E27" s="46">
        <v>131.249844422</v>
      </c>
    </row>
    <row r="28" spans="1:5">
      <c r="A28" s="47" t="s">
        <v>67</v>
      </c>
      <c r="B28" s="50">
        <v>0.30580000000000002</v>
      </c>
      <c r="C28" s="46">
        <v>41.819338492999997</v>
      </c>
      <c r="D28" s="46">
        <v>0</v>
      </c>
      <c r="E28" s="46">
        <v>41.819338492999997</v>
      </c>
    </row>
    <row r="29" spans="1:5">
      <c r="A29" s="47" t="s">
        <v>69</v>
      </c>
      <c r="B29" s="50">
        <v>0.58840000000000003</v>
      </c>
      <c r="C29" s="46">
        <v>17.352995983</v>
      </c>
      <c r="D29" s="46">
        <v>3.0602581099999999</v>
      </c>
      <c r="E29" s="46">
        <v>20.413254092999999</v>
      </c>
    </row>
    <row r="30" spans="1:5">
      <c r="A30" s="47" t="s">
        <v>684</v>
      </c>
      <c r="B30" s="50">
        <v>0.28849999999999998</v>
      </c>
      <c r="C30" s="46">
        <v>0.94024337300000005</v>
      </c>
      <c r="D30" s="46">
        <v>0.81857317799999996</v>
      </c>
      <c r="E30" s="46">
        <v>1.758816551</v>
      </c>
    </row>
    <row r="31" spans="1:5">
      <c r="A31" s="47" t="s">
        <v>274</v>
      </c>
      <c r="B31" s="50">
        <v>0.18</v>
      </c>
      <c r="C31" s="46">
        <v>2.1487583180000001</v>
      </c>
      <c r="D31" s="46">
        <v>5.911342E-3</v>
      </c>
      <c r="E31" s="46">
        <v>2.1546696600000002</v>
      </c>
    </row>
    <row r="32" spans="1:5">
      <c r="A32" s="47" t="s">
        <v>74</v>
      </c>
      <c r="B32" s="121">
        <v>0.41499999999999998</v>
      </c>
      <c r="C32" s="46">
        <v>20.050314197000002</v>
      </c>
      <c r="D32" s="46">
        <v>1.0382115620000001</v>
      </c>
      <c r="E32" s="46">
        <v>21.088525759000003</v>
      </c>
    </row>
    <row r="33" spans="1:5">
      <c r="A33" s="55" t="s">
        <v>334</v>
      </c>
      <c r="B33" s="121">
        <v>0.28849999999999998</v>
      </c>
      <c r="C33" s="46">
        <v>7.654171753</v>
      </c>
      <c r="D33" s="46">
        <v>0</v>
      </c>
      <c r="E33" s="46">
        <v>7.654171753</v>
      </c>
    </row>
    <row r="34" spans="1:5">
      <c r="A34" s="47" t="s">
        <v>75</v>
      </c>
      <c r="B34" s="121">
        <v>0.53200000000000003</v>
      </c>
      <c r="C34" s="46">
        <v>16.679411679000001</v>
      </c>
      <c r="D34" s="46">
        <v>10.085294602999999</v>
      </c>
      <c r="E34" s="46">
        <v>26.764706281999999</v>
      </c>
    </row>
    <row r="35" spans="1:5">
      <c r="A35" s="47" t="s">
        <v>508</v>
      </c>
      <c r="B35" s="121">
        <v>0.59599999999999997</v>
      </c>
      <c r="C35" s="46">
        <v>29.501117466</v>
      </c>
      <c r="D35" s="46">
        <v>3.3390319179999999</v>
      </c>
      <c r="E35" s="46">
        <v>32.840149384</v>
      </c>
    </row>
    <row r="36" spans="1:5">
      <c r="A36" s="47" t="s">
        <v>76</v>
      </c>
      <c r="B36" s="121">
        <v>0.34570000000000001</v>
      </c>
      <c r="C36" s="46">
        <v>58.582189393</v>
      </c>
      <c r="D36" s="46">
        <v>70.356234055000002</v>
      </c>
      <c r="E36" s="46">
        <v>128.93842344800001</v>
      </c>
    </row>
    <row r="37" spans="1:5">
      <c r="A37" s="55" t="s">
        <v>543</v>
      </c>
      <c r="B37" s="121">
        <v>0.45750000000000002</v>
      </c>
      <c r="C37" s="46">
        <v>2.1154661099999998</v>
      </c>
      <c r="D37" s="46">
        <v>2.3365412600000002</v>
      </c>
      <c r="E37" s="46">
        <v>4.4520073700000005</v>
      </c>
    </row>
    <row r="38" spans="1:5">
      <c r="A38" s="2346" t="s">
        <v>430</v>
      </c>
      <c r="B38" s="2347"/>
      <c r="C38" s="2283">
        <v>740.44242126499989</v>
      </c>
      <c r="D38" s="2283">
        <v>551.28571753599999</v>
      </c>
      <c r="E38" s="2283">
        <v>1291.7281388009999</v>
      </c>
    </row>
    <row r="39" spans="1:5">
      <c r="A39" s="124"/>
      <c r="B39" s="57"/>
      <c r="C39" s="56"/>
      <c r="D39" s="56"/>
      <c r="E39" s="56"/>
    </row>
    <row r="40" spans="1:5">
      <c r="A40" s="125"/>
      <c r="B40" s="125"/>
      <c r="C40" s="125"/>
      <c r="D40" s="125"/>
      <c r="E40" s="56"/>
    </row>
    <row r="41" spans="1:5">
      <c r="A41" s="126" t="s">
        <v>817</v>
      </c>
      <c r="B41" s="125"/>
      <c r="C41" s="125"/>
      <c r="D41" s="125"/>
      <c r="E41" s="56"/>
    </row>
    <row r="42" spans="1:5">
      <c r="A42" s="127" t="s">
        <v>804</v>
      </c>
      <c r="B42" s="40"/>
      <c r="C42" s="40"/>
      <c r="D42" s="40"/>
      <c r="E42" s="40"/>
    </row>
    <row r="43" spans="1:5">
      <c r="A43" s="126" t="s">
        <v>805</v>
      </c>
      <c r="B43" s="125"/>
      <c r="C43" s="125"/>
      <c r="D43" s="125"/>
      <c r="E43" s="56"/>
    </row>
    <row r="44" spans="1:5">
      <c r="A44" s="126" t="s">
        <v>806</v>
      </c>
      <c r="B44" s="125"/>
      <c r="C44" s="125"/>
      <c r="D44" s="125"/>
      <c r="E44" s="56"/>
    </row>
    <row r="45" spans="1:5">
      <c r="A45" s="126" t="s">
        <v>818</v>
      </c>
      <c r="B45" s="1174"/>
      <c r="C45" s="1175"/>
      <c r="D45" s="1175"/>
      <c r="E45" s="58"/>
    </row>
    <row r="46" spans="1:5">
      <c r="A46" s="126" t="s">
        <v>673</v>
      </c>
      <c r="B46" s="57"/>
      <c r="C46" s="56"/>
      <c r="D46" s="56"/>
      <c r="E46" s="56"/>
    </row>
    <row r="47" spans="1:5">
      <c r="A47" s="48"/>
      <c r="B47" s="48"/>
      <c r="C47" s="49"/>
      <c r="D47" s="49"/>
      <c r="E47" s="48"/>
    </row>
    <row r="48" spans="1:5">
      <c r="A48" s="45" t="s">
        <v>383</v>
      </c>
      <c r="B48" s="53" t="s">
        <v>449</v>
      </c>
      <c r="C48" s="45" t="s">
        <v>380</v>
      </c>
      <c r="D48" s="45"/>
      <c r="E48" s="45"/>
    </row>
    <row r="49" spans="1:5">
      <c r="A49" s="45" t="s">
        <v>83</v>
      </c>
      <c r="B49" s="45"/>
      <c r="C49" s="53" t="s">
        <v>750</v>
      </c>
      <c r="D49" s="53" t="s">
        <v>11</v>
      </c>
      <c r="E49" s="53" t="s">
        <v>12</v>
      </c>
    </row>
    <row r="50" spans="1:5">
      <c r="A50" s="47" t="s">
        <v>272</v>
      </c>
      <c r="B50" s="50">
        <v>7.5999999999999998E-2</v>
      </c>
      <c r="C50" s="46">
        <v>20.721393637999999</v>
      </c>
      <c r="D50" s="46">
        <v>3.4863339180000001</v>
      </c>
      <c r="E50" s="46">
        <v>24.207727555999998</v>
      </c>
    </row>
    <row r="51" spans="1:5">
      <c r="A51" s="47" t="s">
        <v>14</v>
      </c>
      <c r="B51" s="50">
        <v>0.1178</v>
      </c>
      <c r="C51" s="46">
        <v>0.78499108499999992</v>
      </c>
      <c r="D51" s="46">
        <v>1.5710192000000001E-2</v>
      </c>
      <c r="E51" s="46">
        <v>0.80070127699999993</v>
      </c>
    </row>
    <row r="52" spans="1:5">
      <c r="A52" s="47" t="s">
        <v>24</v>
      </c>
      <c r="B52" s="50">
        <v>0.28916900000000001</v>
      </c>
      <c r="C52" s="46">
        <v>8.4306334790000008</v>
      </c>
      <c r="D52" s="46">
        <v>103.579110329</v>
      </c>
      <c r="E52" s="46">
        <v>112.009743808</v>
      </c>
    </row>
    <row r="53" spans="1:5">
      <c r="A53" s="47" t="s">
        <v>337</v>
      </c>
      <c r="B53" s="50">
        <v>0.1482</v>
      </c>
      <c r="C53" s="46">
        <v>4.1054916160000001</v>
      </c>
      <c r="D53" s="46">
        <v>0.132699178</v>
      </c>
      <c r="E53" s="46">
        <v>4.2381907940000003</v>
      </c>
    </row>
    <row r="54" spans="1:5">
      <c r="A54" s="47" t="s">
        <v>54</v>
      </c>
      <c r="B54" s="50">
        <v>0.6</v>
      </c>
      <c r="C54" s="46">
        <v>8.6355786430000006</v>
      </c>
      <c r="D54" s="46">
        <v>5.5845099730000003</v>
      </c>
      <c r="E54" s="46">
        <v>14.220088616000002</v>
      </c>
    </row>
    <row r="55" spans="1:5">
      <c r="A55" s="47" t="s">
        <v>694</v>
      </c>
      <c r="B55" s="50">
        <v>0.1</v>
      </c>
      <c r="C55" s="46">
        <v>0.399232323</v>
      </c>
      <c r="D55" s="46">
        <v>2.1787622190000002</v>
      </c>
      <c r="E55" s="46">
        <v>2.5779945420000003</v>
      </c>
    </row>
    <row r="56" spans="1:5">
      <c r="A56" s="2346" t="s">
        <v>387</v>
      </c>
      <c r="B56" s="2348"/>
      <c r="C56" s="2283">
        <v>43.077320784000001</v>
      </c>
      <c r="D56" s="2283">
        <v>114.977125809</v>
      </c>
      <c r="E56" s="2283">
        <v>158.05444659299999</v>
      </c>
    </row>
    <row r="57" spans="1:5">
      <c r="A57" s="2288" t="s">
        <v>32</v>
      </c>
      <c r="B57" s="2349"/>
      <c r="C57" s="2283">
        <v>783.51974204899989</v>
      </c>
      <c r="D57" s="2283">
        <v>666.26284334499996</v>
      </c>
      <c r="E57" s="2283">
        <v>1449.7825853939999</v>
      </c>
    </row>
    <row r="58" spans="1:5">
      <c r="A58" s="40"/>
      <c r="B58" s="40"/>
      <c r="C58" s="40"/>
      <c r="D58" s="40"/>
      <c r="E58" s="40"/>
    </row>
    <row r="61" spans="1:5">
      <c r="A61" s="60" t="s">
        <v>407</v>
      </c>
      <c r="B61" s="53" t="s">
        <v>449</v>
      </c>
      <c r="C61" s="2030" t="s">
        <v>531</v>
      </c>
      <c r="D61" s="2030"/>
      <c r="E61" s="2030"/>
    </row>
    <row r="62" spans="1:5">
      <c r="A62" s="1181"/>
      <c r="B62" s="1182"/>
      <c r="C62" s="1183" t="s">
        <v>86</v>
      </c>
      <c r="D62" s="1182" t="s">
        <v>11</v>
      </c>
      <c r="E62" s="1182" t="s">
        <v>12</v>
      </c>
    </row>
    <row r="63" spans="1:5">
      <c r="A63" s="1179" t="s">
        <v>400</v>
      </c>
      <c r="B63" s="50">
        <v>0.17</v>
      </c>
      <c r="C63" s="1184">
        <v>5.48</v>
      </c>
      <c r="D63" s="110"/>
      <c r="E63" s="110">
        <f>C63+D63</f>
        <v>5.48</v>
      </c>
    </row>
    <row r="64" spans="1:5">
      <c r="A64" s="1179" t="s">
        <v>843</v>
      </c>
      <c r="B64" s="50">
        <v>0.2132</v>
      </c>
      <c r="C64" s="1184">
        <v>8.0000000000000002E-3</v>
      </c>
      <c r="D64" s="110"/>
      <c r="E64" s="110">
        <f t="shared" ref="E64:E99" si="0">C64+D64</f>
        <v>8.0000000000000002E-3</v>
      </c>
    </row>
    <row r="65" spans="1:5">
      <c r="A65" s="1179" t="s">
        <v>512</v>
      </c>
      <c r="B65" s="50">
        <v>0.3</v>
      </c>
      <c r="C65" s="1184"/>
      <c r="D65" s="110">
        <v>1.2789999999999999</v>
      </c>
      <c r="E65" s="110">
        <f t="shared" si="0"/>
        <v>1.2789999999999999</v>
      </c>
    </row>
    <row r="66" spans="1:5">
      <c r="A66" s="1179" t="s">
        <v>679</v>
      </c>
      <c r="B66" s="50">
        <v>5.8799999999999998E-2</v>
      </c>
      <c r="C66" s="1184">
        <v>0.91600000000000004</v>
      </c>
      <c r="D66" s="110">
        <v>3.4000000000000002E-2</v>
      </c>
      <c r="E66" s="110">
        <f t="shared" si="0"/>
        <v>0.95000000000000007</v>
      </c>
    </row>
    <row r="67" spans="1:5">
      <c r="A67" s="1179" t="s">
        <v>844</v>
      </c>
      <c r="B67" s="50">
        <v>0.75</v>
      </c>
      <c r="C67" s="1184">
        <v>1.48</v>
      </c>
      <c r="D67" s="110"/>
      <c r="E67" s="110">
        <f t="shared" si="0"/>
        <v>1.48</v>
      </c>
    </row>
    <row r="68" spans="1:5">
      <c r="A68" s="1179" t="s">
        <v>738</v>
      </c>
      <c r="B68" s="50">
        <v>8.5599999999999996E-2</v>
      </c>
      <c r="C68" s="1184">
        <v>70.019000000000005</v>
      </c>
      <c r="D68" s="110"/>
      <c r="E68" s="110">
        <f t="shared" si="0"/>
        <v>70.019000000000005</v>
      </c>
    </row>
    <row r="69" spans="1:5">
      <c r="A69" s="1179" t="s">
        <v>564</v>
      </c>
      <c r="B69" s="50">
        <v>0.255</v>
      </c>
      <c r="C69" s="1184">
        <v>9.1340000000000003</v>
      </c>
      <c r="D69" s="110">
        <v>27.122</v>
      </c>
      <c r="E69" s="110">
        <f t="shared" si="0"/>
        <v>36.256</v>
      </c>
    </row>
    <row r="70" spans="1:5">
      <c r="A70" s="1179" t="s">
        <v>500</v>
      </c>
      <c r="B70" s="50">
        <v>9.6699999999999994E-2</v>
      </c>
      <c r="C70" s="1184">
        <v>13.644</v>
      </c>
      <c r="D70" s="110"/>
      <c r="E70" s="110">
        <f t="shared" si="0"/>
        <v>13.644</v>
      </c>
    </row>
    <row r="71" spans="1:5">
      <c r="A71" s="1179" t="s">
        <v>739</v>
      </c>
      <c r="B71" s="50">
        <v>0.23330000000000001</v>
      </c>
      <c r="C71" s="1184">
        <v>29.091000000000001</v>
      </c>
      <c r="D71" s="110"/>
      <c r="E71" s="110">
        <f t="shared" si="0"/>
        <v>29.091000000000001</v>
      </c>
    </row>
    <row r="72" spans="1:5">
      <c r="A72" s="1179" t="s">
        <v>492</v>
      </c>
      <c r="B72" s="50">
        <v>0.1333</v>
      </c>
      <c r="C72" s="1184">
        <v>21.672000000000001</v>
      </c>
      <c r="D72" s="110"/>
      <c r="E72" s="110">
        <f t="shared" si="0"/>
        <v>21.672000000000001</v>
      </c>
    </row>
    <row r="73" spans="1:5">
      <c r="A73" s="1179" t="s">
        <v>493</v>
      </c>
      <c r="B73" s="50">
        <v>0.1333</v>
      </c>
      <c r="C73" s="1184">
        <v>27.555</v>
      </c>
      <c r="D73" s="110"/>
      <c r="E73" s="110">
        <f t="shared" si="0"/>
        <v>27.555</v>
      </c>
    </row>
    <row r="74" spans="1:5">
      <c r="A74" s="1179" t="s">
        <v>740</v>
      </c>
      <c r="B74" s="50">
        <v>0.1333</v>
      </c>
      <c r="C74" s="1184">
        <v>2.4289999999999998</v>
      </c>
      <c r="D74" s="110"/>
      <c r="E74" s="110">
        <f t="shared" si="0"/>
        <v>2.4289999999999998</v>
      </c>
    </row>
    <row r="75" spans="1:5">
      <c r="A75" s="1179" t="s">
        <v>490</v>
      </c>
      <c r="B75" s="50">
        <v>0.23330000000000001</v>
      </c>
      <c r="C75" s="1184">
        <v>56.143000000000001</v>
      </c>
      <c r="D75" s="110"/>
      <c r="E75" s="110">
        <f t="shared" si="0"/>
        <v>56.143000000000001</v>
      </c>
    </row>
    <row r="76" spans="1:5">
      <c r="A76" s="1179" t="s">
        <v>502</v>
      </c>
      <c r="B76" s="50">
        <v>0.23330000000000001</v>
      </c>
      <c r="C76" s="1184">
        <v>21.913</v>
      </c>
      <c r="D76" s="110"/>
      <c r="E76" s="110">
        <f t="shared" si="0"/>
        <v>21.913</v>
      </c>
    </row>
    <row r="77" spans="1:5">
      <c r="A77" s="1179" t="s">
        <v>139</v>
      </c>
      <c r="B77" s="50">
        <v>0.31850000000000001</v>
      </c>
      <c r="C77" s="1184"/>
      <c r="D77" s="110">
        <v>42.131999999999998</v>
      </c>
      <c r="E77" s="110">
        <f t="shared" si="0"/>
        <v>42.131999999999998</v>
      </c>
    </row>
    <row r="78" spans="1:5">
      <c r="A78" s="1179" t="s">
        <v>138</v>
      </c>
      <c r="B78" s="50">
        <v>0.5</v>
      </c>
      <c r="C78" s="1184">
        <v>24.634</v>
      </c>
      <c r="D78" s="110"/>
      <c r="E78" s="110">
        <f t="shared" si="0"/>
        <v>24.634</v>
      </c>
    </row>
    <row r="79" spans="1:5">
      <c r="A79" s="1179" t="s">
        <v>497</v>
      </c>
      <c r="B79" s="50">
        <v>0.1333</v>
      </c>
      <c r="C79" s="1184">
        <v>4.2080000000000002</v>
      </c>
      <c r="D79" s="110"/>
      <c r="E79" s="110">
        <f t="shared" si="0"/>
        <v>4.2080000000000002</v>
      </c>
    </row>
    <row r="80" spans="1:5">
      <c r="A80" s="1179" t="s">
        <v>284</v>
      </c>
      <c r="B80" s="50">
        <v>0.4</v>
      </c>
      <c r="C80" s="1184">
        <v>8.9260000000000002</v>
      </c>
      <c r="D80" s="110"/>
      <c r="E80" s="110">
        <f t="shared" si="0"/>
        <v>8.9260000000000002</v>
      </c>
    </row>
    <row r="81" spans="1:5">
      <c r="A81" s="1179" t="s">
        <v>134</v>
      </c>
      <c r="B81" s="50">
        <v>0.05</v>
      </c>
      <c r="C81" s="1184">
        <v>6.2809999999999997</v>
      </c>
      <c r="D81" s="110"/>
      <c r="E81" s="110">
        <f t="shared" si="0"/>
        <v>6.2809999999999997</v>
      </c>
    </row>
    <row r="82" spans="1:5">
      <c r="A82" s="1179" t="s">
        <v>269</v>
      </c>
      <c r="B82" s="50">
        <v>0.15</v>
      </c>
      <c r="C82" s="1184">
        <v>11.930999999999999</v>
      </c>
      <c r="D82" s="110"/>
      <c r="E82" s="110">
        <f t="shared" si="0"/>
        <v>11.930999999999999</v>
      </c>
    </row>
    <row r="83" spans="1:5">
      <c r="A83" s="1179" t="s">
        <v>785</v>
      </c>
      <c r="B83" s="50">
        <v>0.08</v>
      </c>
      <c r="C83" s="1184">
        <v>2.3359999999999999</v>
      </c>
      <c r="D83" s="110"/>
      <c r="E83" s="110">
        <f t="shared" si="0"/>
        <v>2.3359999999999999</v>
      </c>
    </row>
    <row r="84" spans="1:5">
      <c r="A84" s="1179" t="s">
        <v>579</v>
      </c>
      <c r="B84" s="50">
        <v>0.25</v>
      </c>
      <c r="C84" s="1184">
        <v>4.7480000000000002</v>
      </c>
      <c r="D84" s="110"/>
      <c r="E84" s="110">
        <f t="shared" si="0"/>
        <v>4.7480000000000002</v>
      </c>
    </row>
    <row r="85" spans="1:5">
      <c r="A85" s="1179" t="s">
        <v>729</v>
      </c>
      <c r="B85" s="50">
        <v>0.3</v>
      </c>
      <c r="C85" s="1184">
        <v>0.53800000000000003</v>
      </c>
      <c r="D85" s="110">
        <v>0.111</v>
      </c>
      <c r="E85" s="110">
        <f t="shared" si="0"/>
        <v>0.64900000000000002</v>
      </c>
    </row>
    <row r="86" spans="1:5">
      <c r="A86" s="1179" t="s">
        <v>710</v>
      </c>
      <c r="B86" s="50">
        <v>0.25</v>
      </c>
      <c r="C86" s="1184">
        <v>2.2829999999999999</v>
      </c>
      <c r="D86" s="110">
        <v>0.19700000000000001</v>
      </c>
      <c r="E86" s="110">
        <f t="shared" si="0"/>
        <v>2.48</v>
      </c>
    </row>
    <row r="87" spans="1:5">
      <c r="A87" s="1179" t="s">
        <v>809</v>
      </c>
      <c r="B87" s="50">
        <v>0.18329999999999999</v>
      </c>
      <c r="C87" s="1184">
        <v>1.2E-2</v>
      </c>
      <c r="D87" s="110">
        <v>5.548</v>
      </c>
      <c r="E87" s="110">
        <f t="shared" si="0"/>
        <v>5.56</v>
      </c>
    </row>
    <row r="88" spans="1:5">
      <c r="A88" s="1179" t="s">
        <v>811</v>
      </c>
      <c r="B88" s="50">
        <v>0.5</v>
      </c>
      <c r="C88" s="1184">
        <v>2.3E-2</v>
      </c>
      <c r="D88" s="110">
        <v>10.156000000000001</v>
      </c>
      <c r="E88" s="110">
        <f t="shared" si="0"/>
        <v>10.179</v>
      </c>
    </row>
    <row r="89" spans="1:5">
      <c r="A89" s="1179" t="s">
        <v>812</v>
      </c>
      <c r="B89" s="50">
        <v>0.26669999999999999</v>
      </c>
      <c r="C89" s="1184">
        <v>8.9999999999999993E-3</v>
      </c>
      <c r="D89" s="110">
        <v>4.4560000000000004</v>
      </c>
      <c r="E89" s="110">
        <f t="shared" si="0"/>
        <v>4.4650000000000007</v>
      </c>
    </row>
    <row r="90" spans="1:5">
      <c r="A90" s="1179" t="s">
        <v>730</v>
      </c>
      <c r="B90" s="50">
        <v>0.35</v>
      </c>
      <c r="C90" s="1184">
        <v>0.10100000000000001</v>
      </c>
      <c r="D90" s="110">
        <v>1.4999999999999999E-2</v>
      </c>
      <c r="E90" s="110">
        <f t="shared" si="0"/>
        <v>0.11600000000000001</v>
      </c>
    </row>
    <row r="91" spans="1:5">
      <c r="A91" s="1179" t="s">
        <v>810</v>
      </c>
      <c r="B91" s="50">
        <v>0.25</v>
      </c>
      <c r="C91" s="1184">
        <v>1.2999999999999999E-2</v>
      </c>
      <c r="D91" s="110">
        <v>0.26600000000000001</v>
      </c>
      <c r="E91" s="110">
        <f t="shared" si="0"/>
        <v>0.27900000000000003</v>
      </c>
    </row>
    <row r="92" spans="1:5">
      <c r="A92" s="1179" t="s">
        <v>498</v>
      </c>
      <c r="B92" s="50">
        <v>0.1333</v>
      </c>
      <c r="C92" s="1184">
        <v>12.616</v>
      </c>
      <c r="D92" s="110"/>
      <c r="E92" s="110">
        <f t="shared" si="0"/>
        <v>12.616</v>
      </c>
    </row>
    <row r="93" spans="1:5">
      <c r="A93" s="1179" t="s">
        <v>744</v>
      </c>
      <c r="B93" s="50">
        <v>0.1333</v>
      </c>
      <c r="C93" s="1184">
        <v>12.534000000000001</v>
      </c>
      <c r="D93" s="110"/>
      <c r="E93" s="110">
        <f t="shared" si="0"/>
        <v>12.534000000000001</v>
      </c>
    </row>
    <row r="94" spans="1:5">
      <c r="A94" s="1179" t="s">
        <v>167</v>
      </c>
      <c r="B94" s="50">
        <v>0.1885</v>
      </c>
      <c r="C94" s="1184">
        <v>38.479999999999997</v>
      </c>
      <c r="D94" s="110"/>
      <c r="E94" s="110">
        <f t="shared" si="0"/>
        <v>38.479999999999997</v>
      </c>
    </row>
    <row r="95" spans="1:5">
      <c r="A95" s="1179" t="s">
        <v>813</v>
      </c>
      <c r="B95" s="50">
        <v>0.32500000000000001</v>
      </c>
      <c r="C95" s="1184">
        <v>4.0000000000000001E-3</v>
      </c>
      <c r="D95" s="110">
        <v>1.637</v>
      </c>
      <c r="E95" s="110">
        <f t="shared" si="0"/>
        <v>1.641</v>
      </c>
    </row>
    <row r="96" spans="1:5">
      <c r="A96" s="1179" t="s">
        <v>697</v>
      </c>
      <c r="B96" s="50">
        <v>0.37</v>
      </c>
      <c r="C96" s="1184">
        <v>6.2359999999999998</v>
      </c>
      <c r="D96" s="110"/>
      <c r="E96" s="110">
        <f t="shared" si="0"/>
        <v>6.2359999999999998</v>
      </c>
    </row>
    <row r="97" spans="1:5">
      <c r="A97" s="1179" t="s">
        <v>549</v>
      </c>
      <c r="B97" s="50">
        <v>0.2</v>
      </c>
      <c r="C97" s="1184">
        <v>3.1110000000000002</v>
      </c>
      <c r="D97" s="110"/>
      <c r="E97" s="110">
        <f t="shared" si="0"/>
        <v>3.1110000000000002</v>
      </c>
    </row>
    <row r="98" spans="1:5">
      <c r="A98" s="1179" t="s">
        <v>121</v>
      </c>
      <c r="B98" s="50">
        <v>0.25</v>
      </c>
      <c r="C98" s="1184">
        <v>16.292000000000002</v>
      </c>
      <c r="D98" s="110">
        <v>0.77</v>
      </c>
      <c r="E98" s="110">
        <f t="shared" si="0"/>
        <v>17.062000000000001</v>
      </c>
    </row>
    <row r="99" spans="1:5">
      <c r="A99" s="1179" t="s">
        <v>711</v>
      </c>
      <c r="B99" s="50">
        <v>0.25</v>
      </c>
      <c r="C99" s="1184">
        <v>3.5419999999999998</v>
      </c>
      <c r="D99" s="110">
        <v>0.34899999999999998</v>
      </c>
      <c r="E99" s="110">
        <f t="shared" si="0"/>
        <v>3.891</v>
      </c>
    </row>
    <row r="100" spans="1:5">
      <c r="A100" s="2366" t="s">
        <v>814</v>
      </c>
      <c r="B100" s="2366"/>
      <c r="C100" s="2381">
        <f>SUM(C63:C99)</f>
        <v>418.34200000000004</v>
      </c>
      <c r="D100" s="2381">
        <f>SUM(D63:D99)</f>
        <v>94.072000000000017</v>
      </c>
      <c r="E100" s="2381">
        <f>SUM(E63:E99)</f>
        <v>512.41399999999999</v>
      </c>
    </row>
    <row r="101" spans="1:5">
      <c r="A101" s="2368" t="s">
        <v>708</v>
      </c>
      <c r="B101" s="2368"/>
      <c r="C101" s="1171"/>
      <c r="D101" s="1171"/>
      <c r="E101" s="1171"/>
    </row>
  </sheetData>
  <mergeCells count="2">
    <mergeCell ref="C61:E61"/>
    <mergeCell ref="A101:B10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2:E100"/>
  <sheetViews>
    <sheetView workbookViewId="0">
      <selection activeCell="A2" sqref="A2"/>
    </sheetView>
  </sheetViews>
  <sheetFormatPr defaultRowHeight="12.75"/>
  <sheetData>
    <row r="2" spans="1:5" ht="18">
      <c r="A2" s="19" t="s">
        <v>846</v>
      </c>
      <c r="B2" s="52"/>
      <c r="C2" s="52"/>
      <c r="D2" s="52"/>
      <c r="E2" s="52"/>
    </row>
    <row r="3" spans="1:5">
      <c r="A3" s="40"/>
      <c r="B3" s="40"/>
      <c r="C3" s="40"/>
      <c r="D3" s="40"/>
      <c r="E3" s="40"/>
    </row>
    <row r="4" spans="1:5">
      <c r="A4" s="45" t="s">
        <v>446</v>
      </c>
      <c r="B4" s="53" t="s">
        <v>449</v>
      </c>
      <c r="C4" s="45" t="s">
        <v>380</v>
      </c>
      <c r="D4" s="45"/>
      <c r="E4" s="45"/>
    </row>
    <row r="5" spans="1:5">
      <c r="A5" s="45" t="s">
        <v>83</v>
      </c>
      <c r="B5" s="45"/>
      <c r="C5" s="53" t="s">
        <v>750</v>
      </c>
      <c r="D5" s="53" t="s">
        <v>11</v>
      </c>
      <c r="E5" s="53" t="s">
        <v>12</v>
      </c>
    </row>
    <row r="6" spans="1:5">
      <c r="A6" s="55" t="s">
        <v>15</v>
      </c>
      <c r="B6" s="50">
        <v>0.85</v>
      </c>
      <c r="C6" s="46">
        <v>9.4091525187173914</v>
      </c>
      <c r="D6" s="46">
        <v>14.505581629739126</v>
      </c>
      <c r="E6" s="46">
        <v>23.914734148456517</v>
      </c>
    </row>
    <row r="7" spans="1:5">
      <c r="A7" s="47" t="s">
        <v>641</v>
      </c>
      <c r="B7" s="50">
        <v>0.32700000000000001</v>
      </c>
      <c r="C7" s="46">
        <v>10.045340563869569</v>
      </c>
      <c r="D7" s="46">
        <v>0.64609489221739158</v>
      </c>
      <c r="E7" s="46">
        <v>10.69143545608696</v>
      </c>
    </row>
    <row r="8" spans="1:5">
      <c r="A8" s="47" t="s">
        <v>23</v>
      </c>
      <c r="B8" s="50">
        <v>0.45</v>
      </c>
      <c r="C8" s="46">
        <v>26.0884723675</v>
      </c>
      <c r="D8" s="46">
        <v>5.5711345657065232</v>
      </c>
      <c r="E8" s="46">
        <v>31.659606933206522</v>
      </c>
    </row>
    <row r="9" spans="1:5">
      <c r="A9" s="47" t="s">
        <v>218</v>
      </c>
      <c r="B9" s="50">
        <v>0.65129999999999999</v>
      </c>
      <c r="C9" s="46">
        <v>4.2123888600869579</v>
      </c>
      <c r="D9" s="46">
        <v>0</v>
      </c>
      <c r="E9" s="46">
        <v>4.2123888600869579</v>
      </c>
    </row>
    <row r="10" spans="1:5">
      <c r="A10" s="47" t="s">
        <v>642</v>
      </c>
      <c r="B10" s="50">
        <v>0.58899999999999997</v>
      </c>
      <c r="C10" s="46">
        <v>3.5132677386304354</v>
      </c>
      <c r="D10" s="46">
        <v>0</v>
      </c>
      <c r="E10" s="46">
        <v>3.5132677386304354</v>
      </c>
    </row>
    <row r="11" spans="1:5">
      <c r="A11" s="47" t="s">
        <v>29</v>
      </c>
      <c r="B11" s="320">
        <v>0.36660500000000001</v>
      </c>
      <c r="C11" s="46">
        <v>65.255484685684792</v>
      </c>
      <c r="D11" s="46">
        <v>0</v>
      </c>
      <c r="E11" s="46">
        <v>65.255484685684792</v>
      </c>
    </row>
    <row r="12" spans="1:5">
      <c r="A12" s="47" t="s">
        <v>33</v>
      </c>
      <c r="B12" s="50">
        <v>0.7</v>
      </c>
      <c r="C12" s="46">
        <v>96.995509640956499</v>
      </c>
      <c r="D12" s="46">
        <v>36.614415545739099</v>
      </c>
      <c r="E12" s="46">
        <v>133.60992518669559</v>
      </c>
    </row>
    <row r="13" spans="1:5">
      <c r="A13" s="47" t="s">
        <v>37</v>
      </c>
      <c r="B13" s="50">
        <v>0.1241</v>
      </c>
      <c r="C13" s="46">
        <v>8.8889949734999956</v>
      </c>
      <c r="D13" s="46">
        <v>2.2357752156630433</v>
      </c>
      <c r="E13" s="46">
        <v>11.124770189163039</v>
      </c>
    </row>
    <row r="14" spans="1:5">
      <c r="A14" s="47" t="s">
        <v>226</v>
      </c>
      <c r="B14" s="121" t="s">
        <v>217</v>
      </c>
      <c r="C14" s="46">
        <v>0.17367733597826082</v>
      </c>
      <c r="D14" s="46">
        <v>1.1199914130434785</v>
      </c>
      <c r="E14" s="46">
        <v>1.2936687490217393</v>
      </c>
    </row>
    <row r="15" spans="1:5">
      <c r="A15" s="47" t="s">
        <v>467</v>
      </c>
      <c r="B15" s="50">
        <v>0.1988</v>
      </c>
      <c r="C15" s="46">
        <v>0.50326345460869593</v>
      </c>
      <c r="D15" s="46">
        <v>3.2959536946739116</v>
      </c>
      <c r="E15" s="46">
        <v>3.7992171492826077</v>
      </c>
    </row>
    <row r="16" spans="1:5">
      <c r="A16" s="47" t="s">
        <v>46</v>
      </c>
      <c r="B16" s="50">
        <v>0.55300000000000005</v>
      </c>
      <c r="C16" s="46">
        <v>37.755538315815222</v>
      </c>
      <c r="D16" s="46">
        <v>28.149607933999999</v>
      </c>
      <c r="E16" s="46">
        <v>65.905146249815218</v>
      </c>
    </row>
    <row r="17" spans="1:5">
      <c r="A17" s="47" t="s">
        <v>47</v>
      </c>
      <c r="B17" s="50">
        <v>0.58550000000000002</v>
      </c>
      <c r="C17" s="46">
        <v>37.389330748619564</v>
      </c>
      <c r="D17" s="46">
        <v>74.991665760847823</v>
      </c>
      <c r="E17" s="46">
        <v>112.38099650946739</v>
      </c>
    </row>
    <row r="18" spans="1:5">
      <c r="A18" s="47" t="s">
        <v>49</v>
      </c>
      <c r="B18" s="50">
        <v>0.43969999999999998</v>
      </c>
      <c r="C18" s="46">
        <v>10.822724873836957</v>
      </c>
      <c r="D18" s="46">
        <v>14.44949413045652</v>
      </c>
      <c r="E18" s="46">
        <v>25.272219004293476</v>
      </c>
    </row>
    <row r="19" spans="1:5">
      <c r="A19" s="47" t="s">
        <v>51</v>
      </c>
      <c r="B19" s="50">
        <v>0.2</v>
      </c>
      <c r="C19" s="46">
        <v>4.7491167413369615</v>
      </c>
      <c r="D19" s="46">
        <v>7.6228578255326083</v>
      </c>
      <c r="E19" s="46">
        <v>12.37197456686957</v>
      </c>
    </row>
    <row r="20" spans="1:5">
      <c r="A20" s="47" t="s">
        <v>52</v>
      </c>
      <c r="B20" s="121" t="s">
        <v>219</v>
      </c>
      <c r="C20" s="46">
        <v>18.839918958391308</v>
      </c>
      <c r="D20" s="46">
        <v>0.68560467406521752</v>
      </c>
      <c r="E20" s="46">
        <v>19.52552363245653</v>
      </c>
    </row>
    <row r="21" spans="1:5">
      <c r="A21" s="47" t="s">
        <v>53</v>
      </c>
      <c r="B21" s="121" t="s">
        <v>221</v>
      </c>
      <c r="C21" s="46">
        <v>86.958487536076092</v>
      </c>
      <c r="D21" s="46">
        <v>39.914716955510883</v>
      </c>
      <c r="E21" s="46">
        <v>126.87320449158696</v>
      </c>
    </row>
    <row r="22" spans="1:5">
      <c r="A22" s="47" t="s">
        <v>231</v>
      </c>
      <c r="B22" s="121" t="s">
        <v>227</v>
      </c>
      <c r="C22" s="46">
        <v>29.091262877565214</v>
      </c>
      <c r="D22" s="46">
        <v>103.66911336605439</v>
      </c>
      <c r="E22" s="46">
        <v>132.76037624361959</v>
      </c>
    </row>
    <row r="23" spans="1:5">
      <c r="A23" s="47" t="s">
        <v>57</v>
      </c>
      <c r="B23" s="121" t="s">
        <v>228</v>
      </c>
      <c r="C23" s="46">
        <v>40.412971834967401</v>
      </c>
      <c r="D23" s="46">
        <v>1.1630502169673915</v>
      </c>
      <c r="E23" s="46">
        <v>41.576022051934793</v>
      </c>
    </row>
    <row r="24" spans="1:5">
      <c r="A24" s="47" t="s">
        <v>58</v>
      </c>
      <c r="B24" s="50">
        <v>0.33529999999999999</v>
      </c>
      <c r="C24" s="46">
        <v>0.88951946952173855</v>
      </c>
      <c r="D24" s="46">
        <v>2.9393032615978227</v>
      </c>
      <c r="E24" s="46">
        <v>3.8288227311195611</v>
      </c>
    </row>
    <row r="25" spans="1:5">
      <c r="A25" s="47" t="s">
        <v>59</v>
      </c>
      <c r="B25" s="121" t="s">
        <v>229</v>
      </c>
      <c r="C25" s="46">
        <v>44.133977502521752</v>
      </c>
      <c r="D25" s="46">
        <v>19.531122179586955</v>
      </c>
      <c r="E25" s="46">
        <v>63.665099682108711</v>
      </c>
    </row>
    <row r="26" spans="1:5">
      <c r="A26" s="47" t="s">
        <v>514</v>
      </c>
      <c r="B26" s="50">
        <v>0.41499999999999998</v>
      </c>
      <c r="C26" s="46">
        <v>8.4221218897608683</v>
      </c>
      <c r="D26" s="46">
        <v>1.8438587771739127E-2</v>
      </c>
      <c r="E26" s="46">
        <v>8.4405604775326069</v>
      </c>
    </row>
    <row r="27" spans="1:5">
      <c r="A27" s="47" t="s">
        <v>66</v>
      </c>
      <c r="B27" s="50">
        <v>0.30580000000000002</v>
      </c>
      <c r="C27" s="46">
        <v>9.596381336554348</v>
      </c>
      <c r="D27" s="46">
        <v>123.39894076108692</v>
      </c>
      <c r="E27" s="46">
        <v>132.99532209764126</v>
      </c>
    </row>
    <row r="28" spans="1:5">
      <c r="A28" s="47" t="s">
        <v>67</v>
      </c>
      <c r="B28" s="50">
        <v>0.30580000000000002</v>
      </c>
      <c r="C28" s="46">
        <v>37.178389250228264</v>
      </c>
      <c r="D28" s="46">
        <v>0</v>
      </c>
      <c r="E28" s="46">
        <v>37.178389250228264</v>
      </c>
    </row>
    <row r="29" spans="1:5">
      <c r="A29" s="47" t="s">
        <v>69</v>
      </c>
      <c r="B29" s="50">
        <v>0.58840000000000003</v>
      </c>
      <c r="C29" s="46">
        <v>36.439753659152167</v>
      </c>
      <c r="D29" s="46">
        <v>4.3430740238260874</v>
      </c>
      <c r="E29" s="46">
        <v>40.782827682978251</v>
      </c>
    </row>
    <row r="30" spans="1:5">
      <c r="A30" s="47" t="s">
        <v>684</v>
      </c>
      <c r="B30" s="50">
        <v>0.28849999999999998</v>
      </c>
      <c r="C30" s="46">
        <v>0.32109097846739093</v>
      </c>
      <c r="D30" s="46">
        <v>0.30060826017391351</v>
      </c>
      <c r="E30" s="46">
        <v>0.6216992386413045</v>
      </c>
    </row>
    <row r="31" spans="1:5">
      <c r="A31" s="47" t="s">
        <v>274</v>
      </c>
      <c r="B31" s="50">
        <v>0.18</v>
      </c>
      <c r="C31" s="46">
        <v>2.0601734026086955</v>
      </c>
      <c r="D31" s="46">
        <v>-3.4532838043478252E-4</v>
      </c>
      <c r="E31" s="46">
        <v>2.0598280742282609</v>
      </c>
    </row>
    <row r="32" spans="1:5">
      <c r="A32" s="47" t="s">
        <v>74</v>
      </c>
      <c r="B32" s="121">
        <v>0.41499999999999998</v>
      </c>
      <c r="C32" s="46">
        <v>16.766438651456532</v>
      </c>
      <c r="D32" s="46">
        <v>0.77355021940217394</v>
      </c>
      <c r="E32" s="46">
        <v>17.539988870858707</v>
      </c>
    </row>
    <row r="33" spans="1:5">
      <c r="A33" s="55" t="s">
        <v>334</v>
      </c>
      <c r="B33" s="121">
        <v>0.28849999999999998</v>
      </c>
      <c r="C33" s="46">
        <v>8.0891451070326088</v>
      </c>
      <c r="D33" s="46">
        <v>0</v>
      </c>
      <c r="E33" s="46">
        <v>8.0891451070326088</v>
      </c>
    </row>
    <row r="34" spans="1:5">
      <c r="A34" s="47" t="s">
        <v>75</v>
      </c>
      <c r="B34" s="121">
        <v>0.53200000000000003</v>
      </c>
      <c r="C34" s="46">
        <v>16.592760858815222</v>
      </c>
      <c r="D34" s="46">
        <v>11.230195545956517</v>
      </c>
      <c r="E34" s="46">
        <v>27.822956404771737</v>
      </c>
    </row>
    <row r="35" spans="1:5">
      <c r="A35" s="47" t="s">
        <v>508</v>
      </c>
      <c r="B35" s="121">
        <v>0.59599999999999997</v>
      </c>
      <c r="C35" s="46">
        <v>30.40858945731523</v>
      </c>
      <c r="D35" s="46">
        <v>3.3095758708260865</v>
      </c>
      <c r="E35" s="46">
        <v>33.718165328141318</v>
      </c>
    </row>
    <row r="36" spans="1:5">
      <c r="A36" s="47" t="s">
        <v>76</v>
      </c>
      <c r="B36" s="121">
        <v>0.34570000000000001</v>
      </c>
      <c r="C36" s="46">
        <v>57.390951625913068</v>
      </c>
      <c r="D36" s="46">
        <v>73.048443044826101</v>
      </c>
      <c r="E36" s="46">
        <v>130.43939467073918</v>
      </c>
    </row>
    <row r="37" spans="1:5">
      <c r="A37" s="55" t="s">
        <v>543</v>
      </c>
      <c r="B37" s="121">
        <v>0.45750000000000002</v>
      </c>
      <c r="C37" s="46">
        <v>1.8885095540869556</v>
      </c>
      <c r="D37" s="46">
        <v>2.3397001073913062</v>
      </c>
      <c r="E37" s="46">
        <v>4.228209661478262</v>
      </c>
    </row>
    <row r="38" spans="1:5">
      <c r="A38" s="2346" t="s">
        <v>430</v>
      </c>
      <c r="B38" s="2347"/>
      <c r="C38" s="2283">
        <v>761.28270676957618</v>
      </c>
      <c r="D38" s="2283">
        <v>575.86766435428262</v>
      </c>
      <c r="E38" s="2283">
        <v>1337.150371123859</v>
      </c>
    </row>
    <row r="39" spans="1:5">
      <c r="A39" s="124"/>
      <c r="B39" s="57"/>
      <c r="C39" s="56"/>
      <c r="D39" s="56"/>
      <c r="E39" s="56"/>
    </row>
    <row r="40" spans="1:5">
      <c r="A40" s="125"/>
      <c r="B40" s="125"/>
      <c r="C40" s="125"/>
      <c r="D40" s="125"/>
      <c r="E40" s="56"/>
    </row>
    <row r="41" spans="1:5">
      <c r="A41" s="126" t="s">
        <v>817</v>
      </c>
      <c r="B41" s="125"/>
      <c r="C41" s="125"/>
      <c r="D41" s="125"/>
      <c r="E41" s="56"/>
    </row>
    <row r="42" spans="1:5">
      <c r="A42" s="127" t="s">
        <v>804</v>
      </c>
      <c r="B42" s="40"/>
      <c r="C42" s="40"/>
      <c r="D42" s="40"/>
      <c r="E42" s="40"/>
    </row>
    <row r="43" spans="1:5">
      <c r="A43" s="126" t="s">
        <v>805</v>
      </c>
      <c r="B43" s="125"/>
      <c r="C43" s="125"/>
      <c r="D43" s="125"/>
      <c r="E43" s="56"/>
    </row>
    <row r="44" spans="1:5">
      <c r="A44" s="126" t="s">
        <v>806</v>
      </c>
      <c r="B44" s="125"/>
      <c r="C44" s="125"/>
      <c r="D44" s="125"/>
      <c r="E44" s="56"/>
    </row>
    <row r="45" spans="1:5">
      <c r="A45" s="126" t="s">
        <v>818</v>
      </c>
      <c r="B45" s="1174"/>
      <c r="C45" s="1175"/>
      <c r="D45" s="1175"/>
      <c r="E45" s="58"/>
    </row>
    <row r="46" spans="1:5">
      <c r="A46" s="126" t="s">
        <v>673</v>
      </c>
      <c r="B46" s="57"/>
      <c r="C46" s="56"/>
      <c r="D46" s="56"/>
      <c r="E46" s="56"/>
    </row>
    <row r="47" spans="1:5">
      <c r="A47" s="57"/>
      <c r="B47" s="57"/>
      <c r="C47" s="56"/>
      <c r="D47" s="56"/>
      <c r="E47" s="57"/>
    </row>
    <row r="48" spans="1:5">
      <c r="A48" s="45" t="s">
        <v>383</v>
      </c>
      <c r="B48" s="53" t="s">
        <v>449</v>
      </c>
      <c r="C48" s="59" t="s">
        <v>380</v>
      </c>
      <c r="D48" s="59"/>
      <c r="E48" s="45"/>
    </row>
    <row r="49" spans="1:5">
      <c r="A49" s="45" t="s">
        <v>83</v>
      </c>
      <c r="B49" s="45"/>
      <c r="C49" s="53" t="s">
        <v>750</v>
      </c>
      <c r="D49" s="53" t="s">
        <v>11</v>
      </c>
      <c r="E49" s="53" t="s">
        <v>12</v>
      </c>
    </row>
    <row r="50" spans="1:5">
      <c r="A50" s="47" t="s">
        <v>272</v>
      </c>
      <c r="B50" s="50">
        <v>7.5999999999999998E-2</v>
      </c>
      <c r="C50" s="46">
        <v>20.89329688928261</v>
      </c>
      <c r="D50" s="46">
        <v>3.5908352170760871</v>
      </c>
      <c r="E50" s="46">
        <v>24.484132106358697</v>
      </c>
    </row>
    <row r="51" spans="1:5">
      <c r="A51" s="47" t="s">
        <v>14</v>
      </c>
      <c r="B51" s="50">
        <v>0.1178</v>
      </c>
      <c r="C51" s="46">
        <v>0.78777965240217374</v>
      </c>
      <c r="D51" s="46">
        <v>-8.6520639021739169E-3</v>
      </c>
      <c r="E51" s="46">
        <v>0.77912758849999986</v>
      </c>
    </row>
    <row r="52" spans="1:5">
      <c r="A52" s="47" t="s">
        <v>24</v>
      </c>
      <c r="B52" s="50">
        <v>0.28916900000000001</v>
      </c>
      <c r="C52" s="46">
        <v>9.2704344558369627</v>
      </c>
      <c r="D52" s="46">
        <v>121.88679413052179</v>
      </c>
      <c r="E52" s="46">
        <v>131.15722858635877</v>
      </c>
    </row>
    <row r="53" spans="1:5">
      <c r="A53" s="47" t="s">
        <v>337</v>
      </c>
      <c r="B53" s="50">
        <v>0.1482</v>
      </c>
      <c r="C53" s="46">
        <v>3.4789853255108705</v>
      </c>
      <c r="D53" s="46">
        <v>0.1299198896304348</v>
      </c>
      <c r="E53" s="46">
        <v>3.6089052151413052</v>
      </c>
    </row>
    <row r="54" spans="1:5">
      <c r="A54" s="47" t="s">
        <v>54</v>
      </c>
      <c r="B54" s="50">
        <v>0.6</v>
      </c>
      <c r="C54" s="46">
        <v>7.8966020617717438</v>
      </c>
      <c r="D54" s="46">
        <v>5.5698856538043504</v>
      </c>
      <c r="E54" s="46">
        <v>13.466487715576093</v>
      </c>
    </row>
    <row r="55" spans="1:5">
      <c r="A55" s="47" t="s">
        <v>694</v>
      </c>
      <c r="B55" s="50">
        <v>0.1</v>
      </c>
      <c r="C55" s="46">
        <v>0.43724384595652172</v>
      </c>
      <c r="D55" s="46">
        <v>2.2704023901521739</v>
      </c>
      <c r="E55" s="46">
        <v>2.7076462361086957</v>
      </c>
    </row>
    <row r="56" spans="1:5">
      <c r="A56" s="2346" t="s">
        <v>387</v>
      </c>
      <c r="B56" s="2347"/>
      <c r="C56" s="2283">
        <v>42.764342230760882</v>
      </c>
      <c r="D56" s="2283">
        <v>133.43918521728267</v>
      </c>
      <c r="E56" s="2283">
        <v>176.20352744804356</v>
      </c>
    </row>
    <row r="57" spans="1:5">
      <c r="A57" s="2288" t="s">
        <v>32</v>
      </c>
      <c r="B57" s="2349"/>
      <c r="C57" s="2283">
        <v>804.0470490003371</v>
      </c>
      <c r="D57" s="2283">
        <v>709.30684957156529</v>
      </c>
      <c r="E57" s="2283">
        <v>1513.3538985719026</v>
      </c>
    </row>
    <row r="58" spans="1:5">
      <c r="A58" s="52"/>
      <c r="B58" s="52"/>
      <c r="C58" s="52"/>
      <c r="D58" s="52"/>
      <c r="E58" s="52"/>
    </row>
    <row r="59" spans="1:5">
      <c r="A59" s="52"/>
      <c r="B59" s="52"/>
      <c r="C59" s="52"/>
      <c r="D59" s="52"/>
      <c r="E59" s="52"/>
    </row>
    <row r="60" spans="1:5">
      <c r="A60" s="2363" t="s">
        <v>407</v>
      </c>
      <c r="B60" s="2363"/>
      <c r="C60" s="2377" t="s">
        <v>531</v>
      </c>
      <c r="D60" s="2377"/>
      <c r="E60" s="2377"/>
    </row>
    <row r="61" spans="1:5">
      <c r="A61" s="1176"/>
      <c r="B61" s="1165" t="s">
        <v>847</v>
      </c>
      <c r="C61" s="1166" t="s">
        <v>86</v>
      </c>
      <c r="D61" s="1165" t="s">
        <v>11</v>
      </c>
      <c r="E61" s="1165" t="s">
        <v>12</v>
      </c>
    </row>
    <row r="62" spans="1:5">
      <c r="A62" s="1179" t="s">
        <v>400</v>
      </c>
      <c r="B62" s="50">
        <v>0.17</v>
      </c>
      <c r="C62" s="110">
        <v>5.6539999999999999</v>
      </c>
      <c r="D62" s="110"/>
      <c r="E62" s="110">
        <f t="shared" ref="E62:E98" si="0">SUM(C62:D62)</f>
        <v>5.6539999999999999</v>
      </c>
    </row>
    <row r="63" spans="1:5">
      <c r="A63" s="1179" t="s">
        <v>843</v>
      </c>
      <c r="B63" s="50">
        <v>0.2132</v>
      </c>
      <c r="C63" s="110"/>
      <c r="D63" s="110"/>
      <c r="E63" s="110">
        <f t="shared" si="0"/>
        <v>0</v>
      </c>
    </row>
    <row r="64" spans="1:5">
      <c r="A64" s="1179" t="s">
        <v>512</v>
      </c>
      <c r="B64" s="50">
        <v>0.3</v>
      </c>
      <c r="C64" s="110"/>
      <c r="D64" s="110">
        <v>1.284</v>
      </c>
      <c r="E64" s="110">
        <f t="shared" si="0"/>
        <v>1.284</v>
      </c>
    </row>
    <row r="65" spans="1:5">
      <c r="A65" s="1179" t="s">
        <v>679</v>
      </c>
      <c r="B65" s="50">
        <v>5.8799999999999998E-2</v>
      </c>
      <c r="C65" s="110">
        <v>0.1</v>
      </c>
      <c r="D65" s="110"/>
      <c r="E65" s="110">
        <f t="shared" si="0"/>
        <v>0.1</v>
      </c>
    </row>
    <row r="66" spans="1:5">
      <c r="A66" s="1179" t="s">
        <v>844</v>
      </c>
      <c r="B66" s="50">
        <v>0.75</v>
      </c>
      <c r="C66" s="110"/>
      <c r="D66" s="110"/>
      <c r="E66" s="110">
        <f t="shared" si="0"/>
        <v>0</v>
      </c>
    </row>
    <row r="67" spans="1:5">
      <c r="A67" s="1179" t="s">
        <v>738</v>
      </c>
      <c r="B67" s="50">
        <v>8.5599999999999996E-2</v>
      </c>
      <c r="C67" s="110">
        <v>69.177000000000007</v>
      </c>
      <c r="D67" s="110"/>
      <c r="E67" s="110">
        <f t="shared" si="0"/>
        <v>69.177000000000007</v>
      </c>
    </row>
    <row r="68" spans="1:5">
      <c r="A68" s="1179" t="s">
        <v>564</v>
      </c>
      <c r="B68" s="50">
        <v>0.255</v>
      </c>
      <c r="C68" s="110">
        <v>10.385999999999999</v>
      </c>
      <c r="D68" s="110">
        <v>30.297999999999998</v>
      </c>
      <c r="E68" s="110">
        <f t="shared" si="0"/>
        <v>40.683999999999997</v>
      </c>
    </row>
    <row r="69" spans="1:5">
      <c r="A69" s="1179" t="s">
        <v>500</v>
      </c>
      <c r="B69" s="50">
        <v>9.6699999999999994E-2</v>
      </c>
      <c r="C69" s="110">
        <v>10.352</v>
      </c>
      <c r="D69" s="110"/>
      <c r="E69" s="110">
        <f t="shared" si="0"/>
        <v>10.352</v>
      </c>
    </row>
    <row r="70" spans="1:5">
      <c r="A70" s="1179" t="s">
        <v>739</v>
      </c>
      <c r="B70" s="50">
        <v>0.23330000000000001</v>
      </c>
      <c r="C70" s="110">
        <v>34.704000000000001</v>
      </c>
      <c r="D70" s="110"/>
      <c r="E70" s="110">
        <f t="shared" si="0"/>
        <v>34.704000000000001</v>
      </c>
    </row>
    <row r="71" spans="1:5">
      <c r="A71" s="1179" t="s">
        <v>492</v>
      </c>
      <c r="B71" s="50">
        <v>0.1333</v>
      </c>
      <c r="C71" s="110">
        <v>20.047999999999998</v>
      </c>
      <c r="D71" s="110"/>
      <c r="E71" s="110">
        <f t="shared" si="0"/>
        <v>20.047999999999998</v>
      </c>
    </row>
    <row r="72" spans="1:5">
      <c r="A72" s="1179" t="s">
        <v>493</v>
      </c>
      <c r="B72" s="50">
        <v>0.1333</v>
      </c>
      <c r="C72" s="110">
        <v>27.36</v>
      </c>
      <c r="D72" s="110"/>
      <c r="E72" s="110">
        <f t="shared" si="0"/>
        <v>27.36</v>
      </c>
    </row>
    <row r="73" spans="1:5">
      <c r="A73" s="1179" t="s">
        <v>740</v>
      </c>
      <c r="B73" s="50">
        <v>0.1333</v>
      </c>
      <c r="C73" s="110">
        <v>2.4260000000000002</v>
      </c>
      <c r="D73" s="110"/>
      <c r="E73" s="110">
        <f t="shared" si="0"/>
        <v>2.4260000000000002</v>
      </c>
    </row>
    <row r="74" spans="1:5">
      <c r="A74" s="1179" t="s">
        <v>490</v>
      </c>
      <c r="B74" s="50">
        <v>0.23330000000000001</v>
      </c>
      <c r="C74" s="110">
        <v>57.969000000000001</v>
      </c>
      <c r="D74" s="110"/>
      <c r="E74" s="110">
        <f t="shared" si="0"/>
        <v>57.969000000000001</v>
      </c>
    </row>
    <row r="75" spans="1:5">
      <c r="A75" s="1179" t="s">
        <v>502</v>
      </c>
      <c r="B75" s="50">
        <v>0.23330000000000001</v>
      </c>
      <c r="C75" s="110">
        <v>23.001999999999999</v>
      </c>
      <c r="D75" s="110"/>
      <c r="E75" s="110">
        <f t="shared" si="0"/>
        <v>23.001999999999999</v>
      </c>
    </row>
    <row r="76" spans="1:5">
      <c r="A76" s="1179" t="s">
        <v>139</v>
      </c>
      <c r="B76" s="50">
        <v>0.31850000000000001</v>
      </c>
      <c r="C76" s="110"/>
      <c r="D76" s="110">
        <v>45.402000000000001</v>
      </c>
      <c r="E76" s="110">
        <f t="shared" si="0"/>
        <v>45.402000000000001</v>
      </c>
    </row>
    <row r="77" spans="1:5">
      <c r="A77" s="1179" t="s">
        <v>138</v>
      </c>
      <c r="B77" s="50">
        <v>0.5</v>
      </c>
      <c r="C77" s="110">
        <v>24.593</v>
      </c>
      <c r="D77" s="110"/>
      <c r="E77" s="110">
        <f t="shared" si="0"/>
        <v>24.593</v>
      </c>
    </row>
    <row r="78" spans="1:5">
      <c r="A78" s="1179" t="s">
        <v>497</v>
      </c>
      <c r="B78" s="50">
        <v>0.1333</v>
      </c>
      <c r="C78" s="110">
        <v>4.4779999999999998</v>
      </c>
      <c r="D78" s="110"/>
      <c r="E78" s="110">
        <f t="shared" si="0"/>
        <v>4.4779999999999998</v>
      </c>
    </row>
    <row r="79" spans="1:5">
      <c r="A79" s="1179" t="s">
        <v>284</v>
      </c>
      <c r="B79" s="50">
        <v>0.4</v>
      </c>
      <c r="C79" s="110">
        <v>11.374000000000001</v>
      </c>
      <c r="D79" s="110"/>
      <c r="E79" s="110">
        <f t="shared" si="0"/>
        <v>11.374000000000001</v>
      </c>
    </row>
    <row r="80" spans="1:5">
      <c r="A80" s="1179" t="s">
        <v>134</v>
      </c>
      <c r="B80" s="50">
        <v>0.05</v>
      </c>
      <c r="C80" s="110">
        <v>6.57</v>
      </c>
      <c r="D80" s="110"/>
      <c r="E80" s="110">
        <f t="shared" si="0"/>
        <v>6.57</v>
      </c>
    </row>
    <row r="81" spans="1:5">
      <c r="A81" s="1179" t="s">
        <v>269</v>
      </c>
      <c r="B81" s="50">
        <v>0.15</v>
      </c>
      <c r="C81" s="110">
        <v>10.574999999999999</v>
      </c>
      <c r="D81" s="110"/>
      <c r="E81" s="110">
        <f t="shared" si="0"/>
        <v>10.574999999999999</v>
      </c>
    </row>
    <row r="82" spans="1:5">
      <c r="A82" s="1179" t="s">
        <v>785</v>
      </c>
      <c r="B82" s="50">
        <v>0.08</v>
      </c>
      <c r="C82" s="110">
        <v>2.585</v>
      </c>
      <c r="D82" s="110"/>
      <c r="E82" s="110">
        <f t="shared" si="0"/>
        <v>2.585</v>
      </c>
    </row>
    <row r="83" spans="1:5">
      <c r="A83" s="1179" t="s">
        <v>579</v>
      </c>
      <c r="B83" s="50">
        <v>0.25</v>
      </c>
      <c r="C83" s="110">
        <v>5.5730000000000004</v>
      </c>
      <c r="D83" s="110"/>
      <c r="E83" s="110">
        <f t="shared" si="0"/>
        <v>5.5730000000000004</v>
      </c>
    </row>
    <row r="84" spans="1:5">
      <c r="A84" s="1179" t="s">
        <v>729</v>
      </c>
      <c r="B84" s="50">
        <v>0.3</v>
      </c>
      <c r="C84" s="110">
        <v>0.622</v>
      </c>
      <c r="D84" s="110">
        <v>0.192</v>
      </c>
      <c r="E84" s="110">
        <f t="shared" si="0"/>
        <v>0.81400000000000006</v>
      </c>
    </row>
    <row r="85" spans="1:5">
      <c r="A85" s="1179" t="s">
        <v>710</v>
      </c>
      <c r="B85" s="50">
        <v>0.25</v>
      </c>
      <c r="C85" s="110">
        <v>2.0630000000000002</v>
      </c>
      <c r="D85" s="110">
        <v>0.14000000000000001</v>
      </c>
      <c r="E85" s="110">
        <f t="shared" si="0"/>
        <v>2.2030000000000003</v>
      </c>
    </row>
    <row r="86" spans="1:5">
      <c r="A86" s="1179" t="s">
        <v>809</v>
      </c>
      <c r="B86" s="50">
        <v>0.18329999999999999</v>
      </c>
      <c r="C86" s="110">
        <v>1.7999999999999999E-2</v>
      </c>
      <c r="D86" s="110">
        <v>5.3129999999999997</v>
      </c>
      <c r="E86" s="110">
        <f t="shared" si="0"/>
        <v>5.3309999999999995</v>
      </c>
    </row>
    <row r="87" spans="1:5">
      <c r="A87" s="1179" t="s">
        <v>811</v>
      </c>
      <c r="B87" s="50">
        <v>0.5</v>
      </c>
      <c r="C87" s="110">
        <v>3.4000000000000002E-2</v>
      </c>
      <c r="D87" s="110">
        <v>9.907</v>
      </c>
      <c r="E87" s="110">
        <f t="shared" si="0"/>
        <v>9.9410000000000007</v>
      </c>
    </row>
    <row r="88" spans="1:5">
      <c r="A88" s="1179" t="s">
        <v>812</v>
      </c>
      <c r="B88" s="50">
        <v>0.26669999999999999</v>
      </c>
      <c r="C88" s="110">
        <v>8.9999999999999993E-3</v>
      </c>
      <c r="D88" s="110">
        <v>2.3639999999999999</v>
      </c>
      <c r="E88" s="110">
        <f t="shared" si="0"/>
        <v>2.3729999999999998</v>
      </c>
    </row>
    <row r="89" spans="1:5">
      <c r="A89" s="1179" t="s">
        <v>730</v>
      </c>
      <c r="B89" s="50">
        <v>0.35</v>
      </c>
      <c r="C89" s="110">
        <v>0.129</v>
      </c>
      <c r="D89" s="110">
        <v>1.9E-2</v>
      </c>
      <c r="E89" s="110">
        <f t="shared" si="0"/>
        <v>0.14799999999999999</v>
      </c>
    </row>
    <row r="90" spans="1:5">
      <c r="A90" s="1179" t="s">
        <v>810</v>
      </c>
      <c r="B90" s="50">
        <v>0.25</v>
      </c>
      <c r="C90" s="110">
        <v>1.2999999999999999E-2</v>
      </c>
      <c r="D90" s="110">
        <v>0.32600000000000001</v>
      </c>
      <c r="E90" s="110">
        <f t="shared" si="0"/>
        <v>0.33900000000000002</v>
      </c>
    </row>
    <row r="91" spans="1:5">
      <c r="A91" s="1179" t="s">
        <v>498</v>
      </c>
      <c r="B91" s="50">
        <v>0.1333</v>
      </c>
      <c r="C91" s="110">
        <v>10.771000000000001</v>
      </c>
      <c r="D91" s="110"/>
      <c r="E91" s="110">
        <f t="shared" si="0"/>
        <v>10.771000000000001</v>
      </c>
    </row>
    <row r="92" spans="1:5">
      <c r="A92" s="1179" t="s">
        <v>744</v>
      </c>
      <c r="B92" s="50">
        <v>0.1333</v>
      </c>
      <c r="C92" s="110">
        <v>13.500999999999999</v>
      </c>
      <c r="D92" s="110"/>
      <c r="E92" s="110">
        <f t="shared" si="0"/>
        <v>13.500999999999999</v>
      </c>
    </row>
    <row r="93" spans="1:5">
      <c r="A93" s="1179" t="s">
        <v>167</v>
      </c>
      <c r="B93" s="50">
        <v>0.1885</v>
      </c>
      <c r="C93" s="110">
        <v>44.186999999999998</v>
      </c>
      <c r="D93" s="110"/>
      <c r="E93" s="110">
        <f t="shared" si="0"/>
        <v>44.186999999999998</v>
      </c>
    </row>
    <row r="94" spans="1:5">
      <c r="A94" s="1179" t="s">
        <v>813</v>
      </c>
      <c r="B94" s="50">
        <v>0.32500000000000001</v>
      </c>
      <c r="C94" s="110">
        <v>1.7000000000000001E-2</v>
      </c>
      <c r="D94" s="110">
        <v>3.4359999999999999</v>
      </c>
      <c r="E94" s="110">
        <f t="shared" si="0"/>
        <v>3.4529999999999998</v>
      </c>
    </row>
    <row r="95" spans="1:5">
      <c r="A95" s="1179" t="s">
        <v>697</v>
      </c>
      <c r="B95" s="50">
        <v>0.37</v>
      </c>
      <c r="C95" s="110">
        <v>3.0840000000000001</v>
      </c>
      <c r="D95" s="110"/>
      <c r="E95" s="110">
        <f t="shared" si="0"/>
        <v>3.0840000000000001</v>
      </c>
    </row>
    <row r="96" spans="1:5">
      <c r="A96" s="1179" t="s">
        <v>549</v>
      </c>
      <c r="B96" s="50">
        <v>0.2</v>
      </c>
      <c r="C96" s="110">
        <v>4.157</v>
      </c>
      <c r="D96" s="110"/>
      <c r="E96" s="110">
        <f t="shared" si="0"/>
        <v>4.157</v>
      </c>
    </row>
    <row r="97" spans="1:5">
      <c r="A97" s="1179" t="s">
        <v>121</v>
      </c>
      <c r="B97" s="50">
        <v>0.25</v>
      </c>
      <c r="C97" s="110">
        <v>29.332999999999998</v>
      </c>
      <c r="D97" s="110">
        <v>1.292</v>
      </c>
      <c r="E97" s="110">
        <f t="shared" si="0"/>
        <v>30.625</v>
      </c>
    </row>
    <row r="98" spans="1:5">
      <c r="A98" s="1179" t="s">
        <v>711</v>
      </c>
      <c r="B98" s="50">
        <v>0.25</v>
      </c>
      <c r="C98" s="110">
        <v>7.835</v>
      </c>
      <c r="D98" s="110">
        <v>0.78100000000000003</v>
      </c>
      <c r="E98" s="110">
        <f t="shared" si="0"/>
        <v>8.6159999999999997</v>
      </c>
    </row>
    <row r="99" spans="1:5">
      <c r="A99" s="2366" t="s">
        <v>814</v>
      </c>
      <c r="B99" s="2366"/>
      <c r="C99" s="2381">
        <f>SUM(C62:C98)</f>
        <v>442.6989999999999</v>
      </c>
      <c r="D99" s="2381">
        <f>SUM(D62:D98)</f>
        <v>100.75399999999999</v>
      </c>
      <c r="E99" s="2381">
        <f>SUM(E62:E98)</f>
        <v>543.45299999999997</v>
      </c>
    </row>
    <row r="100" spans="1:5">
      <c r="A100" s="2380" t="s">
        <v>708</v>
      </c>
      <c r="B100" s="2380"/>
      <c r="C100" s="1178"/>
      <c r="D100" s="1178"/>
      <c r="E100" s="1178"/>
    </row>
  </sheetData>
  <mergeCells count="2">
    <mergeCell ref="C60:E60"/>
    <mergeCell ref="A100:B10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E100"/>
  <sheetViews>
    <sheetView workbookViewId="0">
      <selection activeCell="A3" sqref="A3"/>
    </sheetView>
  </sheetViews>
  <sheetFormatPr defaultRowHeight="12.75"/>
  <sheetData>
    <row r="2" spans="1:5" ht="18">
      <c r="A2" s="19" t="s">
        <v>848</v>
      </c>
      <c r="B2" s="52"/>
      <c r="C2" s="52"/>
      <c r="D2" s="52"/>
      <c r="E2" s="52"/>
    </row>
    <row r="3" spans="1:5">
      <c r="A3" s="40"/>
      <c r="B3" s="40"/>
      <c r="C3" s="40"/>
      <c r="D3" s="40"/>
      <c r="E3" s="40"/>
    </row>
    <row r="4" spans="1:5">
      <c r="A4" s="59" t="s">
        <v>446</v>
      </c>
      <c r="B4" s="53" t="s">
        <v>449</v>
      </c>
      <c r="C4" s="45" t="s">
        <v>380</v>
      </c>
      <c r="D4" s="45"/>
      <c r="E4" s="45"/>
    </row>
    <row r="5" spans="1:5">
      <c r="A5" s="45" t="s">
        <v>83</v>
      </c>
      <c r="B5" s="45"/>
      <c r="C5" s="53" t="s">
        <v>750</v>
      </c>
      <c r="D5" s="53" t="s">
        <v>11</v>
      </c>
      <c r="E5" s="53" t="s">
        <v>12</v>
      </c>
    </row>
    <row r="6" spans="1:5">
      <c r="A6" s="55" t="s">
        <v>15</v>
      </c>
      <c r="B6" s="50">
        <v>0.85</v>
      </c>
      <c r="C6" s="46">
        <v>10.506758750489128</v>
      </c>
      <c r="D6" s="46">
        <v>16.13597858745652</v>
      </c>
      <c r="E6" s="46">
        <v>26.642737337945647</v>
      </c>
    </row>
    <row r="7" spans="1:5">
      <c r="A7" s="47" t="s">
        <v>641</v>
      </c>
      <c r="B7" s="50">
        <v>0.32700000000000001</v>
      </c>
      <c r="C7" s="46">
        <v>9.94619199025</v>
      </c>
      <c r="D7" s="46">
        <v>0.61258576065217374</v>
      </c>
      <c r="E7" s="46">
        <v>10.558777750902173</v>
      </c>
    </row>
    <row r="8" spans="1:5">
      <c r="A8" s="47" t="s">
        <v>23</v>
      </c>
      <c r="B8" s="50">
        <v>0.45</v>
      </c>
      <c r="C8" s="46">
        <v>25.233938271619564</v>
      </c>
      <c r="D8" s="46">
        <v>2.8171892397282603</v>
      </c>
      <c r="E8" s="46">
        <v>28.051127511347826</v>
      </c>
    </row>
    <row r="9" spans="1:5">
      <c r="A9" s="47" t="s">
        <v>218</v>
      </c>
      <c r="B9" s="50">
        <v>0.65129999999999999</v>
      </c>
      <c r="C9" s="46">
        <v>3.8185031956086957</v>
      </c>
      <c r="D9" s="46">
        <v>0</v>
      </c>
      <c r="E9" s="46">
        <v>3.8185031956086957</v>
      </c>
    </row>
    <row r="10" spans="1:5">
      <c r="A10" s="47" t="s">
        <v>642</v>
      </c>
      <c r="B10" s="50">
        <v>0.58899999999999997</v>
      </c>
      <c r="C10" s="46">
        <v>3.5255715550434794</v>
      </c>
      <c r="D10" s="46">
        <v>0</v>
      </c>
      <c r="E10" s="46">
        <v>3.5255715550434794</v>
      </c>
    </row>
    <row r="11" spans="1:5">
      <c r="A11" s="47" t="s">
        <v>29</v>
      </c>
      <c r="B11" s="320">
        <v>0.36660500000000001</v>
      </c>
      <c r="C11" s="46">
        <v>64.244387228532602</v>
      </c>
      <c r="D11" s="46">
        <v>0</v>
      </c>
      <c r="E11" s="46">
        <v>64.244387228532602</v>
      </c>
    </row>
    <row r="12" spans="1:5">
      <c r="A12" s="47" t="s">
        <v>33</v>
      </c>
      <c r="B12" s="50">
        <v>0.7</v>
      </c>
      <c r="C12" s="46">
        <v>104.74897194671742</v>
      </c>
      <c r="D12" s="46">
        <v>32.313668152326102</v>
      </c>
      <c r="E12" s="46">
        <v>137.06264009904351</v>
      </c>
    </row>
    <row r="13" spans="1:5">
      <c r="A13" s="47" t="s">
        <v>37</v>
      </c>
      <c r="B13" s="50">
        <v>0.1241</v>
      </c>
      <c r="C13" s="46">
        <v>8.8133906324021751</v>
      </c>
      <c r="D13" s="46">
        <v>1.2964209792608696</v>
      </c>
      <c r="E13" s="46">
        <v>10.109811611663044</v>
      </c>
    </row>
    <row r="14" spans="1:5">
      <c r="A14" s="47" t="s">
        <v>226</v>
      </c>
      <c r="B14" s="121" t="s">
        <v>217</v>
      </c>
      <c r="C14" s="46">
        <v>0.16477400061956529</v>
      </c>
      <c r="D14" s="46">
        <v>1.0393734781195654</v>
      </c>
      <c r="E14" s="46">
        <v>1.2041474787391306</v>
      </c>
    </row>
    <row r="15" spans="1:5">
      <c r="A15" s="47" t="s">
        <v>467</v>
      </c>
      <c r="B15" s="50">
        <v>0.1988</v>
      </c>
      <c r="C15" s="46">
        <v>0.66633952021739129</v>
      </c>
      <c r="D15" s="46">
        <v>3.9581804355108705</v>
      </c>
      <c r="E15" s="46">
        <v>4.6245199557282621</v>
      </c>
    </row>
    <row r="16" spans="1:5">
      <c r="A16" s="47" t="s">
        <v>46</v>
      </c>
      <c r="B16" s="50">
        <v>0.55300000000000005</v>
      </c>
      <c r="C16" s="46">
        <v>39.796846195586973</v>
      </c>
      <c r="D16" s="46">
        <v>27.516998477119564</v>
      </c>
      <c r="E16" s="46">
        <v>67.313844672706537</v>
      </c>
    </row>
    <row r="17" spans="1:5">
      <c r="A17" s="47" t="s">
        <v>47</v>
      </c>
      <c r="B17" s="50">
        <v>0.58550000000000002</v>
      </c>
      <c r="C17" s="46">
        <v>38.327423077163047</v>
      </c>
      <c r="D17" s="46">
        <v>75.728172065032595</v>
      </c>
      <c r="E17" s="46">
        <v>114.05559514219564</v>
      </c>
    </row>
    <row r="18" spans="1:5">
      <c r="A18" s="47" t="s">
        <v>49</v>
      </c>
      <c r="B18" s="50">
        <v>0.43969999999999998</v>
      </c>
      <c r="C18" s="46">
        <v>9.9300653257173881</v>
      </c>
      <c r="D18" s="46">
        <v>14.557767172923912</v>
      </c>
      <c r="E18" s="46">
        <v>24.4878324986413</v>
      </c>
    </row>
    <row r="19" spans="1:5">
      <c r="A19" s="47" t="s">
        <v>51</v>
      </c>
      <c r="B19" s="50">
        <v>0.2</v>
      </c>
      <c r="C19" s="46">
        <v>4.9213560209021736</v>
      </c>
      <c r="D19" s="46">
        <v>5.245350543760873</v>
      </c>
      <c r="E19" s="46">
        <v>10.166706564663047</v>
      </c>
    </row>
    <row r="20" spans="1:5">
      <c r="A20" s="47" t="s">
        <v>52</v>
      </c>
      <c r="B20" s="121" t="s">
        <v>219</v>
      </c>
      <c r="C20" s="46">
        <v>14.986203252054349</v>
      </c>
      <c r="D20" s="46">
        <v>0.7288695654456514</v>
      </c>
      <c r="E20" s="46">
        <v>15.715072817500001</v>
      </c>
    </row>
    <row r="21" spans="1:5">
      <c r="A21" s="47" t="s">
        <v>53</v>
      </c>
      <c r="B21" s="121" t="s">
        <v>221</v>
      </c>
      <c r="C21" s="46">
        <v>78.82910191211954</v>
      </c>
      <c r="D21" s="46">
        <v>19.549616196206522</v>
      </c>
      <c r="E21" s="46">
        <v>98.378718108326069</v>
      </c>
    </row>
    <row r="22" spans="1:5">
      <c r="A22" s="47" t="s">
        <v>231</v>
      </c>
      <c r="B22" s="121" t="s">
        <v>227</v>
      </c>
      <c r="C22" s="46">
        <v>26.467237673956522</v>
      </c>
      <c r="D22" s="46">
        <v>93.189197720315207</v>
      </c>
      <c r="E22" s="46">
        <v>119.65643539427172</v>
      </c>
    </row>
    <row r="23" spans="1:5">
      <c r="A23" s="47" t="s">
        <v>57</v>
      </c>
      <c r="B23" s="121" t="s">
        <v>228</v>
      </c>
      <c r="C23" s="46">
        <v>29.907036686782604</v>
      </c>
      <c r="D23" s="46">
        <v>0.48159510917391302</v>
      </c>
      <c r="E23" s="46">
        <v>30.388631795956517</v>
      </c>
    </row>
    <row r="24" spans="1:5">
      <c r="A24" s="47" t="s">
        <v>58</v>
      </c>
      <c r="B24" s="50">
        <v>0.33529999999999999</v>
      </c>
      <c r="C24" s="46">
        <v>5.3530389584891314</v>
      </c>
      <c r="D24" s="46">
        <v>16.731551849021749</v>
      </c>
      <c r="E24" s="46">
        <v>22.084590807510878</v>
      </c>
    </row>
    <row r="25" spans="1:5">
      <c r="A25" s="47" t="s">
        <v>59</v>
      </c>
      <c r="B25" s="121" t="s">
        <v>229</v>
      </c>
      <c r="C25" s="46">
        <v>34.413706467489121</v>
      </c>
      <c r="D25" s="46">
        <v>13.915494237652174</v>
      </c>
      <c r="E25" s="46">
        <v>48.329200705141297</v>
      </c>
    </row>
    <row r="26" spans="1:5">
      <c r="A26" s="47" t="s">
        <v>514</v>
      </c>
      <c r="B26" s="50">
        <v>0.41499999999999998</v>
      </c>
      <c r="C26" s="46">
        <v>7.6895929016956508</v>
      </c>
      <c r="D26" s="46">
        <v>1.2283369565220827E-5</v>
      </c>
      <c r="E26" s="46">
        <v>7.6896051850652158</v>
      </c>
    </row>
    <row r="27" spans="1:5">
      <c r="A27" s="47" t="s">
        <v>66</v>
      </c>
      <c r="B27" s="50">
        <v>0.30580000000000002</v>
      </c>
      <c r="C27" s="46">
        <v>8.7152965661086963</v>
      </c>
      <c r="D27" s="46">
        <v>72.080659891739145</v>
      </c>
      <c r="E27" s="46">
        <v>80.795956457847836</v>
      </c>
    </row>
    <row r="28" spans="1:5">
      <c r="A28" s="47" t="s">
        <v>67</v>
      </c>
      <c r="B28" s="50">
        <v>0.30580000000000002</v>
      </c>
      <c r="C28" s="46">
        <v>40.960240346228247</v>
      </c>
      <c r="D28" s="46">
        <v>0</v>
      </c>
      <c r="E28" s="46">
        <v>40.960240346228247</v>
      </c>
    </row>
    <row r="29" spans="1:5">
      <c r="A29" s="47" t="s">
        <v>69</v>
      </c>
      <c r="B29" s="50">
        <v>0.58840000000000003</v>
      </c>
      <c r="C29" s="46">
        <v>32.406371708184786</v>
      </c>
      <c r="D29" s="46">
        <v>7.7981673908478264</v>
      </c>
      <c r="E29" s="46">
        <v>40.204539099032615</v>
      </c>
    </row>
    <row r="30" spans="1:5">
      <c r="A30" s="47" t="s">
        <v>684</v>
      </c>
      <c r="B30" s="50">
        <v>0.28849999999999998</v>
      </c>
      <c r="C30" s="46">
        <v>1.2079232292173914</v>
      </c>
      <c r="D30" s="46">
        <v>1.1053870663586951</v>
      </c>
      <c r="E30" s="46">
        <v>2.3133102955760867</v>
      </c>
    </row>
    <row r="31" spans="1:5">
      <c r="A31" s="47" t="s">
        <v>274</v>
      </c>
      <c r="B31" s="50">
        <v>0.18</v>
      </c>
      <c r="C31" s="46">
        <v>2.3597125113152173</v>
      </c>
      <c r="D31" s="46">
        <v>-1.2819673086956519E-2</v>
      </c>
      <c r="E31" s="46">
        <v>2.346892838228261</v>
      </c>
    </row>
    <row r="32" spans="1:5">
      <c r="A32" s="47" t="s">
        <v>74</v>
      </c>
      <c r="B32" s="121">
        <v>0.41499999999999998</v>
      </c>
      <c r="C32" s="46">
        <v>14.918353945652173</v>
      </c>
      <c r="D32" s="46">
        <v>1.0580157603043479</v>
      </c>
      <c r="E32" s="46">
        <v>15.976369705956522</v>
      </c>
    </row>
    <row r="33" spans="1:5">
      <c r="A33" s="55" t="s">
        <v>334</v>
      </c>
      <c r="B33" s="121">
        <v>0.28849999999999998</v>
      </c>
      <c r="C33" s="46">
        <v>7.4857153253478259</v>
      </c>
      <c r="D33" s="46">
        <v>0</v>
      </c>
      <c r="E33" s="46">
        <v>7.4857153253478259</v>
      </c>
    </row>
    <row r="34" spans="1:5">
      <c r="A34" s="47" t="s">
        <v>75</v>
      </c>
      <c r="B34" s="121">
        <v>0.53200000000000003</v>
      </c>
      <c r="C34" s="46">
        <v>15.58097751966304</v>
      </c>
      <c r="D34" s="46">
        <v>10.186438259130437</v>
      </c>
      <c r="E34" s="46">
        <v>25.767415778793477</v>
      </c>
    </row>
    <row r="35" spans="1:5">
      <c r="A35" s="47" t="s">
        <v>508</v>
      </c>
      <c r="B35" s="121">
        <v>0.59599999999999997</v>
      </c>
      <c r="C35" s="46">
        <v>25.417435042489121</v>
      </c>
      <c r="D35" s="46">
        <v>2.6272671726739136</v>
      </c>
      <c r="E35" s="46">
        <v>28.044702215163035</v>
      </c>
    </row>
    <row r="36" spans="1:5">
      <c r="A36" s="47" t="s">
        <v>76</v>
      </c>
      <c r="B36" s="121">
        <v>0.34570000000000001</v>
      </c>
      <c r="C36" s="46">
        <v>55.368039998847827</v>
      </c>
      <c r="D36" s="46">
        <v>64.663984238760889</v>
      </c>
      <c r="E36" s="46">
        <v>120.03202423760871</v>
      </c>
    </row>
    <row r="37" spans="1:5">
      <c r="A37" s="55" t="s">
        <v>543</v>
      </c>
      <c r="B37" s="121">
        <v>0.45750000000000002</v>
      </c>
      <c r="C37" s="46">
        <v>2.1569664577173908</v>
      </c>
      <c r="D37" s="46">
        <v>2.2956450005760858</v>
      </c>
      <c r="E37" s="46">
        <v>4.452611458293477</v>
      </c>
    </row>
    <row r="38" spans="1:5">
      <c r="A38" s="2346" t="s">
        <v>430</v>
      </c>
      <c r="B38" s="2347"/>
      <c r="C38" s="2283">
        <v>728.86746821422821</v>
      </c>
      <c r="D38" s="2283">
        <v>487.62076696038048</v>
      </c>
      <c r="E38" s="2283">
        <v>1216.4882351746087</v>
      </c>
    </row>
    <row r="39" spans="1:5">
      <c r="A39" s="124"/>
      <c r="B39" s="57"/>
      <c r="C39" s="56"/>
      <c r="D39" s="56"/>
      <c r="E39" s="56"/>
    </row>
    <row r="40" spans="1:5">
      <c r="A40" s="125"/>
      <c r="B40" s="125"/>
      <c r="C40" s="125"/>
      <c r="D40" s="125"/>
      <c r="E40" s="56"/>
    </row>
    <row r="41" spans="1:5">
      <c r="A41" s="126" t="s">
        <v>817</v>
      </c>
      <c r="B41" s="125"/>
      <c r="C41" s="125"/>
      <c r="D41" s="125"/>
      <c r="E41" s="56"/>
    </row>
    <row r="42" spans="1:5">
      <c r="A42" s="127" t="s">
        <v>804</v>
      </c>
      <c r="B42" s="40"/>
      <c r="C42" s="40"/>
      <c r="D42" s="40"/>
      <c r="E42" s="40"/>
    </row>
    <row r="43" spans="1:5">
      <c r="A43" s="126" t="s">
        <v>805</v>
      </c>
      <c r="B43" s="125"/>
      <c r="C43" s="125"/>
      <c r="D43" s="125"/>
      <c r="E43" s="56"/>
    </row>
    <row r="44" spans="1:5">
      <c r="A44" s="126" t="s">
        <v>806</v>
      </c>
      <c r="B44" s="125"/>
      <c r="C44" s="125"/>
      <c r="D44" s="125"/>
      <c r="E44" s="56"/>
    </row>
    <row r="45" spans="1:5">
      <c r="A45" s="126" t="s">
        <v>818</v>
      </c>
      <c r="B45" s="1174"/>
      <c r="C45" s="1175"/>
      <c r="D45" s="1175"/>
      <c r="E45" s="58"/>
    </row>
    <row r="46" spans="1:5">
      <c r="A46" s="126" t="s">
        <v>673</v>
      </c>
      <c r="B46" s="57"/>
      <c r="C46" s="56"/>
      <c r="D46" s="56"/>
      <c r="E46" s="56"/>
    </row>
    <row r="47" spans="1:5">
      <c r="A47" s="48"/>
      <c r="B47" s="48"/>
      <c r="C47" s="49"/>
      <c r="D47" s="49"/>
      <c r="E47" s="48"/>
    </row>
    <row r="48" spans="1:5">
      <c r="A48" s="45" t="s">
        <v>383</v>
      </c>
      <c r="B48" s="53" t="s">
        <v>449</v>
      </c>
      <c r="C48" s="59" t="s">
        <v>380</v>
      </c>
      <c r="D48" s="59"/>
      <c r="E48" s="45"/>
    </row>
    <row r="49" spans="1:5">
      <c r="A49" s="45" t="s">
        <v>83</v>
      </c>
      <c r="B49" s="45"/>
      <c r="C49" s="53" t="s">
        <v>750</v>
      </c>
      <c r="D49" s="53" t="s">
        <v>11</v>
      </c>
      <c r="E49" s="53" t="s">
        <v>12</v>
      </c>
    </row>
    <row r="50" spans="1:5">
      <c r="A50" s="47" t="s">
        <v>272</v>
      </c>
      <c r="B50" s="50">
        <v>7.5999999999999998E-2</v>
      </c>
      <c r="C50" s="46">
        <v>19.624467358119567</v>
      </c>
      <c r="D50" s="46">
        <v>3.1933378279782603</v>
      </c>
      <c r="E50" s="46">
        <v>22.817805186097829</v>
      </c>
    </row>
    <row r="51" spans="1:5">
      <c r="A51" s="47" t="s">
        <v>14</v>
      </c>
      <c r="B51" s="50">
        <v>0.1178</v>
      </c>
      <c r="C51" s="46">
        <v>0.83462043434782596</v>
      </c>
      <c r="D51" s="46">
        <v>8.7889135217391421E-3</v>
      </c>
      <c r="E51" s="46">
        <v>0.84340934786956512</v>
      </c>
    </row>
    <row r="52" spans="1:5">
      <c r="A52" s="47" t="s">
        <v>24</v>
      </c>
      <c r="B52" s="50">
        <v>0.28916900000000001</v>
      </c>
      <c r="C52" s="46">
        <v>8.1951863023478246</v>
      </c>
      <c r="D52" s="46">
        <v>91.545546848923863</v>
      </c>
      <c r="E52" s="46">
        <v>99.740733151271684</v>
      </c>
    </row>
    <row r="53" spans="1:5">
      <c r="A53" s="47" t="s">
        <v>337</v>
      </c>
      <c r="B53" s="50">
        <v>0.1482</v>
      </c>
      <c r="C53" s="46">
        <v>3.6994771718260857</v>
      </c>
      <c r="D53" s="46">
        <v>0.10734532748913042</v>
      </c>
      <c r="E53" s="46">
        <v>3.8068224993152162</v>
      </c>
    </row>
    <row r="54" spans="1:5">
      <c r="A54" s="47" t="s">
        <v>54</v>
      </c>
      <c r="B54" s="50">
        <v>0.6</v>
      </c>
      <c r="C54" s="46">
        <v>8.264280523336959</v>
      </c>
      <c r="D54" s="46">
        <v>4.6965259789782587</v>
      </c>
      <c r="E54" s="46">
        <v>12.960806502315219</v>
      </c>
    </row>
    <row r="55" spans="1:5">
      <c r="A55" s="47" t="s">
        <v>694</v>
      </c>
      <c r="B55" s="50">
        <v>0.1</v>
      </c>
      <c r="C55" s="46">
        <v>0.36669332717391301</v>
      </c>
      <c r="D55" s="46">
        <v>2.1883065230978276</v>
      </c>
      <c r="E55" s="46">
        <v>2.5549998502717406</v>
      </c>
    </row>
    <row r="56" spans="1:5">
      <c r="A56" s="2346" t="s">
        <v>387</v>
      </c>
      <c r="B56" s="2348"/>
      <c r="C56" s="2283">
        <v>40.98472511715218</v>
      </c>
      <c r="D56" s="2283">
        <v>101.73985141998908</v>
      </c>
      <c r="E56" s="2283">
        <v>142.72457653714125</v>
      </c>
    </row>
    <row r="57" spans="1:5">
      <c r="A57" s="2288" t="s">
        <v>32</v>
      </c>
      <c r="B57" s="2349"/>
      <c r="C57" s="2283">
        <v>769.85219333138036</v>
      </c>
      <c r="D57" s="2283">
        <v>589.3606183803696</v>
      </c>
      <c r="E57" s="2283">
        <v>1359.21281171175</v>
      </c>
    </row>
    <row r="58" spans="1:5">
      <c r="A58" s="40"/>
      <c r="B58" s="40"/>
      <c r="C58" s="40"/>
      <c r="D58" s="40"/>
      <c r="E58" s="40"/>
    </row>
    <row r="59" spans="1:5">
      <c r="A59" s="52"/>
      <c r="B59" s="52"/>
      <c r="C59" s="52"/>
      <c r="D59" s="52"/>
      <c r="E59" s="52"/>
    </row>
    <row r="60" spans="1:5">
      <c r="A60" s="2363" t="s">
        <v>407</v>
      </c>
      <c r="B60" s="2363"/>
      <c r="C60" s="2377" t="s">
        <v>531</v>
      </c>
      <c r="D60" s="2377"/>
      <c r="E60" s="2377"/>
    </row>
    <row r="61" spans="1:5">
      <c r="A61" s="1176"/>
      <c r="B61" s="1165" t="s">
        <v>449</v>
      </c>
      <c r="C61" s="1185" t="s">
        <v>86</v>
      </c>
      <c r="D61" s="1165" t="s">
        <v>11</v>
      </c>
      <c r="E61" s="1165" t="s">
        <v>12</v>
      </c>
    </row>
    <row r="62" spans="1:5">
      <c r="A62" s="1179" t="s">
        <v>400</v>
      </c>
      <c r="B62" s="50">
        <v>0.17</v>
      </c>
      <c r="C62" s="46">
        <v>5.2629999999999999</v>
      </c>
      <c r="D62" s="46"/>
      <c r="E62" s="46">
        <f t="shared" ref="E62:E97" si="0">SUM(C62:D62)</f>
        <v>5.2629999999999999</v>
      </c>
    </row>
    <row r="63" spans="1:5">
      <c r="A63" s="1179" t="s">
        <v>843</v>
      </c>
      <c r="B63" s="50">
        <v>0.2132</v>
      </c>
      <c r="C63" s="46"/>
      <c r="D63" s="46"/>
      <c r="E63" s="46">
        <f t="shared" si="0"/>
        <v>0</v>
      </c>
    </row>
    <row r="64" spans="1:5">
      <c r="A64" s="1179" t="s">
        <v>512</v>
      </c>
      <c r="B64" s="50">
        <v>0.3</v>
      </c>
      <c r="C64" s="46"/>
      <c r="D64" s="46">
        <v>0.90500000000000003</v>
      </c>
      <c r="E64" s="46">
        <f t="shared" si="0"/>
        <v>0.90500000000000003</v>
      </c>
    </row>
    <row r="65" spans="1:5">
      <c r="A65" s="1179" t="s">
        <v>679</v>
      </c>
      <c r="B65" s="50">
        <v>5.8799999999999998E-2</v>
      </c>
      <c r="C65" s="46">
        <v>4.0000000000000001E-3</v>
      </c>
      <c r="D65" s="46"/>
      <c r="E65" s="46">
        <f t="shared" si="0"/>
        <v>4.0000000000000001E-3</v>
      </c>
    </row>
    <row r="66" spans="1:5">
      <c r="A66" s="1179" t="s">
        <v>844</v>
      </c>
      <c r="B66" s="50">
        <v>0.75</v>
      </c>
      <c r="C66" s="46"/>
      <c r="D66" s="46"/>
      <c r="E66" s="46">
        <f t="shared" si="0"/>
        <v>0</v>
      </c>
    </row>
    <row r="67" spans="1:5">
      <c r="A67" s="1179" t="s">
        <v>738</v>
      </c>
      <c r="B67" s="50">
        <v>8.5599999999999996E-2</v>
      </c>
      <c r="C67" s="46">
        <v>72.856999999999999</v>
      </c>
      <c r="D67" s="46"/>
      <c r="E67" s="46">
        <f t="shared" si="0"/>
        <v>72.856999999999999</v>
      </c>
    </row>
    <row r="68" spans="1:5">
      <c r="A68" s="1179" t="s">
        <v>564</v>
      </c>
      <c r="B68" s="50">
        <v>0.255</v>
      </c>
      <c r="C68" s="46">
        <v>6.0979999999999999</v>
      </c>
      <c r="D68" s="46">
        <v>17.981000000000002</v>
      </c>
      <c r="E68" s="46">
        <f t="shared" si="0"/>
        <v>24.079000000000001</v>
      </c>
    </row>
    <row r="69" spans="1:5">
      <c r="A69" s="1179" t="s">
        <v>500</v>
      </c>
      <c r="B69" s="50">
        <v>9.6699999999999994E-2</v>
      </c>
      <c r="C69" s="46">
        <v>13.638999999999999</v>
      </c>
      <c r="D69" s="46"/>
      <c r="E69" s="46">
        <f t="shared" si="0"/>
        <v>13.638999999999999</v>
      </c>
    </row>
    <row r="70" spans="1:5">
      <c r="A70" s="1179" t="s">
        <v>739</v>
      </c>
      <c r="B70" s="50">
        <v>0.23330000000000001</v>
      </c>
      <c r="C70" s="46">
        <v>29.815999999999999</v>
      </c>
      <c r="D70" s="46"/>
      <c r="E70" s="46">
        <f t="shared" si="0"/>
        <v>29.815999999999999</v>
      </c>
    </row>
    <row r="71" spans="1:5">
      <c r="A71" s="1179" t="s">
        <v>492</v>
      </c>
      <c r="B71" s="50">
        <v>0.1333</v>
      </c>
      <c r="C71" s="46">
        <v>21.271000000000001</v>
      </c>
      <c r="D71" s="46"/>
      <c r="E71" s="46">
        <f t="shared" si="0"/>
        <v>21.271000000000001</v>
      </c>
    </row>
    <row r="72" spans="1:5">
      <c r="A72" s="1179" t="s">
        <v>493</v>
      </c>
      <c r="B72" s="50">
        <v>0.1333</v>
      </c>
      <c r="C72" s="46">
        <v>28.423999999999999</v>
      </c>
      <c r="D72" s="46"/>
      <c r="E72" s="46">
        <f t="shared" si="0"/>
        <v>28.423999999999999</v>
      </c>
    </row>
    <row r="73" spans="1:5">
      <c r="A73" s="1179" t="s">
        <v>740</v>
      </c>
      <c r="B73" s="50">
        <v>0.1333</v>
      </c>
      <c r="C73" s="46">
        <v>2.8580000000000001</v>
      </c>
      <c r="D73" s="46"/>
      <c r="E73" s="46">
        <f t="shared" si="0"/>
        <v>2.8580000000000001</v>
      </c>
    </row>
    <row r="74" spans="1:5">
      <c r="A74" s="1179" t="s">
        <v>490</v>
      </c>
      <c r="B74" s="50">
        <v>0.23330000000000001</v>
      </c>
      <c r="C74" s="46">
        <v>57.314999999999998</v>
      </c>
      <c r="D74" s="46"/>
      <c r="E74" s="46">
        <f t="shared" si="0"/>
        <v>57.314999999999998</v>
      </c>
    </row>
    <row r="75" spans="1:5">
      <c r="A75" s="1179" t="s">
        <v>502</v>
      </c>
      <c r="B75" s="50">
        <v>0.23330000000000001</v>
      </c>
      <c r="C75" s="46">
        <v>21.681999999999999</v>
      </c>
      <c r="D75" s="46"/>
      <c r="E75" s="46">
        <f t="shared" si="0"/>
        <v>21.681999999999999</v>
      </c>
    </row>
    <row r="76" spans="1:5">
      <c r="A76" s="1179" t="s">
        <v>139</v>
      </c>
      <c r="B76" s="50">
        <v>0.31850000000000001</v>
      </c>
      <c r="C76" s="46"/>
      <c r="D76" s="46">
        <v>33.192999999999998</v>
      </c>
      <c r="E76" s="46">
        <f t="shared" si="0"/>
        <v>33.192999999999998</v>
      </c>
    </row>
    <row r="77" spans="1:5">
      <c r="A77" s="1179" t="s">
        <v>138</v>
      </c>
      <c r="B77" s="50">
        <v>0.5</v>
      </c>
      <c r="C77" s="46">
        <f>11.594+12.552</f>
        <v>24.146000000000001</v>
      </c>
      <c r="D77" s="46"/>
      <c r="E77" s="46">
        <f t="shared" si="0"/>
        <v>24.146000000000001</v>
      </c>
    </row>
    <row r="78" spans="1:5">
      <c r="A78" s="1179" t="s">
        <v>497</v>
      </c>
      <c r="B78" s="50">
        <v>0.1333</v>
      </c>
      <c r="C78" s="46">
        <v>4.6870000000000003</v>
      </c>
      <c r="D78" s="46"/>
      <c r="E78" s="46">
        <f t="shared" si="0"/>
        <v>4.6870000000000003</v>
      </c>
    </row>
    <row r="79" spans="1:5">
      <c r="A79" s="1179" t="s">
        <v>284</v>
      </c>
      <c r="B79" s="50">
        <v>0.4</v>
      </c>
      <c r="C79" s="46">
        <v>8.7469999999999999</v>
      </c>
      <c r="D79" s="46"/>
      <c r="E79" s="46">
        <f t="shared" si="0"/>
        <v>8.7469999999999999</v>
      </c>
    </row>
    <row r="80" spans="1:5">
      <c r="A80" s="1179" t="s">
        <v>134</v>
      </c>
      <c r="B80" s="50">
        <v>0.05</v>
      </c>
      <c r="C80" s="46">
        <v>7.0709999999999997</v>
      </c>
      <c r="D80" s="46"/>
      <c r="E80" s="46">
        <f t="shared" si="0"/>
        <v>7.0709999999999997</v>
      </c>
    </row>
    <row r="81" spans="1:5">
      <c r="A81" s="1179" t="s">
        <v>269</v>
      </c>
      <c r="B81" s="50">
        <v>0.15</v>
      </c>
      <c r="C81" s="46">
        <v>10.56</v>
      </c>
      <c r="D81" s="46"/>
      <c r="E81" s="46">
        <f t="shared" si="0"/>
        <v>10.56</v>
      </c>
    </row>
    <row r="82" spans="1:5">
      <c r="A82" s="1179" t="s">
        <v>785</v>
      </c>
      <c r="B82" s="50">
        <v>0.08</v>
      </c>
      <c r="C82" s="46">
        <v>2.3420000000000001</v>
      </c>
      <c r="D82" s="46"/>
      <c r="E82" s="46">
        <f t="shared" si="0"/>
        <v>2.3420000000000001</v>
      </c>
    </row>
    <row r="83" spans="1:5">
      <c r="A83" s="1179" t="s">
        <v>579</v>
      </c>
      <c r="B83" s="50">
        <v>0.25</v>
      </c>
      <c r="C83" s="46">
        <v>5.2030000000000003</v>
      </c>
      <c r="D83" s="46"/>
      <c r="E83" s="46">
        <f t="shared" si="0"/>
        <v>5.2030000000000003</v>
      </c>
    </row>
    <row r="84" spans="1:5">
      <c r="A84" s="1179" t="s">
        <v>729</v>
      </c>
      <c r="B84" s="50">
        <v>0.3</v>
      </c>
      <c r="C84" s="46">
        <v>0.376</v>
      </c>
      <c r="D84" s="46">
        <v>4.7E-2</v>
      </c>
      <c r="E84" s="46">
        <f t="shared" si="0"/>
        <v>0.42299999999999999</v>
      </c>
    </row>
    <row r="85" spans="1:5">
      <c r="A85" s="1179" t="s">
        <v>710</v>
      </c>
      <c r="B85" s="50">
        <v>0.25</v>
      </c>
      <c r="C85" s="46">
        <v>2.2109999999999999</v>
      </c>
      <c r="D85" s="46">
        <v>0.216</v>
      </c>
      <c r="E85" s="46">
        <f t="shared" si="0"/>
        <v>2.427</v>
      </c>
    </row>
    <row r="86" spans="1:5">
      <c r="A86" s="1179" t="s">
        <v>809</v>
      </c>
      <c r="B86" s="50">
        <v>0.18329999999999999</v>
      </c>
      <c r="C86" s="46">
        <v>0.01</v>
      </c>
      <c r="D86" s="46">
        <v>5.4569999999999999</v>
      </c>
      <c r="E86" s="46">
        <f t="shared" si="0"/>
        <v>5.4669999999999996</v>
      </c>
    </row>
    <row r="87" spans="1:5">
      <c r="A87" s="1179" t="s">
        <v>811</v>
      </c>
      <c r="B87" s="50">
        <v>0.5</v>
      </c>
      <c r="C87" s="46">
        <v>1.7999999999999999E-2</v>
      </c>
      <c r="D87" s="46">
        <v>10.27</v>
      </c>
      <c r="E87" s="46">
        <f t="shared" si="0"/>
        <v>10.288</v>
      </c>
    </row>
    <row r="88" spans="1:5">
      <c r="A88" s="1179" t="s">
        <v>812</v>
      </c>
      <c r="B88" s="50">
        <v>0.26669999999999999</v>
      </c>
      <c r="C88" s="46">
        <v>7.0000000000000001E-3</v>
      </c>
      <c r="D88" s="46">
        <v>3.93</v>
      </c>
      <c r="E88" s="46">
        <f t="shared" si="0"/>
        <v>3.9370000000000003</v>
      </c>
    </row>
    <row r="89" spans="1:5">
      <c r="A89" s="1179" t="s">
        <v>730</v>
      </c>
      <c r="B89" s="50">
        <v>0.35</v>
      </c>
      <c r="C89" s="46">
        <v>0</v>
      </c>
      <c r="D89" s="46">
        <v>-1.2E-2</v>
      </c>
      <c r="E89" s="46">
        <f t="shared" si="0"/>
        <v>-1.2E-2</v>
      </c>
    </row>
    <row r="90" spans="1:5">
      <c r="A90" s="1179" t="s">
        <v>810</v>
      </c>
      <c r="B90" s="50">
        <v>0.25</v>
      </c>
      <c r="C90" s="46">
        <v>1.2E-2</v>
      </c>
      <c r="D90" s="46">
        <v>0.223</v>
      </c>
      <c r="E90" s="46">
        <f t="shared" si="0"/>
        <v>0.23500000000000001</v>
      </c>
    </row>
    <row r="91" spans="1:5">
      <c r="A91" s="1179" t="s">
        <v>498</v>
      </c>
      <c r="B91" s="50">
        <v>0.1333</v>
      </c>
      <c r="C91" s="46">
        <v>13.717000000000001</v>
      </c>
      <c r="D91" s="46"/>
      <c r="E91" s="46">
        <f t="shared" si="0"/>
        <v>13.717000000000001</v>
      </c>
    </row>
    <row r="92" spans="1:5">
      <c r="A92" s="1179" t="s">
        <v>744</v>
      </c>
      <c r="B92" s="50">
        <v>0.1333</v>
      </c>
      <c r="C92" s="46">
        <v>11.468</v>
      </c>
      <c r="D92" s="46"/>
      <c r="E92" s="46">
        <f t="shared" si="0"/>
        <v>11.468</v>
      </c>
    </row>
    <row r="93" spans="1:5">
      <c r="A93" s="1179" t="s">
        <v>167</v>
      </c>
      <c r="B93" s="50">
        <v>0.1885</v>
      </c>
      <c r="C93" s="46">
        <v>44.258000000000003</v>
      </c>
      <c r="D93" s="46"/>
      <c r="E93" s="46">
        <f t="shared" si="0"/>
        <v>44.258000000000003</v>
      </c>
    </row>
    <row r="94" spans="1:5">
      <c r="A94" s="1179" t="s">
        <v>813</v>
      </c>
      <c r="B94" s="50">
        <v>0.32500000000000001</v>
      </c>
      <c r="C94" s="46"/>
      <c r="D94" s="46">
        <v>1.677</v>
      </c>
      <c r="E94" s="46">
        <f t="shared" si="0"/>
        <v>1.677</v>
      </c>
    </row>
    <row r="95" spans="1:5">
      <c r="A95" s="1179" t="s">
        <v>697</v>
      </c>
      <c r="B95" s="50">
        <v>0.37</v>
      </c>
      <c r="C95" s="46">
        <f>5.486+1.812</f>
        <v>7.298</v>
      </c>
      <c r="D95" s="46"/>
      <c r="E95" s="46">
        <f t="shared" si="0"/>
        <v>7.298</v>
      </c>
    </row>
    <row r="96" spans="1:5">
      <c r="A96" s="1179" t="s">
        <v>549</v>
      </c>
      <c r="B96" s="50">
        <v>0.2</v>
      </c>
      <c r="C96" s="46">
        <v>4.0730000000000004</v>
      </c>
      <c r="D96" s="46"/>
      <c r="E96" s="46">
        <f t="shared" si="0"/>
        <v>4.0730000000000004</v>
      </c>
    </row>
    <row r="97" spans="1:5">
      <c r="A97" s="1179" t="s">
        <v>121</v>
      </c>
      <c r="B97" s="50">
        <v>0.25</v>
      </c>
      <c r="C97" s="46">
        <v>27.460999999999999</v>
      </c>
      <c r="D97" s="46">
        <v>1.268</v>
      </c>
      <c r="E97" s="46">
        <f t="shared" si="0"/>
        <v>28.728999999999999</v>
      </c>
    </row>
    <row r="98" spans="1:5">
      <c r="A98" s="1179" t="s">
        <v>711</v>
      </c>
      <c r="B98" s="50">
        <v>0.25</v>
      </c>
      <c r="C98" s="46">
        <v>6.2169999999999996</v>
      </c>
      <c r="D98" s="46">
        <v>0.60499999999999998</v>
      </c>
      <c r="E98" s="46">
        <f>SUM(C98:D98)</f>
        <v>6.8219999999999992</v>
      </c>
    </row>
    <row r="99" spans="1:5">
      <c r="A99" s="2366" t="s">
        <v>814</v>
      </c>
      <c r="B99" s="2366"/>
      <c r="C99" s="2381">
        <f>SUM(C62:C98)</f>
        <v>439.10899999999992</v>
      </c>
      <c r="D99" s="2381">
        <f>SUM(D62:D98)</f>
        <v>75.760000000000019</v>
      </c>
      <c r="E99" s="2381">
        <f>SUM(E62:E98)</f>
        <v>514.86900000000003</v>
      </c>
    </row>
    <row r="100" spans="1:5">
      <c r="A100" s="61" t="s">
        <v>708</v>
      </c>
      <c r="B100" s="1186"/>
      <c r="C100" s="1187"/>
      <c r="D100" s="1187"/>
      <c r="E100" s="1187"/>
    </row>
  </sheetData>
  <mergeCells count="1">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E99"/>
  <sheetViews>
    <sheetView topLeftCell="A2" workbookViewId="0">
      <selection activeCell="G57" sqref="G57"/>
    </sheetView>
  </sheetViews>
  <sheetFormatPr defaultRowHeight="12.75"/>
  <cols>
    <col min="1" max="1" width="20" customWidth="1"/>
    <col min="2" max="2" width="16.7109375" bestFit="1" customWidth="1"/>
  </cols>
  <sheetData>
    <row r="2" spans="1:5" ht="18">
      <c r="A2" s="19" t="s">
        <v>849</v>
      </c>
      <c r="B2" s="52"/>
      <c r="C2" s="52"/>
      <c r="D2" s="52"/>
      <c r="E2" s="52"/>
    </row>
    <row r="3" spans="1:5">
      <c r="A3" s="40"/>
      <c r="B3" s="40"/>
      <c r="C3" s="40"/>
      <c r="D3" s="40"/>
      <c r="E3" s="40"/>
    </row>
    <row r="4" spans="1:5">
      <c r="A4" s="65" t="s">
        <v>850</v>
      </c>
      <c r="B4" s="65" t="s">
        <v>847</v>
      </c>
      <c r="C4" s="65" t="s">
        <v>380</v>
      </c>
      <c r="D4" s="65"/>
      <c r="E4" s="65"/>
    </row>
    <row r="5" spans="1:5">
      <c r="A5" s="65" t="s">
        <v>83</v>
      </c>
      <c r="B5" s="65"/>
      <c r="C5" s="65" t="s">
        <v>750</v>
      </c>
      <c r="D5" s="65" t="s">
        <v>11</v>
      </c>
      <c r="E5" s="65" t="s">
        <v>12</v>
      </c>
    </row>
    <row r="6" spans="1:5">
      <c r="A6" s="55" t="s">
        <v>15</v>
      </c>
      <c r="B6" s="50">
        <v>0.85</v>
      </c>
      <c r="C6" s="46">
        <v>12.426155515637365</v>
      </c>
      <c r="D6" s="46">
        <v>18.152675384043956</v>
      </c>
      <c r="E6" s="46">
        <v>30.578830899681321</v>
      </c>
    </row>
    <row r="7" spans="1:5">
      <c r="A7" s="47" t="s">
        <v>641</v>
      </c>
      <c r="B7" s="50">
        <v>0.32700000000000001</v>
      </c>
      <c r="C7" s="46">
        <v>8.4590042202307689</v>
      </c>
      <c r="D7" s="46">
        <v>0.40121340726373633</v>
      </c>
      <c r="E7" s="46">
        <v>8.8602176274945048</v>
      </c>
    </row>
    <row r="8" spans="1:5">
      <c r="A8" s="47" t="s">
        <v>23</v>
      </c>
      <c r="B8" s="50">
        <v>0.45</v>
      </c>
      <c r="C8" s="46">
        <v>25.726458648362641</v>
      </c>
      <c r="D8" s="46">
        <v>2.4999560430769234</v>
      </c>
      <c r="E8" s="46">
        <v>28.226414691439565</v>
      </c>
    </row>
    <row r="9" spans="1:5">
      <c r="A9" s="47" t="s">
        <v>218</v>
      </c>
      <c r="B9" s="50">
        <v>0.65129999999999999</v>
      </c>
      <c r="C9" s="46">
        <v>2.8559620771538454</v>
      </c>
      <c r="D9" s="46">
        <v>0</v>
      </c>
      <c r="E9" s="46">
        <v>2.8559620771538454</v>
      </c>
    </row>
    <row r="10" spans="1:5">
      <c r="A10" s="47" t="s">
        <v>642</v>
      </c>
      <c r="B10" s="50">
        <v>0.58899999999999997</v>
      </c>
      <c r="C10" s="46">
        <v>3.8315890319999997</v>
      </c>
      <c r="D10" s="46">
        <v>0</v>
      </c>
      <c r="E10" s="46">
        <v>3.8315890319999997</v>
      </c>
    </row>
    <row r="11" spans="1:5">
      <c r="A11" s="47" t="s">
        <v>29</v>
      </c>
      <c r="B11" s="320">
        <v>0.36660500000000001</v>
      </c>
      <c r="C11" s="46">
        <v>56.695694175901103</v>
      </c>
      <c r="D11" s="46">
        <v>0</v>
      </c>
      <c r="E11" s="46">
        <v>56.695694175901103</v>
      </c>
    </row>
    <row r="12" spans="1:5">
      <c r="A12" s="47" t="s">
        <v>33</v>
      </c>
      <c r="B12" s="50">
        <v>0.7</v>
      </c>
      <c r="C12" s="46">
        <v>93.767054495703292</v>
      </c>
      <c r="D12" s="46">
        <v>29.79744549343955</v>
      </c>
      <c r="E12" s="46">
        <v>123.56449998914285</v>
      </c>
    </row>
    <row r="13" spans="1:5">
      <c r="A13" s="47" t="s">
        <v>37</v>
      </c>
      <c r="B13" s="50">
        <v>0.1241</v>
      </c>
      <c r="C13" s="46">
        <v>10.228001921670332</v>
      </c>
      <c r="D13" s="46">
        <v>1.6283616488681316</v>
      </c>
      <c r="E13" s="46">
        <v>11.856363570538463</v>
      </c>
    </row>
    <row r="14" spans="1:5">
      <c r="A14" s="47" t="s">
        <v>226</v>
      </c>
      <c r="B14" s="121" t="s">
        <v>217</v>
      </c>
      <c r="C14" s="46">
        <v>0.17376916393406588</v>
      </c>
      <c r="D14" s="46">
        <v>2.1063736296703203E-2</v>
      </c>
      <c r="E14" s="46">
        <v>0.1948329002307691</v>
      </c>
    </row>
    <row r="15" spans="1:5">
      <c r="A15" s="47" t="s">
        <v>467</v>
      </c>
      <c r="B15" s="50">
        <v>0.1988</v>
      </c>
      <c r="C15" s="46">
        <v>0.57211584737362642</v>
      </c>
      <c r="D15" s="46">
        <v>3.7145114290439558</v>
      </c>
      <c r="E15" s="46">
        <v>4.2866272764175823</v>
      </c>
    </row>
    <row r="16" spans="1:5">
      <c r="A16" s="47" t="s">
        <v>46</v>
      </c>
      <c r="B16" s="50">
        <v>0.55300000000000005</v>
      </c>
      <c r="C16" s="46">
        <v>36.425607603802185</v>
      </c>
      <c r="D16" s="46">
        <v>25.48164263815384</v>
      </c>
      <c r="E16" s="46">
        <v>61.907250241956021</v>
      </c>
    </row>
    <row r="17" spans="1:5">
      <c r="A17" s="47" t="s">
        <v>47</v>
      </c>
      <c r="B17" s="50">
        <v>0.58550000000000002</v>
      </c>
      <c r="C17" s="46">
        <v>18.832557824318677</v>
      </c>
      <c r="D17" s="46">
        <v>35.826556923120869</v>
      </c>
      <c r="E17" s="46">
        <v>54.659114747439546</v>
      </c>
    </row>
    <row r="18" spans="1:5">
      <c r="A18" s="47" t="s">
        <v>49</v>
      </c>
      <c r="B18" s="50">
        <v>0.43969999999999998</v>
      </c>
      <c r="C18" s="46">
        <v>10.973608307043955</v>
      </c>
      <c r="D18" s="46">
        <v>14.002579450483516</v>
      </c>
      <c r="E18" s="46">
        <v>24.97618775752747</v>
      </c>
    </row>
    <row r="19" spans="1:5">
      <c r="A19" s="47" t="s">
        <v>51</v>
      </c>
      <c r="B19" s="50">
        <v>0.2</v>
      </c>
      <c r="C19" s="46">
        <v>5.3233819235604392</v>
      </c>
      <c r="D19" s="46">
        <v>5.8148129665934034</v>
      </c>
      <c r="E19" s="46">
        <v>11.138194890153843</v>
      </c>
    </row>
    <row r="20" spans="1:5">
      <c r="A20" s="47" t="s">
        <v>52</v>
      </c>
      <c r="B20" s="121" t="s">
        <v>219</v>
      </c>
      <c r="C20" s="46">
        <v>17.662955976307693</v>
      </c>
      <c r="D20" s="46">
        <v>1.6668141754945056</v>
      </c>
      <c r="E20" s="46">
        <v>19.329770151802197</v>
      </c>
    </row>
    <row r="21" spans="1:5">
      <c r="A21" s="47" t="s">
        <v>53</v>
      </c>
      <c r="B21" s="121" t="s">
        <v>221</v>
      </c>
      <c r="C21" s="46">
        <v>71.48271868089013</v>
      </c>
      <c r="D21" s="46">
        <v>21.016390439197803</v>
      </c>
      <c r="E21" s="46">
        <v>92.499109120087923</v>
      </c>
    </row>
    <row r="22" spans="1:5">
      <c r="A22" s="47" t="s">
        <v>231</v>
      </c>
      <c r="B22" s="121" t="s">
        <v>227</v>
      </c>
      <c r="C22" s="46">
        <v>29.919084329945061</v>
      </c>
      <c r="D22" s="46">
        <v>110.09674439581315</v>
      </c>
      <c r="E22" s="46">
        <v>140.01582872575824</v>
      </c>
    </row>
    <row r="23" spans="1:5">
      <c r="A23" s="47" t="s">
        <v>57</v>
      </c>
      <c r="B23" s="121" t="s">
        <v>228</v>
      </c>
      <c r="C23" s="46">
        <v>39.168773538945054</v>
      </c>
      <c r="D23" s="46">
        <v>0.46719780219780221</v>
      </c>
      <c r="E23" s="46">
        <v>39.635971341142856</v>
      </c>
    </row>
    <row r="24" spans="1:5">
      <c r="A24" s="47" t="s">
        <v>58</v>
      </c>
      <c r="B24" s="50">
        <v>0.33529999999999999</v>
      </c>
      <c r="C24" s="46">
        <v>5.4706601195384614</v>
      </c>
      <c r="D24" s="46">
        <v>28.565791097835163</v>
      </c>
      <c r="E24" s="46">
        <v>34.036451217373624</v>
      </c>
    </row>
    <row r="25" spans="1:5">
      <c r="A25" s="47" t="s">
        <v>59</v>
      </c>
      <c r="B25" s="121" t="s">
        <v>229</v>
      </c>
      <c r="C25" s="46">
        <v>39.750742891417588</v>
      </c>
      <c r="D25" s="46">
        <v>16.538915274329668</v>
      </c>
      <c r="E25" s="46">
        <v>56.289658165747255</v>
      </c>
    </row>
    <row r="26" spans="1:5">
      <c r="A26" s="47" t="s">
        <v>514</v>
      </c>
      <c r="B26" s="50">
        <v>0.41499999999999998</v>
      </c>
      <c r="C26" s="46">
        <v>6.2110713970989</v>
      </c>
      <c r="D26" s="46">
        <v>6.3525934285714278E-2</v>
      </c>
      <c r="E26" s="46">
        <v>6.274597331384614</v>
      </c>
    </row>
    <row r="27" spans="1:5">
      <c r="A27" s="47" t="s">
        <v>66</v>
      </c>
      <c r="B27" s="50">
        <v>0.30580000000000002</v>
      </c>
      <c r="C27" s="46">
        <v>8.4717882082417582</v>
      </c>
      <c r="D27" s="46">
        <v>97.25216362653849</v>
      </c>
      <c r="E27" s="46">
        <v>105.72395183478025</v>
      </c>
    </row>
    <row r="28" spans="1:5">
      <c r="A28" s="47" t="s">
        <v>67</v>
      </c>
      <c r="B28" s="50">
        <v>0.30580000000000002</v>
      </c>
      <c r="C28" s="46">
        <v>43.144482472868134</v>
      </c>
      <c r="D28" s="46">
        <v>0</v>
      </c>
      <c r="E28" s="46">
        <v>43.144482472868134</v>
      </c>
    </row>
    <row r="29" spans="1:5">
      <c r="A29" s="47" t="s">
        <v>684</v>
      </c>
      <c r="B29" s="50">
        <v>0.28849999999999998</v>
      </c>
      <c r="C29" s="46">
        <v>1.0490253297582419</v>
      </c>
      <c r="D29" s="46">
        <v>1.8641870322967036</v>
      </c>
      <c r="E29" s="46">
        <v>2.9132123620549457</v>
      </c>
    </row>
    <row r="30" spans="1:5">
      <c r="A30" s="47" t="s">
        <v>274</v>
      </c>
      <c r="B30" s="50">
        <v>0.18</v>
      </c>
      <c r="C30" s="46">
        <v>1.962435241197803</v>
      </c>
      <c r="D30" s="46">
        <v>1.8778241813186807E-2</v>
      </c>
      <c r="E30" s="46">
        <v>1.9812134830109898</v>
      </c>
    </row>
    <row r="31" spans="1:5">
      <c r="A31" s="47" t="s">
        <v>74</v>
      </c>
      <c r="B31" s="121">
        <v>0.41499999999999998</v>
      </c>
      <c r="C31" s="46">
        <v>20.288246142868132</v>
      </c>
      <c r="D31" s="46">
        <v>0.9640035160109891</v>
      </c>
      <c r="E31" s="46">
        <v>21.252249658879123</v>
      </c>
    </row>
    <row r="32" spans="1:5">
      <c r="A32" s="55" t="s">
        <v>334</v>
      </c>
      <c r="B32" s="121">
        <v>0.28849999999999998</v>
      </c>
      <c r="C32" s="46">
        <v>6.9399436273186819</v>
      </c>
      <c r="D32" s="46">
        <v>0</v>
      </c>
      <c r="E32" s="46">
        <v>6.9399436273186819</v>
      </c>
    </row>
    <row r="33" spans="1:5">
      <c r="A33" s="47" t="s">
        <v>75</v>
      </c>
      <c r="B33" s="121">
        <v>0.53200000000000003</v>
      </c>
      <c r="C33" s="46">
        <v>14.943436033571423</v>
      </c>
      <c r="D33" s="46">
        <v>8.9704734071098891</v>
      </c>
      <c r="E33" s="46">
        <v>23.913909440681312</v>
      </c>
    </row>
    <row r="34" spans="1:5">
      <c r="A34" s="47" t="s">
        <v>508</v>
      </c>
      <c r="B34" s="121">
        <v>0.59599999999999997</v>
      </c>
      <c r="C34" s="46">
        <v>31.560357187890116</v>
      </c>
      <c r="D34" s="46">
        <v>3.5810704407472524</v>
      </c>
      <c r="E34" s="46">
        <v>35.141427628637366</v>
      </c>
    </row>
    <row r="35" spans="1:5">
      <c r="A35" s="47" t="s">
        <v>76</v>
      </c>
      <c r="B35" s="121">
        <v>0.34570000000000001</v>
      </c>
      <c r="C35" s="46">
        <v>59.231469834582398</v>
      </c>
      <c r="D35" s="46">
        <v>73.73371318642856</v>
      </c>
      <c r="E35" s="46">
        <v>132.96518302101094</v>
      </c>
    </row>
    <row r="36" spans="1:5">
      <c r="A36" s="55" t="s">
        <v>543</v>
      </c>
      <c r="B36" s="121">
        <v>0.45750000000000002</v>
      </c>
      <c r="C36" s="46">
        <v>2.248277407186813</v>
      </c>
      <c r="D36" s="46">
        <v>2.51060252710989</v>
      </c>
      <c r="E36" s="46">
        <v>4.7588799342967025</v>
      </c>
    </row>
    <row r="37" spans="1:5">
      <c r="A37" s="2382" t="s">
        <v>851</v>
      </c>
      <c r="B37" s="2383"/>
      <c r="C37" s="2283">
        <v>685.7964291763185</v>
      </c>
      <c r="D37" s="2283">
        <v>504.65119021759335</v>
      </c>
      <c r="E37" s="2283">
        <v>1190.447619393912</v>
      </c>
    </row>
    <row r="38" spans="1:5">
      <c r="A38" s="2346"/>
      <c r="B38" s="2347"/>
      <c r="C38" s="2283"/>
      <c r="D38" s="2283"/>
      <c r="E38" s="2283"/>
    </row>
    <row r="39" spans="1:5">
      <c r="A39" s="124"/>
      <c r="B39" s="57"/>
      <c r="C39" s="56"/>
      <c r="D39" s="56"/>
      <c r="E39" s="56"/>
    </row>
    <row r="40" spans="1:5">
      <c r="A40" s="125"/>
      <c r="B40" s="125"/>
      <c r="C40" s="125"/>
      <c r="D40" s="125"/>
      <c r="E40" s="56"/>
    </row>
    <row r="41" spans="1:5">
      <c r="A41" s="126" t="s">
        <v>817</v>
      </c>
      <c r="B41" s="125"/>
      <c r="C41" s="125"/>
      <c r="D41" s="125"/>
      <c r="E41" s="56"/>
    </row>
    <row r="42" spans="1:5">
      <c r="A42" s="127" t="s">
        <v>804</v>
      </c>
      <c r="B42" s="40"/>
      <c r="C42" s="40"/>
      <c r="D42" s="40"/>
      <c r="E42" s="40"/>
    </row>
    <row r="43" spans="1:5">
      <c r="A43" s="126" t="s">
        <v>805</v>
      </c>
      <c r="B43" s="125"/>
      <c r="C43" s="125"/>
      <c r="D43" s="125"/>
      <c r="E43" s="56"/>
    </row>
    <row r="44" spans="1:5">
      <c r="A44" s="126" t="s">
        <v>806</v>
      </c>
      <c r="B44" s="125"/>
      <c r="C44" s="125"/>
      <c r="D44" s="125"/>
      <c r="E44" s="56"/>
    </row>
    <row r="45" spans="1:5">
      <c r="A45" s="126" t="s">
        <v>818</v>
      </c>
      <c r="B45" s="1174"/>
      <c r="C45" s="1175"/>
      <c r="D45" s="1175"/>
      <c r="E45" s="58"/>
    </row>
    <row r="46" spans="1:5">
      <c r="A46" s="126" t="s">
        <v>673</v>
      </c>
      <c r="B46" s="57"/>
      <c r="C46" s="56"/>
      <c r="D46" s="56"/>
      <c r="E46" s="56"/>
    </row>
    <row r="47" spans="1:5">
      <c r="A47" s="48"/>
      <c r="B47" s="48"/>
      <c r="C47" s="49"/>
      <c r="D47" s="49"/>
      <c r="E47" s="48"/>
    </row>
    <row r="48" spans="1:5">
      <c r="A48" s="65" t="s">
        <v>383</v>
      </c>
      <c r="B48" s="65" t="s">
        <v>847</v>
      </c>
      <c r="C48" s="65" t="s">
        <v>380</v>
      </c>
      <c r="D48" s="65"/>
      <c r="E48" s="65"/>
    </row>
    <row r="49" spans="1:5">
      <c r="A49" s="65" t="s">
        <v>83</v>
      </c>
      <c r="B49" s="65"/>
      <c r="C49" s="65" t="s">
        <v>750</v>
      </c>
      <c r="D49" s="65" t="s">
        <v>11</v>
      </c>
      <c r="E49" s="65" t="s">
        <v>12</v>
      </c>
    </row>
    <row r="50" spans="1:5">
      <c r="A50" s="47" t="s">
        <v>272</v>
      </c>
      <c r="B50" s="50">
        <v>7.5999999999999998E-2</v>
      </c>
      <c r="C50" s="46">
        <v>20.420997781637361</v>
      </c>
      <c r="D50" s="46">
        <v>3.4904078017032969</v>
      </c>
      <c r="E50" s="46">
        <v>23.91140558334066</v>
      </c>
    </row>
    <row r="51" spans="1:5">
      <c r="A51" s="47" t="s">
        <v>14</v>
      </c>
      <c r="B51" s="50">
        <v>0.1178</v>
      </c>
      <c r="C51" s="46">
        <v>0.68713019784615381</v>
      </c>
      <c r="D51" s="46">
        <v>4.717549357142857E-2</v>
      </c>
      <c r="E51" s="46">
        <v>0.7343056914175824</v>
      </c>
    </row>
    <row r="52" spans="1:5">
      <c r="A52" s="47" t="s">
        <v>24</v>
      </c>
      <c r="B52" s="50">
        <v>0.28916900000000001</v>
      </c>
      <c r="C52" s="46">
        <v>7.9117140666153816</v>
      </c>
      <c r="D52" s="46">
        <v>100.34205318610991</v>
      </c>
      <c r="E52" s="46">
        <v>108.25376725272528</v>
      </c>
    </row>
    <row r="53" spans="1:5">
      <c r="A53" s="47" t="s">
        <v>337</v>
      </c>
      <c r="B53" s="50">
        <v>0.1482</v>
      </c>
      <c r="C53" s="46">
        <v>4.2756793411538467</v>
      </c>
      <c r="D53" s="46">
        <v>0.14048846115384614</v>
      </c>
      <c r="E53" s="46">
        <v>4.4161678023076929</v>
      </c>
    </row>
    <row r="54" spans="1:5">
      <c r="A54" s="47" t="s">
        <v>54</v>
      </c>
      <c r="B54" s="50">
        <v>0.6</v>
      </c>
      <c r="C54" s="46">
        <v>9.5225581630219729</v>
      </c>
      <c r="D54" s="46">
        <v>5.7655063726263753</v>
      </c>
      <c r="E54" s="46">
        <v>15.288064535648349</v>
      </c>
    </row>
    <row r="55" spans="1:5">
      <c r="A55" s="47" t="s">
        <v>694</v>
      </c>
      <c r="B55" s="50">
        <v>0.1</v>
      </c>
      <c r="C55" s="46">
        <v>0.36206207689010989</v>
      </c>
      <c r="D55" s="46">
        <v>2.1603069217142856</v>
      </c>
      <c r="E55" s="46">
        <v>2.5223689986043953</v>
      </c>
    </row>
    <row r="56" spans="1:5">
      <c r="A56" s="2382" t="s">
        <v>387</v>
      </c>
      <c r="B56" s="2384"/>
      <c r="C56" s="2283">
        <v>43.180141627164829</v>
      </c>
      <c r="D56" s="2283">
        <v>111.94593823687914</v>
      </c>
      <c r="E56" s="2283">
        <v>155.12607986404396</v>
      </c>
    </row>
    <row r="57" spans="1:5">
      <c r="A57" s="2288" t="s">
        <v>32</v>
      </c>
      <c r="B57" s="2349"/>
      <c r="C57" s="2283">
        <v>728.97657080348336</v>
      </c>
      <c r="D57" s="2283">
        <v>616.59712845447245</v>
      </c>
      <c r="E57" s="2283">
        <v>1345.5736992579559</v>
      </c>
    </row>
    <row r="60" spans="1:5">
      <c r="A60" s="2363" t="s">
        <v>407</v>
      </c>
      <c r="B60" s="2363"/>
      <c r="C60" s="2377" t="s">
        <v>852</v>
      </c>
      <c r="D60" s="2377"/>
      <c r="E60" s="2377"/>
    </row>
    <row r="61" spans="1:5">
      <c r="A61" s="1176"/>
      <c r="B61" s="1165" t="s">
        <v>847</v>
      </c>
      <c r="C61" s="1185" t="s">
        <v>86</v>
      </c>
      <c r="D61" s="1165" t="s">
        <v>11</v>
      </c>
      <c r="E61" s="1165" t="s">
        <v>12</v>
      </c>
    </row>
    <row r="62" spans="1:5">
      <c r="A62" s="1179" t="s">
        <v>400</v>
      </c>
      <c r="B62" s="50">
        <v>0.17</v>
      </c>
      <c r="C62" s="46">
        <v>5.8179999999999996</v>
      </c>
      <c r="D62" s="46"/>
      <c r="E62" s="46">
        <f t="shared" ref="E62:E97" si="0">SUM(C62:D62)</f>
        <v>5.8179999999999996</v>
      </c>
    </row>
    <row r="63" spans="1:5">
      <c r="A63" s="1179" t="s">
        <v>843</v>
      </c>
      <c r="B63" s="50">
        <v>0.2132</v>
      </c>
      <c r="C63" s="46">
        <v>4.0000000000000001E-3</v>
      </c>
      <c r="D63" s="46"/>
      <c r="E63" s="46">
        <f t="shared" si="0"/>
        <v>4.0000000000000001E-3</v>
      </c>
    </row>
    <row r="64" spans="1:5">
      <c r="A64" s="1179" t="s">
        <v>512</v>
      </c>
      <c r="B64" s="50">
        <v>0.3</v>
      </c>
      <c r="C64" s="46"/>
      <c r="D64" s="46">
        <v>1.268</v>
      </c>
      <c r="E64" s="46">
        <f t="shared" si="0"/>
        <v>1.268</v>
      </c>
    </row>
    <row r="65" spans="1:5">
      <c r="A65" s="1179" t="s">
        <v>679</v>
      </c>
      <c r="B65" s="50">
        <v>5.8799999999999998E-2</v>
      </c>
      <c r="C65" s="46">
        <v>1.33</v>
      </c>
      <c r="D65" s="46">
        <v>4.5999999999999999E-2</v>
      </c>
      <c r="E65" s="46">
        <f t="shared" si="0"/>
        <v>1.3760000000000001</v>
      </c>
    </row>
    <row r="66" spans="1:5">
      <c r="A66" s="1179" t="s">
        <v>844</v>
      </c>
      <c r="B66" s="50">
        <v>0.75</v>
      </c>
      <c r="C66" s="46">
        <v>3.1890000000000001</v>
      </c>
      <c r="D66" s="46"/>
      <c r="E66" s="46">
        <f t="shared" si="0"/>
        <v>3.1890000000000001</v>
      </c>
    </row>
    <row r="67" spans="1:5">
      <c r="A67" s="1179" t="s">
        <v>738</v>
      </c>
      <c r="B67" s="50">
        <v>8.5599999999999996E-2</v>
      </c>
      <c r="C67" s="46">
        <v>75.466999999999999</v>
      </c>
      <c r="D67" s="46"/>
      <c r="E67" s="46">
        <f t="shared" si="0"/>
        <v>75.466999999999999</v>
      </c>
    </row>
    <row r="68" spans="1:5">
      <c r="A68" s="1179" t="s">
        <v>564</v>
      </c>
      <c r="B68" s="50">
        <v>0.255</v>
      </c>
      <c r="C68" s="46">
        <f>8.556</f>
        <v>8.5559999999999992</v>
      </c>
      <c r="D68" s="46">
        <v>25.587</v>
      </c>
      <c r="E68" s="46">
        <f t="shared" si="0"/>
        <v>34.143000000000001</v>
      </c>
    </row>
    <row r="69" spans="1:5">
      <c r="A69" s="1179" t="s">
        <v>500</v>
      </c>
      <c r="B69" s="50">
        <v>9.6699999999999994E-2</v>
      </c>
      <c r="C69" s="46">
        <v>15.371</v>
      </c>
      <c r="D69" s="46"/>
      <c r="E69" s="46">
        <f t="shared" si="0"/>
        <v>15.371</v>
      </c>
    </row>
    <row r="70" spans="1:5">
      <c r="A70" s="1179" t="s">
        <v>739</v>
      </c>
      <c r="B70" s="50">
        <v>0.23330000000000001</v>
      </c>
      <c r="C70" s="46">
        <v>27.939</v>
      </c>
      <c r="D70" s="46"/>
      <c r="E70" s="46">
        <f t="shared" si="0"/>
        <v>27.939</v>
      </c>
    </row>
    <row r="71" spans="1:5">
      <c r="A71" s="1179" t="s">
        <v>492</v>
      </c>
      <c r="B71" s="50">
        <v>0.1333</v>
      </c>
      <c r="C71" s="46">
        <v>22.518000000000001</v>
      </c>
      <c r="D71" s="46"/>
      <c r="E71" s="46">
        <f t="shared" si="0"/>
        <v>22.518000000000001</v>
      </c>
    </row>
    <row r="72" spans="1:5">
      <c r="A72" s="1179" t="s">
        <v>493</v>
      </c>
      <c r="B72" s="50">
        <v>0.1333</v>
      </c>
      <c r="C72" s="46">
        <v>27.882999999999999</v>
      </c>
      <c r="D72" s="46"/>
      <c r="E72" s="46">
        <f t="shared" si="0"/>
        <v>27.882999999999999</v>
      </c>
    </row>
    <row r="73" spans="1:5">
      <c r="A73" s="1179" t="s">
        <v>740</v>
      </c>
      <c r="B73" s="50">
        <v>0.1333</v>
      </c>
      <c r="C73" s="46">
        <v>2.8639999999999999</v>
      </c>
      <c r="D73" s="46"/>
      <c r="E73" s="46">
        <f t="shared" si="0"/>
        <v>2.8639999999999999</v>
      </c>
    </row>
    <row r="74" spans="1:5">
      <c r="A74" s="1179" t="s">
        <v>490</v>
      </c>
      <c r="B74" s="50">
        <v>0.23330000000000001</v>
      </c>
      <c r="C74" s="46">
        <v>52.841000000000001</v>
      </c>
      <c r="D74" s="46"/>
      <c r="E74" s="46">
        <f t="shared" si="0"/>
        <v>52.841000000000001</v>
      </c>
    </row>
    <row r="75" spans="1:5">
      <c r="A75" s="1179" t="s">
        <v>502</v>
      </c>
      <c r="B75" s="50">
        <v>0.23330000000000001</v>
      </c>
      <c r="C75" s="46">
        <v>20.472000000000001</v>
      </c>
      <c r="D75" s="46"/>
      <c r="E75" s="46">
        <f t="shared" si="0"/>
        <v>20.472000000000001</v>
      </c>
    </row>
    <row r="76" spans="1:5">
      <c r="A76" s="1179" t="s">
        <v>139</v>
      </c>
      <c r="B76" s="50">
        <v>0.31850000000000001</v>
      </c>
      <c r="C76" s="46"/>
      <c r="D76" s="46">
        <v>41.201999999999998</v>
      </c>
      <c r="E76" s="46">
        <f t="shared" si="0"/>
        <v>41.201999999999998</v>
      </c>
    </row>
    <row r="77" spans="1:5">
      <c r="A77" s="1179" t="s">
        <v>138</v>
      </c>
      <c r="B77" s="50">
        <v>0.5</v>
      </c>
      <c r="C77" s="46">
        <f>11.07+12.239</f>
        <v>23.309000000000001</v>
      </c>
      <c r="D77" s="46"/>
      <c r="E77" s="46">
        <f t="shared" si="0"/>
        <v>23.309000000000001</v>
      </c>
    </row>
    <row r="78" spans="1:5">
      <c r="A78" s="1179" t="s">
        <v>497</v>
      </c>
      <c r="B78" s="50">
        <v>0.1333</v>
      </c>
      <c r="C78" s="46">
        <v>3.86</v>
      </c>
      <c r="D78" s="46"/>
      <c r="E78" s="46">
        <f t="shared" si="0"/>
        <v>3.86</v>
      </c>
    </row>
    <row r="79" spans="1:5">
      <c r="A79" s="1179" t="s">
        <v>284</v>
      </c>
      <c r="B79" s="50">
        <v>0.4</v>
      </c>
      <c r="C79" s="46">
        <v>7.6369999999999996</v>
      </c>
      <c r="D79" s="46"/>
      <c r="E79" s="46">
        <f t="shared" si="0"/>
        <v>7.6369999999999996</v>
      </c>
    </row>
    <row r="80" spans="1:5">
      <c r="A80" s="1179" t="s">
        <v>134</v>
      </c>
      <c r="B80" s="50">
        <v>0.05</v>
      </c>
      <c r="C80" s="46">
        <v>4.7270000000000003</v>
      </c>
      <c r="D80" s="46"/>
      <c r="E80" s="46">
        <f t="shared" si="0"/>
        <v>4.7270000000000003</v>
      </c>
    </row>
    <row r="81" spans="1:5">
      <c r="A81" s="1179" t="s">
        <v>269</v>
      </c>
      <c r="B81" s="50">
        <v>0.15</v>
      </c>
      <c r="C81" s="46">
        <v>11.427</v>
      </c>
      <c r="D81" s="46"/>
      <c r="E81" s="46">
        <f t="shared" si="0"/>
        <v>11.427</v>
      </c>
    </row>
    <row r="82" spans="1:5">
      <c r="A82" s="1179" t="s">
        <v>785</v>
      </c>
      <c r="B82" s="50">
        <v>0.08</v>
      </c>
      <c r="C82" s="46">
        <v>2.282</v>
      </c>
      <c r="D82" s="46"/>
      <c r="E82" s="46">
        <f t="shared" si="0"/>
        <v>2.282</v>
      </c>
    </row>
    <row r="83" spans="1:5">
      <c r="A83" s="1179" t="s">
        <v>853</v>
      </c>
      <c r="B83" s="50">
        <v>0.25</v>
      </c>
      <c r="C83" s="46">
        <v>3.5529999999999999</v>
      </c>
      <c r="D83" s="46"/>
      <c r="E83" s="46">
        <f t="shared" si="0"/>
        <v>3.5529999999999999</v>
      </c>
    </row>
    <row r="84" spans="1:5">
      <c r="A84" s="1179" t="s">
        <v>729</v>
      </c>
      <c r="B84" s="50">
        <v>0.3</v>
      </c>
      <c r="C84" s="46">
        <v>0.70099999999999996</v>
      </c>
      <c r="D84" s="46">
        <v>0.09</v>
      </c>
      <c r="E84" s="46">
        <f t="shared" si="0"/>
        <v>0.79099999999999993</v>
      </c>
    </row>
    <row r="85" spans="1:5">
      <c r="A85" s="1179" t="s">
        <v>710</v>
      </c>
      <c r="B85" s="50">
        <v>0.25</v>
      </c>
      <c r="C85" s="46">
        <v>2.585</v>
      </c>
      <c r="D85" s="46">
        <v>0.25900000000000001</v>
      </c>
      <c r="E85" s="46">
        <f t="shared" si="0"/>
        <v>2.8439999999999999</v>
      </c>
    </row>
    <row r="86" spans="1:5">
      <c r="A86" s="1179" t="s">
        <v>809</v>
      </c>
      <c r="B86" s="50">
        <v>0.18329999999999999</v>
      </c>
      <c r="C86" s="46">
        <v>8.9999999999999993E-3</v>
      </c>
      <c r="D86" s="46">
        <v>5.7229999999999999</v>
      </c>
      <c r="E86" s="46">
        <f t="shared" si="0"/>
        <v>5.7320000000000002</v>
      </c>
    </row>
    <row r="87" spans="1:5">
      <c r="A87" s="1179" t="s">
        <v>811</v>
      </c>
      <c r="B87" s="50">
        <v>0.5</v>
      </c>
      <c r="C87" s="46">
        <v>1.7000000000000001E-2</v>
      </c>
      <c r="D87" s="46">
        <v>10.241</v>
      </c>
      <c r="E87" s="46">
        <f t="shared" si="0"/>
        <v>10.257999999999999</v>
      </c>
    </row>
    <row r="88" spans="1:5">
      <c r="A88" s="1179" t="s">
        <v>812</v>
      </c>
      <c r="B88" s="50">
        <v>0.26669999999999999</v>
      </c>
      <c r="C88" s="46">
        <v>8.9999999999999993E-3</v>
      </c>
      <c r="D88" s="46">
        <v>5.3559999999999999</v>
      </c>
      <c r="E88" s="46">
        <f t="shared" si="0"/>
        <v>5.3650000000000002</v>
      </c>
    </row>
    <row r="89" spans="1:5">
      <c r="A89" s="1179" t="s">
        <v>730</v>
      </c>
      <c r="B89" s="50">
        <v>0.35</v>
      </c>
      <c r="C89" s="46">
        <v>8.3000000000000004E-2</v>
      </c>
      <c r="D89" s="46">
        <v>2.1000000000000001E-2</v>
      </c>
      <c r="E89" s="46">
        <f t="shared" si="0"/>
        <v>0.10400000000000001</v>
      </c>
    </row>
    <row r="90" spans="1:5">
      <c r="A90" s="1179" t="s">
        <v>810</v>
      </c>
      <c r="B90" s="50">
        <v>0.25</v>
      </c>
      <c r="C90" s="46">
        <v>8.0000000000000002E-3</v>
      </c>
      <c r="D90" s="46">
        <v>0.10199999999999999</v>
      </c>
      <c r="E90" s="46">
        <f t="shared" si="0"/>
        <v>0.10999999999999999</v>
      </c>
    </row>
    <row r="91" spans="1:5">
      <c r="A91" s="1179" t="s">
        <v>498</v>
      </c>
      <c r="B91" s="50">
        <v>0.1333</v>
      </c>
      <c r="C91" s="46">
        <v>13.391</v>
      </c>
      <c r="D91" s="46"/>
      <c r="E91" s="46">
        <f t="shared" si="0"/>
        <v>13.391</v>
      </c>
    </row>
    <row r="92" spans="1:5">
      <c r="A92" s="1179" t="s">
        <v>744</v>
      </c>
      <c r="B92" s="50">
        <v>0.1333</v>
      </c>
      <c r="C92" s="46">
        <v>12.967000000000001</v>
      </c>
      <c r="D92" s="46"/>
      <c r="E92" s="46">
        <f t="shared" si="0"/>
        <v>12.967000000000001</v>
      </c>
    </row>
    <row r="93" spans="1:5">
      <c r="A93" s="1179" t="s">
        <v>167</v>
      </c>
      <c r="B93" s="50">
        <v>0.1885</v>
      </c>
      <c r="C93" s="46">
        <v>37.122</v>
      </c>
      <c r="D93" s="46"/>
      <c r="E93" s="46">
        <f t="shared" si="0"/>
        <v>37.122</v>
      </c>
    </row>
    <row r="94" spans="1:5">
      <c r="A94" s="1179" t="s">
        <v>813</v>
      </c>
      <c r="B94" s="50">
        <v>0.32500000000000001</v>
      </c>
      <c r="C94" s="46"/>
      <c r="D94" s="46">
        <v>0.83599999999999997</v>
      </c>
      <c r="E94" s="46">
        <f t="shared" si="0"/>
        <v>0.83599999999999997</v>
      </c>
    </row>
    <row r="95" spans="1:5">
      <c r="A95" s="1179" t="s">
        <v>697</v>
      </c>
      <c r="B95" s="50">
        <v>0.37</v>
      </c>
      <c r="C95" s="46">
        <f>6.303+1.784</f>
        <v>8.0869999999999997</v>
      </c>
      <c r="D95" s="46"/>
      <c r="E95" s="46">
        <f t="shared" si="0"/>
        <v>8.0869999999999997</v>
      </c>
    </row>
    <row r="96" spans="1:5">
      <c r="A96" s="1179" t="s">
        <v>549</v>
      </c>
      <c r="B96" s="50">
        <v>0.2</v>
      </c>
      <c r="C96" s="46">
        <v>4.157</v>
      </c>
      <c r="D96" s="46"/>
      <c r="E96" s="46">
        <f t="shared" si="0"/>
        <v>4.157</v>
      </c>
    </row>
    <row r="97" spans="1:5">
      <c r="A97" s="1179" t="s">
        <v>121</v>
      </c>
      <c r="B97" s="50">
        <v>0.25</v>
      </c>
      <c r="C97" s="46">
        <v>7.93</v>
      </c>
      <c r="D97" s="46">
        <v>0.5</v>
      </c>
      <c r="E97" s="46">
        <f t="shared" si="0"/>
        <v>8.43</v>
      </c>
    </row>
    <row r="98" spans="1:5">
      <c r="A98" s="2366" t="s">
        <v>814</v>
      </c>
      <c r="B98" s="2366"/>
      <c r="C98" s="2381">
        <f>SUM(C62:C97)</f>
        <v>408.11300000000006</v>
      </c>
      <c r="D98" s="2381">
        <f>SUM(D62:D97)</f>
        <v>91.230999999999995</v>
      </c>
      <c r="E98" s="2381">
        <f>SUM(E62:E97)</f>
        <v>499.34399999999999</v>
      </c>
    </row>
    <row r="99" spans="1:5">
      <c r="A99" s="61" t="s">
        <v>708</v>
      </c>
      <c r="B99" s="1186"/>
      <c r="C99" s="1187"/>
      <c r="D99" s="1187"/>
      <c r="E99" s="1187"/>
    </row>
  </sheetData>
  <mergeCells count="1">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2:E93"/>
  <sheetViews>
    <sheetView workbookViewId="0">
      <selection activeCell="A3" sqref="A3"/>
    </sheetView>
  </sheetViews>
  <sheetFormatPr defaultRowHeight="12.75"/>
  <cols>
    <col min="1" max="1" width="29.28515625" customWidth="1"/>
    <col min="2" max="5" width="12" customWidth="1"/>
  </cols>
  <sheetData>
    <row r="2" spans="1:5" s="19" customFormat="1" ht="18">
      <c r="A2" s="19" t="s">
        <v>854</v>
      </c>
      <c r="B2" s="20"/>
      <c r="C2" s="21"/>
      <c r="D2" s="21"/>
      <c r="E2" s="21"/>
    </row>
    <row r="4" spans="1:5">
      <c r="A4" s="37" t="s">
        <v>850</v>
      </c>
      <c r="B4" s="37" t="s">
        <v>847</v>
      </c>
      <c r="C4" s="37" t="s">
        <v>380</v>
      </c>
      <c r="D4" s="37"/>
      <c r="E4" s="37"/>
    </row>
    <row r="5" spans="1:5">
      <c r="A5" s="37" t="s">
        <v>83</v>
      </c>
      <c r="B5" s="37"/>
      <c r="C5" s="37" t="s">
        <v>750</v>
      </c>
      <c r="D5" s="37" t="s">
        <v>11</v>
      </c>
      <c r="E5" s="37" t="s">
        <v>12</v>
      </c>
    </row>
    <row r="6" spans="1:5">
      <c r="A6" s="1188" t="s">
        <v>15</v>
      </c>
      <c r="B6" s="18">
        <v>0.85</v>
      </c>
      <c r="C6" s="17">
        <v>0.624590011</v>
      </c>
      <c r="D6" s="17">
        <v>1.7924403330000001</v>
      </c>
      <c r="E6" s="17">
        <v>2.4170303440000001</v>
      </c>
    </row>
    <row r="7" spans="1:5">
      <c r="A7" s="16" t="s">
        <v>641</v>
      </c>
      <c r="B7" s="18">
        <v>0.32700000000000001</v>
      </c>
      <c r="C7" s="17">
        <v>12.084159866</v>
      </c>
      <c r="D7" s="17">
        <v>1.2972440000000001</v>
      </c>
      <c r="E7" s="17">
        <v>13.381403865999999</v>
      </c>
    </row>
    <row r="8" spans="1:5" s="14" customFormat="1" ht="12.75" customHeight="1">
      <c r="A8" s="16" t="s">
        <v>23</v>
      </c>
      <c r="B8" s="18">
        <v>0.45</v>
      </c>
      <c r="C8" s="17">
        <v>29.849653556</v>
      </c>
      <c r="D8" s="17">
        <v>3.0627580000000001</v>
      </c>
      <c r="E8" s="17">
        <v>32.912411556000002</v>
      </c>
    </row>
    <row r="9" spans="1:5" ht="12.75" customHeight="1">
      <c r="A9" s="16" t="s">
        <v>218</v>
      </c>
      <c r="B9" s="18">
        <v>0.65129999999999999</v>
      </c>
      <c r="C9" s="17">
        <v>4.5197244220000004</v>
      </c>
      <c r="D9" s="17">
        <v>0</v>
      </c>
      <c r="E9" s="17">
        <v>4.5197244220000004</v>
      </c>
    </row>
    <row r="10" spans="1:5" ht="11.25" customHeight="1">
      <c r="A10" s="16" t="s">
        <v>642</v>
      </c>
      <c r="B10" s="18">
        <v>0.58899999999999997</v>
      </c>
      <c r="C10" s="17">
        <v>4.2422830999999999</v>
      </c>
      <c r="D10" s="17">
        <v>0</v>
      </c>
      <c r="E10" s="17">
        <v>4.2422830999999999</v>
      </c>
    </row>
    <row r="11" spans="1:5" ht="11.25" customHeight="1">
      <c r="A11" s="16" t="s">
        <v>29</v>
      </c>
      <c r="B11" s="3">
        <v>0.36660500000000001</v>
      </c>
      <c r="C11" s="17">
        <v>62.374589610999998</v>
      </c>
      <c r="D11" s="17">
        <v>0</v>
      </c>
      <c r="E11" s="17">
        <v>62.374589610999998</v>
      </c>
    </row>
    <row r="12" spans="1:5" ht="11.25" customHeight="1">
      <c r="A12" s="16" t="s">
        <v>33</v>
      </c>
      <c r="B12" s="18">
        <v>0.7</v>
      </c>
      <c r="C12" s="17">
        <v>118.8220551</v>
      </c>
      <c r="D12" s="17">
        <v>35.279894667000001</v>
      </c>
      <c r="E12" s="17">
        <v>154.10194976700001</v>
      </c>
    </row>
    <row r="13" spans="1:5" ht="11.25" customHeight="1">
      <c r="A13" s="16" t="s">
        <v>37</v>
      </c>
      <c r="B13" s="18">
        <v>0.1241</v>
      </c>
      <c r="C13" s="17">
        <v>11.550594745</v>
      </c>
      <c r="D13" s="17">
        <v>2.6830372219999998</v>
      </c>
      <c r="E13" s="17">
        <v>14.233631966999999</v>
      </c>
    </row>
    <row r="14" spans="1:5" ht="11.25" customHeight="1">
      <c r="A14" s="16" t="s">
        <v>226</v>
      </c>
      <c r="B14" s="1081" t="s">
        <v>217</v>
      </c>
      <c r="C14" s="17">
        <v>0.189289178</v>
      </c>
      <c r="D14" s="17">
        <v>2.0568337780000001</v>
      </c>
      <c r="E14" s="17">
        <v>2.2461229560000002</v>
      </c>
    </row>
    <row r="15" spans="1:5" ht="11.25" customHeight="1">
      <c r="A15" s="16" t="s">
        <v>467</v>
      </c>
      <c r="B15" s="18">
        <v>0.1988</v>
      </c>
      <c r="C15" s="17">
        <v>0.63238620000000001</v>
      </c>
      <c r="D15" s="17">
        <v>3.7947934440000002</v>
      </c>
      <c r="E15" s="17">
        <v>4.4271796440000006</v>
      </c>
    </row>
    <row r="16" spans="1:5" ht="11.25" customHeight="1">
      <c r="A16" s="16" t="s">
        <v>46</v>
      </c>
      <c r="B16" s="18">
        <v>0.55300000000000005</v>
      </c>
      <c r="C16" s="17">
        <v>39.992061433000003</v>
      </c>
      <c r="D16" s="17">
        <v>24.394002444000002</v>
      </c>
      <c r="E16" s="17">
        <v>64.386063876999998</v>
      </c>
    </row>
    <row r="17" spans="1:5" ht="11.25" customHeight="1">
      <c r="A17" s="16" t="s">
        <v>47</v>
      </c>
      <c r="B17" s="18">
        <v>0.58550000000000002</v>
      </c>
      <c r="C17" s="17">
        <v>17.804663045000002</v>
      </c>
      <c r="D17" s="17">
        <v>33.298716556000002</v>
      </c>
      <c r="E17" s="17">
        <v>51.103379601</v>
      </c>
    </row>
    <row r="18" spans="1:5" ht="11.25" customHeight="1">
      <c r="A18" s="16" t="s">
        <v>49</v>
      </c>
      <c r="B18" s="18">
        <v>0.43969999999999998</v>
      </c>
      <c r="C18" s="17">
        <v>9.3242948660000007</v>
      </c>
      <c r="D18" s="17">
        <v>12.740762111</v>
      </c>
      <c r="E18" s="17">
        <v>22.065056977000001</v>
      </c>
    </row>
    <row r="19" spans="1:5" ht="11.25" customHeight="1">
      <c r="A19" s="16" t="s">
        <v>51</v>
      </c>
      <c r="B19" s="18">
        <v>0.2</v>
      </c>
      <c r="C19" s="17">
        <v>6.4054067220000004</v>
      </c>
      <c r="D19" s="17">
        <v>10.222726889</v>
      </c>
      <c r="E19" s="17">
        <v>16.628133611000003</v>
      </c>
    </row>
    <row r="20" spans="1:5" ht="11.25" customHeight="1">
      <c r="A20" s="16" t="s">
        <v>52</v>
      </c>
      <c r="B20" s="1081" t="s">
        <v>219</v>
      </c>
      <c r="C20" s="17">
        <v>26.126683999999997</v>
      </c>
      <c r="D20" s="17">
        <v>2.0640070000000001</v>
      </c>
      <c r="E20" s="17">
        <v>28.190691000000001</v>
      </c>
    </row>
    <row r="21" spans="1:5" ht="11.25" customHeight="1">
      <c r="A21" s="16" t="s">
        <v>53</v>
      </c>
      <c r="B21" s="1081" t="s">
        <v>221</v>
      </c>
      <c r="C21" s="17">
        <v>89.178316334000002</v>
      </c>
      <c r="D21" s="17">
        <v>58.613873556000001</v>
      </c>
      <c r="E21" s="17">
        <v>147.79218989</v>
      </c>
    </row>
    <row r="22" spans="1:5" ht="11.25" customHeight="1">
      <c r="A22" s="16" t="s">
        <v>231</v>
      </c>
      <c r="B22" s="1081" t="s">
        <v>227</v>
      </c>
      <c r="C22" s="17">
        <v>32.740942556999997</v>
      </c>
      <c r="D22" s="17">
        <v>112.86373588800001</v>
      </c>
      <c r="E22" s="17">
        <v>145.60467844500002</v>
      </c>
    </row>
    <row r="23" spans="1:5" ht="11.25" customHeight="1">
      <c r="A23" s="16" t="s">
        <v>57</v>
      </c>
      <c r="B23" s="1081" t="s">
        <v>228</v>
      </c>
      <c r="C23" s="17">
        <v>43.931168966000001</v>
      </c>
      <c r="D23" s="17">
        <v>0.23602500000000001</v>
      </c>
      <c r="E23" s="17">
        <v>44.167193965999999</v>
      </c>
    </row>
    <row r="24" spans="1:5" ht="11.25" customHeight="1">
      <c r="A24" s="16" t="s">
        <v>58</v>
      </c>
      <c r="B24" s="18">
        <v>0.33529999999999999</v>
      </c>
      <c r="C24" s="17">
        <v>8.1023187669999999</v>
      </c>
      <c r="D24" s="17">
        <v>26.526713666999999</v>
      </c>
      <c r="E24" s="17">
        <v>34.629032433999996</v>
      </c>
    </row>
    <row r="25" spans="1:5" ht="11.25" customHeight="1">
      <c r="A25" s="16" t="s">
        <v>59</v>
      </c>
      <c r="B25" s="1081" t="s">
        <v>229</v>
      </c>
      <c r="C25" s="17">
        <v>50.173012567000001</v>
      </c>
      <c r="D25" s="17">
        <v>20.457864889000003</v>
      </c>
      <c r="E25" s="17">
        <v>70.630877456000007</v>
      </c>
    </row>
    <row r="26" spans="1:5" ht="11.25" customHeight="1">
      <c r="A26" s="16" t="s">
        <v>514</v>
      </c>
      <c r="B26" s="18">
        <v>0.41499999999999998</v>
      </c>
      <c r="C26" s="17">
        <v>9.3204065220000007</v>
      </c>
      <c r="D26" s="17">
        <v>8.1184888999999996E-2</v>
      </c>
      <c r="E26" s="17">
        <v>9.4015914110000001</v>
      </c>
    </row>
    <row r="27" spans="1:5" ht="11.25" customHeight="1">
      <c r="A27" s="16" t="s">
        <v>66</v>
      </c>
      <c r="B27" s="18">
        <v>0.30580000000000002</v>
      </c>
      <c r="C27" s="17">
        <v>7.3043091110000002</v>
      </c>
      <c r="D27" s="17">
        <v>199.54586833299999</v>
      </c>
      <c r="E27" s="17">
        <v>206.850177444</v>
      </c>
    </row>
    <row r="28" spans="1:5" ht="11.25" customHeight="1">
      <c r="A28" s="16" t="s">
        <v>67</v>
      </c>
      <c r="B28" s="18">
        <v>0.30580000000000002</v>
      </c>
      <c r="C28" s="17">
        <v>46.101741355999998</v>
      </c>
      <c r="D28" s="17">
        <v>0</v>
      </c>
      <c r="E28" s="17">
        <v>46.101741355999998</v>
      </c>
    </row>
    <row r="29" spans="1:5" ht="11.25" customHeight="1">
      <c r="A29" s="16" t="s">
        <v>684</v>
      </c>
      <c r="B29" s="18">
        <v>0.28849999999999998</v>
      </c>
      <c r="C29" s="17">
        <v>1.189535767</v>
      </c>
      <c r="D29" s="17">
        <v>-2.3708890000000002E-3</v>
      </c>
      <c r="E29" s="17">
        <v>1.1871648779999999</v>
      </c>
    </row>
    <row r="30" spans="1:5" ht="11.25" customHeight="1">
      <c r="A30" s="16" t="s">
        <v>274</v>
      </c>
      <c r="B30" s="18">
        <v>0.18</v>
      </c>
      <c r="C30" s="17">
        <v>2.2120630559999999</v>
      </c>
      <c r="D30" s="17">
        <v>1.8444444000000001E-2</v>
      </c>
      <c r="E30" s="17">
        <v>2.2305074999999999</v>
      </c>
    </row>
    <row r="31" spans="1:5" ht="11.25" customHeight="1">
      <c r="A31" s="16" t="s">
        <v>74</v>
      </c>
      <c r="B31" s="1081">
        <v>0.41499999999999998</v>
      </c>
      <c r="C31" s="17">
        <v>28.412592932999999</v>
      </c>
      <c r="D31" s="17">
        <v>1.3635425560000001</v>
      </c>
      <c r="E31" s="17">
        <v>29.776135488999998</v>
      </c>
    </row>
    <row r="32" spans="1:5" ht="11.25" customHeight="1">
      <c r="A32" s="1188" t="s">
        <v>334</v>
      </c>
      <c r="B32" s="1081">
        <v>0.28849999999999998</v>
      </c>
      <c r="C32" s="17">
        <v>8.1038962219999995</v>
      </c>
      <c r="D32" s="17">
        <v>0</v>
      </c>
      <c r="E32" s="17">
        <v>8.1038962219999995</v>
      </c>
    </row>
    <row r="33" spans="1:5" ht="11.25" customHeight="1">
      <c r="A33" s="16" t="s">
        <v>75</v>
      </c>
      <c r="B33" s="1081">
        <v>0.53200000000000003</v>
      </c>
      <c r="C33" s="17">
        <v>19.646096144000001</v>
      </c>
      <c r="D33" s="17">
        <v>9.9387682220000002</v>
      </c>
      <c r="E33" s="17">
        <v>29.584864366000001</v>
      </c>
    </row>
    <row r="34" spans="1:5" ht="11.25" customHeight="1">
      <c r="A34" s="16" t="s">
        <v>508</v>
      </c>
      <c r="B34" s="1081">
        <v>0.59599999999999997</v>
      </c>
      <c r="C34" s="17">
        <v>30.665790188999999</v>
      </c>
      <c r="D34" s="17">
        <v>3.8519964440000001</v>
      </c>
      <c r="E34" s="17">
        <v>34.517786633</v>
      </c>
    </row>
    <row r="35" spans="1:5" ht="11.25" customHeight="1">
      <c r="A35" s="16" t="s">
        <v>76</v>
      </c>
      <c r="B35" s="1081">
        <v>0.34570000000000001</v>
      </c>
      <c r="C35" s="17">
        <v>62.428979378000001</v>
      </c>
      <c r="D35" s="17">
        <v>70.007935778000004</v>
      </c>
      <c r="E35" s="17">
        <v>132.436915156</v>
      </c>
    </row>
    <row r="36" spans="1:5" ht="11.25" customHeight="1">
      <c r="A36" s="1188" t="s">
        <v>543</v>
      </c>
      <c r="B36" s="1081">
        <v>0.45750000000000002</v>
      </c>
      <c r="C36" s="17">
        <v>2.1707565890000002</v>
      </c>
      <c r="D36" s="17">
        <v>2.199122</v>
      </c>
      <c r="E36" s="17">
        <v>4.3698785890000007</v>
      </c>
    </row>
    <row r="37" spans="1:5" ht="11.25" customHeight="1">
      <c r="A37" s="2385" t="s">
        <v>851</v>
      </c>
      <c r="B37" s="2386"/>
      <c r="C37" s="2387">
        <v>786.22436231300003</v>
      </c>
      <c r="D37" s="2387">
        <v>638.3899212209999</v>
      </c>
      <c r="E37" s="2387">
        <v>1424.7142835340003</v>
      </c>
    </row>
    <row r="38" spans="1:5" ht="11.25" customHeight="1">
      <c r="A38" s="1189" t="s">
        <v>817</v>
      </c>
      <c r="B38" s="1189"/>
      <c r="C38" s="1189"/>
      <c r="D38" s="1189"/>
      <c r="E38" s="39"/>
    </row>
    <row r="39" spans="1:5" ht="11.25" customHeight="1">
      <c r="A39" s="1190" t="s">
        <v>804</v>
      </c>
      <c r="B39" s="1191"/>
      <c r="C39" s="1191"/>
      <c r="D39" s="1191"/>
      <c r="E39" s="1191"/>
    </row>
    <row r="40" spans="1:5" ht="11.25" customHeight="1">
      <c r="A40" s="1189" t="s">
        <v>805</v>
      </c>
      <c r="B40" s="1189"/>
      <c r="C40" s="1189"/>
      <c r="D40" s="1189"/>
      <c r="E40" s="39"/>
    </row>
    <row r="41" spans="1:5" ht="11.25" customHeight="1">
      <c r="A41" s="1189" t="s">
        <v>806</v>
      </c>
      <c r="B41" s="1189"/>
      <c r="C41" s="1189"/>
      <c r="D41" s="1189"/>
      <c r="E41" s="39"/>
    </row>
    <row r="42" spans="1:5" ht="12.75" customHeight="1">
      <c r="A42" s="1189" t="s">
        <v>855</v>
      </c>
      <c r="B42" s="1192"/>
      <c r="C42" s="1193"/>
      <c r="D42" s="1193"/>
      <c r="E42" s="51"/>
    </row>
    <row r="43" spans="1:5" ht="12.75" customHeight="1">
      <c r="A43" s="1189" t="s">
        <v>673</v>
      </c>
      <c r="B43" s="38"/>
      <c r="C43" s="39"/>
      <c r="D43" s="39"/>
      <c r="E43" s="39"/>
    </row>
    <row r="44" spans="1:5">
      <c r="A44" s="48"/>
      <c r="B44" s="48"/>
      <c r="C44" s="49"/>
      <c r="D44" s="49"/>
      <c r="E44" s="48"/>
    </row>
    <row r="45" spans="1:5">
      <c r="A45" s="45" t="s">
        <v>383</v>
      </c>
      <c r="B45" s="45" t="s">
        <v>847</v>
      </c>
      <c r="C45" s="45" t="s">
        <v>380</v>
      </c>
      <c r="D45" s="45"/>
      <c r="E45" s="45"/>
    </row>
    <row r="46" spans="1:5">
      <c r="A46" s="45" t="s">
        <v>83</v>
      </c>
      <c r="B46" s="45"/>
      <c r="C46" s="45" t="s">
        <v>750</v>
      </c>
      <c r="D46" s="45" t="s">
        <v>11</v>
      </c>
      <c r="E46" s="45" t="s">
        <v>12</v>
      </c>
    </row>
    <row r="47" spans="1:5">
      <c r="A47" s="47" t="s">
        <v>272</v>
      </c>
      <c r="B47" s="50">
        <v>7.5999999999999998E-2</v>
      </c>
      <c r="C47" s="46">
        <v>21.970706321999998</v>
      </c>
      <c r="D47" s="46">
        <v>3.6748983329999998</v>
      </c>
      <c r="E47" s="46">
        <v>25.645604655</v>
      </c>
    </row>
    <row r="48" spans="1:5">
      <c r="A48" s="47" t="s">
        <v>14</v>
      </c>
      <c r="B48" s="50">
        <v>0.1178</v>
      </c>
      <c r="C48" s="46">
        <v>0.83035655600000002</v>
      </c>
      <c r="D48" s="46">
        <v>1.5873999999999999E-2</v>
      </c>
      <c r="E48" s="46">
        <v>0.84623055600000008</v>
      </c>
    </row>
    <row r="49" spans="1:5">
      <c r="A49" s="47" t="s">
        <v>24</v>
      </c>
      <c r="B49" s="50">
        <v>0.28916900000000001</v>
      </c>
      <c r="C49" s="46">
        <v>8.3375347780000002</v>
      </c>
      <c r="D49" s="46">
        <v>100.438589556</v>
      </c>
      <c r="E49" s="46">
        <v>108.776124334</v>
      </c>
    </row>
    <row r="50" spans="1:5">
      <c r="A50" s="47" t="s">
        <v>337</v>
      </c>
      <c r="B50" s="50">
        <v>0.1482</v>
      </c>
      <c r="C50" s="46">
        <v>4.9888785560000004</v>
      </c>
      <c r="D50" s="46">
        <v>0.15358166700000001</v>
      </c>
      <c r="E50" s="46">
        <v>5.1424602230000005</v>
      </c>
    </row>
    <row r="51" spans="1:5">
      <c r="A51" s="47" t="s">
        <v>54</v>
      </c>
      <c r="B51" s="50">
        <v>0.6</v>
      </c>
      <c r="C51" s="46">
        <v>8.8736912670000017</v>
      </c>
      <c r="D51" s="46">
        <v>6.3241687779999998</v>
      </c>
      <c r="E51" s="46">
        <v>15.197860045000002</v>
      </c>
    </row>
    <row r="52" spans="1:5">
      <c r="A52" s="47" t="s">
        <v>694</v>
      </c>
      <c r="B52" s="50">
        <v>0.1</v>
      </c>
      <c r="C52" s="46">
        <v>0.43122143299999999</v>
      </c>
      <c r="D52" s="46">
        <v>2.0939895559999999</v>
      </c>
      <c r="E52" s="46">
        <v>2.5252109890000001</v>
      </c>
    </row>
    <row r="53" spans="1:5">
      <c r="A53" s="2346" t="s">
        <v>387</v>
      </c>
      <c r="B53" s="2348"/>
      <c r="C53" s="2283">
        <v>45.432388911999993</v>
      </c>
      <c r="D53" s="2283">
        <v>112.70110188999999</v>
      </c>
      <c r="E53" s="2283">
        <v>158.13349080200001</v>
      </c>
    </row>
    <row r="54" spans="1:5">
      <c r="A54" s="2288" t="s">
        <v>32</v>
      </c>
      <c r="B54" s="2349"/>
      <c r="C54" s="2283">
        <v>831.65675122499999</v>
      </c>
      <c r="D54" s="2283">
        <v>751.09102311099991</v>
      </c>
      <c r="E54" s="2283">
        <v>1582.8477743360004</v>
      </c>
    </row>
    <row r="56" spans="1:5">
      <c r="A56" s="2388" t="s">
        <v>407</v>
      </c>
      <c r="B56" s="2388"/>
      <c r="C56" s="2389" t="s">
        <v>852</v>
      </c>
      <c r="D56" s="2389"/>
      <c r="E56" s="2389"/>
    </row>
    <row r="57" spans="1:5">
      <c r="A57" s="1194"/>
      <c r="B57" s="1195" t="s">
        <v>847</v>
      </c>
      <c r="C57" s="1111" t="s">
        <v>86</v>
      </c>
      <c r="D57" s="1195" t="s">
        <v>11</v>
      </c>
      <c r="E57" s="1195" t="s">
        <v>12</v>
      </c>
    </row>
    <row r="58" spans="1:5">
      <c r="A58" s="1190" t="s">
        <v>400</v>
      </c>
      <c r="B58" s="18">
        <v>0.17</v>
      </c>
      <c r="C58" s="17">
        <v>5.18</v>
      </c>
      <c r="D58" s="17"/>
      <c r="E58" s="17">
        <f>SUM(C58:D58)</f>
        <v>5.18</v>
      </c>
    </row>
    <row r="59" spans="1:5">
      <c r="A59" s="1190" t="s">
        <v>843</v>
      </c>
      <c r="B59" s="18">
        <v>0.2132</v>
      </c>
      <c r="C59" s="17">
        <v>2.8000000000000001E-2</v>
      </c>
      <c r="D59" s="17"/>
      <c r="E59" s="17">
        <f>SUM(C59:D59)</f>
        <v>2.8000000000000001E-2</v>
      </c>
    </row>
    <row r="60" spans="1:5">
      <c r="A60" s="1190" t="s">
        <v>512</v>
      </c>
      <c r="B60" s="18">
        <v>0.3</v>
      </c>
      <c r="C60" s="17"/>
      <c r="D60" s="17">
        <v>1.669</v>
      </c>
      <c r="E60" s="17">
        <f t="shared" ref="E60:E91" si="0">SUM(C60:D60)</f>
        <v>1.669</v>
      </c>
    </row>
    <row r="61" spans="1:5">
      <c r="A61" s="1190" t="s">
        <v>679</v>
      </c>
      <c r="B61" s="18">
        <v>5.8799999999999998E-2</v>
      </c>
      <c r="C61" s="17">
        <v>2.2650000000000001</v>
      </c>
      <c r="D61" s="17">
        <v>9.1999999999999998E-2</v>
      </c>
      <c r="E61" s="17">
        <f t="shared" si="0"/>
        <v>2.3570000000000002</v>
      </c>
    </row>
    <row r="62" spans="1:5">
      <c r="A62" s="1190" t="s">
        <v>844</v>
      </c>
      <c r="B62" s="18">
        <v>0.75</v>
      </c>
      <c r="C62" s="17">
        <v>2.778</v>
      </c>
      <c r="D62" s="17"/>
      <c r="E62" s="17">
        <f t="shared" si="0"/>
        <v>2.778</v>
      </c>
    </row>
    <row r="63" spans="1:5">
      <c r="A63" s="1190" t="s">
        <v>738</v>
      </c>
      <c r="B63" s="18">
        <v>8.5599999999999996E-2</v>
      </c>
      <c r="C63" s="17">
        <v>62.47</v>
      </c>
      <c r="D63" s="17"/>
      <c r="E63" s="17">
        <f t="shared" si="0"/>
        <v>62.47</v>
      </c>
    </row>
    <row r="64" spans="1:5">
      <c r="A64" s="1190" t="s">
        <v>564</v>
      </c>
      <c r="B64" s="18">
        <v>0.255</v>
      </c>
      <c r="C64" s="17">
        <v>11.544</v>
      </c>
      <c r="D64" s="17">
        <v>34.771999999999998</v>
      </c>
      <c r="E64" s="17">
        <f t="shared" si="0"/>
        <v>46.316000000000003</v>
      </c>
    </row>
    <row r="65" spans="1:5">
      <c r="A65" s="1190" t="s">
        <v>500</v>
      </c>
      <c r="B65" s="18">
        <v>9.6699999999999994E-2</v>
      </c>
      <c r="C65" s="17">
        <v>15.269</v>
      </c>
      <c r="D65" s="17"/>
      <c r="E65" s="17">
        <f t="shared" si="0"/>
        <v>15.269</v>
      </c>
    </row>
    <row r="66" spans="1:5">
      <c r="A66" s="1190" t="s">
        <v>739</v>
      </c>
      <c r="B66" s="18">
        <v>0.23330000000000001</v>
      </c>
      <c r="C66" s="17">
        <v>23.776</v>
      </c>
      <c r="D66" s="17"/>
      <c r="E66" s="17">
        <f t="shared" si="0"/>
        <v>23.776</v>
      </c>
    </row>
    <row r="67" spans="1:5">
      <c r="A67" s="1190" t="s">
        <v>492</v>
      </c>
      <c r="B67" s="18">
        <v>0.1333</v>
      </c>
      <c r="C67" s="17">
        <v>22.885000000000002</v>
      </c>
      <c r="D67" s="17"/>
      <c r="E67" s="17">
        <f t="shared" si="0"/>
        <v>22.885000000000002</v>
      </c>
    </row>
    <row r="68" spans="1:5">
      <c r="A68" s="1190" t="s">
        <v>493</v>
      </c>
      <c r="B68" s="18">
        <v>0.1333</v>
      </c>
      <c r="C68" s="17">
        <v>26.533999999999999</v>
      </c>
      <c r="D68" s="17"/>
      <c r="E68" s="17">
        <f t="shared" si="0"/>
        <v>26.533999999999999</v>
      </c>
    </row>
    <row r="69" spans="1:5">
      <c r="A69" s="1190" t="s">
        <v>740</v>
      </c>
      <c r="B69" s="18">
        <v>0.1333</v>
      </c>
      <c r="C69" s="17">
        <v>1.554</v>
      </c>
      <c r="D69" s="17"/>
      <c r="E69" s="17">
        <f t="shared" si="0"/>
        <v>1.554</v>
      </c>
    </row>
    <row r="70" spans="1:5">
      <c r="A70" s="1190" t="s">
        <v>490</v>
      </c>
      <c r="B70" s="18">
        <v>0.23330000000000001</v>
      </c>
      <c r="C70" s="17">
        <v>56.415999999999997</v>
      </c>
      <c r="D70" s="17"/>
      <c r="E70" s="17">
        <f t="shared" si="0"/>
        <v>56.415999999999997</v>
      </c>
    </row>
    <row r="71" spans="1:5">
      <c r="A71" s="1190" t="s">
        <v>502</v>
      </c>
      <c r="B71" s="18">
        <v>0.23330000000000001</v>
      </c>
      <c r="C71" s="17">
        <v>22.492999999999999</v>
      </c>
      <c r="D71" s="17"/>
      <c r="E71" s="17">
        <f t="shared" si="0"/>
        <v>22.492999999999999</v>
      </c>
    </row>
    <row r="72" spans="1:5">
      <c r="A72" s="1190" t="s">
        <v>139</v>
      </c>
      <c r="B72" s="18">
        <v>0.31850000000000001</v>
      </c>
      <c r="C72" s="17"/>
      <c r="D72" s="17">
        <v>48.866999999999997</v>
      </c>
      <c r="E72" s="17">
        <f t="shared" si="0"/>
        <v>48.866999999999997</v>
      </c>
    </row>
    <row r="73" spans="1:5">
      <c r="A73" s="1190" t="s">
        <v>138</v>
      </c>
      <c r="B73" s="18">
        <v>0.5</v>
      </c>
      <c r="C73" s="17">
        <f>13.193+13.319</f>
        <v>26.512</v>
      </c>
      <c r="D73" s="17"/>
      <c r="E73" s="17">
        <f t="shared" si="0"/>
        <v>26.512</v>
      </c>
    </row>
    <row r="74" spans="1:5">
      <c r="A74" s="1190" t="s">
        <v>497</v>
      </c>
      <c r="B74" s="18">
        <v>0.1333</v>
      </c>
      <c r="C74" s="17">
        <v>3.794</v>
      </c>
      <c r="D74" s="17"/>
      <c r="E74" s="17">
        <f t="shared" si="0"/>
        <v>3.794</v>
      </c>
    </row>
    <row r="75" spans="1:5">
      <c r="A75" s="1190" t="s">
        <v>284</v>
      </c>
      <c r="B75" s="18">
        <v>0.4</v>
      </c>
      <c r="C75" s="17">
        <v>7.9109999999999996</v>
      </c>
      <c r="D75" s="17"/>
      <c r="E75" s="17">
        <f t="shared" si="0"/>
        <v>7.9109999999999996</v>
      </c>
    </row>
    <row r="76" spans="1:5">
      <c r="A76" s="1190" t="s">
        <v>134</v>
      </c>
      <c r="B76" s="18">
        <v>0.05</v>
      </c>
      <c r="C76" s="17">
        <v>6.75</v>
      </c>
      <c r="D76" s="17"/>
      <c r="E76" s="17">
        <f t="shared" si="0"/>
        <v>6.75</v>
      </c>
    </row>
    <row r="77" spans="1:5">
      <c r="A77" s="1190" t="s">
        <v>269</v>
      </c>
      <c r="B77" s="18">
        <v>0.15</v>
      </c>
      <c r="C77" s="17">
        <v>15.227</v>
      </c>
      <c r="D77" s="17"/>
      <c r="E77" s="17">
        <f t="shared" si="0"/>
        <v>15.227</v>
      </c>
    </row>
    <row r="78" spans="1:5">
      <c r="A78" s="1190" t="s">
        <v>785</v>
      </c>
      <c r="B78" s="18">
        <v>0.08</v>
      </c>
      <c r="C78" s="17">
        <v>2.1309999999999998</v>
      </c>
      <c r="D78" s="17"/>
      <c r="E78" s="17">
        <f t="shared" si="0"/>
        <v>2.1309999999999998</v>
      </c>
    </row>
    <row r="79" spans="1:5">
      <c r="A79" s="1190" t="s">
        <v>853</v>
      </c>
      <c r="B79" s="18">
        <v>0.25</v>
      </c>
      <c r="C79" s="17">
        <v>4.6470000000000002</v>
      </c>
      <c r="D79" s="17"/>
      <c r="E79" s="17">
        <f t="shared" si="0"/>
        <v>4.6470000000000002</v>
      </c>
    </row>
    <row r="80" spans="1:5">
      <c r="A80" s="1190" t="s">
        <v>729</v>
      </c>
      <c r="B80" s="18">
        <v>0.3</v>
      </c>
      <c r="C80" s="17">
        <v>0.45300000000000001</v>
      </c>
      <c r="D80" s="17">
        <v>0.114</v>
      </c>
      <c r="E80" s="17">
        <f t="shared" si="0"/>
        <v>0.56700000000000006</v>
      </c>
    </row>
    <row r="81" spans="1:5">
      <c r="A81" s="1190" t="s">
        <v>710</v>
      </c>
      <c r="B81" s="18">
        <v>0.25</v>
      </c>
      <c r="C81" s="17">
        <v>2.2770000000000001</v>
      </c>
      <c r="D81" s="17">
        <v>0.17499999999999999</v>
      </c>
      <c r="E81" s="17">
        <f t="shared" si="0"/>
        <v>2.452</v>
      </c>
    </row>
    <row r="82" spans="1:5">
      <c r="A82" s="1190" t="s">
        <v>809</v>
      </c>
      <c r="B82" s="18">
        <v>0.18329999999999999</v>
      </c>
      <c r="C82" s="17">
        <v>1.2E-2</v>
      </c>
      <c r="D82" s="17">
        <v>5.7430000000000003</v>
      </c>
      <c r="E82" s="17">
        <f t="shared" si="0"/>
        <v>5.7549999999999999</v>
      </c>
    </row>
    <row r="83" spans="1:5">
      <c r="A83" s="1190" t="s">
        <v>811</v>
      </c>
      <c r="B83" s="18">
        <v>0.5</v>
      </c>
      <c r="C83" s="17">
        <v>2.1000000000000001E-2</v>
      </c>
      <c r="D83" s="17">
        <v>10.207000000000001</v>
      </c>
      <c r="E83" s="17">
        <f t="shared" si="0"/>
        <v>10.228000000000002</v>
      </c>
    </row>
    <row r="84" spans="1:5">
      <c r="A84" s="1190" t="s">
        <v>812</v>
      </c>
      <c r="B84" s="18">
        <v>0.26669999999999999</v>
      </c>
      <c r="C84" s="17">
        <v>1.2999999999999999E-2</v>
      </c>
      <c r="D84" s="17">
        <v>6.22</v>
      </c>
      <c r="E84" s="17">
        <f t="shared" si="0"/>
        <v>6.2329999999999997</v>
      </c>
    </row>
    <row r="85" spans="1:5">
      <c r="A85" s="1190" t="s">
        <v>730</v>
      </c>
      <c r="B85" s="18">
        <v>0.35</v>
      </c>
      <c r="C85" s="17">
        <v>0.19500000000000001</v>
      </c>
      <c r="D85" s="17">
        <v>3.3000000000000002E-2</v>
      </c>
      <c r="E85" s="17">
        <f t="shared" si="0"/>
        <v>0.22800000000000001</v>
      </c>
    </row>
    <row r="86" spans="1:5">
      <c r="A86" s="1190" t="s">
        <v>810</v>
      </c>
      <c r="B86" s="18">
        <v>0.25</v>
      </c>
      <c r="C86" s="17">
        <v>1.7000000000000001E-2</v>
      </c>
      <c r="D86" s="17">
        <v>0.41299999999999998</v>
      </c>
      <c r="E86" s="17">
        <f t="shared" si="0"/>
        <v>0.43</v>
      </c>
    </row>
    <row r="87" spans="1:5">
      <c r="A87" s="1190" t="s">
        <v>498</v>
      </c>
      <c r="B87" s="18">
        <v>0.1333</v>
      </c>
      <c r="C87" s="17">
        <v>12.593</v>
      </c>
      <c r="D87" s="17"/>
      <c r="E87" s="17">
        <f t="shared" si="0"/>
        <v>12.593</v>
      </c>
    </row>
    <row r="88" spans="1:5">
      <c r="A88" s="1190" t="s">
        <v>744</v>
      </c>
      <c r="B88" s="18">
        <v>0.1333</v>
      </c>
      <c r="C88" s="17">
        <v>12.196999999999999</v>
      </c>
      <c r="D88" s="17"/>
      <c r="E88" s="17">
        <f t="shared" si="0"/>
        <v>12.196999999999999</v>
      </c>
    </row>
    <row r="89" spans="1:5">
      <c r="A89" s="1190" t="s">
        <v>167</v>
      </c>
      <c r="B89" s="18">
        <v>0.1885</v>
      </c>
      <c r="C89" s="17">
        <v>28.114000000000001</v>
      </c>
      <c r="D89" s="17"/>
      <c r="E89" s="17">
        <f t="shared" si="0"/>
        <v>28.114000000000001</v>
      </c>
    </row>
    <row r="90" spans="1:5">
      <c r="A90" s="1190" t="s">
        <v>813</v>
      </c>
      <c r="B90" s="18">
        <v>0.32500000000000001</v>
      </c>
      <c r="C90" s="17"/>
      <c r="D90" s="17">
        <v>0.56799999999999995</v>
      </c>
      <c r="E90" s="17">
        <f t="shared" si="0"/>
        <v>0.56799999999999995</v>
      </c>
    </row>
    <row r="91" spans="1:5">
      <c r="A91" s="1190" t="s">
        <v>697</v>
      </c>
      <c r="B91" s="18">
        <v>0.37</v>
      </c>
      <c r="C91" s="17">
        <f>4.66+1.84</f>
        <v>6.5</v>
      </c>
      <c r="D91" s="17"/>
      <c r="E91" s="17">
        <f t="shared" si="0"/>
        <v>6.5</v>
      </c>
    </row>
    <row r="92" spans="1:5">
      <c r="A92" s="2390" t="s">
        <v>814</v>
      </c>
      <c r="B92" s="2390"/>
      <c r="C92" s="2391">
        <f>SUM(C58:C91)</f>
        <v>382.55599999999981</v>
      </c>
      <c r="D92" s="2391">
        <f>SUM(D58:D91)</f>
        <v>108.873</v>
      </c>
      <c r="E92" s="2391">
        <f>SUM(E58:E91)</f>
        <v>491.42899999999992</v>
      </c>
    </row>
    <row r="93" spans="1:5">
      <c r="A93" s="44" t="s">
        <v>708</v>
      </c>
      <c r="B93" s="10"/>
      <c r="C93" s="36"/>
      <c r="D93" s="36"/>
      <c r="E93" s="36"/>
    </row>
  </sheetData>
  <mergeCells count="1">
    <mergeCell ref="C56:E56"/>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3A20C-5C94-474D-AEF7-738ADB37DFD8}">
  <dimension ref="A1:O86"/>
  <sheetViews>
    <sheetView topLeftCell="I9" workbookViewId="0">
      <selection activeCell="M56" sqref="M56:N56"/>
    </sheetView>
  </sheetViews>
  <sheetFormatPr defaultRowHeight="12.75"/>
  <cols>
    <col min="1" max="1" width="40" customWidth="1"/>
    <col min="2" max="2" width="11.7109375" customWidth="1"/>
    <col min="4" max="4" width="10" bestFit="1" customWidth="1"/>
    <col min="5" max="5" width="20.5703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31.28515625" customWidth="1"/>
    <col min="14" max="14" width="17.5703125" customWidth="1"/>
    <col min="15" max="15" width="27.28515625" customWidth="1"/>
  </cols>
  <sheetData>
    <row r="1" spans="1:15" ht="13.5" thickBot="1">
      <c r="A1" s="1950" t="s">
        <v>1</v>
      </c>
      <c r="B1" s="1950"/>
      <c r="C1" s="1950"/>
      <c r="D1" s="1950"/>
      <c r="E1" s="1950"/>
      <c r="F1" s="1950"/>
      <c r="G1" s="1950"/>
      <c r="H1" s="1950"/>
      <c r="I1" s="1950"/>
      <c r="J1" s="1950"/>
      <c r="K1" s="316"/>
      <c r="L1" s="316"/>
      <c r="M1" s="1950" t="s">
        <v>40</v>
      </c>
      <c r="N1" s="1950"/>
      <c r="O1" s="1950"/>
    </row>
    <row r="2" spans="1:15" ht="22.5">
      <c r="A2" s="2079" t="s">
        <v>2</v>
      </c>
      <c r="B2" s="2053" t="s">
        <v>3</v>
      </c>
      <c r="C2" s="2080" t="s">
        <v>191</v>
      </c>
      <c r="D2" s="2080"/>
      <c r="E2" s="2081"/>
      <c r="F2" s="1312"/>
      <c r="G2" s="1536" t="s">
        <v>5</v>
      </c>
      <c r="H2" s="1537" t="s">
        <v>3</v>
      </c>
      <c r="I2" s="1954" t="s">
        <v>6</v>
      </c>
      <c r="J2" s="1954"/>
      <c r="K2" s="1538"/>
      <c r="L2" s="316"/>
      <c r="M2" s="2082" t="s">
        <v>192</v>
      </c>
      <c r="N2" s="2082" t="s">
        <v>193</v>
      </c>
      <c r="O2" s="2083" t="s">
        <v>194</v>
      </c>
    </row>
    <row r="3" spans="1:15">
      <c r="A3" s="1332"/>
      <c r="B3" s="1388"/>
      <c r="C3" s="1388"/>
      <c r="D3" s="1388"/>
      <c r="E3" s="1450"/>
      <c r="F3" s="1312"/>
      <c r="G3" s="1539"/>
      <c r="H3" s="1388"/>
      <c r="I3" s="1271"/>
      <c r="J3" s="1271"/>
      <c r="K3" s="1540"/>
      <c r="L3" s="316"/>
      <c r="M3" s="1533" t="s">
        <v>205</v>
      </c>
      <c r="N3" s="1534">
        <v>0.4</v>
      </c>
      <c r="O3" s="1535">
        <v>1</v>
      </c>
    </row>
    <row r="4" spans="1:15">
      <c r="A4" s="1332" t="s">
        <v>7</v>
      </c>
      <c r="B4" s="1388"/>
      <c r="C4" s="1271" t="s">
        <v>8</v>
      </c>
      <c r="D4" s="1271" t="s">
        <v>9</v>
      </c>
      <c r="E4" s="1333" t="s">
        <v>10</v>
      </c>
      <c r="F4" s="1312"/>
      <c r="G4" s="1539" t="s">
        <v>7</v>
      </c>
      <c r="H4" s="1388"/>
      <c r="I4" s="1271" t="s">
        <v>8</v>
      </c>
      <c r="J4" s="1314" t="s">
        <v>11</v>
      </c>
      <c r="K4" s="1540" t="s">
        <v>12</v>
      </c>
      <c r="L4" s="316"/>
      <c r="M4" s="1118" t="s">
        <v>195</v>
      </c>
      <c r="N4" s="1411">
        <v>0.4</v>
      </c>
      <c r="O4" s="1415">
        <v>148</v>
      </c>
    </row>
    <row r="5" spans="1:15" ht="12.75" customHeight="1">
      <c r="A5" s="1471" t="s">
        <v>13</v>
      </c>
      <c r="B5" s="1472">
        <v>0.51</v>
      </c>
      <c r="C5" s="1473">
        <v>1</v>
      </c>
      <c r="D5" s="1473">
        <v>74.2</v>
      </c>
      <c r="E5" s="1474">
        <v>75.2</v>
      </c>
      <c r="F5" s="1312"/>
      <c r="G5" s="1541" t="s">
        <v>14</v>
      </c>
      <c r="H5" s="1476">
        <v>0.1178</v>
      </c>
      <c r="I5" s="775">
        <v>0</v>
      </c>
      <c r="J5" s="776">
        <v>0</v>
      </c>
      <c r="K5" s="1542">
        <v>0</v>
      </c>
      <c r="L5" s="1316"/>
      <c r="M5" s="1118" t="s">
        <v>196</v>
      </c>
      <c r="N5" s="1411">
        <v>0.35</v>
      </c>
      <c r="O5" s="1415">
        <v>182</v>
      </c>
    </row>
    <row r="6" spans="1:15">
      <c r="A6" s="1475" t="s">
        <v>15</v>
      </c>
      <c r="B6" s="1476">
        <v>0.53</v>
      </c>
      <c r="C6" s="1473">
        <v>2.5</v>
      </c>
      <c r="D6" s="1473">
        <v>6.8</v>
      </c>
      <c r="E6" s="1474">
        <v>9.4</v>
      </c>
      <c r="F6" s="1312"/>
      <c r="G6" s="1541" t="s">
        <v>24</v>
      </c>
      <c r="H6" s="1476">
        <v>0.2535</v>
      </c>
      <c r="I6" s="775">
        <v>1.4</v>
      </c>
      <c r="J6" s="776">
        <v>34.299999999999997</v>
      </c>
      <c r="K6" s="1542">
        <v>35.700000000000003</v>
      </c>
      <c r="L6" s="1316"/>
      <c r="M6" s="1118" t="s">
        <v>197</v>
      </c>
      <c r="N6" s="1411">
        <v>0.75</v>
      </c>
      <c r="O6" s="1415">
        <v>25</v>
      </c>
    </row>
    <row r="7" spans="1:15">
      <c r="A7" s="1471" t="s">
        <v>17</v>
      </c>
      <c r="B7" s="1472">
        <v>0.39</v>
      </c>
      <c r="C7" s="1473">
        <v>9.4</v>
      </c>
      <c r="D7" s="1473">
        <v>0</v>
      </c>
      <c r="E7" s="1474">
        <v>9.4</v>
      </c>
      <c r="F7" s="1312"/>
      <c r="G7" s="1541" t="s">
        <v>26</v>
      </c>
      <c r="H7" s="1476">
        <v>0.36170000000000002</v>
      </c>
      <c r="I7" s="775">
        <v>12.8</v>
      </c>
      <c r="J7" s="776">
        <v>38</v>
      </c>
      <c r="K7" s="1542">
        <v>50.7</v>
      </c>
      <c r="L7" s="1316"/>
      <c r="M7" s="1118" t="s">
        <v>198</v>
      </c>
      <c r="N7" s="1413">
        <v>0.25</v>
      </c>
      <c r="O7" s="1415">
        <v>98</v>
      </c>
    </row>
    <row r="8" spans="1:15">
      <c r="A8" s="1471" t="s">
        <v>23</v>
      </c>
      <c r="B8" s="1476" t="s">
        <v>217</v>
      </c>
      <c r="C8" s="1473">
        <v>6.8</v>
      </c>
      <c r="D8" s="1473">
        <v>5.5</v>
      </c>
      <c r="E8" s="1474">
        <v>12.3</v>
      </c>
      <c r="F8" s="1312"/>
      <c r="G8" s="1543" t="s">
        <v>22</v>
      </c>
      <c r="H8" s="1476">
        <v>0.33</v>
      </c>
      <c r="I8" s="775">
        <v>0.4</v>
      </c>
      <c r="J8" s="776">
        <v>2.5</v>
      </c>
      <c r="K8" s="1542">
        <v>2.9</v>
      </c>
      <c r="L8" s="1316"/>
      <c r="M8" s="1118" t="s">
        <v>199</v>
      </c>
      <c r="N8" s="1411">
        <v>0.44</v>
      </c>
      <c r="O8" s="1415">
        <v>32</v>
      </c>
    </row>
    <row r="9" spans="1:15">
      <c r="A9" s="1471" t="s">
        <v>218</v>
      </c>
      <c r="B9" s="1476" t="s">
        <v>219</v>
      </c>
      <c r="C9" s="1473">
        <v>0.1</v>
      </c>
      <c r="D9" s="1473">
        <v>0.2</v>
      </c>
      <c r="E9" s="1474">
        <v>0.2</v>
      </c>
      <c r="F9" s="1312"/>
      <c r="G9" s="1541" t="s">
        <v>16</v>
      </c>
      <c r="H9" s="1476">
        <v>0.35</v>
      </c>
      <c r="I9" s="775">
        <v>7</v>
      </c>
      <c r="J9" s="776">
        <v>0</v>
      </c>
      <c r="K9" s="1542">
        <v>7</v>
      </c>
      <c r="L9" s="1316"/>
      <c r="M9" s="1415" t="s">
        <v>220</v>
      </c>
      <c r="N9" s="1414">
        <v>0.5</v>
      </c>
      <c r="O9" s="1415">
        <v>8</v>
      </c>
    </row>
    <row r="10" spans="1:15">
      <c r="A10" s="1471" t="s">
        <v>27</v>
      </c>
      <c r="B10" s="1472">
        <v>0.58699999999999997</v>
      </c>
      <c r="C10" s="1473">
        <v>9.3000000000000007</v>
      </c>
      <c r="D10" s="1473">
        <v>25.6</v>
      </c>
      <c r="E10" s="1474">
        <v>34.9</v>
      </c>
      <c r="F10" s="1312"/>
      <c r="G10" s="1541" t="s">
        <v>20</v>
      </c>
      <c r="H10" s="1476">
        <v>0.41470000000000001</v>
      </c>
      <c r="I10" s="775">
        <v>10.7</v>
      </c>
      <c r="J10" s="776">
        <v>2.5</v>
      </c>
      <c r="K10" s="1542">
        <v>13.2</v>
      </c>
      <c r="L10" s="1316"/>
      <c r="M10" s="1118" t="s">
        <v>200</v>
      </c>
      <c r="N10" s="1411">
        <v>0.41</v>
      </c>
      <c r="O10" s="1415">
        <v>33</v>
      </c>
    </row>
    <row r="11" spans="1:15">
      <c r="A11" s="1477" t="s">
        <v>29</v>
      </c>
      <c r="B11" s="1476" t="s">
        <v>221</v>
      </c>
      <c r="C11" s="1473">
        <v>12.3</v>
      </c>
      <c r="D11" s="1473">
        <v>0</v>
      </c>
      <c r="E11" s="1474">
        <v>12.3</v>
      </c>
      <c r="F11" s="1312"/>
      <c r="G11" s="1544" t="s">
        <v>222</v>
      </c>
      <c r="H11" s="1476">
        <v>0.3</v>
      </c>
      <c r="I11" s="775">
        <v>0.6</v>
      </c>
      <c r="J11" s="775">
        <v>3</v>
      </c>
      <c r="K11" s="1542">
        <v>3.6</v>
      </c>
      <c r="L11" s="1316"/>
      <c r="M11" s="1118" t="s">
        <v>206</v>
      </c>
      <c r="N11" s="1532">
        <v>1</v>
      </c>
      <c r="O11" s="1415">
        <v>130</v>
      </c>
    </row>
    <row r="12" spans="1:15">
      <c r="A12" s="1471" t="s">
        <v>31</v>
      </c>
      <c r="B12" s="1476">
        <v>0.36</v>
      </c>
      <c r="C12" s="1473">
        <v>8</v>
      </c>
      <c r="D12" s="1473">
        <v>5.5</v>
      </c>
      <c r="E12" s="1474">
        <v>13.5</v>
      </c>
      <c r="F12" s="1312"/>
      <c r="G12" s="1549" t="s">
        <v>162</v>
      </c>
      <c r="H12" s="2084"/>
      <c r="I12" s="2085">
        <f>SUM(I5:I11)</f>
        <v>32.9</v>
      </c>
      <c r="J12" s="2085">
        <f>SUM(J5:J11)</f>
        <v>80.3</v>
      </c>
      <c r="K12" s="1717">
        <f>SUM(I12:J12)</f>
        <v>113.19999999999999</v>
      </c>
      <c r="L12" s="1316"/>
      <c r="M12" s="1118" t="s">
        <v>223</v>
      </c>
      <c r="N12" s="1411">
        <v>1</v>
      </c>
      <c r="O12" s="1415">
        <v>4</v>
      </c>
    </row>
    <row r="13" spans="1:15" ht="13.5" thickBot="1">
      <c r="A13" s="1471" t="s">
        <v>33</v>
      </c>
      <c r="B13" s="1476">
        <v>0.51</v>
      </c>
      <c r="C13" s="1478">
        <v>33.200000000000003</v>
      </c>
      <c r="D13" s="1479">
        <v>48.1</v>
      </c>
      <c r="E13" s="1474">
        <v>81.3</v>
      </c>
      <c r="F13" s="1312"/>
      <c r="G13" s="1545" t="s">
        <v>224</v>
      </c>
      <c r="H13" s="1546"/>
      <c r="I13" s="1547">
        <v>658</v>
      </c>
      <c r="J13" s="1547">
        <v>806</v>
      </c>
      <c r="K13" s="1548">
        <v>1464</v>
      </c>
      <c r="L13" s="1316"/>
      <c r="M13" s="1118" t="s">
        <v>225</v>
      </c>
      <c r="N13" s="1411">
        <v>1</v>
      </c>
      <c r="O13" s="1415">
        <v>4</v>
      </c>
    </row>
    <row r="14" spans="1:15">
      <c r="A14" s="1477" t="s">
        <v>37</v>
      </c>
      <c r="B14" s="1476">
        <v>0.13039999999999999</v>
      </c>
      <c r="C14" s="1473">
        <v>5.6</v>
      </c>
      <c r="D14" s="1473">
        <v>3.5</v>
      </c>
      <c r="E14" s="1474">
        <v>9.1</v>
      </c>
      <c r="F14" s="1312"/>
      <c r="G14" s="316"/>
      <c r="H14" s="316"/>
      <c r="I14" s="316"/>
      <c r="J14" s="316"/>
      <c r="K14" s="316"/>
      <c r="L14" s="1408"/>
      <c r="M14" s="1118" t="s">
        <v>202</v>
      </c>
      <c r="N14" s="1411">
        <v>1</v>
      </c>
      <c r="O14" s="1415">
        <v>30</v>
      </c>
    </row>
    <row r="15" spans="1:15">
      <c r="A15" s="1471" t="s">
        <v>226</v>
      </c>
      <c r="B15" s="1476" t="s">
        <v>227</v>
      </c>
      <c r="C15" s="1473">
        <v>0</v>
      </c>
      <c r="D15" s="1473">
        <v>0</v>
      </c>
      <c r="E15" s="1474">
        <v>0</v>
      </c>
      <c r="F15" s="1312"/>
      <c r="G15" s="316"/>
      <c r="H15" s="316"/>
      <c r="I15" s="316"/>
      <c r="J15" s="316"/>
      <c r="K15" s="316"/>
      <c r="L15" s="1409"/>
      <c r="M15" s="1718" t="s">
        <v>208</v>
      </c>
      <c r="N15" s="1718"/>
      <c r="O15" s="1496">
        <v>661</v>
      </c>
    </row>
    <row r="16" spans="1:15" ht="11.25" customHeight="1">
      <c r="A16" s="1471" t="s">
        <v>39</v>
      </c>
      <c r="B16" s="1476" t="s">
        <v>228</v>
      </c>
      <c r="C16" s="1473">
        <v>5.8</v>
      </c>
      <c r="D16" s="1473">
        <v>1.3</v>
      </c>
      <c r="E16" s="1474">
        <v>7.1</v>
      </c>
      <c r="F16" s="1312"/>
      <c r="G16" s="1433"/>
      <c r="H16" s="316"/>
      <c r="I16" s="1433"/>
      <c r="J16" s="316"/>
      <c r="K16" s="1433"/>
      <c r="L16" s="316"/>
      <c r="M16" s="1718" t="s">
        <v>209</v>
      </c>
      <c r="N16" s="1718"/>
      <c r="O16" s="1496">
        <v>694</v>
      </c>
    </row>
    <row r="17" spans="1:15">
      <c r="A17" s="1471" t="s">
        <v>44</v>
      </c>
      <c r="B17" s="1476">
        <v>0.42630000000000001</v>
      </c>
      <c r="C17" s="1473">
        <v>315.8</v>
      </c>
      <c r="D17" s="1473">
        <v>12.4</v>
      </c>
      <c r="E17" s="1474">
        <v>328.1</v>
      </c>
      <c r="F17" s="1312"/>
      <c r="G17" s="316"/>
      <c r="H17" s="316"/>
      <c r="I17" s="316"/>
      <c r="J17" s="316"/>
      <c r="K17" s="316"/>
      <c r="L17" s="316"/>
      <c r="M17" s="1416" t="s">
        <v>210</v>
      </c>
      <c r="N17" s="1416"/>
      <c r="O17" s="1416"/>
    </row>
    <row r="18" spans="1:15">
      <c r="A18" s="1471" t="s">
        <v>46</v>
      </c>
      <c r="B18" s="1476">
        <v>0.54820000000000002</v>
      </c>
      <c r="C18" s="1473">
        <v>2.9</v>
      </c>
      <c r="D18" s="1473">
        <v>3.9</v>
      </c>
      <c r="E18" s="1474">
        <v>6.9</v>
      </c>
      <c r="F18" s="1312"/>
      <c r="H18" s="316"/>
      <c r="I18" s="316"/>
      <c r="J18" s="316"/>
      <c r="K18" s="316"/>
      <c r="L18" s="316"/>
      <c r="M18" s="290" t="s">
        <v>211</v>
      </c>
      <c r="N18" s="290"/>
      <c r="O18" s="290"/>
    </row>
    <row r="19" spans="1:15">
      <c r="A19" s="1471" t="s">
        <v>47</v>
      </c>
      <c r="B19" s="1476">
        <v>0.39550000000000002</v>
      </c>
      <c r="C19" s="1478">
        <v>4.5</v>
      </c>
      <c r="D19" s="1479">
        <v>20.399999999999999</v>
      </c>
      <c r="E19" s="1480">
        <v>24.9</v>
      </c>
      <c r="F19" s="1312"/>
      <c r="G19" s="316"/>
      <c r="H19" s="316"/>
      <c r="I19" s="316"/>
      <c r="J19" s="316"/>
      <c r="K19" s="316"/>
      <c r="L19" s="316"/>
      <c r="M19" s="290"/>
      <c r="N19" s="290"/>
      <c r="O19" s="290"/>
    </row>
    <row r="20" spans="1:15">
      <c r="A20" s="1471" t="s">
        <v>48</v>
      </c>
      <c r="B20" s="1476">
        <v>0.51</v>
      </c>
      <c r="C20" s="1478">
        <v>12.1</v>
      </c>
      <c r="D20" s="1479">
        <v>16.600000000000001</v>
      </c>
      <c r="E20" s="1474">
        <v>28.7</v>
      </c>
      <c r="F20" s="1312"/>
      <c r="G20" s="1950" t="s">
        <v>212</v>
      </c>
      <c r="H20" s="1950"/>
      <c r="I20" s="1950"/>
      <c r="J20" s="1950"/>
      <c r="K20" s="1950"/>
      <c r="L20" s="1950"/>
      <c r="M20" s="290"/>
      <c r="N20" s="290"/>
      <c r="O20" s="290"/>
    </row>
    <row r="21" spans="1:15">
      <c r="A21" s="1471" t="s">
        <v>49</v>
      </c>
      <c r="B21" s="1472">
        <v>0.43969999999999998</v>
      </c>
      <c r="C21" s="1473">
        <v>3.2</v>
      </c>
      <c r="D21" s="1473">
        <v>6.5</v>
      </c>
      <c r="E21" s="1474">
        <v>9.6999999999999993</v>
      </c>
      <c r="F21" s="1312"/>
      <c r="G21" s="316"/>
      <c r="H21" s="316"/>
      <c r="I21" s="316"/>
      <c r="J21" s="316"/>
      <c r="K21" s="316"/>
      <c r="L21" s="316"/>
      <c r="M21" s="316"/>
      <c r="N21" s="316"/>
      <c r="O21" s="316"/>
    </row>
    <row r="22" spans="1:15" ht="12.75" customHeight="1">
      <c r="A22" s="1471" t="s">
        <v>50</v>
      </c>
      <c r="B22" s="1472">
        <v>0.64</v>
      </c>
      <c r="C22" s="1473">
        <v>2.6</v>
      </c>
      <c r="D22" s="1473">
        <v>0.1</v>
      </c>
      <c r="E22" s="1474">
        <v>2.7</v>
      </c>
      <c r="F22" s="1312"/>
      <c r="G22" s="2061" t="s">
        <v>83</v>
      </c>
      <c r="H22" s="2053" t="s">
        <v>84</v>
      </c>
      <c r="I22" s="2053" t="s">
        <v>85</v>
      </c>
      <c r="J22" s="2053" t="s">
        <v>86</v>
      </c>
      <c r="K22" s="2053" t="s">
        <v>11</v>
      </c>
      <c r="L22" s="2062" t="s">
        <v>12</v>
      </c>
      <c r="M22" s="316"/>
      <c r="N22" s="316"/>
      <c r="O22" s="316"/>
    </row>
    <row r="23" spans="1:15">
      <c r="A23" s="1471" t="s">
        <v>51</v>
      </c>
      <c r="B23" s="1472">
        <v>0.27500000000000002</v>
      </c>
      <c r="C23" s="1473">
        <v>0.9</v>
      </c>
      <c r="D23" s="1473">
        <v>2.1</v>
      </c>
      <c r="E23" s="1474">
        <v>3</v>
      </c>
      <c r="F23" s="1312"/>
      <c r="G23" s="1440" t="s">
        <v>88</v>
      </c>
      <c r="H23" s="147" t="s">
        <v>89</v>
      </c>
      <c r="I23" s="1382" t="s">
        <v>89</v>
      </c>
      <c r="J23" s="1530">
        <v>0.8</v>
      </c>
      <c r="K23" s="1530">
        <v>0.2</v>
      </c>
      <c r="L23" s="1530">
        <v>0.9</v>
      </c>
      <c r="M23" s="316"/>
      <c r="N23" s="316"/>
      <c r="O23" s="1416"/>
    </row>
    <row r="24" spans="1:15">
      <c r="A24" s="1471" t="s">
        <v>52</v>
      </c>
      <c r="B24" s="1476" t="s">
        <v>229</v>
      </c>
      <c r="C24" s="1473">
        <v>3.3</v>
      </c>
      <c r="D24" s="1473">
        <v>5.7</v>
      </c>
      <c r="E24" s="1474">
        <v>9</v>
      </c>
      <c r="F24" s="1312"/>
      <c r="G24" s="1440" t="s">
        <v>98</v>
      </c>
      <c r="H24" s="147" t="s">
        <v>178</v>
      </c>
      <c r="I24" s="1382">
        <v>0.27500000000000002</v>
      </c>
      <c r="J24" s="1530">
        <v>9.1999999999999993</v>
      </c>
      <c r="K24" s="1530">
        <v>0.1</v>
      </c>
      <c r="L24" s="1530">
        <v>9.1999999999999993</v>
      </c>
      <c r="M24" s="1433"/>
      <c r="N24" s="316"/>
      <c r="O24" s="1416"/>
    </row>
    <row r="25" spans="1:15">
      <c r="A25" s="1471" t="s">
        <v>53</v>
      </c>
      <c r="B25" s="1476" t="s">
        <v>230</v>
      </c>
      <c r="C25" s="1478">
        <v>34.5</v>
      </c>
      <c r="D25" s="1478">
        <v>58.2</v>
      </c>
      <c r="E25" s="1474">
        <v>92.6</v>
      </c>
      <c r="F25" s="1312"/>
      <c r="G25" s="1440" t="s">
        <v>100</v>
      </c>
      <c r="H25" s="147" t="s">
        <v>179</v>
      </c>
      <c r="I25" s="1351">
        <v>0.46</v>
      </c>
      <c r="J25" s="1530">
        <v>33</v>
      </c>
      <c r="K25" s="1530">
        <v>4.8</v>
      </c>
      <c r="L25" s="1530">
        <v>37.9</v>
      </c>
      <c r="M25" s="316"/>
      <c r="N25" s="1341"/>
      <c r="O25" s="1416"/>
    </row>
    <row r="26" spans="1:15">
      <c r="A26" s="1471" t="s">
        <v>231</v>
      </c>
      <c r="B26" s="1476" t="s">
        <v>232</v>
      </c>
      <c r="C26" s="1478">
        <v>5.3</v>
      </c>
      <c r="D26" s="1478">
        <v>25.1</v>
      </c>
      <c r="E26" s="1474">
        <v>30.4</v>
      </c>
      <c r="F26" s="1312"/>
      <c r="G26" s="1440" t="s">
        <v>102</v>
      </c>
      <c r="H26" s="147" t="s">
        <v>179</v>
      </c>
      <c r="I26" s="1383">
        <v>0.12</v>
      </c>
      <c r="J26" s="1530">
        <v>0.3</v>
      </c>
      <c r="K26" s="1530">
        <v>0</v>
      </c>
      <c r="L26" s="1530">
        <v>0.3</v>
      </c>
      <c r="M26" s="1341"/>
      <c r="N26" s="1341"/>
      <c r="O26" s="1416"/>
    </row>
    <row r="27" spans="1:15">
      <c r="A27" s="1471" t="s">
        <v>57</v>
      </c>
      <c r="B27" s="1476">
        <v>0.33279999999999998</v>
      </c>
      <c r="C27" s="1473">
        <v>31.4</v>
      </c>
      <c r="D27" s="1473">
        <v>0</v>
      </c>
      <c r="E27" s="1474">
        <v>31.4</v>
      </c>
      <c r="F27" s="1312"/>
      <c r="G27" s="1440" t="s">
        <v>104</v>
      </c>
      <c r="H27" s="147" t="s">
        <v>178</v>
      </c>
      <c r="I27" s="1351">
        <v>0.25</v>
      </c>
      <c r="J27" s="1530">
        <v>12.5</v>
      </c>
      <c r="K27" s="1530">
        <v>0.3</v>
      </c>
      <c r="L27" s="1530">
        <v>12.8</v>
      </c>
      <c r="M27" s="1492"/>
      <c r="N27" s="1457"/>
      <c r="O27" s="1416"/>
    </row>
    <row r="28" spans="1:15">
      <c r="A28" s="1471" t="s">
        <v>58</v>
      </c>
      <c r="B28" s="1476">
        <v>0.3679</v>
      </c>
      <c r="C28" s="1478">
        <v>7.4</v>
      </c>
      <c r="D28" s="1479">
        <v>42.2</v>
      </c>
      <c r="E28" s="1480">
        <v>49.5</v>
      </c>
      <c r="F28" s="1312"/>
      <c r="G28" s="1440" t="s">
        <v>106</v>
      </c>
      <c r="H28" s="147" t="s">
        <v>180</v>
      </c>
      <c r="I28" s="1383">
        <v>0.5</v>
      </c>
      <c r="J28" s="1530">
        <v>14</v>
      </c>
      <c r="K28" s="1530">
        <v>0.1</v>
      </c>
      <c r="L28" s="1530">
        <v>14</v>
      </c>
      <c r="M28" s="1492"/>
      <c r="N28" s="316"/>
      <c r="O28" s="1490"/>
    </row>
    <row r="29" spans="1:15">
      <c r="A29" s="1471" t="s">
        <v>59</v>
      </c>
      <c r="B29" s="1476" t="s">
        <v>233</v>
      </c>
      <c r="C29" s="1478">
        <v>18.600000000000001</v>
      </c>
      <c r="D29" s="1478">
        <v>10.199999999999999</v>
      </c>
      <c r="E29" s="1474">
        <v>28.9</v>
      </c>
      <c r="F29" s="1312"/>
      <c r="G29" s="1440" t="s">
        <v>156</v>
      </c>
      <c r="H29" s="147" t="s">
        <v>89</v>
      </c>
      <c r="I29" s="1383" t="s">
        <v>89</v>
      </c>
      <c r="J29" s="1530">
        <v>30.3</v>
      </c>
      <c r="K29" s="1530">
        <v>187.9</v>
      </c>
      <c r="L29" s="1530">
        <v>218.2</v>
      </c>
      <c r="M29" s="1492"/>
      <c r="N29" s="316"/>
      <c r="O29" s="1490"/>
    </row>
    <row r="30" spans="1:15">
      <c r="A30" s="1471" t="s">
        <v>64</v>
      </c>
      <c r="B30" s="1476">
        <v>0.41499999999999998</v>
      </c>
      <c r="C30" s="1473">
        <v>5.9</v>
      </c>
      <c r="D30" s="1473">
        <v>0.5</v>
      </c>
      <c r="E30" s="1474">
        <v>6.4</v>
      </c>
      <c r="F30" s="1312"/>
      <c r="G30" s="1440" t="s">
        <v>117</v>
      </c>
      <c r="H30" s="147" t="s">
        <v>178</v>
      </c>
      <c r="I30" s="1383">
        <v>0.215</v>
      </c>
      <c r="J30" s="1530">
        <v>13.1</v>
      </c>
      <c r="K30" s="1530">
        <v>0.3</v>
      </c>
      <c r="L30" s="1530">
        <v>13.4</v>
      </c>
      <c r="M30" s="1492"/>
      <c r="N30" s="316"/>
      <c r="O30" s="1490"/>
    </row>
    <row r="31" spans="1:15">
      <c r="A31" s="1471" t="s">
        <v>65</v>
      </c>
      <c r="B31" s="1476">
        <v>0.59099999999999997</v>
      </c>
      <c r="C31" s="1473">
        <v>8.6</v>
      </c>
      <c r="D31" s="1473">
        <v>0</v>
      </c>
      <c r="E31" s="1474">
        <v>8.6</v>
      </c>
      <c r="F31" s="1312"/>
      <c r="G31" s="1440" t="s">
        <v>119</v>
      </c>
      <c r="H31" s="147" t="s">
        <v>181</v>
      </c>
      <c r="I31" s="1383">
        <v>0.25</v>
      </c>
      <c r="J31" s="1530">
        <v>5.9</v>
      </c>
      <c r="K31" s="1530">
        <v>0.2</v>
      </c>
      <c r="L31" s="1530">
        <v>6.1</v>
      </c>
      <c r="M31" s="1492"/>
      <c r="N31" s="316"/>
      <c r="O31" s="1490"/>
    </row>
    <row r="32" spans="1:15">
      <c r="A32" s="1471" t="s">
        <v>66</v>
      </c>
      <c r="B32" s="1472">
        <v>0.30580000000000002</v>
      </c>
      <c r="C32" s="1478">
        <v>8.4</v>
      </c>
      <c r="D32" s="1479">
        <v>229.6</v>
      </c>
      <c r="E32" s="1474">
        <v>238</v>
      </c>
      <c r="F32" s="1312"/>
      <c r="G32" s="1440" t="s">
        <v>121</v>
      </c>
      <c r="H32" s="147" t="s">
        <v>178</v>
      </c>
      <c r="I32" s="1383">
        <v>0.25</v>
      </c>
      <c r="J32" s="1530">
        <v>20.7</v>
      </c>
      <c r="K32" s="1530">
        <v>3</v>
      </c>
      <c r="L32" s="1530">
        <v>23.7</v>
      </c>
      <c r="M32" s="1492"/>
      <c r="O32" s="1490"/>
    </row>
    <row r="33" spans="1:12">
      <c r="A33" s="1471" t="s">
        <v>67</v>
      </c>
      <c r="B33" s="1472">
        <v>0.30580000000000002</v>
      </c>
      <c r="C33" s="1473">
        <v>11.1</v>
      </c>
      <c r="D33" s="1473">
        <v>0</v>
      </c>
      <c r="E33" s="1474">
        <v>11.1</v>
      </c>
      <c r="F33" s="1312"/>
      <c r="G33" s="1440" t="s">
        <v>123</v>
      </c>
      <c r="H33" s="147" t="s">
        <v>115</v>
      </c>
      <c r="I33" s="1351">
        <v>1</v>
      </c>
      <c r="J33" s="1530">
        <v>1.7</v>
      </c>
      <c r="K33" s="1530">
        <v>0.2</v>
      </c>
      <c r="L33" s="1530">
        <v>1.9</v>
      </c>
    </row>
    <row r="34" spans="1:12">
      <c r="A34" s="1471" t="s">
        <v>69</v>
      </c>
      <c r="B34" s="1472">
        <v>0.58840000000000003</v>
      </c>
      <c r="C34" s="1473">
        <v>11.9</v>
      </c>
      <c r="D34" s="1473">
        <v>32.799999999999997</v>
      </c>
      <c r="E34" s="1474">
        <v>44.7</v>
      </c>
      <c r="F34" s="1312"/>
      <c r="G34" s="1509" t="s">
        <v>126</v>
      </c>
      <c r="H34" s="1510" t="s">
        <v>182</v>
      </c>
      <c r="I34" s="1511">
        <v>0.36890000000000001</v>
      </c>
      <c r="J34" s="1530">
        <v>32.799999999999997</v>
      </c>
      <c r="K34" s="1530">
        <v>0.4</v>
      </c>
      <c r="L34" s="1530">
        <v>33.299999999999997</v>
      </c>
    </row>
    <row r="35" spans="1:12">
      <c r="A35" s="1471" t="s">
        <v>73</v>
      </c>
      <c r="B35" s="1476">
        <v>0.66774999999999995</v>
      </c>
      <c r="C35" s="1478">
        <v>1</v>
      </c>
      <c r="D35" s="1479">
        <v>6.4</v>
      </c>
      <c r="E35" s="1480">
        <v>7.4</v>
      </c>
      <c r="F35" s="1312"/>
      <c r="G35" s="1719" t="s">
        <v>158</v>
      </c>
      <c r="H35" s="2086"/>
      <c r="I35" s="2087"/>
      <c r="J35" s="2086">
        <v>174</v>
      </c>
      <c r="K35" s="2086">
        <v>197</v>
      </c>
      <c r="L35" s="2086">
        <f>+J35+K35</f>
        <v>371</v>
      </c>
    </row>
    <row r="36" spans="1:12">
      <c r="A36" s="1471" t="s">
        <v>74</v>
      </c>
      <c r="B36" s="1476">
        <v>0.41499999999999998</v>
      </c>
      <c r="C36" s="1473">
        <v>7.4</v>
      </c>
      <c r="D36" s="1473">
        <v>0</v>
      </c>
      <c r="E36" s="1474">
        <v>7.4</v>
      </c>
      <c r="F36" s="1312"/>
      <c r="G36" s="1341"/>
      <c r="H36" s="316"/>
      <c r="I36" s="1341"/>
      <c r="J36" s="1341"/>
      <c r="K36" s="316"/>
      <c r="L36" s="1341"/>
    </row>
    <row r="37" spans="1:12">
      <c r="A37" s="1471" t="s">
        <v>75</v>
      </c>
      <c r="B37" s="1472">
        <v>0.53200000000000003</v>
      </c>
      <c r="C37" s="1473">
        <v>18.5</v>
      </c>
      <c r="D37" s="1473">
        <v>53</v>
      </c>
      <c r="E37" s="1474">
        <v>71.5</v>
      </c>
      <c r="F37" s="1312"/>
      <c r="G37" s="1341"/>
      <c r="H37" s="316"/>
      <c r="I37" s="1341"/>
      <c r="J37" s="1341"/>
      <c r="K37" s="316"/>
      <c r="L37" s="1341"/>
    </row>
    <row r="38" spans="1:12">
      <c r="A38" s="1471" t="s">
        <v>76</v>
      </c>
      <c r="B38" s="1476" t="s">
        <v>234</v>
      </c>
      <c r="C38" s="1478">
        <v>15.6</v>
      </c>
      <c r="D38" s="1479">
        <v>29.3</v>
      </c>
      <c r="E38" s="1474">
        <v>45</v>
      </c>
      <c r="F38" s="1482"/>
      <c r="G38" s="1341"/>
      <c r="H38" s="316"/>
      <c r="I38" s="1341"/>
      <c r="J38" s="316"/>
      <c r="K38" s="1341"/>
      <c r="L38" s="316"/>
    </row>
    <row r="39" spans="1:12">
      <c r="A39" s="2088" t="s">
        <v>77</v>
      </c>
      <c r="B39" s="2089"/>
      <c r="C39" s="2090">
        <v>625</v>
      </c>
      <c r="D39" s="2090">
        <v>726</v>
      </c>
      <c r="E39" s="2090">
        <v>1351</v>
      </c>
      <c r="F39" s="1482"/>
      <c r="G39" s="1341"/>
      <c r="H39" s="316"/>
      <c r="I39" s="1341"/>
      <c r="J39" s="316"/>
      <c r="K39" s="1341"/>
      <c r="L39" s="316"/>
    </row>
    <row r="40" spans="1:12">
      <c r="A40" s="1514"/>
      <c r="B40" s="889"/>
      <c r="C40" s="1515"/>
      <c r="D40" s="1515"/>
      <c r="E40" s="1515"/>
      <c r="F40" s="1482"/>
      <c r="G40" s="1341"/>
      <c r="H40" s="316"/>
      <c r="I40" s="1341"/>
      <c r="J40" s="316"/>
      <c r="K40" s="1341"/>
      <c r="L40" s="316"/>
    </row>
    <row r="41" spans="1:12">
      <c r="A41" s="1481" t="s">
        <v>235</v>
      </c>
      <c r="B41" s="1482"/>
      <c r="C41" s="1482"/>
      <c r="D41" s="1482"/>
      <c r="E41" s="1482"/>
      <c r="F41" s="1482"/>
      <c r="G41" s="1482"/>
      <c r="H41" s="1488"/>
      <c r="I41" s="316"/>
      <c r="J41" s="316"/>
      <c r="K41" s="316"/>
      <c r="L41" s="316"/>
    </row>
    <row r="42" spans="1:12">
      <c r="A42" s="1481" t="s">
        <v>236</v>
      </c>
      <c r="B42" s="1483"/>
      <c r="C42" s="1484"/>
      <c r="D42" s="1484"/>
      <c r="E42" s="1484"/>
      <c r="F42" s="1484"/>
      <c r="G42" s="1485"/>
      <c r="H42" s="1488"/>
      <c r="I42" s="316"/>
      <c r="J42" s="316"/>
      <c r="K42" s="316"/>
      <c r="L42" s="316"/>
    </row>
    <row r="43" spans="1:12">
      <c r="A43" s="1481" t="s">
        <v>237</v>
      </c>
      <c r="B43" s="1483"/>
      <c r="C43" s="1484"/>
      <c r="D43" s="1484"/>
      <c r="E43" s="1484"/>
      <c r="F43" s="1484"/>
      <c r="G43" s="1485"/>
      <c r="H43" s="1486"/>
      <c r="I43" s="316"/>
      <c r="J43" s="316"/>
      <c r="K43" s="316"/>
      <c r="L43" s="316"/>
    </row>
    <row r="44" spans="1:12" ht="11.25" customHeight="1">
      <c r="A44" s="1947" t="s">
        <v>238</v>
      </c>
      <c r="B44" s="1947"/>
      <c r="C44" s="1947"/>
      <c r="D44" s="1947"/>
      <c r="E44" s="1947"/>
      <c r="F44" s="1947"/>
      <c r="G44" s="1486"/>
      <c r="H44" s="1485"/>
      <c r="I44" s="316"/>
      <c r="J44" s="316"/>
      <c r="K44" s="316"/>
      <c r="L44" s="316"/>
    </row>
    <row r="45" spans="1:12" ht="12.75" customHeight="1">
      <c r="A45" s="1481" t="s">
        <v>239</v>
      </c>
      <c r="B45" s="1483"/>
      <c r="C45" s="1484"/>
      <c r="D45" s="1484"/>
      <c r="E45" s="1484"/>
      <c r="F45" s="1484"/>
      <c r="G45" s="1485"/>
      <c r="H45" s="1485"/>
      <c r="I45" s="316"/>
      <c r="J45" s="316"/>
      <c r="K45" s="316"/>
      <c r="L45" s="316"/>
    </row>
    <row r="46" spans="1:12">
      <c r="A46" s="1947" t="s">
        <v>240</v>
      </c>
      <c r="B46" s="1947"/>
      <c r="C46" s="1947"/>
      <c r="D46" s="1947"/>
      <c r="E46" s="1947"/>
      <c r="F46" s="1947"/>
      <c r="G46" s="1488"/>
      <c r="H46" s="1485"/>
      <c r="I46" s="316"/>
      <c r="J46" s="316"/>
      <c r="K46" s="316"/>
      <c r="L46" s="316"/>
    </row>
    <row r="47" spans="1:12">
      <c r="A47" s="1481" t="s">
        <v>241</v>
      </c>
      <c r="B47" s="1481"/>
      <c r="C47" s="1481"/>
      <c r="D47" s="1481"/>
      <c r="E47" s="1481"/>
      <c r="F47" s="1486"/>
      <c r="G47" s="1486"/>
      <c r="H47" s="316"/>
      <c r="I47" s="316"/>
      <c r="J47" s="316"/>
      <c r="K47" s="316"/>
      <c r="L47" s="316"/>
    </row>
    <row r="48" spans="1:12">
      <c r="A48" s="1481" t="s">
        <v>242</v>
      </c>
      <c r="B48" s="1481"/>
      <c r="C48" s="1481"/>
      <c r="D48" s="1487"/>
      <c r="E48" s="1484"/>
      <c r="F48" s="1484"/>
      <c r="G48" s="1485"/>
      <c r="H48" s="316"/>
      <c r="I48" s="316"/>
      <c r="J48" s="316"/>
      <c r="K48" s="316"/>
      <c r="L48" s="316"/>
    </row>
    <row r="49" spans="1:15">
      <c r="A49" s="1955" t="s">
        <v>243</v>
      </c>
      <c r="B49" s="1955"/>
      <c r="C49" s="1955"/>
      <c r="D49" s="1955"/>
      <c r="E49" s="1955"/>
      <c r="F49" s="1484"/>
      <c r="G49" s="1485"/>
      <c r="H49" s="316"/>
      <c r="I49" s="316"/>
      <c r="J49" s="316"/>
      <c r="K49" s="316"/>
      <c r="L49" s="316"/>
      <c r="M49" s="316"/>
      <c r="N49" s="316"/>
      <c r="O49" s="1341"/>
    </row>
    <row r="50" spans="1:15">
      <c r="A50" s="1947" t="s">
        <v>244</v>
      </c>
      <c r="B50" s="1947"/>
      <c r="C50" s="1947"/>
      <c r="D50" s="1947"/>
      <c r="E50" s="1947"/>
      <c r="F50" s="1312"/>
      <c r="G50" s="1312"/>
      <c r="H50" s="316"/>
      <c r="I50" s="316"/>
      <c r="J50" s="316"/>
      <c r="K50" s="316"/>
      <c r="L50" s="316"/>
      <c r="M50" s="316"/>
      <c r="N50" s="1341"/>
      <c r="O50" s="1341"/>
    </row>
    <row r="51" spans="1:15">
      <c r="A51" s="1947"/>
      <c r="B51" s="1947"/>
      <c r="C51" s="1947"/>
      <c r="D51" s="1947"/>
      <c r="E51" s="1947"/>
      <c r="F51" s="316"/>
      <c r="G51" s="316"/>
      <c r="H51" s="316"/>
      <c r="I51" s="316"/>
      <c r="J51" s="316"/>
      <c r="K51" s="316"/>
      <c r="L51" s="316"/>
      <c r="M51" s="316"/>
      <c r="N51" s="1341"/>
      <c r="O51" s="1341"/>
    </row>
    <row r="52" spans="1:15">
      <c r="A52" s="1950" t="s">
        <v>165</v>
      </c>
      <c r="B52" s="1950"/>
      <c r="C52" s="1950"/>
      <c r="D52" s="1950"/>
      <c r="E52" s="1950"/>
      <c r="F52" s="1950"/>
      <c r="G52" s="316"/>
      <c r="H52" s="316"/>
      <c r="I52" s="316"/>
      <c r="J52" s="316"/>
      <c r="K52" s="316"/>
      <c r="L52" s="316"/>
      <c r="M52" s="316"/>
      <c r="N52" s="1341"/>
      <c r="O52" s="1341"/>
    </row>
    <row r="53" spans="1:15" ht="30" customHeight="1">
      <c r="A53" s="2061" t="s">
        <v>81</v>
      </c>
      <c r="B53" s="2053"/>
      <c r="C53" s="2053"/>
      <c r="D53" s="2053" t="s">
        <v>82</v>
      </c>
      <c r="E53" s="2053"/>
      <c r="F53" s="2062"/>
      <c r="G53" s="316"/>
      <c r="H53" s="316"/>
      <c r="I53" s="316"/>
      <c r="J53" s="1335"/>
      <c r="K53" s="1335"/>
      <c r="L53" s="1335"/>
      <c r="M53" s="316"/>
      <c r="N53" s="1341"/>
      <c r="O53" s="1341"/>
    </row>
    <row r="54" spans="1:15" ht="22.5" customHeight="1">
      <c r="A54" s="1461" t="s">
        <v>83</v>
      </c>
      <c r="B54" s="1388" t="s">
        <v>87</v>
      </c>
      <c r="C54" s="1388" t="s">
        <v>85</v>
      </c>
      <c r="D54" s="1388" t="s">
        <v>86</v>
      </c>
      <c r="E54" s="1388" t="s">
        <v>11</v>
      </c>
      <c r="F54" s="1450" t="s">
        <v>12</v>
      </c>
      <c r="G54" s="316"/>
      <c r="H54" s="316"/>
      <c r="I54" s="316"/>
      <c r="J54" s="532"/>
      <c r="K54" s="532"/>
      <c r="L54" s="1336"/>
      <c r="M54" s="316"/>
      <c r="N54" s="1341"/>
      <c r="O54" s="1341"/>
    </row>
    <row r="55" spans="1:15">
      <c r="A55" s="1507" t="s">
        <v>166</v>
      </c>
      <c r="B55" s="316" t="s">
        <v>91</v>
      </c>
      <c r="C55" s="623">
        <v>7.2700000000000001E-2</v>
      </c>
      <c r="D55" s="1293">
        <v>25.3</v>
      </c>
      <c r="E55" s="1303">
        <v>0</v>
      </c>
      <c r="F55" s="1295">
        <v>25.3</v>
      </c>
      <c r="G55" s="316"/>
      <c r="H55" s="316"/>
      <c r="I55" s="316"/>
      <c r="J55" s="1300"/>
      <c r="K55" s="316"/>
      <c r="L55" s="316"/>
      <c r="M55" s="316"/>
      <c r="N55" s="1341"/>
      <c r="O55" s="1341"/>
    </row>
    <row r="56" spans="1:15">
      <c r="A56" s="1507" t="s">
        <v>167</v>
      </c>
      <c r="B56" s="316" t="s">
        <v>94</v>
      </c>
      <c r="C56" s="623">
        <v>0.2021</v>
      </c>
      <c r="D56" s="1293">
        <v>19.2</v>
      </c>
      <c r="E56" s="1303">
        <v>0</v>
      </c>
      <c r="F56" s="1295">
        <v>19.2</v>
      </c>
      <c r="G56" s="316"/>
      <c r="H56" s="316"/>
      <c r="I56" s="316"/>
      <c r="J56" s="1300"/>
      <c r="K56" s="316"/>
      <c r="L56" s="316"/>
      <c r="M56" s="1380"/>
      <c r="N56" s="1341"/>
      <c r="O56" s="1341"/>
    </row>
    <row r="57" spans="1:15" ht="15">
      <c r="A57" s="1529" t="s">
        <v>96</v>
      </c>
      <c r="B57" s="1526" t="s">
        <v>97</v>
      </c>
      <c r="C57" s="752">
        <v>0.12</v>
      </c>
      <c r="D57" s="1297">
        <v>19.100000000000001</v>
      </c>
      <c r="E57" s="1297">
        <v>0</v>
      </c>
      <c r="F57" s="1298">
        <v>19.100000000000001</v>
      </c>
      <c r="G57" s="316"/>
      <c r="H57" s="316"/>
      <c r="I57" s="316"/>
      <c r="J57" s="1300"/>
      <c r="K57" s="316"/>
      <c r="L57" s="316"/>
      <c r="M57" s="1952"/>
      <c r="N57" s="1952"/>
      <c r="O57" s="1952"/>
    </row>
    <row r="58" spans="1:15">
      <c r="A58" s="827" t="s">
        <v>99</v>
      </c>
      <c r="B58" s="753" t="s">
        <v>97</v>
      </c>
      <c r="C58" s="704">
        <v>0.12</v>
      </c>
      <c r="D58" s="1300">
        <v>7</v>
      </c>
      <c r="E58" s="1300">
        <v>0</v>
      </c>
      <c r="F58" s="1301">
        <v>7</v>
      </c>
      <c r="G58" s="316"/>
      <c r="H58" s="315"/>
      <c r="I58" s="1300"/>
      <c r="J58" s="1521"/>
      <c r="K58" s="316"/>
      <c r="L58" s="316"/>
      <c r="M58" s="1341"/>
      <c r="N58" s="1341"/>
      <c r="O58" s="1341"/>
    </row>
    <row r="59" spans="1:15">
      <c r="A59" s="827" t="s">
        <v>101</v>
      </c>
      <c r="B59" s="753" t="s">
        <v>97</v>
      </c>
      <c r="C59" s="704">
        <v>0.12</v>
      </c>
      <c r="D59" s="1300">
        <v>5.3</v>
      </c>
      <c r="E59" s="1300">
        <v>0</v>
      </c>
      <c r="F59" s="1301">
        <v>5.3</v>
      </c>
      <c r="G59" s="316"/>
      <c r="H59" s="705"/>
      <c r="I59" s="1300"/>
      <c r="J59" s="1300"/>
      <c r="K59" s="316"/>
      <c r="L59" s="316"/>
      <c r="M59" s="1341"/>
      <c r="N59" s="1341"/>
      <c r="O59" s="1341"/>
    </row>
    <row r="60" spans="1:15">
      <c r="A60" s="827" t="s">
        <v>157</v>
      </c>
      <c r="B60" s="753" t="s">
        <v>97</v>
      </c>
      <c r="C60" s="704">
        <v>0.12</v>
      </c>
      <c r="D60" s="1300">
        <v>0</v>
      </c>
      <c r="E60" s="1300">
        <v>0</v>
      </c>
      <c r="F60" s="1301">
        <v>0</v>
      </c>
      <c r="G60" s="316"/>
      <c r="H60" s="705"/>
      <c r="I60" s="1300"/>
      <c r="J60" s="1300"/>
      <c r="K60" s="316"/>
      <c r="L60" s="316"/>
      <c r="M60" s="1341"/>
      <c r="N60" s="1341"/>
      <c r="O60" s="1341"/>
    </row>
    <row r="61" spans="1:15">
      <c r="A61" s="827" t="s">
        <v>103</v>
      </c>
      <c r="B61" s="753" t="s">
        <v>97</v>
      </c>
      <c r="C61" s="704">
        <v>0.12</v>
      </c>
      <c r="D61" s="1300">
        <v>4.0999999999999996</v>
      </c>
      <c r="E61" s="1300">
        <v>0</v>
      </c>
      <c r="F61" s="1301">
        <v>4.0999999999999996</v>
      </c>
      <c r="G61" s="316"/>
      <c r="H61" s="705"/>
      <c r="I61" s="1300"/>
      <c r="J61" s="705"/>
      <c r="K61" s="316"/>
      <c r="L61" s="316"/>
      <c r="M61" s="1341"/>
      <c r="N61" s="1341"/>
      <c r="O61" s="1341"/>
    </row>
    <row r="62" spans="1:15">
      <c r="A62" s="827" t="s">
        <v>105</v>
      </c>
      <c r="B62" s="753" t="s">
        <v>97</v>
      </c>
      <c r="C62" s="704">
        <v>0.12</v>
      </c>
      <c r="D62" s="1300">
        <v>2.7</v>
      </c>
      <c r="E62" s="1300">
        <v>0</v>
      </c>
      <c r="F62" s="1301">
        <v>2.7</v>
      </c>
      <c r="G62" s="316"/>
      <c r="H62" s="705"/>
      <c r="I62" s="1300"/>
      <c r="J62" s="1300"/>
      <c r="K62" s="316"/>
      <c r="L62" s="316"/>
      <c r="M62" s="1341"/>
      <c r="N62" s="1341"/>
      <c r="O62" s="1341"/>
    </row>
    <row r="63" spans="1:15">
      <c r="A63" s="1714" t="s">
        <v>107</v>
      </c>
      <c r="B63" s="2068" t="s">
        <v>97</v>
      </c>
      <c r="C63" s="2091">
        <v>0.12</v>
      </c>
      <c r="D63" s="2036">
        <v>76.2</v>
      </c>
      <c r="E63" s="2036">
        <v>0</v>
      </c>
      <c r="F63" s="2037">
        <v>76.2</v>
      </c>
      <c r="G63" s="316"/>
      <c r="H63" s="705"/>
      <c r="I63" s="1300"/>
      <c r="J63" s="1300"/>
      <c r="K63" s="316"/>
      <c r="L63" s="316"/>
      <c r="M63" s="1341"/>
      <c r="N63" s="1341"/>
      <c r="O63" s="1341"/>
    </row>
    <row r="64" spans="1:15">
      <c r="A64" s="827" t="s">
        <v>109</v>
      </c>
      <c r="B64" s="753" t="s">
        <v>97</v>
      </c>
      <c r="C64" s="704">
        <v>0.22159999999999999</v>
      </c>
      <c r="D64" s="1300">
        <v>18.399999999999999</v>
      </c>
      <c r="E64" s="1300">
        <v>0</v>
      </c>
      <c r="F64" s="1301">
        <v>18.399999999999999</v>
      </c>
      <c r="G64" s="316"/>
      <c r="H64" s="705"/>
      <c r="I64" s="316"/>
      <c r="J64" s="1300"/>
      <c r="K64" s="316"/>
      <c r="L64" s="316"/>
      <c r="M64" s="1341"/>
      <c r="N64" s="1341"/>
      <c r="O64" s="1341"/>
    </row>
    <row r="65" spans="1:6">
      <c r="A65" s="827" t="s">
        <v>111</v>
      </c>
      <c r="B65" s="753" t="s">
        <v>97</v>
      </c>
      <c r="C65" s="704">
        <v>0.22159999999999999</v>
      </c>
      <c r="D65" s="1300">
        <v>26.5</v>
      </c>
      <c r="E65" s="1300">
        <v>0</v>
      </c>
      <c r="F65" s="1301">
        <v>26.5</v>
      </c>
    </row>
    <row r="66" spans="1:6">
      <c r="A66" s="1507" t="s">
        <v>113</v>
      </c>
      <c r="B66" s="316" t="s">
        <v>97</v>
      </c>
      <c r="C66" s="623">
        <v>0.22159999999999999</v>
      </c>
      <c r="D66" s="1300">
        <v>9.4</v>
      </c>
      <c r="E66" s="1300">
        <v>0</v>
      </c>
      <c r="F66" s="1301">
        <v>9.4</v>
      </c>
    </row>
    <row r="67" spans="1:6">
      <c r="A67" s="1507" t="s">
        <v>116</v>
      </c>
      <c r="B67" s="316" t="s">
        <v>97</v>
      </c>
      <c r="C67" s="623">
        <v>0.22159999999999999</v>
      </c>
      <c r="D67" s="1300">
        <v>15.7</v>
      </c>
      <c r="E67" s="1300">
        <v>0</v>
      </c>
      <c r="F67" s="1301">
        <v>15.7</v>
      </c>
    </row>
    <row r="68" spans="1:6">
      <c r="A68" s="1508" t="s">
        <v>118</v>
      </c>
      <c r="B68" s="316" t="s">
        <v>97</v>
      </c>
      <c r="C68" s="624">
        <v>0.22159999999999999</v>
      </c>
      <c r="D68" s="1300">
        <v>6.3</v>
      </c>
      <c r="E68" s="1300">
        <v>0</v>
      </c>
      <c r="F68" s="1301">
        <v>6.3</v>
      </c>
    </row>
    <row r="69" spans="1:6">
      <c r="A69" s="824" t="s">
        <v>120</v>
      </c>
      <c r="B69" s="316" t="s">
        <v>97</v>
      </c>
      <c r="C69" s="828" t="s">
        <v>245</v>
      </c>
      <c r="D69" s="1303">
        <v>10.1</v>
      </c>
      <c r="E69" s="1303">
        <v>0</v>
      </c>
      <c r="F69" s="1295">
        <v>10.1</v>
      </c>
    </row>
    <row r="70" spans="1:6" ht="13.5" customHeight="1">
      <c r="A70" s="827" t="s">
        <v>213</v>
      </c>
      <c r="B70" s="316" t="s">
        <v>125</v>
      </c>
      <c r="C70" s="1531">
        <v>0.5</v>
      </c>
      <c r="D70" s="1303">
        <v>0.8</v>
      </c>
      <c r="E70" s="1303">
        <v>0.2</v>
      </c>
      <c r="F70" s="1295">
        <v>1</v>
      </c>
    </row>
    <row r="71" spans="1:6" ht="15">
      <c r="A71" s="827" t="s">
        <v>124</v>
      </c>
      <c r="B71" s="316" t="s">
        <v>125</v>
      </c>
      <c r="C71" s="1531">
        <v>0.3</v>
      </c>
      <c r="D71" s="1303">
        <v>14.6</v>
      </c>
      <c r="E71" s="1303">
        <v>2.6</v>
      </c>
      <c r="F71" s="1295">
        <v>17.3</v>
      </c>
    </row>
    <row r="72" spans="1:6" ht="13.5" customHeight="1">
      <c r="A72" s="827" t="s">
        <v>214</v>
      </c>
      <c r="B72" s="316" t="s">
        <v>130</v>
      </c>
      <c r="C72" s="1531">
        <v>1</v>
      </c>
      <c r="D72" s="1303">
        <v>0.4</v>
      </c>
      <c r="E72" s="1303">
        <v>0</v>
      </c>
      <c r="F72" s="1295">
        <v>0.4</v>
      </c>
    </row>
    <row r="73" spans="1:6" ht="13.5" customHeight="1">
      <c r="A73" s="827" t="s">
        <v>215</v>
      </c>
      <c r="B73" s="316" t="s">
        <v>130</v>
      </c>
      <c r="C73" s="1531">
        <v>0.2989</v>
      </c>
      <c r="D73" s="1303">
        <v>14.4</v>
      </c>
      <c r="E73" s="1303">
        <v>0.1</v>
      </c>
      <c r="F73" s="1295">
        <v>14.6</v>
      </c>
    </row>
    <row r="74" spans="1:6" ht="15">
      <c r="A74" s="827" t="s">
        <v>246</v>
      </c>
      <c r="B74" s="316" t="s">
        <v>247</v>
      </c>
      <c r="C74" s="1531">
        <v>0.36499999999999999</v>
      </c>
      <c r="D74" s="1303">
        <v>0</v>
      </c>
      <c r="E74" s="1303">
        <v>0</v>
      </c>
      <c r="F74" s="1295">
        <v>0</v>
      </c>
    </row>
    <row r="75" spans="1:6" ht="15">
      <c r="A75" s="827" t="s">
        <v>132</v>
      </c>
      <c r="B75" s="316" t="s">
        <v>135</v>
      </c>
      <c r="C75" s="1531">
        <v>0.09</v>
      </c>
      <c r="D75" s="1303">
        <v>10.8</v>
      </c>
      <c r="E75" s="1303">
        <v>0</v>
      </c>
      <c r="F75" s="1295">
        <v>10.8</v>
      </c>
    </row>
    <row r="76" spans="1:6" ht="15">
      <c r="A76" s="827" t="s">
        <v>134</v>
      </c>
      <c r="B76" s="316" t="s">
        <v>135</v>
      </c>
      <c r="C76" s="1531">
        <v>0.05</v>
      </c>
      <c r="D76" s="1303">
        <v>2.5</v>
      </c>
      <c r="E76" s="1303">
        <v>0</v>
      </c>
      <c r="F76" s="1295">
        <v>2.5</v>
      </c>
    </row>
    <row r="77" spans="1:6" ht="15">
      <c r="A77" s="827" t="s">
        <v>137</v>
      </c>
      <c r="B77" s="316" t="s">
        <v>135</v>
      </c>
      <c r="C77" s="1531">
        <v>9.2600000000000002E-2</v>
      </c>
      <c r="D77" s="1303">
        <v>1.1000000000000001</v>
      </c>
      <c r="E77" s="1303">
        <v>0</v>
      </c>
      <c r="F77" s="1295">
        <v>1.1000000000000001</v>
      </c>
    </row>
    <row r="78" spans="1:6" ht="15">
      <c r="A78" s="827" t="s">
        <v>138</v>
      </c>
      <c r="B78" s="316" t="s">
        <v>140</v>
      </c>
      <c r="C78" s="1531">
        <v>0.45900000000000002</v>
      </c>
      <c r="D78" s="1303">
        <v>14.8</v>
      </c>
      <c r="E78" s="1303">
        <v>0</v>
      </c>
      <c r="F78" s="1295">
        <v>14.8</v>
      </c>
    </row>
    <row r="79" spans="1:6" ht="15">
      <c r="A79" s="827" t="s">
        <v>139</v>
      </c>
      <c r="B79" s="316" t="s">
        <v>140</v>
      </c>
      <c r="C79" s="1531">
        <v>0.31850000000000001</v>
      </c>
      <c r="D79" s="1303">
        <v>0</v>
      </c>
      <c r="E79" s="1303">
        <v>29.2</v>
      </c>
      <c r="F79" s="1295">
        <v>29.2</v>
      </c>
    </row>
    <row r="80" spans="1:6" ht="15">
      <c r="A80" s="827" t="s">
        <v>141</v>
      </c>
      <c r="B80" s="316" t="s">
        <v>130</v>
      </c>
      <c r="C80" s="1531">
        <v>0.65110000000000001</v>
      </c>
      <c r="D80" s="1303">
        <v>14.4</v>
      </c>
      <c r="E80" s="1303">
        <v>0</v>
      </c>
      <c r="F80" s="1295">
        <v>14.4</v>
      </c>
    </row>
    <row r="81" spans="1:6" ht="15">
      <c r="A81" s="827" t="s">
        <v>142</v>
      </c>
      <c r="B81" s="316" t="s">
        <v>144</v>
      </c>
      <c r="C81" s="1531">
        <v>0.1</v>
      </c>
      <c r="D81" s="1303">
        <v>8.5</v>
      </c>
      <c r="E81" s="1303">
        <v>0</v>
      </c>
      <c r="F81" s="1295">
        <v>8.5</v>
      </c>
    </row>
    <row r="82" spans="1:6" ht="13.5" customHeight="1">
      <c r="A82" s="827" t="s">
        <v>216</v>
      </c>
      <c r="B82" s="316" t="s">
        <v>147</v>
      </c>
      <c r="C82" s="1531">
        <v>0.6</v>
      </c>
      <c r="D82" s="1303">
        <v>58.2</v>
      </c>
      <c r="E82" s="1303">
        <v>0</v>
      </c>
      <c r="F82" s="1295">
        <v>58.2</v>
      </c>
    </row>
    <row r="83" spans="1:6" ht="15">
      <c r="A83" s="827" t="s">
        <v>146</v>
      </c>
      <c r="B83" s="316" t="s">
        <v>147</v>
      </c>
      <c r="C83" s="1531">
        <v>0.25</v>
      </c>
      <c r="D83" s="1303">
        <v>29.8</v>
      </c>
      <c r="E83" s="1303">
        <v>3.3</v>
      </c>
      <c r="F83" s="1295">
        <v>33.1</v>
      </c>
    </row>
    <row r="84" spans="1:6" ht="15">
      <c r="A84" s="827" t="s">
        <v>190</v>
      </c>
      <c r="B84" s="316" t="s">
        <v>130</v>
      </c>
      <c r="C84" s="1531">
        <v>0.14530000000000001</v>
      </c>
      <c r="D84" s="1303">
        <v>2.1</v>
      </c>
      <c r="E84" s="1303">
        <v>2.2000000000000002</v>
      </c>
      <c r="F84" s="1295">
        <v>4.3</v>
      </c>
    </row>
    <row r="85" spans="1:6" ht="15">
      <c r="A85" s="827" t="s">
        <v>149</v>
      </c>
      <c r="B85" s="316" t="s">
        <v>130</v>
      </c>
      <c r="C85" s="1531">
        <v>0.38</v>
      </c>
      <c r="D85" s="1303">
        <v>0.4</v>
      </c>
      <c r="E85" s="1303">
        <v>1.2</v>
      </c>
      <c r="F85" s="1295">
        <v>1.5</v>
      </c>
    </row>
    <row r="86" spans="1:6">
      <c r="A86" s="1720" t="s">
        <v>150</v>
      </c>
      <c r="B86" s="2092"/>
      <c r="C86" s="2092"/>
      <c r="D86" s="2092">
        <v>323</v>
      </c>
      <c r="E86" s="2092">
        <v>39</v>
      </c>
      <c r="F86" s="2093">
        <v>362</v>
      </c>
    </row>
  </sheetData>
  <mergeCells count="11">
    <mergeCell ref="M57:O57"/>
    <mergeCell ref="A52:F52"/>
    <mergeCell ref="A1:J1"/>
    <mergeCell ref="C2:E2"/>
    <mergeCell ref="I2:J2"/>
    <mergeCell ref="M1:O1"/>
    <mergeCell ref="G20:L20"/>
    <mergeCell ref="A44:F44"/>
    <mergeCell ref="A46:F46"/>
    <mergeCell ref="A49:E49"/>
    <mergeCell ref="A50:E51"/>
  </mergeCells>
  <pageMargins left="0.7" right="0.7" top="0.75" bottom="0.75" header="0.3" footer="0.3"/>
  <pageSetup orientation="portrait" horizontalDpi="200" verticalDpi="200"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2:E96"/>
  <sheetViews>
    <sheetView workbookViewId="0">
      <selection activeCell="D44" sqref="D44"/>
    </sheetView>
  </sheetViews>
  <sheetFormatPr defaultRowHeight="12.75"/>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8">
      <c r="A2" s="19" t="s">
        <v>856</v>
      </c>
      <c r="B2" s="20"/>
      <c r="C2" s="21"/>
      <c r="D2" s="21"/>
      <c r="E2" s="21"/>
    </row>
    <row r="3" spans="1:5">
      <c r="A3" s="5"/>
      <c r="B3" s="8"/>
      <c r="C3" s="6"/>
      <c r="D3" s="6"/>
      <c r="E3" s="6"/>
    </row>
    <row r="4" spans="1:5">
      <c r="A4" s="37" t="s">
        <v>850</v>
      </c>
      <c r="B4" s="37" t="s">
        <v>847</v>
      </c>
      <c r="C4" s="37" t="s">
        <v>380</v>
      </c>
      <c r="D4" s="37"/>
      <c r="E4" s="37"/>
    </row>
    <row r="5" spans="1:5">
      <c r="A5" s="37" t="s">
        <v>83</v>
      </c>
      <c r="B5" s="37"/>
      <c r="C5" s="37" t="s">
        <v>750</v>
      </c>
      <c r="D5" s="37" t="s">
        <v>11</v>
      </c>
      <c r="E5" s="37" t="s">
        <v>12</v>
      </c>
    </row>
    <row r="6" spans="1:5">
      <c r="A6" s="16" t="s">
        <v>641</v>
      </c>
      <c r="B6" s="18">
        <v>0.32700000000000001</v>
      </c>
      <c r="C6" s="17">
        <v>9.9855478879999993</v>
      </c>
      <c r="D6" s="17">
        <v>1.4418631150000001</v>
      </c>
      <c r="E6" s="17">
        <v>11.427411003</v>
      </c>
    </row>
    <row r="7" spans="1:5">
      <c r="A7" s="16" t="s">
        <v>23</v>
      </c>
      <c r="B7" s="18">
        <v>0.45</v>
      </c>
      <c r="C7" s="17">
        <v>25.658906130999998</v>
      </c>
      <c r="D7" s="17">
        <v>2.274600301</v>
      </c>
      <c r="E7" s="17">
        <v>27.933506431999998</v>
      </c>
    </row>
    <row r="8" spans="1:5">
      <c r="A8" s="16" t="s">
        <v>218</v>
      </c>
      <c r="B8" s="18">
        <v>0.65129999999999999</v>
      </c>
      <c r="C8" s="17">
        <v>6.8066763960000003</v>
      </c>
      <c r="D8" s="17">
        <v>0</v>
      </c>
      <c r="E8" s="17">
        <v>6.8066763960000003</v>
      </c>
    </row>
    <row r="9" spans="1:5">
      <c r="A9" s="16" t="s">
        <v>642</v>
      </c>
      <c r="B9" s="18">
        <v>0.58899999999999997</v>
      </c>
      <c r="C9" s="17">
        <v>5.1573476669999998</v>
      </c>
      <c r="D9" s="17">
        <v>0</v>
      </c>
      <c r="E9" s="17">
        <v>5.1573476669999998</v>
      </c>
    </row>
    <row r="10" spans="1:5">
      <c r="A10" s="16" t="s">
        <v>29</v>
      </c>
      <c r="B10" s="18">
        <v>0.38</v>
      </c>
      <c r="C10" s="17">
        <v>65.342020668999993</v>
      </c>
      <c r="D10" s="17">
        <v>0</v>
      </c>
      <c r="E10" s="17">
        <v>65.342020668999993</v>
      </c>
    </row>
    <row r="11" spans="1:5">
      <c r="A11" s="16" t="s">
        <v>33</v>
      </c>
      <c r="B11" s="18">
        <v>0.7</v>
      </c>
      <c r="C11" s="17">
        <v>114.768819107</v>
      </c>
      <c r="D11" s="17">
        <v>48.546138196999998</v>
      </c>
      <c r="E11" s="17">
        <v>163.31495730399999</v>
      </c>
    </row>
    <row r="12" spans="1:5">
      <c r="A12" s="16" t="s">
        <v>37</v>
      </c>
      <c r="B12" s="18">
        <v>0.1241</v>
      </c>
      <c r="C12" s="17">
        <v>11.747581414999999</v>
      </c>
      <c r="D12" s="17">
        <v>2.0425901639999999</v>
      </c>
      <c r="E12" s="17">
        <v>13.790171578999999</v>
      </c>
    </row>
    <row r="13" spans="1:5">
      <c r="A13" s="16" t="s">
        <v>226</v>
      </c>
      <c r="B13" s="1081" t="s">
        <v>217</v>
      </c>
      <c r="C13" s="17">
        <v>0.159894598</v>
      </c>
      <c r="D13" s="17">
        <v>0.88713590200000003</v>
      </c>
      <c r="E13" s="17">
        <v>1.0470305</v>
      </c>
    </row>
    <row r="14" spans="1:5">
      <c r="A14" s="16" t="s">
        <v>467</v>
      </c>
      <c r="B14" s="18">
        <v>0.1988</v>
      </c>
      <c r="C14" s="17">
        <v>0.95779909799999996</v>
      </c>
      <c r="D14" s="17">
        <v>3.8256788249999998</v>
      </c>
      <c r="E14" s="17">
        <v>4.7834779229999995</v>
      </c>
    </row>
    <row r="15" spans="1:5">
      <c r="A15" s="16" t="s">
        <v>46</v>
      </c>
      <c r="B15" s="18">
        <v>0.55300000000000005</v>
      </c>
      <c r="C15" s="17">
        <v>56.520378226999995</v>
      </c>
      <c r="D15" s="17">
        <v>35.886176995</v>
      </c>
      <c r="E15" s="17">
        <v>92.406555221999994</v>
      </c>
    </row>
    <row r="16" spans="1:5">
      <c r="A16" s="16" t="s">
        <v>47</v>
      </c>
      <c r="B16" s="18">
        <v>0.58550000000000002</v>
      </c>
      <c r="C16" s="17">
        <v>16.801451945</v>
      </c>
      <c r="D16" s="17">
        <v>30.987544317000001</v>
      </c>
      <c r="E16" s="17">
        <v>47.788996261999998</v>
      </c>
    </row>
    <row r="17" spans="1:5">
      <c r="A17" s="16" t="s">
        <v>49</v>
      </c>
      <c r="B17" s="18">
        <v>0.43969999999999998</v>
      </c>
      <c r="C17" s="17">
        <v>9.5979006249999994</v>
      </c>
      <c r="D17" s="17">
        <v>11.426564481</v>
      </c>
      <c r="E17" s="17">
        <v>21.024465106000001</v>
      </c>
    </row>
    <row r="18" spans="1:5">
      <c r="A18" s="16" t="s">
        <v>51</v>
      </c>
      <c r="B18" s="18">
        <v>0.2</v>
      </c>
      <c r="C18" s="17">
        <v>6.2459006509999995</v>
      </c>
      <c r="D18" s="17">
        <v>6.6671543169999996</v>
      </c>
      <c r="E18" s="17">
        <v>12.913054967999999</v>
      </c>
    </row>
    <row r="19" spans="1:5">
      <c r="A19" s="16" t="s">
        <v>52</v>
      </c>
      <c r="B19" s="1081" t="s">
        <v>219</v>
      </c>
      <c r="C19" s="17">
        <v>29.533519212000002</v>
      </c>
      <c r="D19" s="17">
        <v>2.2086764209999998</v>
      </c>
      <c r="E19" s="17">
        <v>31.742195633000001</v>
      </c>
    </row>
    <row r="20" spans="1:5">
      <c r="A20" s="16" t="s">
        <v>53</v>
      </c>
      <c r="B20" s="1081" t="s">
        <v>221</v>
      </c>
      <c r="C20" s="17">
        <v>90.174845355999992</v>
      </c>
      <c r="D20" s="17">
        <v>48.114864931999996</v>
      </c>
      <c r="E20" s="17">
        <v>138.28971028799998</v>
      </c>
    </row>
    <row r="21" spans="1:5">
      <c r="A21" s="16" t="s">
        <v>231</v>
      </c>
      <c r="B21" s="1081" t="s">
        <v>227</v>
      </c>
      <c r="C21" s="17">
        <v>31.987400601000004</v>
      </c>
      <c r="D21" s="17">
        <v>118.06117497199999</v>
      </c>
      <c r="E21" s="17">
        <v>150.04857557299999</v>
      </c>
    </row>
    <row r="22" spans="1:5">
      <c r="A22" s="16" t="s">
        <v>57</v>
      </c>
      <c r="B22" s="1081" t="s">
        <v>228</v>
      </c>
      <c r="C22" s="17">
        <v>49.378490114999998</v>
      </c>
      <c r="D22" s="17">
        <v>1.1854296449999999</v>
      </c>
      <c r="E22" s="17">
        <v>50.563919759999997</v>
      </c>
    </row>
    <row r="23" spans="1:5">
      <c r="A23" s="16" t="s">
        <v>58</v>
      </c>
      <c r="B23" s="18">
        <v>0.33529999999999999</v>
      </c>
      <c r="C23" s="17">
        <v>3.4750549450000001</v>
      </c>
      <c r="D23" s="17">
        <v>13.641816448</v>
      </c>
      <c r="E23" s="17">
        <v>17.116871393</v>
      </c>
    </row>
    <row r="24" spans="1:5">
      <c r="A24" s="16" t="s">
        <v>59</v>
      </c>
      <c r="B24" s="1081" t="s">
        <v>229</v>
      </c>
      <c r="C24" s="17">
        <v>60.179680793000003</v>
      </c>
      <c r="D24" s="17">
        <v>22.025990382</v>
      </c>
      <c r="E24" s="17">
        <v>82.205671175000006</v>
      </c>
    </row>
    <row r="25" spans="1:5">
      <c r="A25" s="16" t="s">
        <v>514</v>
      </c>
      <c r="B25" s="18">
        <v>0.41499999999999998</v>
      </c>
      <c r="C25" s="17">
        <v>11.439542134</v>
      </c>
      <c r="D25" s="17">
        <v>2.8486748999999999E-2</v>
      </c>
      <c r="E25" s="17">
        <v>11.468028883000001</v>
      </c>
    </row>
    <row r="26" spans="1:5">
      <c r="A26" s="16" t="s">
        <v>66</v>
      </c>
      <c r="B26" s="18">
        <v>0.30580000000000002</v>
      </c>
      <c r="C26" s="17">
        <v>7.896444443</v>
      </c>
      <c r="D26" s="17">
        <v>141.37336013699999</v>
      </c>
      <c r="E26" s="17">
        <v>149.26980458</v>
      </c>
    </row>
    <row r="27" spans="1:5">
      <c r="A27" s="16" t="s">
        <v>67</v>
      </c>
      <c r="B27" s="18">
        <v>0.30580000000000002</v>
      </c>
      <c r="C27" s="17">
        <v>43.888121413</v>
      </c>
      <c r="D27" s="17">
        <v>0</v>
      </c>
      <c r="E27" s="17">
        <v>43.888121413</v>
      </c>
    </row>
    <row r="28" spans="1:5">
      <c r="A28" s="16" t="s">
        <v>684</v>
      </c>
      <c r="B28" s="18">
        <v>0.28849999999999998</v>
      </c>
      <c r="C28" s="17">
        <v>3.6307317210000001</v>
      </c>
      <c r="D28" s="17">
        <v>0.90655054599999996</v>
      </c>
      <c r="E28" s="17">
        <v>4.5372822670000001</v>
      </c>
    </row>
    <row r="29" spans="1:5">
      <c r="A29" s="16" t="s">
        <v>274</v>
      </c>
      <c r="B29" s="18">
        <v>0.18</v>
      </c>
      <c r="C29" s="17">
        <v>2.2739997410000004</v>
      </c>
      <c r="D29" s="17">
        <v>1.9560246E-2</v>
      </c>
      <c r="E29" s="17">
        <v>2.2935599870000005</v>
      </c>
    </row>
    <row r="30" spans="1:5">
      <c r="A30" s="16" t="s">
        <v>74</v>
      </c>
      <c r="B30" s="1081">
        <v>0.41499999999999998</v>
      </c>
      <c r="C30" s="17">
        <v>22.555172887999998</v>
      </c>
      <c r="D30" s="17">
        <v>1.4549254920000001</v>
      </c>
      <c r="E30" s="17">
        <v>24.010098379999999</v>
      </c>
    </row>
    <row r="31" spans="1:5">
      <c r="A31" s="16" t="s">
        <v>75</v>
      </c>
      <c r="B31" s="18">
        <v>0.53200000000000003</v>
      </c>
      <c r="C31" s="17">
        <v>17.330076191</v>
      </c>
      <c r="D31" s="17">
        <v>6.8828234699999999</v>
      </c>
      <c r="E31" s="17">
        <v>24.212899661000002</v>
      </c>
    </row>
    <row r="32" spans="1:5">
      <c r="A32" s="16" t="s">
        <v>508</v>
      </c>
      <c r="B32" s="18">
        <v>0.59599999999999997</v>
      </c>
      <c r="C32" s="17">
        <v>18.972097407</v>
      </c>
      <c r="D32" s="17">
        <v>1.7073189339999999</v>
      </c>
      <c r="E32" s="17">
        <v>20.679416341</v>
      </c>
    </row>
    <row r="33" spans="1:5">
      <c r="A33" s="16" t="s">
        <v>76</v>
      </c>
      <c r="B33" s="18">
        <v>0.34570000000000001</v>
      </c>
      <c r="C33" s="17">
        <v>58.296920489999998</v>
      </c>
      <c r="D33" s="17">
        <v>66.529042731999994</v>
      </c>
      <c r="E33" s="17">
        <v>124.82596322199998</v>
      </c>
    </row>
    <row r="34" spans="1:5">
      <c r="A34" s="2385" t="s">
        <v>851</v>
      </c>
      <c r="B34" s="2386"/>
      <c r="C34" s="2387">
        <v>780.76232186699997</v>
      </c>
      <c r="D34" s="2387">
        <v>568.12546771999996</v>
      </c>
      <c r="E34" s="2387">
        <v>1348.8877895869996</v>
      </c>
    </row>
    <row r="35" spans="1:5">
      <c r="A35" s="415"/>
      <c r="B35" s="38"/>
      <c r="C35" s="39"/>
      <c r="D35" s="39"/>
      <c r="E35" s="39"/>
    </row>
    <row r="36" spans="1:5">
      <c r="A36" s="125" t="s">
        <v>817</v>
      </c>
      <c r="B36" s="125"/>
      <c r="C36" s="125"/>
      <c r="D36" s="125"/>
      <c r="E36" s="39"/>
    </row>
    <row r="37" spans="1:5">
      <c r="A37" s="125" t="s">
        <v>804</v>
      </c>
      <c r="B37" s="125"/>
      <c r="C37" s="125"/>
      <c r="D37" s="125"/>
      <c r="E37" s="39"/>
    </row>
    <row r="38" spans="1:5">
      <c r="A38" s="125" t="s">
        <v>805</v>
      </c>
      <c r="B38" s="41"/>
      <c r="C38" s="41"/>
      <c r="D38" s="41"/>
      <c r="E38" s="41"/>
    </row>
    <row r="39" spans="1:5">
      <c r="A39" s="125" t="s">
        <v>806</v>
      </c>
      <c r="B39" s="125"/>
      <c r="C39" s="125"/>
      <c r="D39" s="125"/>
      <c r="E39" s="39"/>
    </row>
    <row r="40" spans="1:5">
      <c r="A40" s="125" t="s">
        <v>857</v>
      </c>
      <c r="B40" s="125"/>
      <c r="C40" s="125"/>
      <c r="D40" s="125"/>
      <c r="E40" s="39"/>
    </row>
    <row r="41" spans="1:5">
      <c r="A41" s="125" t="s">
        <v>673</v>
      </c>
      <c r="B41" s="50"/>
      <c r="C41" s="1179"/>
      <c r="D41" s="1179"/>
      <c r="E41" s="39"/>
    </row>
    <row r="42" spans="1:5">
      <c r="A42" s="42"/>
      <c r="B42" s="42"/>
      <c r="C42" s="43"/>
      <c r="D42" s="43"/>
      <c r="E42" s="42"/>
    </row>
    <row r="43" spans="1:5">
      <c r="A43" s="1196" t="s">
        <v>383</v>
      </c>
      <c r="B43" s="1196" t="s">
        <v>847</v>
      </c>
      <c r="C43" s="1196" t="s">
        <v>380</v>
      </c>
      <c r="D43" s="1196"/>
      <c r="E43" s="1196"/>
    </row>
    <row r="44" spans="1:5">
      <c r="A44" s="1196" t="s">
        <v>83</v>
      </c>
      <c r="B44" s="1196"/>
      <c r="C44" s="1196" t="s">
        <v>750</v>
      </c>
      <c r="D44" s="1196" t="s">
        <v>11</v>
      </c>
      <c r="E44" s="1196" t="s">
        <v>12</v>
      </c>
    </row>
    <row r="45" spans="1:5">
      <c r="A45" s="16" t="s">
        <v>272</v>
      </c>
      <c r="B45" s="18">
        <v>7.5999999999999998E-2</v>
      </c>
      <c r="C45" s="17">
        <v>22.235081858000001</v>
      </c>
      <c r="D45" s="17">
        <v>3.9855761200000002</v>
      </c>
      <c r="E45" s="17">
        <v>26.220657978000002</v>
      </c>
    </row>
    <row r="46" spans="1:5">
      <c r="A46" s="16" t="s">
        <v>14</v>
      </c>
      <c r="B46" s="18">
        <v>0.1178</v>
      </c>
      <c r="C46" s="17">
        <v>0.75782216100000011</v>
      </c>
      <c r="D46" s="17">
        <v>2.9080464E-2</v>
      </c>
      <c r="E46" s="17">
        <v>0.78690262500000008</v>
      </c>
    </row>
    <row r="47" spans="1:5">
      <c r="A47" s="16" t="s">
        <v>858</v>
      </c>
      <c r="B47" s="18">
        <v>0.1152</v>
      </c>
      <c r="C47" s="17">
        <v>9.4556230000000005E-2</v>
      </c>
      <c r="D47" s="17">
        <v>0</v>
      </c>
      <c r="E47" s="17">
        <v>9.4556230000000005E-2</v>
      </c>
    </row>
    <row r="48" spans="1:5">
      <c r="A48" s="16" t="s">
        <v>24</v>
      </c>
      <c r="B48" s="18">
        <v>0.28910000000000002</v>
      </c>
      <c r="C48" s="17">
        <v>4.9566059290000002</v>
      </c>
      <c r="D48" s="17">
        <v>56.546197212999999</v>
      </c>
      <c r="E48" s="17">
        <v>61.502803141999998</v>
      </c>
    </row>
    <row r="49" spans="1:5">
      <c r="A49" s="16" t="s">
        <v>337</v>
      </c>
      <c r="B49" s="18">
        <v>0.1482</v>
      </c>
      <c r="C49" s="17">
        <v>5.0424833329999998</v>
      </c>
      <c r="D49" s="17">
        <v>9.7059808999999997E-2</v>
      </c>
      <c r="E49" s="17">
        <v>5.139543142</v>
      </c>
    </row>
    <row r="50" spans="1:5">
      <c r="A50" s="16" t="s">
        <v>54</v>
      </c>
      <c r="B50" s="18">
        <v>0.6</v>
      </c>
      <c r="C50" s="17">
        <v>9.5610310819999995</v>
      </c>
      <c r="D50" s="17">
        <v>6.1939418310000001</v>
      </c>
      <c r="E50" s="17">
        <v>15.754972913</v>
      </c>
    </row>
    <row r="51" spans="1:5">
      <c r="A51" s="16" t="s">
        <v>694</v>
      </c>
      <c r="B51" s="18">
        <v>0.1</v>
      </c>
      <c r="C51" s="17">
        <v>0.40835677599999998</v>
      </c>
      <c r="D51" s="17">
        <v>2.0020932509999998</v>
      </c>
      <c r="E51" s="17">
        <v>2.4104500269999996</v>
      </c>
    </row>
    <row r="52" spans="1:5">
      <c r="A52" s="2385" t="s">
        <v>387</v>
      </c>
      <c r="B52" s="2392"/>
      <c r="C52" s="2387">
        <v>43.055937368999999</v>
      </c>
      <c r="D52" s="2387">
        <v>68.853948688000003</v>
      </c>
      <c r="E52" s="2387">
        <v>111.90988605699999</v>
      </c>
    </row>
    <row r="53" spans="1:5">
      <c r="A53" s="2393" t="s">
        <v>32</v>
      </c>
      <c r="B53" s="2394"/>
      <c r="C53" s="2387">
        <v>823.81825923600002</v>
      </c>
      <c r="D53" s="2387">
        <v>636.97941640799991</v>
      </c>
      <c r="E53" s="2387">
        <v>1460.7976756439996</v>
      </c>
    </row>
    <row r="57" spans="1:5">
      <c r="A57" s="13" t="s">
        <v>407</v>
      </c>
      <c r="B57" s="13"/>
      <c r="C57" s="2389" t="s">
        <v>852</v>
      </c>
      <c r="D57" s="2389"/>
      <c r="E57" s="2389"/>
    </row>
    <row r="58" spans="1:5">
      <c r="A58" s="1194"/>
      <c r="B58" s="1194" t="s">
        <v>859</v>
      </c>
      <c r="C58" s="1197" t="s">
        <v>86</v>
      </c>
      <c r="D58" s="1198" t="s">
        <v>11</v>
      </c>
      <c r="E58" s="1198" t="s">
        <v>12</v>
      </c>
    </row>
    <row r="59" spans="1:5">
      <c r="A59" s="16" t="s">
        <v>400</v>
      </c>
      <c r="B59" s="18">
        <v>0.17</v>
      </c>
      <c r="C59" s="17">
        <v>5.8142704918032786</v>
      </c>
      <c r="D59" s="17"/>
      <c r="E59" s="17">
        <f>SUM(C59:D59)</f>
        <v>5.8142704918032786</v>
      </c>
    </row>
    <row r="60" spans="1:5">
      <c r="A60" s="16" t="s">
        <v>843</v>
      </c>
      <c r="B60" s="18">
        <v>0.2132</v>
      </c>
      <c r="C60" s="17">
        <v>4.3710382513661203E-2</v>
      </c>
      <c r="D60" s="17"/>
      <c r="E60" s="17">
        <f t="shared" ref="E60:E93" si="0">SUM(C60:D60)</f>
        <v>4.3710382513661203E-2</v>
      </c>
    </row>
    <row r="61" spans="1:5">
      <c r="A61" s="16" t="s">
        <v>512</v>
      </c>
      <c r="B61" s="18">
        <v>0.3</v>
      </c>
      <c r="C61" s="17"/>
      <c r="D61" s="17">
        <v>0.76256010928961748</v>
      </c>
      <c r="E61" s="17">
        <f t="shared" si="0"/>
        <v>0.76256010928961748</v>
      </c>
    </row>
    <row r="62" spans="1:5">
      <c r="A62" s="16" t="s">
        <v>679</v>
      </c>
      <c r="B62" s="18">
        <v>5.8799999999999998E-2</v>
      </c>
      <c r="C62" s="17">
        <v>2.4238333333333335</v>
      </c>
      <c r="D62" s="17">
        <v>4.6295081967213117E-2</v>
      </c>
      <c r="E62" s="17">
        <f t="shared" si="0"/>
        <v>2.4701284153005467</v>
      </c>
    </row>
    <row r="63" spans="1:5">
      <c r="A63" s="16" t="s">
        <v>844</v>
      </c>
      <c r="B63" s="18">
        <v>0.75</v>
      </c>
      <c r="C63" s="17">
        <v>1.6677404371584701</v>
      </c>
      <c r="D63" s="17"/>
      <c r="E63" s="17">
        <f t="shared" si="0"/>
        <v>1.6677404371584701</v>
      </c>
    </row>
    <row r="64" spans="1:5">
      <c r="A64" s="16" t="s">
        <v>860</v>
      </c>
      <c r="B64" s="18">
        <v>8.5599999999999996E-2</v>
      </c>
      <c r="C64" s="17">
        <v>58.654475409836067</v>
      </c>
      <c r="D64" s="17"/>
      <c r="E64" s="17">
        <f t="shared" si="0"/>
        <v>58.654475409836067</v>
      </c>
    </row>
    <row r="65" spans="1:5">
      <c r="A65" s="16" t="s">
        <v>564</v>
      </c>
      <c r="B65" s="18">
        <v>0.255</v>
      </c>
      <c r="C65" s="17">
        <v>10.402603825136612</v>
      </c>
      <c r="D65" s="17">
        <v>31.188418032786885</v>
      </c>
      <c r="E65" s="17">
        <f t="shared" si="0"/>
        <v>41.591021857923494</v>
      </c>
    </row>
    <row r="66" spans="1:5">
      <c r="A66" s="16" t="s">
        <v>500</v>
      </c>
      <c r="B66" s="18">
        <v>9.6699999999999994E-2</v>
      </c>
      <c r="C66" s="17">
        <v>15.656256830601093</v>
      </c>
      <c r="D66" s="17"/>
      <c r="E66" s="17">
        <f t="shared" si="0"/>
        <v>15.656256830601093</v>
      </c>
    </row>
    <row r="67" spans="1:5">
      <c r="A67" s="16" t="s">
        <v>861</v>
      </c>
      <c r="B67" s="18">
        <v>0.15</v>
      </c>
      <c r="C67" s="17">
        <v>0.96150819672131149</v>
      </c>
      <c r="D67" s="17"/>
      <c r="E67" s="17">
        <f t="shared" si="0"/>
        <v>0.96150819672131149</v>
      </c>
    </row>
    <row r="68" spans="1:5">
      <c r="A68" s="16" t="s">
        <v>739</v>
      </c>
      <c r="B68" s="18">
        <v>0.23330000000000001</v>
      </c>
      <c r="C68" s="17">
        <v>35.249284153005462</v>
      </c>
      <c r="D68" s="17"/>
      <c r="E68" s="17">
        <f t="shared" si="0"/>
        <v>35.249284153005462</v>
      </c>
    </row>
    <row r="69" spans="1:5">
      <c r="A69" s="16" t="s">
        <v>492</v>
      </c>
      <c r="B69" s="18">
        <v>0.1333</v>
      </c>
      <c r="C69" s="17">
        <v>28.846914534716959</v>
      </c>
      <c r="D69" s="17"/>
      <c r="E69" s="17">
        <f t="shared" si="0"/>
        <v>28.846914534716959</v>
      </c>
    </row>
    <row r="70" spans="1:5">
      <c r="A70" s="16" t="s">
        <v>493</v>
      </c>
      <c r="B70" s="18">
        <v>0.1333</v>
      </c>
      <c r="C70" s="17">
        <v>33.155794833681291</v>
      </c>
      <c r="D70" s="17"/>
      <c r="E70" s="17">
        <f t="shared" si="0"/>
        <v>33.155794833681291</v>
      </c>
    </row>
    <row r="71" spans="1:5">
      <c r="A71" s="16" t="s">
        <v>740</v>
      </c>
      <c r="B71" s="18">
        <v>0.1333</v>
      </c>
      <c r="C71" s="17">
        <v>1.4726660556307722</v>
      </c>
      <c r="D71" s="17"/>
      <c r="E71" s="17">
        <f t="shared" si="0"/>
        <v>1.4726660556307722</v>
      </c>
    </row>
    <row r="72" spans="1:5">
      <c r="A72" s="16" t="s">
        <v>490</v>
      </c>
      <c r="B72" s="18">
        <v>0.23330000000000001</v>
      </c>
      <c r="C72" s="17">
        <v>58.172265027322403</v>
      </c>
      <c r="D72" s="17"/>
      <c r="E72" s="17">
        <f t="shared" si="0"/>
        <v>58.172265027322403</v>
      </c>
    </row>
    <row r="73" spans="1:5">
      <c r="A73" s="16" t="s">
        <v>502</v>
      </c>
      <c r="B73" s="18">
        <v>0.23330000000000001</v>
      </c>
      <c r="C73" s="17">
        <v>25.237153005464478</v>
      </c>
      <c r="D73" s="17"/>
      <c r="E73" s="17">
        <f t="shared" si="0"/>
        <v>25.237153005464478</v>
      </c>
    </row>
    <row r="74" spans="1:5">
      <c r="A74" s="16" t="s">
        <v>139</v>
      </c>
      <c r="B74" s="18">
        <v>0.31850000000000001</v>
      </c>
      <c r="C74" s="17"/>
      <c r="D74" s="17">
        <v>41.060193989071038</v>
      </c>
      <c r="E74" s="17">
        <f t="shared" si="0"/>
        <v>41.060193989071038</v>
      </c>
    </row>
    <row r="75" spans="1:5">
      <c r="A75" s="16" t="s">
        <v>138</v>
      </c>
      <c r="B75" s="18">
        <v>0.5</v>
      </c>
      <c r="C75" s="17">
        <v>24.648423497267757</v>
      </c>
      <c r="D75" s="17"/>
      <c r="E75" s="17">
        <f t="shared" si="0"/>
        <v>24.648423497267757</v>
      </c>
    </row>
    <row r="76" spans="1:5">
      <c r="A76" s="16" t="s">
        <v>497</v>
      </c>
      <c r="B76" s="18">
        <v>0.1333</v>
      </c>
      <c r="C76" s="17">
        <v>4.5780096823228238</v>
      </c>
      <c r="D76" s="17"/>
      <c r="E76" s="17">
        <f t="shared" si="0"/>
        <v>4.5780096823228238</v>
      </c>
    </row>
    <row r="77" spans="1:5">
      <c r="A77" s="16" t="s">
        <v>284</v>
      </c>
      <c r="B77" s="18">
        <v>0.4</v>
      </c>
      <c r="C77" s="17">
        <v>7.6652377049180336</v>
      </c>
      <c r="D77" s="17"/>
      <c r="E77" s="17">
        <f t="shared" si="0"/>
        <v>7.6652377049180336</v>
      </c>
    </row>
    <row r="78" spans="1:5">
      <c r="A78" s="16" t="s">
        <v>134</v>
      </c>
      <c r="B78" s="18">
        <v>0.05</v>
      </c>
      <c r="C78" s="17">
        <v>6.9340382513661201</v>
      </c>
      <c r="D78" s="17"/>
      <c r="E78" s="17">
        <f t="shared" si="0"/>
        <v>6.9340382513661201</v>
      </c>
    </row>
    <row r="79" spans="1:5">
      <c r="A79" s="16" t="s">
        <v>269</v>
      </c>
      <c r="B79" s="18">
        <v>0.15</v>
      </c>
      <c r="C79" s="17">
        <v>15.396942248136616</v>
      </c>
      <c r="D79" s="17"/>
      <c r="E79" s="17">
        <f t="shared" si="0"/>
        <v>15.396942248136616</v>
      </c>
    </row>
    <row r="80" spans="1:5">
      <c r="A80" s="16" t="s">
        <v>142</v>
      </c>
      <c r="B80" s="18">
        <v>0.08</v>
      </c>
      <c r="C80" s="17">
        <v>5.8509043715846989</v>
      </c>
      <c r="D80" s="17"/>
      <c r="E80" s="17">
        <f t="shared" si="0"/>
        <v>5.8509043715846989</v>
      </c>
    </row>
    <row r="81" spans="1:5">
      <c r="A81" s="16" t="s">
        <v>579</v>
      </c>
      <c r="B81" s="18">
        <v>0.25</v>
      </c>
      <c r="C81" s="17">
        <v>5.1025546448087438</v>
      </c>
      <c r="D81" s="17"/>
      <c r="E81" s="17">
        <f t="shared" si="0"/>
        <v>5.1025546448087438</v>
      </c>
    </row>
    <row r="82" spans="1:5">
      <c r="A82" s="16" t="s">
        <v>729</v>
      </c>
      <c r="B82" s="18">
        <v>0.3</v>
      </c>
      <c r="C82" s="17">
        <v>0.76272950819672136</v>
      </c>
      <c r="D82" s="17">
        <v>8.820218579234973E-2</v>
      </c>
      <c r="E82" s="17">
        <f t="shared" si="0"/>
        <v>0.85093169398907109</v>
      </c>
    </row>
    <row r="83" spans="1:5">
      <c r="A83" s="16" t="s">
        <v>710</v>
      </c>
      <c r="B83" s="18">
        <v>0.25</v>
      </c>
      <c r="C83" s="17">
        <v>1.1736967213114753</v>
      </c>
      <c r="D83" s="17">
        <v>7.8516393442622956E-2</v>
      </c>
      <c r="E83" s="17">
        <f t="shared" si="0"/>
        <v>1.2522131147540982</v>
      </c>
    </row>
    <row r="84" spans="1:5">
      <c r="A84" s="16" t="s">
        <v>809</v>
      </c>
      <c r="B84" s="18">
        <v>0.18329999999999999</v>
      </c>
      <c r="C84" s="17">
        <v>7.9508196721311472E-3</v>
      </c>
      <c r="D84" s="17">
        <v>4.5584781420765026</v>
      </c>
      <c r="E84" s="17">
        <f t="shared" si="0"/>
        <v>4.5664289617486338</v>
      </c>
    </row>
    <row r="85" spans="1:5">
      <c r="A85" s="16" t="s">
        <v>811</v>
      </c>
      <c r="B85" s="18">
        <v>0.5</v>
      </c>
      <c r="C85" s="17">
        <v>1.1377049180327869E-2</v>
      </c>
      <c r="D85" s="17">
        <v>5.7103743169398902</v>
      </c>
      <c r="E85" s="17">
        <f t="shared" si="0"/>
        <v>5.721751366120218</v>
      </c>
    </row>
    <row r="86" spans="1:5">
      <c r="A86" s="16" t="s">
        <v>812</v>
      </c>
      <c r="B86" s="18">
        <v>0.26669999999999999</v>
      </c>
      <c r="C86" s="17">
        <v>7.7404371584699457E-3</v>
      </c>
      <c r="D86" s="17">
        <v>4.269049180327869</v>
      </c>
      <c r="E86" s="17">
        <f t="shared" si="0"/>
        <v>4.2767896174863385</v>
      </c>
    </row>
    <row r="87" spans="1:5">
      <c r="A87" s="16" t="s">
        <v>730</v>
      </c>
      <c r="B87" s="18">
        <v>0.35</v>
      </c>
      <c r="C87" s="17">
        <v>0.23632240437158469</v>
      </c>
      <c r="D87" s="17">
        <v>2.7961748633879784E-2</v>
      </c>
      <c r="E87" s="17">
        <f t="shared" si="0"/>
        <v>0.26428415300546448</v>
      </c>
    </row>
    <row r="88" spans="1:5">
      <c r="A88" s="16" t="s">
        <v>810</v>
      </c>
      <c r="B88" s="18">
        <v>0.25</v>
      </c>
      <c r="C88" s="17">
        <v>2.5781420765027326E-2</v>
      </c>
      <c r="D88" s="17">
        <v>0.56723770491803283</v>
      </c>
      <c r="E88" s="17">
        <f t="shared" si="0"/>
        <v>0.59301912568306014</v>
      </c>
    </row>
    <row r="89" spans="1:5">
      <c r="A89" s="16" t="s">
        <v>498</v>
      </c>
      <c r="B89" s="18">
        <v>0.1333</v>
      </c>
      <c r="C89" s="17">
        <v>11.667331439022391</v>
      </c>
      <c r="D89" s="17"/>
      <c r="E89" s="17">
        <f t="shared" si="0"/>
        <v>11.667331439022391</v>
      </c>
    </row>
    <row r="90" spans="1:5">
      <c r="A90" s="1190" t="s">
        <v>744</v>
      </c>
      <c r="B90" s="18">
        <v>0.1333</v>
      </c>
      <c r="C90" s="17">
        <v>5.9798143443927181</v>
      </c>
      <c r="D90" s="17"/>
      <c r="E90" s="17">
        <f t="shared" si="0"/>
        <v>5.9798143443927181</v>
      </c>
    </row>
    <row r="91" spans="1:5">
      <c r="A91" s="1190" t="s">
        <v>167</v>
      </c>
      <c r="B91" s="18">
        <v>0.1885</v>
      </c>
      <c r="C91" s="17">
        <v>7.734691256830601</v>
      </c>
      <c r="D91" s="17"/>
      <c r="E91" s="17">
        <f t="shared" si="0"/>
        <v>7.734691256830601</v>
      </c>
    </row>
    <row r="92" spans="1:5">
      <c r="A92" s="1190" t="s">
        <v>813</v>
      </c>
      <c r="B92" s="18">
        <v>0.32500000000000001</v>
      </c>
      <c r="C92" s="17">
        <v>0</v>
      </c>
      <c r="D92" s="17">
        <v>5.5437158469945354E-2</v>
      </c>
      <c r="E92" s="17">
        <f t="shared" si="0"/>
        <v>5.5437158469945354E-2</v>
      </c>
    </row>
    <row r="93" spans="1:5">
      <c r="A93" s="1190" t="s">
        <v>697</v>
      </c>
      <c r="B93" s="18">
        <v>0.37</v>
      </c>
      <c r="C93" s="17">
        <v>0.75683060109289613</v>
      </c>
      <c r="D93" s="17">
        <v>0</v>
      </c>
      <c r="E93" s="17">
        <f t="shared" si="0"/>
        <v>0.75683060109289613</v>
      </c>
    </row>
    <row r="94" spans="1:5">
      <c r="A94" s="2390" t="s">
        <v>814</v>
      </c>
      <c r="B94" s="2390"/>
      <c r="C94" s="2387">
        <f>SUM(C59:C93)</f>
        <v>376.29885291932436</v>
      </c>
      <c r="D94" s="2387">
        <f>SUM(D59:D93)</f>
        <v>88.412724043715855</v>
      </c>
      <c r="E94" s="2387">
        <f>SUM(E59:E93)</f>
        <v>464.71157696304005</v>
      </c>
    </row>
    <row r="95" spans="1:5">
      <c r="C95" s="17"/>
      <c r="D95" s="17"/>
    </row>
    <row r="96" spans="1:5">
      <c r="A96" s="125" t="s">
        <v>708</v>
      </c>
    </row>
  </sheetData>
  <mergeCells count="1">
    <mergeCell ref="C57:E57"/>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2:E96"/>
  <sheetViews>
    <sheetView topLeftCell="A34" workbookViewId="0">
      <selection activeCell="A86" sqref="A86"/>
    </sheetView>
  </sheetViews>
  <sheetFormatPr defaultRowHeight="12.75"/>
  <cols>
    <col min="1" max="1" width="40.7109375" bestFit="1" customWidth="1"/>
    <col min="2" max="2" width="16.42578125" bestFit="1" customWidth="1"/>
    <col min="3" max="3" width="19.7109375" bestFit="1" customWidth="1"/>
    <col min="4" max="4" width="5.5703125" bestFit="1" customWidth="1"/>
  </cols>
  <sheetData>
    <row r="2" spans="1:5" s="19" customFormat="1" ht="18">
      <c r="A2" s="19" t="s">
        <v>862</v>
      </c>
      <c r="B2" s="20"/>
      <c r="C2" s="21"/>
      <c r="D2" s="21"/>
      <c r="E2" s="21"/>
    </row>
    <row r="4" spans="1:5">
      <c r="A4" s="37" t="s">
        <v>850</v>
      </c>
      <c r="B4" s="37" t="s">
        <v>847</v>
      </c>
      <c r="C4" s="37" t="s">
        <v>380</v>
      </c>
      <c r="D4" s="37"/>
      <c r="E4" s="37"/>
    </row>
    <row r="5" spans="1:5">
      <c r="A5" s="37" t="s">
        <v>83</v>
      </c>
      <c r="B5" s="37"/>
      <c r="C5" s="37" t="s">
        <v>750</v>
      </c>
      <c r="D5" s="37" t="s">
        <v>11</v>
      </c>
      <c r="E5" s="37" t="s">
        <v>12</v>
      </c>
    </row>
    <row r="6" spans="1:5">
      <c r="A6" s="16" t="s">
        <v>641</v>
      </c>
      <c r="B6" s="18">
        <v>0.32700000000000001</v>
      </c>
      <c r="C6" s="17">
        <v>12.256926891217384</v>
      </c>
      <c r="D6" s="17">
        <v>1.5440336973260873</v>
      </c>
      <c r="E6" s="17">
        <v>13.800960588543472</v>
      </c>
    </row>
    <row r="7" spans="1:5">
      <c r="A7" s="16" t="s">
        <v>23</v>
      </c>
      <c r="B7" s="18">
        <v>0.45</v>
      </c>
      <c r="C7" s="17">
        <v>28.995026672173907</v>
      </c>
      <c r="D7" s="17">
        <v>3.1991728264347823</v>
      </c>
      <c r="E7" s="17">
        <v>32.19419949860869</v>
      </c>
    </row>
    <row r="8" spans="1:5">
      <c r="A8" s="16" t="s">
        <v>218</v>
      </c>
      <c r="B8" s="18">
        <v>0.65129999999999999</v>
      </c>
      <c r="C8" s="17">
        <v>5.9164142816086951</v>
      </c>
      <c r="D8" s="17">
        <v>0</v>
      </c>
      <c r="E8" s="17">
        <v>5.9164142816086951</v>
      </c>
    </row>
    <row r="9" spans="1:5">
      <c r="A9" s="16" t="s">
        <v>642</v>
      </c>
      <c r="B9" s="18">
        <v>0.58899999999999997</v>
      </c>
      <c r="C9" s="17">
        <v>4.5735499154565202</v>
      </c>
      <c r="D9" s="17">
        <v>0</v>
      </c>
      <c r="E9" s="17">
        <v>4.5735499154565202</v>
      </c>
    </row>
    <row r="10" spans="1:5">
      <c r="A10" s="16" t="s">
        <v>29</v>
      </c>
      <c r="B10" s="18">
        <v>0.38</v>
      </c>
      <c r="C10" s="17">
        <v>67.365656606760837</v>
      </c>
      <c r="D10" s="17">
        <v>0</v>
      </c>
      <c r="E10" s="17">
        <v>67.365656606760837</v>
      </c>
    </row>
    <row r="11" spans="1:5">
      <c r="A11" s="16" t="s">
        <v>33</v>
      </c>
      <c r="B11" s="18">
        <v>0.7</v>
      </c>
      <c r="C11" s="17">
        <v>119.13701010815218</v>
      </c>
      <c r="D11" s="17">
        <v>41.51684663056524</v>
      </c>
      <c r="E11" s="17">
        <v>160.65385673871742</v>
      </c>
    </row>
    <row r="12" spans="1:5">
      <c r="A12" s="16" t="s">
        <v>37</v>
      </c>
      <c r="B12" s="18">
        <v>0.1241</v>
      </c>
      <c r="C12" s="17">
        <v>11.564328618652178</v>
      </c>
      <c r="D12" s="17">
        <v>1.9209488051304344</v>
      </c>
      <c r="E12" s="17">
        <v>13.485277423782613</v>
      </c>
    </row>
    <row r="13" spans="1:5">
      <c r="A13" s="16" t="s">
        <v>226</v>
      </c>
      <c r="B13" s="1081" t="s">
        <v>217</v>
      </c>
      <c r="C13" s="17">
        <v>0.18239699989130434</v>
      </c>
      <c r="D13" s="17">
        <v>1.041465219630435</v>
      </c>
      <c r="E13" s="17">
        <v>1.2238622195217395</v>
      </c>
    </row>
    <row r="14" spans="1:5">
      <c r="A14" s="16" t="s">
        <v>467</v>
      </c>
      <c r="B14" s="18">
        <v>0.1988</v>
      </c>
      <c r="C14" s="17">
        <v>0.69628419391304353</v>
      </c>
      <c r="D14" s="17">
        <v>4.1017335867391296</v>
      </c>
      <c r="E14" s="17">
        <v>4.7980177806521729</v>
      </c>
    </row>
    <row r="15" spans="1:5">
      <c r="A15" s="16" t="s">
        <v>46</v>
      </c>
      <c r="B15" s="18">
        <v>0.55300000000000005</v>
      </c>
      <c r="C15" s="17">
        <v>45.120654726586942</v>
      </c>
      <c r="D15" s="17">
        <v>26.968143261739126</v>
      </c>
      <c r="E15" s="17">
        <v>72.088797988326064</v>
      </c>
    </row>
    <row r="16" spans="1:5">
      <c r="A16" s="16" t="s">
        <v>47</v>
      </c>
      <c r="B16" s="18">
        <v>0.58550000000000002</v>
      </c>
      <c r="C16" s="17">
        <v>1.8798496063912986</v>
      </c>
      <c r="D16" s="17">
        <v>-6.167498891302429E-3</v>
      </c>
      <c r="E16" s="17">
        <v>1.8736821074999961</v>
      </c>
    </row>
    <row r="17" spans="1:5">
      <c r="A17" s="16" t="s">
        <v>49</v>
      </c>
      <c r="B17" s="18">
        <v>0.43969999999999998</v>
      </c>
      <c r="C17" s="17">
        <v>9.6302191156086945</v>
      </c>
      <c r="D17" s="17">
        <v>13.428072935239129</v>
      </c>
      <c r="E17" s="17">
        <v>23.058292050847825</v>
      </c>
    </row>
    <row r="18" spans="1:5">
      <c r="A18" s="16" t="s">
        <v>51</v>
      </c>
      <c r="B18" s="18">
        <v>0.2</v>
      </c>
      <c r="C18" s="17">
        <v>6.6095552856086934</v>
      </c>
      <c r="D18" s="17">
        <v>6.1129026079130426</v>
      </c>
      <c r="E18" s="17">
        <v>12.722457893521735</v>
      </c>
    </row>
    <row r="19" spans="1:5">
      <c r="A19" s="16" t="s">
        <v>52</v>
      </c>
      <c r="B19" s="1081" t="s">
        <v>219</v>
      </c>
      <c r="C19" s="17">
        <v>32.607411814717381</v>
      </c>
      <c r="D19" s="17">
        <v>2.3388223914130428</v>
      </c>
      <c r="E19" s="17">
        <v>34.946234206130427</v>
      </c>
    </row>
    <row r="20" spans="1:5">
      <c r="A20" s="16" t="s">
        <v>53</v>
      </c>
      <c r="B20" s="1081" t="s">
        <v>221</v>
      </c>
      <c r="C20" s="17">
        <v>101.46258836526083</v>
      </c>
      <c r="D20" s="17">
        <v>53.634440437695645</v>
      </c>
      <c r="E20" s="17">
        <v>155.09702880295646</v>
      </c>
    </row>
    <row r="21" spans="1:5">
      <c r="A21" s="16" t="s">
        <v>231</v>
      </c>
      <c r="B21" s="1081" t="s">
        <v>227</v>
      </c>
      <c r="C21" s="17">
        <v>32.395188892130435</v>
      </c>
      <c r="D21" s="17">
        <v>114.73140146808693</v>
      </c>
      <c r="E21" s="17">
        <v>147.12659036021736</v>
      </c>
    </row>
    <row r="22" spans="1:5">
      <c r="A22" s="16" t="s">
        <v>57</v>
      </c>
      <c r="B22" s="1081" t="s">
        <v>228</v>
      </c>
      <c r="C22" s="17">
        <v>49.053771794717385</v>
      </c>
      <c r="D22" s="17">
        <v>0.84092445641304336</v>
      </c>
      <c r="E22" s="17">
        <v>49.894696251130426</v>
      </c>
    </row>
    <row r="23" spans="1:5">
      <c r="A23" s="16" t="s">
        <v>58</v>
      </c>
      <c r="B23" s="18">
        <v>0.33529999999999999</v>
      </c>
      <c r="C23" s="17">
        <v>5.9491491611304355</v>
      </c>
      <c r="D23" s="17">
        <v>20.054525433217396</v>
      </c>
      <c r="E23" s="17">
        <v>26.003674594347832</v>
      </c>
    </row>
    <row r="24" spans="1:5">
      <c r="A24" s="16" t="s">
        <v>59</v>
      </c>
      <c r="B24" s="1081" t="s">
        <v>229</v>
      </c>
      <c r="C24" s="17">
        <v>54.397646801673908</v>
      </c>
      <c r="D24" s="17">
        <v>21.312507715673913</v>
      </c>
      <c r="E24" s="17">
        <v>75.710154517347817</v>
      </c>
    </row>
    <row r="25" spans="1:5">
      <c r="A25" s="16" t="s">
        <v>514</v>
      </c>
      <c r="B25" s="18">
        <v>0.41499999999999998</v>
      </c>
      <c r="C25" s="17">
        <v>8.9257434028478233</v>
      </c>
      <c r="D25" s="17">
        <v>1.5914675956521736E-2</v>
      </c>
      <c r="E25" s="17">
        <v>8.9416580788043447</v>
      </c>
    </row>
    <row r="26" spans="1:5">
      <c r="A26" s="16" t="s">
        <v>66</v>
      </c>
      <c r="B26" s="18">
        <v>0.30580000000000002</v>
      </c>
      <c r="C26" s="17">
        <v>13.77430377230435</v>
      </c>
      <c r="D26" s="17">
        <v>206.87320815358697</v>
      </c>
      <c r="E26" s="17">
        <v>220.64751192589131</v>
      </c>
    </row>
    <row r="27" spans="1:5">
      <c r="A27" s="16" t="s">
        <v>67</v>
      </c>
      <c r="B27" s="18">
        <v>0.30580000000000002</v>
      </c>
      <c r="C27" s="17">
        <v>43.083665871260884</v>
      </c>
      <c r="D27" s="17">
        <v>0</v>
      </c>
      <c r="E27" s="17">
        <v>43.083665871260884</v>
      </c>
    </row>
    <row r="28" spans="1:5">
      <c r="A28" s="16" t="s">
        <v>684</v>
      </c>
      <c r="B28" s="18">
        <v>0.28849999999999998</v>
      </c>
      <c r="C28" s="17">
        <v>8.4524330090869562</v>
      </c>
      <c r="D28" s="17">
        <v>1.1078604337608693</v>
      </c>
      <c r="E28" s="17">
        <v>9.5602934428478257</v>
      </c>
    </row>
    <row r="29" spans="1:5">
      <c r="A29" s="16" t="s">
        <v>274</v>
      </c>
      <c r="B29" s="18">
        <v>0.18</v>
      </c>
      <c r="C29" s="17">
        <v>2.2208671441739143</v>
      </c>
      <c r="D29" s="17">
        <v>1.253206558695652E-2</v>
      </c>
      <c r="E29" s="17">
        <v>2.2333992097608708</v>
      </c>
    </row>
    <row r="30" spans="1:5">
      <c r="A30" s="16" t="s">
        <v>74</v>
      </c>
      <c r="B30" s="1081">
        <v>0.41499999999999998</v>
      </c>
      <c r="C30" s="17">
        <v>28.223802207652149</v>
      </c>
      <c r="D30" s="17">
        <v>2.8044042411521746</v>
      </c>
      <c r="E30" s="17">
        <v>31.028206448804323</v>
      </c>
    </row>
    <row r="31" spans="1:5">
      <c r="A31" s="16" t="s">
        <v>75</v>
      </c>
      <c r="B31" s="18">
        <v>0.53200000000000003</v>
      </c>
      <c r="C31" s="17">
        <v>16.872299033108696</v>
      </c>
      <c r="D31" s="17">
        <v>-1.3013030652176815E-3</v>
      </c>
      <c r="E31" s="17">
        <v>16.870997730043477</v>
      </c>
    </row>
    <row r="32" spans="1:5">
      <c r="A32" s="16" t="s">
        <v>508</v>
      </c>
      <c r="B32" s="18">
        <v>0.59599999999999997</v>
      </c>
      <c r="C32" s="17">
        <v>32.925217454413044</v>
      </c>
      <c r="D32" s="17">
        <v>2.869421192760869</v>
      </c>
      <c r="E32" s="17">
        <v>35.794638647173912</v>
      </c>
    </row>
    <row r="33" spans="1:5">
      <c r="A33" s="16" t="s">
        <v>76</v>
      </c>
      <c r="B33" s="18">
        <v>0.34570000000000001</v>
      </c>
      <c r="C33" s="17">
        <v>63.80734808873914</v>
      </c>
      <c r="D33" s="17">
        <v>71.560481194804311</v>
      </c>
      <c r="E33" s="17">
        <v>135.36782928354344</v>
      </c>
    </row>
    <row r="34" spans="1:5">
      <c r="A34" s="2385" t="s">
        <v>851</v>
      </c>
      <c r="B34" s="2386"/>
      <c r="C34" s="2387">
        <v>808.07930983523897</v>
      </c>
      <c r="D34" s="2387">
        <v>597.98229462886945</v>
      </c>
      <c r="E34" s="2387">
        <v>1406.0616044641081</v>
      </c>
    </row>
    <row r="35" spans="1:5">
      <c r="A35" s="415"/>
      <c r="B35" s="38"/>
      <c r="C35" s="39"/>
      <c r="D35" s="39"/>
      <c r="E35" s="39"/>
    </row>
    <row r="36" spans="1:5">
      <c r="A36" s="1179" t="s">
        <v>817</v>
      </c>
      <c r="B36" s="125"/>
      <c r="C36" s="125"/>
      <c r="D36" s="125"/>
      <c r="E36" s="39"/>
    </row>
    <row r="37" spans="1:5">
      <c r="A37" s="40" t="s">
        <v>804</v>
      </c>
      <c r="B37" s="125"/>
      <c r="C37" s="125"/>
      <c r="D37" s="125"/>
      <c r="E37" s="39"/>
    </row>
    <row r="38" spans="1:5">
      <c r="A38" s="1179" t="s">
        <v>805</v>
      </c>
      <c r="B38" s="41"/>
      <c r="C38" s="41"/>
      <c r="D38" s="41"/>
      <c r="E38" s="41"/>
    </row>
    <row r="39" spans="1:5">
      <c r="A39" s="125" t="s">
        <v>806</v>
      </c>
      <c r="B39" s="125"/>
      <c r="C39" s="125"/>
      <c r="D39" s="125"/>
      <c r="E39" s="39"/>
    </row>
    <row r="40" spans="1:5">
      <c r="A40" s="125" t="s">
        <v>857</v>
      </c>
      <c r="B40" s="125"/>
      <c r="C40" s="125"/>
      <c r="D40" s="125"/>
      <c r="E40" s="39"/>
    </row>
    <row r="41" spans="1:5">
      <c r="A41" s="125" t="s">
        <v>673</v>
      </c>
      <c r="B41" s="50"/>
      <c r="C41" s="1179"/>
      <c r="D41" s="1179"/>
      <c r="E41" s="39"/>
    </row>
    <row r="42" spans="1:5">
      <c r="A42" s="42"/>
      <c r="B42" s="42"/>
      <c r="C42" s="43"/>
      <c r="D42" s="43"/>
      <c r="E42" s="42"/>
    </row>
    <row r="43" spans="1:5">
      <c r="A43" s="37" t="s">
        <v>383</v>
      </c>
      <c r="B43" s="37" t="s">
        <v>847</v>
      </c>
      <c r="C43" s="37" t="s">
        <v>380</v>
      </c>
      <c r="D43" s="37"/>
      <c r="E43" s="37"/>
    </row>
    <row r="44" spans="1:5">
      <c r="A44" s="37" t="s">
        <v>83</v>
      </c>
      <c r="B44" s="37"/>
      <c r="C44" s="37" t="s">
        <v>750</v>
      </c>
      <c r="D44" s="37" t="s">
        <v>11</v>
      </c>
      <c r="E44" s="37" t="s">
        <v>12</v>
      </c>
    </row>
    <row r="45" spans="1:5">
      <c r="A45" s="16" t="s">
        <v>272</v>
      </c>
      <c r="B45" s="18">
        <v>7.5999999999999998E-2</v>
      </c>
      <c r="C45" s="17">
        <v>22.823285228739135</v>
      </c>
      <c r="D45" s="17">
        <v>3.9465766308043477</v>
      </c>
      <c r="E45" s="17">
        <v>26.769861859543482</v>
      </c>
    </row>
    <row r="46" spans="1:5">
      <c r="A46" s="16" t="s">
        <v>14</v>
      </c>
      <c r="B46" s="18">
        <v>0.1178</v>
      </c>
      <c r="C46" s="17">
        <v>0.82660616200000048</v>
      </c>
      <c r="D46" s="17">
        <v>1.7863585043478254E-2</v>
      </c>
      <c r="E46" s="17">
        <v>0.84446974704347877</v>
      </c>
    </row>
    <row r="47" spans="1:5">
      <c r="A47" s="16" t="s">
        <v>858</v>
      </c>
      <c r="B47" s="18">
        <v>0.1152</v>
      </c>
      <c r="C47" s="17">
        <v>-4.2654328260869631E-3</v>
      </c>
      <c r="D47" s="17">
        <v>0</v>
      </c>
      <c r="E47" s="17">
        <v>-4.2654328260869631E-3</v>
      </c>
    </row>
    <row r="48" spans="1:5">
      <c r="A48" s="16" t="s">
        <v>24</v>
      </c>
      <c r="B48" s="18">
        <v>0.28910000000000002</v>
      </c>
      <c r="C48" s="17">
        <v>6.6739634784347848</v>
      </c>
      <c r="D48" s="17">
        <v>79.121831522108693</v>
      </c>
      <c r="E48" s="17">
        <v>85.795795000543478</v>
      </c>
    </row>
    <row r="49" spans="1:5">
      <c r="A49" s="16" t="s">
        <v>337</v>
      </c>
      <c r="B49" s="18">
        <v>0.1482</v>
      </c>
      <c r="C49" s="17">
        <v>5.2386811938260864</v>
      </c>
      <c r="D49" s="17">
        <v>0.17315163123913049</v>
      </c>
      <c r="E49" s="17">
        <v>5.4118328250652166</v>
      </c>
    </row>
    <row r="50" spans="1:5">
      <c r="A50" s="16" t="s">
        <v>54</v>
      </c>
      <c r="B50" s="18">
        <v>0.6</v>
      </c>
      <c r="C50" s="17">
        <v>10.045059348956523</v>
      </c>
      <c r="D50" s="17">
        <v>6.6350348936086974</v>
      </c>
      <c r="E50" s="17">
        <v>16.680094242565218</v>
      </c>
    </row>
    <row r="51" spans="1:5">
      <c r="A51" s="16" t="s">
        <v>694</v>
      </c>
      <c r="B51" s="18">
        <v>0.1</v>
      </c>
      <c r="C51" s="17">
        <v>0.4911122603695649</v>
      </c>
      <c r="D51" s="17">
        <v>2.5101202159782603</v>
      </c>
      <c r="E51" s="17">
        <v>3.0012324763478251</v>
      </c>
    </row>
    <row r="52" spans="1:5">
      <c r="A52" s="2385" t="s">
        <v>387</v>
      </c>
      <c r="B52" s="2392"/>
      <c r="C52" s="2387">
        <v>46.094442239500005</v>
      </c>
      <c r="D52" s="2387">
        <v>92.404578478782625</v>
      </c>
      <c r="E52" s="2387">
        <v>138.49902071828262</v>
      </c>
    </row>
    <row r="53" spans="1:5">
      <c r="A53" s="2393" t="s">
        <v>32</v>
      </c>
      <c r="B53" s="2394"/>
      <c r="C53" s="2387">
        <v>854.17375207473901</v>
      </c>
      <c r="D53" s="2387">
        <v>690.38687310765204</v>
      </c>
      <c r="E53" s="2387">
        <v>1544.5606251823906</v>
      </c>
    </row>
    <row r="54" spans="1:5">
      <c r="A54" s="41"/>
      <c r="B54" s="41"/>
      <c r="C54" s="41"/>
      <c r="D54" s="41"/>
      <c r="E54" s="41"/>
    </row>
    <row r="58" spans="1:5">
      <c r="A58" s="2388" t="s">
        <v>407</v>
      </c>
      <c r="B58" s="2388"/>
      <c r="C58" s="2389" t="s">
        <v>852</v>
      </c>
      <c r="D58" s="2389"/>
      <c r="E58" s="2389"/>
    </row>
    <row r="59" spans="1:5">
      <c r="A59" s="1194"/>
      <c r="B59" s="1195" t="s">
        <v>847</v>
      </c>
      <c r="C59" s="1111" t="s">
        <v>86</v>
      </c>
      <c r="D59" s="1195" t="s">
        <v>11</v>
      </c>
      <c r="E59" s="1195" t="s">
        <v>12</v>
      </c>
    </row>
    <row r="60" spans="1:5">
      <c r="A60" s="1190" t="s">
        <v>400</v>
      </c>
      <c r="B60" s="18">
        <v>0.17</v>
      </c>
      <c r="C60" s="17">
        <v>3.6060978260869563</v>
      </c>
      <c r="D60" s="17"/>
      <c r="E60" s="17">
        <f>SUM(C60:D60)</f>
        <v>3.6060978260869563</v>
      </c>
    </row>
    <row r="61" spans="1:5">
      <c r="A61" s="1190" t="s">
        <v>843</v>
      </c>
      <c r="B61" s="18">
        <v>0.2132</v>
      </c>
      <c r="C61" s="17">
        <v>4.0184782608695652E-2</v>
      </c>
      <c r="D61" s="17"/>
      <c r="E61" s="17">
        <f>SUM(C61:D61)</f>
        <v>4.0184782608695652E-2</v>
      </c>
    </row>
    <row r="62" spans="1:5">
      <c r="A62" s="1190" t="s">
        <v>512</v>
      </c>
      <c r="B62" s="18">
        <v>0.3</v>
      </c>
      <c r="C62" s="17">
        <v>0</v>
      </c>
      <c r="D62" s="17">
        <v>1.2794467901086957</v>
      </c>
      <c r="E62" s="17">
        <f t="shared" ref="E62:E93" si="0">SUM(C62:D62)</f>
        <v>1.2794467901086957</v>
      </c>
    </row>
    <row r="63" spans="1:5">
      <c r="A63" s="1190" t="s">
        <v>679</v>
      </c>
      <c r="B63" s="18">
        <v>5.8799999999999998E-2</v>
      </c>
      <c r="C63" s="17">
        <v>1.9269021739130434</v>
      </c>
      <c r="D63" s="17">
        <v>2.1229628391304371E-2</v>
      </c>
      <c r="E63" s="17">
        <f t="shared" si="0"/>
        <v>1.9481318023043477</v>
      </c>
    </row>
    <row r="64" spans="1:5">
      <c r="A64" s="1190" t="s">
        <v>844</v>
      </c>
      <c r="B64" s="18">
        <v>0.75</v>
      </c>
      <c r="C64" s="17">
        <v>1.5939619565217393</v>
      </c>
      <c r="D64" s="17"/>
      <c r="E64" s="17">
        <f t="shared" si="0"/>
        <v>1.5939619565217393</v>
      </c>
    </row>
    <row r="65" spans="1:5">
      <c r="A65" s="1190" t="s">
        <v>738</v>
      </c>
      <c r="B65" s="18">
        <v>8.5599999999999996E-2</v>
      </c>
      <c r="C65" s="17">
        <v>47.275923913043478</v>
      </c>
      <c r="D65" s="17"/>
      <c r="E65" s="17">
        <f t="shared" si="0"/>
        <v>47.275923913043478</v>
      </c>
    </row>
    <row r="66" spans="1:5">
      <c r="A66" s="1190" t="s">
        <v>564</v>
      </c>
      <c r="B66" s="18">
        <v>0.255</v>
      </c>
      <c r="C66" s="17">
        <v>11.576902173913044</v>
      </c>
      <c r="D66" s="17">
        <v>34.885833704347824</v>
      </c>
      <c r="E66" s="17">
        <f t="shared" si="0"/>
        <v>46.462735878260872</v>
      </c>
    </row>
    <row r="67" spans="1:5">
      <c r="A67" s="1190" t="s">
        <v>500</v>
      </c>
      <c r="B67" s="18">
        <v>9.6699999999999994E-2</v>
      </c>
      <c r="C67" s="17">
        <v>16.74037406402174</v>
      </c>
      <c r="D67" s="17"/>
      <c r="E67" s="17">
        <f t="shared" si="0"/>
        <v>16.74037406402174</v>
      </c>
    </row>
    <row r="68" spans="1:5">
      <c r="A68" s="1190" t="s">
        <v>739</v>
      </c>
      <c r="B68" s="18">
        <v>0.23330000000000001</v>
      </c>
      <c r="C68" s="17">
        <v>29.657815217391303</v>
      </c>
      <c r="D68" s="17"/>
      <c r="E68" s="17">
        <f t="shared" si="0"/>
        <v>29.657815217391303</v>
      </c>
    </row>
    <row r="69" spans="1:5">
      <c r="A69" s="1190" t="s">
        <v>492</v>
      </c>
      <c r="B69" s="18">
        <v>0.1333</v>
      </c>
      <c r="C69" s="17">
        <v>26.080568663509357</v>
      </c>
      <c r="D69" s="17"/>
      <c r="E69" s="17">
        <f t="shared" si="0"/>
        <v>26.080568663509357</v>
      </c>
    </row>
    <row r="70" spans="1:5">
      <c r="A70" s="1190" t="s">
        <v>493</v>
      </c>
      <c r="B70" s="18">
        <v>0.1333</v>
      </c>
      <c r="C70" s="17">
        <v>31.649641479193658</v>
      </c>
      <c r="D70" s="17"/>
      <c r="E70" s="17">
        <f t="shared" si="0"/>
        <v>31.649641479193658</v>
      </c>
    </row>
    <row r="71" spans="1:5">
      <c r="A71" s="1190" t="s">
        <v>740</v>
      </c>
      <c r="B71" s="18">
        <v>0.1333</v>
      </c>
      <c r="C71" s="17">
        <v>1.1943622449825126</v>
      </c>
      <c r="D71" s="17"/>
      <c r="E71" s="17">
        <f t="shared" si="0"/>
        <v>1.1943622449825126</v>
      </c>
    </row>
    <row r="72" spans="1:5">
      <c r="A72" s="1190" t="s">
        <v>490</v>
      </c>
      <c r="B72" s="18">
        <v>0.23330000000000001</v>
      </c>
      <c r="C72" s="17">
        <v>57.840467391304344</v>
      </c>
      <c r="D72" s="17"/>
      <c r="E72" s="17">
        <f t="shared" si="0"/>
        <v>57.840467391304344</v>
      </c>
    </row>
    <row r="73" spans="1:5">
      <c r="A73" s="1190" t="s">
        <v>502</v>
      </c>
      <c r="B73" s="18">
        <v>0.23330000000000001</v>
      </c>
      <c r="C73" s="17">
        <v>25.876065217391304</v>
      </c>
      <c r="D73" s="17"/>
      <c r="E73" s="17">
        <f t="shared" si="0"/>
        <v>25.876065217391304</v>
      </c>
    </row>
    <row r="74" spans="1:5">
      <c r="A74" s="1190" t="s">
        <v>139</v>
      </c>
      <c r="B74" s="18">
        <v>0.31850000000000001</v>
      </c>
      <c r="C74" s="17"/>
      <c r="D74" s="17">
        <v>46.029961355513656</v>
      </c>
      <c r="E74" s="17">
        <f t="shared" si="0"/>
        <v>46.029961355513656</v>
      </c>
    </row>
    <row r="75" spans="1:5">
      <c r="A75" s="1190" t="s">
        <v>138</v>
      </c>
      <c r="B75" s="18">
        <v>0.5</v>
      </c>
      <c r="C75" s="17">
        <v>23.153809260352162</v>
      </c>
      <c r="D75" s="17"/>
      <c r="E75" s="17">
        <f t="shared" si="0"/>
        <v>23.153809260352162</v>
      </c>
    </row>
    <row r="76" spans="1:5">
      <c r="A76" s="1190" t="s">
        <v>497</v>
      </c>
      <c r="B76" s="18">
        <v>0.1333</v>
      </c>
      <c r="C76" s="17">
        <v>4.4344131098548436</v>
      </c>
      <c r="D76" s="17"/>
      <c r="E76" s="17">
        <f t="shared" si="0"/>
        <v>4.4344131098548436</v>
      </c>
    </row>
    <row r="77" spans="1:5">
      <c r="A77" s="1190" t="s">
        <v>284</v>
      </c>
      <c r="B77" s="18">
        <v>0.4</v>
      </c>
      <c r="C77" s="17">
        <v>7.8125760869565219</v>
      </c>
      <c r="D77" s="17"/>
      <c r="E77" s="17">
        <f t="shared" si="0"/>
        <v>7.8125760869565219</v>
      </c>
    </row>
    <row r="78" spans="1:5">
      <c r="A78" s="1190" t="s">
        <v>134</v>
      </c>
      <c r="B78" s="18">
        <v>0.05</v>
      </c>
      <c r="C78" s="17">
        <v>7.0760616613760865</v>
      </c>
      <c r="D78" s="17"/>
      <c r="E78" s="17">
        <f t="shared" si="0"/>
        <v>7.0760616613760865</v>
      </c>
    </row>
    <row r="79" spans="1:5">
      <c r="A79" s="1190" t="s">
        <v>269</v>
      </c>
      <c r="B79" s="18">
        <v>0.15</v>
      </c>
      <c r="C79" s="17">
        <v>14.387870576391736</v>
      </c>
      <c r="D79" s="17"/>
      <c r="E79" s="17">
        <f t="shared" si="0"/>
        <v>14.387870576391736</v>
      </c>
    </row>
    <row r="80" spans="1:5">
      <c r="A80" s="1190" t="s">
        <v>785</v>
      </c>
      <c r="B80" s="18">
        <v>0.08</v>
      </c>
      <c r="C80" s="17">
        <v>5.4229779130434768</v>
      </c>
      <c r="D80" s="17"/>
      <c r="E80" s="17">
        <f t="shared" si="0"/>
        <v>5.4229779130434768</v>
      </c>
    </row>
    <row r="81" spans="1:5">
      <c r="A81" s="1190" t="s">
        <v>853</v>
      </c>
      <c r="B81" s="18">
        <v>0.25</v>
      </c>
      <c r="C81" s="17">
        <v>5.8436766304347803</v>
      </c>
      <c r="D81" s="17"/>
      <c r="E81" s="17">
        <f t="shared" si="0"/>
        <v>5.8436766304347803</v>
      </c>
    </row>
    <row r="82" spans="1:5">
      <c r="A82" s="1190" t="s">
        <v>729</v>
      </c>
      <c r="B82" s="18">
        <v>0.3</v>
      </c>
      <c r="C82" s="17">
        <v>0.49752976751869671</v>
      </c>
      <c r="D82" s="17">
        <v>-0.13278417748308516</v>
      </c>
      <c r="E82" s="17">
        <f t="shared" si="0"/>
        <v>0.36474559003561158</v>
      </c>
    </row>
    <row r="83" spans="1:5">
      <c r="A83" s="1190" t="s">
        <v>710</v>
      </c>
      <c r="B83" s="18">
        <v>0.25</v>
      </c>
      <c r="C83" s="17">
        <v>1.4242753780589024</v>
      </c>
      <c r="D83" s="17">
        <v>-9.7038495098980132E-3</v>
      </c>
      <c r="E83" s="17">
        <f t="shared" si="0"/>
        <v>1.4145715285490044</v>
      </c>
    </row>
    <row r="84" spans="1:5">
      <c r="A84" s="1190" t="s">
        <v>809</v>
      </c>
      <c r="B84" s="18">
        <v>0.18329999999999999</v>
      </c>
      <c r="C84" s="17">
        <v>1.2749999999999999E-2</v>
      </c>
      <c r="D84" s="17">
        <v>7.3385672410300113</v>
      </c>
      <c r="E84" s="17">
        <f t="shared" si="0"/>
        <v>7.3513172410300109</v>
      </c>
    </row>
    <row r="85" spans="1:5">
      <c r="A85" s="1190" t="s">
        <v>811</v>
      </c>
      <c r="B85" s="18">
        <v>0.5</v>
      </c>
      <c r="C85" s="17">
        <v>1.4434006211180126E-2</v>
      </c>
      <c r="D85" s="17">
        <v>6.4828395116612052</v>
      </c>
      <c r="E85" s="17">
        <f t="shared" si="0"/>
        <v>6.4972735178723857</v>
      </c>
    </row>
    <row r="86" spans="1:5">
      <c r="A86" s="1190" t="s">
        <v>812</v>
      </c>
      <c r="B86" s="18">
        <v>0.26669999999999999</v>
      </c>
      <c r="C86" s="17">
        <v>9.4869961749667227E-3</v>
      </c>
      <c r="D86" s="17">
        <v>6.4779719925764505</v>
      </c>
      <c r="E86" s="17">
        <f t="shared" si="0"/>
        <v>6.4874589887514169</v>
      </c>
    </row>
    <row r="87" spans="1:5">
      <c r="A87" s="1190" t="s">
        <v>730</v>
      </c>
      <c r="B87" s="18">
        <v>0.35</v>
      </c>
      <c r="C87" s="17">
        <v>0.18123963530079645</v>
      </c>
      <c r="D87" s="17">
        <v>3.9501253110593833E-2</v>
      </c>
      <c r="E87" s="17">
        <f t="shared" si="0"/>
        <v>0.22074088841139028</v>
      </c>
    </row>
    <row r="88" spans="1:5">
      <c r="A88" s="1190" t="s">
        <v>810</v>
      </c>
      <c r="B88" s="18">
        <v>0.25</v>
      </c>
      <c r="C88" s="17">
        <v>2.7315205338949669E-2</v>
      </c>
      <c r="D88" s="17">
        <v>0.44643795858610813</v>
      </c>
      <c r="E88" s="17">
        <f t="shared" si="0"/>
        <v>0.47375316392505779</v>
      </c>
    </row>
    <row r="89" spans="1:5">
      <c r="A89" s="1190" t="s">
        <v>498</v>
      </c>
      <c r="B89" s="18">
        <v>0.1333</v>
      </c>
      <c r="C89" s="17">
        <v>11.193267958761227</v>
      </c>
      <c r="D89" s="17"/>
      <c r="E89" s="17">
        <f t="shared" si="0"/>
        <v>11.193267958761227</v>
      </c>
    </row>
    <row r="90" spans="1:5">
      <c r="A90" s="1190" t="s">
        <v>744</v>
      </c>
      <c r="B90" s="18">
        <v>0.1333</v>
      </c>
      <c r="C90" s="17">
        <v>13.521734848649984</v>
      </c>
      <c r="D90" s="17"/>
      <c r="E90" s="17">
        <f t="shared" si="0"/>
        <v>13.521734848649984</v>
      </c>
    </row>
    <row r="91" spans="1:5">
      <c r="A91" s="1190" t="s">
        <v>167</v>
      </c>
      <c r="B91" s="18">
        <v>0.1885</v>
      </c>
      <c r="C91" s="17">
        <v>22.878388432789855</v>
      </c>
      <c r="D91" s="17"/>
      <c r="E91" s="17">
        <f t="shared" si="0"/>
        <v>22.878388432789855</v>
      </c>
    </row>
    <row r="92" spans="1:5">
      <c r="A92" s="1190" t="s">
        <v>813</v>
      </c>
      <c r="B92" s="18">
        <v>0.32500000000000001</v>
      </c>
      <c r="C92" s="17">
        <v>0</v>
      </c>
      <c r="D92" s="17">
        <v>0.22054347826086956</v>
      </c>
      <c r="E92" s="17">
        <f t="shared" si="0"/>
        <v>0.22054347826086956</v>
      </c>
    </row>
    <row r="93" spans="1:5">
      <c r="A93" s="1190" t="s">
        <v>697</v>
      </c>
      <c r="B93" s="18">
        <v>0.37</v>
      </c>
      <c r="C93" s="17">
        <v>3.0108695652173916</v>
      </c>
      <c r="D93" s="17">
        <v>0</v>
      </c>
      <c r="E93" s="17">
        <f t="shared" si="0"/>
        <v>3.0108695652173916</v>
      </c>
    </row>
    <row r="94" spans="1:5">
      <c r="A94" s="2390" t="s">
        <v>814</v>
      </c>
      <c r="B94" s="2390"/>
      <c r="C94" s="2391">
        <f>SUM(C60:C93)</f>
        <v>375.9619441363127</v>
      </c>
      <c r="D94" s="2391">
        <f>SUM(D60:D93)</f>
        <v>103.07984488659373</v>
      </c>
      <c r="E94" s="2391">
        <f>SUM(E60:E93)</f>
        <v>479.04178902290653</v>
      </c>
    </row>
    <row r="95" spans="1:5">
      <c r="B95" s="10"/>
      <c r="C95" s="36"/>
      <c r="D95" s="36"/>
      <c r="E95" s="36"/>
    </row>
    <row r="96" spans="1:5">
      <c r="A96" t="s">
        <v>708</v>
      </c>
      <c r="B96" s="10"/>
      <c r="C96" s="36"/>
      <c r="D96" s="36"/>
      <c r="E96" s="36"/>
    </row>
  </sheetData>
  <mergeCells count="1">
    <mergeCell ref="C58:E58"/>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2:H95"/>
  <sheetViews>
    <sheetView workbookViewId="0">
      <selection activeCell="B35" sqref="B35"/>
    </sheetView>
  </sheetViews>
  <sheetFormatPr defaultRowHeight="12.75"/>
  <cols>
    <col min="1" max="1" width="25.28515625" customWidth="1"/>
    <col min="2" max="2" width="18" bestFit="1" customWidth="1"/>
    <col min="3" max="3" width="14.28515625" customWidth="1"/>
    <col min="4" max="4" width="13.28515625" customWidth="1"/>
    <col min="5" max="5" width="17.42578125" customWidth="1"/>
  </cols>
  <sheetData>
    <row r="2" spans="1:5" s="19" customFormat="1" ht="18">
      <c r="A2" s="19" t="s">
        <v>863</v>
      </c>
      <c r="B2" s="20"/>
      <c r="C2" s="21"/>
      <c r="D2" s="21"/>
      <c r="E2" s="21"/>
    </row>
    <row r="3" spans="1:5">
      <c r="A3" s="5"/>
      <c r="B3" s="5"/>
      <c r="C3" s="5"/>
      <c r="D3" s="5"/>
      <c r="E3" s="5"/>
    </row>
    <row r="4" spans="1:5" s="1" customFormat="1">
      <c r="A4" s="33" t="s">
        <v>864</v>
      </c>
      <c r="B4" s="1199"/>
      <c r="C4" s="1200"/>
      <c r="D4" s="1200"/>
      <c r="E4" s="1200"/>
    </row>
    <row r="5" spans="1:5" s="14" customFormat="1">
      <c r="A5" s="13" t="s">
        <v>865</v>
      </c>
      <c r="B5" s="15" t="s">
        <v>847</v>
      </c>
      <c r="C5" s="2031" t="s">
        <v>380</v>
      </c>
      <c r="D5" s="2031"/>
      <c r="E5" s="2031"/>
    </row>
    <row r="6" spans="1:5" s="1" customFormat="1">
      <c r="A6" s="1194"/>
      <c r="B6" s="1201"/>
      <c r="C6" s="1197" t="s">
        <v>86</v>
      </c>
      <c r="D6" s="1197" t="s">
        <v>11</v>
      </c>
      <c r="E6" s="1197" t="s">
        <v>12</v>
      </c>
    </row>
    <row r="7" spans="1:5">
      <c r="A7" s="16" t="s">
        <v>641</v>
      </c>
      <c r="B7" s="18">
        <v>0.32700000000000001</v>
      </c>
      <c r="C7" s="17">
        <v>10.445310240413049</v>
      </c>
      <c r="D7" s="17">
        <v>1.5440614128043482</v>
      </c>
      <c r="E7" s="17">
        <v>11.989371653217397</v>
      </c>
    </row>
    <row r="8" spans="1:5">
      <c r="A8" s="16" t="s">
        <v>23</v>
      </c>
      <c r="B8" s="18">
        <v>0.45</v>
      </c>
      <c r="C8" s="17">
        <v>23.952607131000001</v>
      </c>
      <c r="D8" s="17">
        <v>1.7675457618260875</v>
      </c>
      <c r="E8" s="17">
        <v>25.720152892826089</v>
      </c>
    </row>
    <row r="9" spans="1:5">
      <c r="A9" s="16" t="s">
        <v>218</v>
      </c>
      <c r="B9" s="18">
        <v>0.65129999999999999</v>
      </c>
      <c r="C9" s="17">
        <v>7.2649684560652164</v>
      </c>
      <c r="D9" s="17">
        <v>0</v>
      </c>
      <c r="E9" s="17">
        <v>7.2649684560652164</v>
      </c>
    </row>
    <row r="10" spans="1:5">
      <c r="A10" s="16" t="s">
        <v>642</v>
      </c>
      <c r="B10" s="18">
        <v>0.58899999999999997</v>
      </c>
      <c r="C10" s="17">
        <v>4.5392306076086957</v>
      </c>
      <c r="D10" s="17">
        <v>0</v>
      </c>
      <c r="E10" s="17">
        <v>4.5392306076086957</v>
      </c>
    </row>
    <row r="11" spans="1:5">
      <c r="A11" s="16" t="s">
        <v>29</v>
      </c>
      <c r="B11" s="18">
        <v>0.38</v>
      </c>
      <c r="C11" s="17">
        <v>67.369631630543509</v>
      </c>
      <c r="D11" s="17">
        <v>-9.3797573909565219</v>
      </c>
      <c r="E11" s="17">
        <v>57.989874239586989</v>
      </c>
    </row>
    <row r="12" spans="1:5">
      <c r="A12" s="16" t="s">
        <v>33</v>
      </c>
      <c r="B12" s="18">
        <v>0.7</v>
      </c>
      <c r="C12" s="17">
        <v>123.21095020947826</v>
      </c>
      <c r="D12" s="17">
        <v>50.813453696760838</v>
      </c>
      <c r="E12" s="17">
        <v>174.02440390623909</v>
      </c>
    </row>
    <row r="13" spans="1:5">
      <c r="A13" s="16" t="s">
        <v>37</v>
      </c>
      <c r="B13" s="18">
        <v>0.1241</v>
      </c>
      <c r="C13" s="17">
        <v>11.664940282652166</v>
      </c>
      <c r="D13" s="17">
        <v>1.79288565073913</v>
      </c>
      <c r="E13" s="17">
        <v>13.457825933391296</v>
      </c>
    </row>
    <row r="14" spans="1:5">
      <c r="A14" s="16" t="s">
        <v>226</v>
      </c>
      <c r="B14" s="1081" t="s">
        <v>217</v>
      </c>
      <c r="C14" s="17">
        <v>0.140351162</v>
      </c>
      <c r="D14" s="17">
        <v>0.69055293419565178</v>
      </c>
      <c r="E14" s="17">
        <v>0.83090409619565175</v>
      </c>
    </row>
    <row r="15" spans="1:5">
      <c r="A15" s="16" t="s">
        <v>467</v>
      </c>
      <c r="B15" s="18">
        <v>0.1988</v>
      </c>
      <c r="C15" s="17">
        <v>1.662160218152174</v>
      </c>
      <c r="D15" s="17">
        <v>3.1661207612608702</v>
      </c>
      <c r="E15" s="17">
        <v>4.8282809794130443</v>
      </c>
    </row>
    <row r="16" spans="1:5">
      <c r="A16" s="16" t="s">
        <v>46</v>
      </c>
      <c r="B16" s="18">
        <v>0.55300000000000005</v>
      </c>
      <c r="C16" s="17">
        <v>50.47895640304349</v>
      </c>
      <c r="D16" s="17">
        <v>33.749017284499992</v>
      </c>
      <c r="E16" s="17">
        <v>84.227973687543482</v>
      </c>
    </row>
    <row r="17" spans="1:5">
      <c r="A17" s="16" t="s">
        <v>47</v>
      </c>
      <c r="B17" s="18">
        <v>0.58550000000000002</v>
      </c>
      <c r="C17" s="17">
        <v>13.237162109847828</v>
      </c>
      <c r="D17" s="17">
        <v>22.564308913043494</v>
      </c>
      <c r="E17" s="17">
        <v>35.80147102289132</v>
      </c>
    </row>
    <row r="18" spans="1:5">
      <c r="A18" s="16" t="s">
        <v>49</v>
      </c>
      <c r="B18" s="18">
        <v>0.43969999999999998</v>
      </c>
      <c r="C18" s="17">
        <v>10.000660946543475</v>
      </c>
      <c r="D18" s="17">
        <v>11.59991195704348</v>
      </c>
      <c r="E18" s="17">
        <v>21.600572903586954</v>
      </c>
    </row>
    <row r="19" spans="1:5">
      <c r="A19" s="16" t="s">
        <v>51</v>
      </c>
      <c r="B19" s="18">
        <v>0.2</v>
      </c>
      <c r="C19" s="17">
        <v>3.0196487294347802</v>
      </c>
      <c r="D19" s="17">
        <v>7.2281671757391281</v>
      </c>
      <c r="E19" s="17">
        <v>10.247815905173908</v>
      </c>
    </row>
    <row r="20" spans="1:5">
      <c r="A20" s="16" t="s">
        <v>52</v>
      </c>
      <c r="B20" s="1081" t="s">
        <v>219</v>
      </c>
      <c r="C20" s="17">
        <v>18.259901777565222</v>
      </c>
      <c r="D20" s="17">
        <v>1.3825096745434784</v>
      </c>
      <c r="E20" s="17">
        <v>19.6424114521087</v>
      </c>
    </row>
    <row r="21" spans="1:5">
      <c r="A21" s="16" t="s">
        <v>53</v>
      </c>
      <c r="B21" s="1081" t="s">
        <v>221</v>
      </c>
      <c r="C21" s="17">
        <v>100.95640333367395</v>
      </c>
      <c r="D21" s="17">
        <v>40.258530594782606</v>
      </c>
      <c r="E21" s="17">
        <v>141.21493392845656</v>
      </c>
    </row>
    <row r="22" spans="1:5">
      <c r="A22" s="16" t="s">
        <v>231</v>
      </c>
      <c r="B22" s="1081" t="s">
        <v>227</v>
      </c>
      <c r="C22" s="17">
        <v>24.38942313858697</v>
      </c>
      <c r="D22" s="17">
        <v>91.910093586130444</v>
      </c>
      <c r="E22" s="17">
        <v>116.29951672471742</v>
      </c>
    </row>
    <row r="23" spans="1:5">
      <c r="A23" s="16" t="s">
        <v>57</v>
      </c>
      <c r="B23" s="1081" t="s">
        <v>228</v>
      </c>
      <c r="C23" s="17">
        <v>43.763943520695648</v>
      </c>
      <c r="D23" s="17">
        <v>1.4317286959130433</v>
      </c>
      <c r="E23" s="17">
        <v>45.195672216608692</v>
      </c>
    </row>
    <row r="24" spans="1:5">
      <c r="A24" s="16" t="s">
        <v>58</v>
      </c>
      <c r="B24" s="18">
        <v>0.33529999999999999</v>
      </c>
      <c r="C24" s="17">
        <v>4.2006316638043479</v>
      </c>
      <c r="D24" s="17">
        <v>19.829726523456522</v>
      </c>
      <c r="E24" s="17">
        <v>24.03035818726087</v>
      </c>
    </row>
    <row r="25" spans="1:5">
      <c r="A25" s="16" t="s">
        <v>59</v>
      </c>
      <c r="B25" s="1081" t="s">
        <v>229</v>
      </c>
      <c r="C25" s="17">
        <v>60.230222658282599</v>
      </c>
      <c r="D25" s="17">
        <v>22.562170543499999</v>
      </c>
      <c r="E25" s="17">
        <v>82.792393201782602</v>
      </c>
    </row>
    <row r="26" spans="1:5">
      <c r="A26" s="16" t="s">
        <v>514</v>
      </c>
      <c r="B26" s="18">
        <v>0.41499999999999998</v>
      </c>
      <c r="C26" s="17">
        <v>8.5786813041304306</v>
      </c>
      <c r="D26" s="17">
        <v>6.0870000000048581E-6</v>
      </c>
      <c r="E26" s="17">
        <v>8.5786873911304298</v>
      </c>
    </row>
    <row r="27" spans="1:5">
      <c r="A27" s="16" t="s">
        <v>66</v>
      </c>
      <c r="B27" s="18">
        <v>0.30580000000000002</v>
      </c>
      <c r="C27" s="17">
        <v>3.5388844891521747</v>
      </c>
      <c r="D27" s="17">
        <v>77.358575652934789</v>
      </c>
      <c r="E27" s="17">
        <v>80.89746014208697</v>
      </c>
    </row>
    <row r="28" spans="1:5">
      <c r="A28" s="16" t="s">
        <v>67</v>
      </c>
      <c r="B28" s="18">
        <v>0.30580000000000002</v>
      </c>
      <c r="C28" s="17">
        <v>40.766507392304327</v>
      </c>
      <c r="D28" s="17">
        <v>0</v>
      </c>
      <c r="E28" s="17">
        <v>40.766507392304327</v>
      </c>
    </row>
    <row r="29" spans="1:5">
      <c r="A29" s="16" t="s">
        <v>684</v>
      </c>
      <c r="B29" s="18">
        <v>0.28849999999999998</v>
      </c>
      <c r="C29" s="17">
        <v>3.7569276955217394</v>
      </c>
      <c r="D29" s="17">
        <v>0.6574417390869568</v>
      </c>
      <c r="E29" s="17">
        <v>4.4143694346086964</v>
      </c>
    </row>
    <row r="30" spans="1:5">
      <c r="A30" s="16" t="s">
        <v>274</v>
      </c>
      <c r="B30" s="18">
        <v>0.18</v>
      </c>
      <c r="C30" s="17">
        <v>2.017715172456521</v>
      </c>
      <c r="D30" s="17">
        <v>2.5998586173913041E-2</v>
      </c>
      <c r="E30" s="17">
        <v>2.0437137586304339</v>
      </c>
    </row>
    <row r="31" spans="1:5">
      <c r="A31" s="16" t="s">
        <v>74</v>
      </c>
      <c r="B31" s="1081">
        <v>0.41499999999999998</v>
      </c>
      <c r="C31" s="17">
        <v>13.976306586521748</v>
      </c>
      <c r="D31" s="17">
        <v>0.98642163013043516</v>
      </c>
      <c r="E31" s="17">
        <v>14.962728216652183</v>
      </c>
    </row>
    <row r="32" spans="1:5">
      <c r="A32" s="16" t="s">
        <v>75</v>
      </c>
      <c r="B32" s="18">
        <v>0.53200000000000003</v>
      </c>
      <c r="C32" s="17">
        <v>15.808087139521737</v>
      </c>
      <c r="D32" s="17">
        <v>5.3476242370869542</v>
      </c>
      <c r="E32" s="17">
        <v>21.155711376608693</v>
      </c>
    </row>
    <row r="33" spans="1:5">
      <c r="A33" s="16" t="s">
        <v>508</v>
      </c>
      <c r="B33" s="18">
        <v>0.59599999999999997</v>
      </c>
      <c r="C33" s="17">
        <v>22.335512730108693</v>
      </c>
      <c r="D33" s="17">
        <v>2.4194539136304347</v>
      </c>
      <c r="E33" s="17">
        <v>24.754966643739127</v>
      </c>
    </row>
    <row r="34" spans="1:5">
      <c r="A34" s="16" t="s">
        <v>76</v>
      </c>
      <c r="B34" s="18">
        <v>0.34570000000000001</v>
      </c>
      <c r="C34" s="17">
        <v>50.149921958217377</v>
      </c>
      <c r="D34" s="17">
        <v>60.179729238391303</v>
      </c>
      <c r="E34" s="17">
        <v>110.32965119660868</v>
      </c>
    </row>
    <row r="35" spans="1:5">
      <c r="A35" s="2385" t="s">
        <v>851</v>
      </c>
      <c r="B35" s="2386"/>
      <c r="C35" s="2395">
        <v>739.71564868732628</v>
      </c>
      <c r="D35" s="2395">
        <v>449.88627885971732</v>
      </c>
      <c r="E35" s="2395">
        <v>1189.6019275470437</v>
      </c>
    </row>
    <row r="37" spans="1:5" s="2" customFormat="1" ht="11.25">
      <c r="A37" s="125" t="s">
        <v>866</v>
      </c>
      <c r="B37" s="1202"/>
      <c r="C37" s="1203"/>
      <c r="D37" s="1203"/>
      <c r="E37" s="1203"/>
    </row>
    <row r="38" spans="1:5" s="2" customFormat="1" ht="11.25">
      <c r="A38" s="1179" t="s">
        <v>804</v>
      </c>
      <c r="B38" s="1202"/>
      <c r="C38" s="1203"/>
      <c r="D38" s="1203"/>
      <c r="E38" s="1203"/>
    </row>
    <row r="39" spans="1:5" s="2" customFormat="1" ht="11.25">
      <c r="A39" s="125" t="s">
        <v>805</v>
      </c>
      <c r="B39" s="1202"/>
      <c r="C39" s="1203"/>
      <c r="D39" s="1203"/>
      <c r="E39" s="1203"/>
    </row>
    <row r="40" spans="1:5" s="2" customFormat="1" ht="11.25">
      <c r="A40" s="125" t="s">
        <v>806</v>
      </c>
      <c r="B40" s="1202"/>
      <c r="C40" s="1203"/>
      <c r="D40" s="1203"/>
      <c r="E40" s="1203"/>
    </row>
    <row r="41" spans="1:5" s="2" customFormat="1" ht="11.25">
      <c r="A41" s="125" t="s">
        <v>867</v>
      </c>
      <c r="B41" s="1202"/>
      <c r="C41" s="1203"/>
      <c r="D41" s="1203"/>
      <c r="E41" s="1203"/>
    </row>
    <row r="42" spans="1:5" s="2" customFormat="1" ht="11.25">
      <c r="A42" s="125" t="s">
        <v>673</v>
      </c>
      <c r="B42" s="1202"/>
      <c r="C42" s="1203"/>
      <c r="D42" s="1203"/>
      <c r="E42" s="1203"/>
    </row>
    <row r="45" spans="1:5" s="14" customFormat="1">
      <c r="A45" s="13" t="s">
        <v>704</v>
      </c>
      <c r="B45" s="15" t="s">
        <v>859</v>
      </c>
      <c r="C45" s="2031" t="s">
        <v>737</v>
      </c>
      <c r="D45" s="2031"/>
      <c r="E45" s="2031"/>
    </row>
    <row r="46" spans="1:5" s="1" customFormat="1">
      <c r="A46" s="1194"/>
      <c r="B46" s="1201"/>
      <c r="C46" s="1197" t="s">
        <v>86</v>
      </c>
      <c r="D46" s="1194" t="s">
        <v>11</v>
      </c>
      <c r="E46" s="1194" t="s">
        <v>12</v>
      </c>
    </row>
    <row r="47" spans="1:5">
      <c r="A47" s="16" t="s">
        <v>272</v>
      </c>
      <c r="B47" s="18">
        <v>7.5999999999999998E-2</v>
      </c>
      <c r="C47" s="17">
        <v>21.99581462026087</v>
      </c>
      <c r="D47" s="17">
        <v>4.0828649984565226</v>
      </c>
      <c r="E47" s="17">
        <v>26.078679618717391</v>
      </c>
    </row>
    <row r="48" spans="1:5">
      <c r="A48" s="16" t="s">
        <v>14</v>
      </c>
      <c r="B48" s="18">
        <v>0.1178</v>
      </c>
      <c r="C48" s="17">
        <v>0.51648176215217401</v>
      </c>
      <c r="D48" s="17">
        <v>1.4410867826087095E-3</v>
      </c>
      <c r="E48" s="17">
        <v>0.51792284893478269</v>
      </c>
    </row>
    <row r="49" spans="1:5">
      <c r="A49" s="16" t="s">
        <v>858</v>
      </c>
      <c r="B49" s="18">
        <v>0.1152</v>
      </c>
      <c r="C49" s="17">
        <v>4.2654356956521866E-3</v>
      </c>
      <c r="D49" s="17">
        <v>0</v>
      </c>
      <c r="E49" s="17">
        <v>4.2654356956521866E-3</v>
      </c>
    </row>
    <row r="50" spans="1:5">
      <c r="A50" s="16" t="s">
        <v>24</v>
      </c>
      <c r="B50" s="18">
        <v>0.28910000000000002</v>
      </c>
      <c r="C50" s="17">
        <v>4.6403791303478252</v>
      </c>
      <c r="D50" s="17">
        <v>51.840344347239117</v>
      </c>
      <c r="E50" s="17">
        <v>56.480723477586942</v>
      </c>
    </row>
    <row r="51" spans="1:5">
      <c r="A51" s="16" t="s">
        <v>337</v>
      </c>
      <c r="B51" s="18">
        <v>0.1482</v>
      </c>
      <c r="C51" s="17">
        <v>5.4310047832391311</v>
      </c>
      <c r="D51" s="17">
        <v>7.269554406521736E-2</v>
      </c>
      <c r="E51" s="17">
        <v>5.5037003273043483</v>
      </c>
    </row>
    <row r="52" spans="1:5">
      <c r="A52" s="16" t="s">
        <v>54</v>
      </c>
      <c r="B52" s="18">
        <v>0.6</v>
      </c>
      <c r="C52" s="17">
        <v>7.7144745333043483</v>
      </c>
      <c r="D52" s="17">
        <v>4.7549338029130412</v>
      </c>
      <c r="E52" s="17">
        <v>12.46940833621739</v>
      </c>
    </row>
    <row r="53" spans="1:5">
      <c r="A53" s="16" t="s">
        <v>694</v>
      </c>
      <c r="B53" s="18">
        <v>0.1</v>
      </c>
      <c r="C53" s="17">
        <v>0.32197282686956541</v>
      </c>
      <c r="D53" s="17">
        <v>1.2995003255000002</v>
      </c>
      <c r="E53" s="17">
        <v>1.6214731523695656</v>
      </c>
    </row>
    <row r="54" spans="1:5">
      <c r="A54" s="2385" t="s">
        <v>868</v>
      </c>
      <c r="B54" s="2392"/>
      <c r="C54" s="2395">
        <v>40.624393091869564</v>
      </c>
      <c r="D54" s="2395">
        <v>62.051780104956507</v>
      </c>
      <c r="E54" s="2395">
        <v>102.67617319682606</v>
      </c>
    </row>
    <row r="55" spans="1:5" s="14" customFormat="1">
      <c r="A55" s="2396" t="s">
        <v>869</v>
      </c>
      <c r="B55" s="2397"/>
      <c r="C55" s="2398">
        <v>780.34004177919587</v>
      </c>
      <c r="D55" s="2398">
        <v>511.93805896467381</v>
      </c>
      <c r="E55" s="2398">
        <v>1292.2781007438698</v>
      </c>
    </row>
    <row r="59" spans="1:5" s="14" customFormat="1" ht="12.75" customHeight="1">
      <c r="A59" s="2388" t="s">
        <v>407</v>
      </c>
      <c r="B59" s="2388"/>
      <c r="C59" s="2389" t="s">
        <v>852</v>
      </c>
      <c r="D59" s="2389"/>
      <c r="E59" s="2389"/>
    </row>
    <row r="60" spans="1:5" ht="12.75" customHeight="1">
      <c r="A60" s="1194"/>
      <c r="B60" s="1194" t="s">
        <v>859</v>
      </c>
      <c r="C60" s="1111" t="s">
        <v>86</v>
      </c>
      <c r="D60" s="1195" t="s">
        <v>11</v>
      </c>
      <c r="E60" s="1195" t="s">
        <v>12</v>
      </c>
    </row>
    <row r="61" spans="1:5" ht="12.75" customHeight="1">
      <c r="A61" s="1190" t="s">
        <v>400</v>
      </c>
      <c r="B61" s="18">
        <v>0.17</v>
      </c>
      <c r="C61" s="17">
        <v>6.67</v>
      </c>
      <c r="D61" s="17"/>
      <c r="E61" s="17">
        <f>C61+D61</f>
        <v>6.67</v>
      </c>
    </row>
    <row r="62" spans="1:5" ht="12.75" customHeight="1">
      <c r="A62" s="1190" t="s">
        <v>843</v>
      </c>
      <c r="B62" s="18">
        <v>0.2132</v>
      </c>
      <c r="C62" s="17">
        <v>3.3000000000000002E-2</v>
      </c>
      <c r="D62" s="17"/>
      <c r="E62" s="17">
        <f t="shared" ref="E62:E92" si="0">C62+D62</f>
        <v>3.3000000000000002E-2</v>
      </c>
    </row>
    <row r="63" spans="1:5" ht="12.75" customHeight="1">
      <c r="A63" s="1190" t="s">
        <v>512</v>
      </c>
      <c r="B63" s="18">
        <v>0.3</v>
      </c>
      <c r="C63" s="17"/>
      <c r="D63" s="17">
        <v>0.4</v>
      </c>
      <c r="E63" s="17">
        <f t="shared" si="0"/>
        <v>0.4</v>
      </c>
    </row>
    <row r="64" spans="1:5" ht="12.75" customHeight="1">
      <c r="A64" s="1190" t="s">
        <v>679</v>
      </c>
      <c r="B64" s="18">
        <v>5.8799999999999998E-2</v>
      </c>
      <c r="C64" s="17">
        <v>1.04</v>
      </c>
      <c r="D64" s="17">
        <v>0.05</v>
      </c>
      <c r="E64" s="17">
        <f t="shared" si="0"/>
        <v>1.0900000000000001</v>
      </c>
    </row>
    <row r="65" spans="1:8" ht="12.75" customHeight="1">
      <c r="A65" s="1190" t="s">
        <v>844</v>
      </c>
      <c r="B65" s="18">
        <v>0.75</v>
      </c>
      <c r="C65" s="17">
        <v>2.44</v>
      </c>
      <c r="D65" s="17"/>
      <c r="E65" s="17">
        <f t="shared" si="0"/>
        <v>2.44</v>
      </c>
    </row>
    <row r="66" spans="1:8" ht="12.75" customHeight="1">
      <c r="A66" s="1190" t="s">
        <v>738</v>
      </c>
      <c r="B66" s="18">
        <v>8.5599999999999996E-2</v>
      </c>
      <c r="C66" s="17">
        <v>54.93</v>
      </c>
      <c r="D66" s="17"/>
      <c r="E66" s="17">
        <f t="shared" si="0"/>
        <v>54.93</v>
      </c>
    </row>
    <row r="67" spans="1:8" ht="12.75" customHeight="1">
      <c r="A67" s="1190" t="s">
        <v>564</v>
      </c>
      <c r="B67" s="18">
        <v>0.255</v>
      </c>
      <c r="C67" s="17">
        <v>10.63</v>
      </c>
      <c r="D67" s="17">
        <v>31.06</v>
      </c>
      <c r="E67" s="17">
        <f t="shared" si="0"/>
        <v>41.69</v>
      </c>
    </row>
    <row r="68" spans="1:8" ht="12.75" customHeight="1">
      <c r="A68" s="1190" t="s">
        <v>500</v>
      </c>
      <c r="B68" s="18">
        <v>9.6699999999999994E-2</v>
      </c>
      <c r="C68" s="17">
        <v>17.149999999999999</v>
      </c>
      <c r="D68" s="17"/>
      <c r="E68" s="17">
        <f t="shared" si="0"/>
        <v>17.149999999999999</v>
      </c>
    </row>
    <row r="69" spans="1:8" ht="12.75" customHeight="1">
      <c r="A69" s="1190" t="s">
        <v>739</v>
      </c>
      <c r="B69" s="18">
        <v>0.23330000000000001</v>
      </c>
      <c r="C69" s="17">
        <v>32.93</v>
      </c>
      <c r="D69" s="17"/>
      <c r="E69" s="17">
        <f t="shared" si="0"/>
        <v>32.93</v>
      </c>
    </row>
    <row r="70" spans="1:8" ht="12.75" customHeight="1">
      <c r="A70" s="1190" t="s">
        <v>492</v>
      </c>
      <c r="B70" s="18">
        <v>0.1333</v>
      </c>
      <c r="C70" s="17">
        <v>27.92</v>
      </c>
      <c r="D70" s="17"/>
      <c r="E70" s="17">
        <f t="shared" si="0"/>
        <v>27.92</v>
      </c>
    </row>
    <row r="71" spans="1:8" ht="12.75" customHeight="1">
      <c r="A71" s="1190" t="s">
        <v>493</v>
      </c>
      <c r="B71" s="18">
        <v>0.1333</v>
      </c>
      <c r="C71" s="17">
        <v>33.799999999999997</v>
      </c>
      <c r="D71" s="17"/>
      <c r="E71" s="17">
        <f t="shared" si="0"/>
        <v>33.799999999999997</v>
      </c>
    </row>
    <row r="72" spans="1:8" ht="12.75" customHeight="1">
      <c r="A72" s="1190" t="s">
        <v>740</v>
      </c>
      <c r="B72" s="18">
        <v>0.1333</v>
      </c>
      <c r="C72" s="17">
        <v>1.44</v>
      </c>
      <c r="D72" s="17"/>
      <c r="E72" s="17">
        <f t="shared" si="0"/>
        <v>1.44</v>
      </c>
    </row>
    <row r="73" spans="1:8" ht="12.75" customHeight="1">
      <c r="A73" s="1190" t="s">
        <v>490</v>
      </c>
      <c r="B73" s="18">
        <v>0.23330000000000001</v>
      </c>
      <c r="C73" s="17">
        <v>58.22</v>
      </c>
      <c r="D73" s="17"/>
      <c r="E73" s="17">
        <f t="shared" si="0"/>
        <v>58.22</v>
      </c>
    </row>
    <row r="74" spans="1:8" ht="12.75" customHeight="1">
      <c r="A74" s="1190" t="s">
        <v>502</v>
      </c>
      <c r="B74" s="18">
        <v>0.23330000000000001</v>
      </c>
      <c r="C74" s="17">
        <v>25.47</v>
      </c>
      <c r="D74" s="17"/>
      <c r="E74" s="17">
        <f t="shared" si="0"/>
        <v>25.47</v>
      </c>
    </row>
    <row r="75" spans="1:8" ht="12.75" customHeight="1">
      <c r="A75" s="1190" t="s">
        <v>139</v>
      </c>
      <c r="B75" s="18">
        <v>0.31850000000000001</v>
      </c>
      <c r="C75" s="17"/>
      <c r="D75" s="17">
        <v>24.15</v>
      </c>
      <c r="E75" s="17">
        <f t="shared" si="0"/>
        <v>24.15</v>
      </c>
    </row>
    <row r="76" spans="1:8" ht="12.75" customHeight="1">
      <c r="A76" s="1190" t="s">
        <v>138</v>
      </c>
      <c r="B76" s="18">
        <v>0.5</v>
      </c>
      <c r="C76" s="17">
        <v>23.22</v>
      </c>
      <c r="D76" s="17"/>
      <c r="E76" s="17">
        <f t="shared" si="0"/>
        <v>23.22</v>
      </c>
    </row>
    <row r="77" spans="1:8" ht="12.75" customHeight="1">
      <c r="A77" s="1190" t="s">
        <v>497</v>
      </c>
      <c r="B77" s="18">
        <v>0.1333</v>
      </c>
      <c r="C77" s="17">
        <v>4.57</v>
      </c>
      <c r="D77" s="17"/>
      <c r="E77" s="17">
        <f t="shared" si="0"/>
        <v>4.57</v>
      </c>
    </row>
    <row r="78" spans="1:8" ht="12.75" customHeight="1">
      <c r="A78" s="1190" t="s">
        <v>284</v>
      </c>
      <c r="B78" s="18">
        <v>0.4</v>
      </c>
      <c r="C78" s="17">
        <v>7.06</v>
      </c>
      <c r="D78" s="17"/>
      <c r="E78" s="17">
        <f t="shared" si="0"/>
        <v>7.06</v>
      </c>
    </row>
    <row r="79" spans="1:8" ht="12.75" customHeight="1">
      <c r="A79" s="1190" t="s">
        <v>134</v>
      </c>
      <c r="B79" s="18">
        <v>0.05</v>
      </c>
      <c r="C79" s="17">
        <v>7.23</v>
      </c>
      <c r="D79" s="17"/>
      <c r="E79" s="17">
        <f t="shared" si="0"/>
        <v>7.23</v>
      </c>
    </row>
    <row r="80" spans="1:8" ht="12.75" customHeight="1">
      <c r="A80" s="1190" t="s">
        <v>269</v>
      </c>
      <c r="B80" s="18">
        <v>0.15</v>
      </c>
      <c r="C80" s="17">
        <v>14.95</v>
      </c>
      <c r="D80" s="17"/>
      <c r="E80" s="17">
        <f t="shared" si="0"/>
        <v>14.95</v>
      </c>
      <c r="G80" s="34"/>
      <c r="H80" s="34"/>
    </row>
    <row r="81" spans="1:8" ht="12.75" customHeight="1">
      <c r="A81" s="1190" t="s">
        <v>785</v>
      </c>
      <c r="B81" s="18">
        <v>0.08</v>
      </c>
      <c r="C81" s="35">
        <v>3.36</v>
      </c>
      <c r="D81" s="17"/>
      <c r="E81" s="35">
        <f t="shared" si="0"/>
        <v>3.36</v>
      </c>
      <c r="G81" s="34"/>
      <c r="H81" s="34"/>
    </row>
    <row r="82" spans="1:8" ht="12.75" customHeight="1">
      <c r="A82" s="1190" t="s">
        <v>853</v>
      </c>
      <c r="B82" s="18">
        <v>0.25</v>
      </c>
      <c r="C82" s="17">
        <v>5.0599999999999996</v>
      </c>
      <c r="D82" s="17"/>
      <c r="E82" s="17">
        <f t="shared" si="0"/>
        <v>5.0599999999999996</v>
      </c>
      <c r="G82" s="34"/>
      <c r="H82" s="34"/>
    </row>
    <row r="83" spans="1:8" ht="12.75" customHeight="1">
      <c r="A83" s="1190" t="s">
        <v>729</v>
      </c>
      <c r="B83" s="18">
        <v>0.3</v>
      </c>
      <c r="C83" s="17">
        <v>0.52</v>
      </c>
      <c r="D83" s="17">
        <v>0.05</v>
      </c>
      <c r="E83" s="17">
        <f t="shared" si="0"/>
        <v>0.57000000000000006</v>
      </c>
    </row>
    <row r="84" spans="1:8" ht="12.75" customHeight="1">
      <c r="A84" s="1190" t="s">
        <v>710</v>
      </c>
      <c r="B84" s="18">
        <v>0.25</v>
      </c>
      <c r="C84" s="17">
        <v>1.02</v>
      </c>
      <c r="D84" s="17">
        <v>7.0000000000000007E-2</v>
      </c>
      <c r="E84" s="17">
        <f t="shared" si="0"/>
        <v>1.0900000000000001</v>
      </c>
    </row>
    <row r="85" spans="1:8" ht="12.75" customHeight="1">
      <c r="A85" s="1190" t="s">
        <v>809</v>
      </c>
      <c r="B85" s="18">
        <v>0.18329999999999999</v>
      </c>
      <c r="C85" s="17"/>
      <c r="D85" s="17">
        <v>3.67</v>
      </c>
      <c r="E85" s="17">
        <f t="shared" si="0"/>
        <v>3.67</v>
      </c>
    </row>
    <row r="86" spans="1:8" ht="12.75" customHeight="1">
      <c r="A86" s="1190" t="s">
        <v>811</v>
      </c>
      <c r="B86" s="18">
        <v>0.5</v>
      </c>
      <c r="C86" s="17"/>
      <c r="D86" s="17">
        <v>5.93</v>
      </c>
      <c r="E86" s="17">
        <f t="shared" si="0"/>
        <v>5.93</v>
      </c>
    </row>
    <row r="87" spans="1:8" ht="12.75" customHeight="1">
      <c r="A87" s="1190" t="s">
        <v>812</v>
      </c>
      <c r="B87" s="18">
        <v>0.26669999999999999</v>
      </c>
      <c r="C87" s="17"/>
      <c r="D87" s="17">
        <v>4.05</v>
      </c>
      <c r="E87" s="17">
        <f t="shared" si="0"/>
        <v>4.05</v>
      </c>
    </row>
    <row r="88" spans="1:8" ht="12.75" customHeight="1">
      <c r="A88" s="1190" t="s">
        <v>730</v>
      </c>
      <c r="B88" s="18">
        <v>0.35</v>
      </c>
      <c r="C88" s="17">
        <v>0.15</v>
      </c>
      <c r="D88" s="17">
        <v>0.02</v>
      </c>
      <c r="E88" s="17">
        <f t="shared" si="0"/>
        <v>0.16999999999999998</v>
      </c>
    </row>
    <row r="89" spans="1:8" ht="12.75" customHeight="1">
      <c r="A89" s="1190" t="s">
        <v>810</v>
      </c>
      <c r="B89" s="18">
        <v>0.25</v>
      </c>
      <c r="C89" s="17"/>
      <c r="D89" s="17">
        <v>0.49</v>
      </c>
      <c r="E89" s="17">
        <f t="shared" si="0"/>
        <v>0.49</v>
      </c>
    </row>
    <row r="90" spans="1:8" ht="12.75" customHeight="1">
      <c r="A90" s="1190" t="s">
        <v>498</v>
      </c>
      <c r="B90" s="18">
        <v>0.1333</v>
      </c>
      <c r="C90" s="17">
        <v>13.11</v>
      </c>
      <c r="D90" s="17"/>
      <c r="E90" s="17">
        <f t="shared" si="0"/>
        <v>13.11</v>
      </c>
    </row>
    <row r="91" spans="1:8" ht="12.75" customHeight="1">
      <c r="A91" s="1190" t="s">
        <v>744</v>
      </c>
      <c r="B91" s="18">
        <v>0.1333</v>
      </c>
      <c r="C91" s="17">
        <v>10.27</v>
      </c>
      <c r="D91" s="17"/>
      <c r="E91" s="17">
        <f t="shared" si="0"/>
        <v>10.27</v>
      </c>
    </row>
    <row r="92" spans="1:8" ht="12.75" customHeight="1">
      <c r="A92" s="1190" t="s">
        <v>167</v>
      </c>
      <c r="B92" s="18">
        <v>0.1885</v>
      </c>
      <c r="C92" s="17">
        <v>7.89</v>
      </c>
      <c r="D92" s="17"/>
      <c r="E92" s="17">
        <f t="shared" si="0"/>
        <v>7.89</v>
      </c>
    </row>
    <row r="93" spans="1:8" s="14" customFormat="1" ht="12.75" customHeight="1">
      <c r="A93" s="2399" t="s">
        <v>814</v>
      </c>
      <c r="B93" s="2399"/>
      <c r="C93" s="2400">
        <f>SUM(C61:C92)</f>
        <v>371.08299999999997</v>
      </c>
      <c r="D93" s="2400">
        <f>SUM(D61:D92)</f>
        <v>69.939999999999984</v>
      </c>
      <c r="E93" s="2400">
        <f>SUM(E61:E92)</f>
        <v>441.02300000000002</v>
      </c>
    </row>
    <row r="94" spans="1:8" ht="12.75" customHeight="1">
      <c r="B94" s="10"/>
      <c r="C94" s="36"/>
      <c r="D94" s="36"/>
      <c r="E94" s="36"/>
    </row>
    <row r="95" spans="1:8" ht="12.75" customHeight="1">
      <c r="A95" s="125" t="s">
        <v>708</v>
      </c>
      <c r="B95" s="10"/>
      <c r="C95" s="36"/>
      <c r="D95" s="36"/>
      <c r="E95" s="36"/>
    </row>
  </sheetData>
  <mergeCells count="3">
    <mergeCell ref="C5:E5"/>
    <mergeCell ref="C45:E45"/>
    <mergeCell ref="C59:E5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E94"/>
  <sheetViews>
    <sheetView workbookViewId="0">
      <selection activeCell="B35" sqref="B35"/>
    </sheetView>
  </sheetViews>
  <sheetFormatPr defaultRowHeight="12.75"/>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8">
      <c r="A2" s="19" t="s">
        <v>870</v>
      </c>
      <c r="B2" s="20"/>
      <c r="C2" s="21"/>
      <c r="D2" s="21"/>
      <c r="E2" s="21"/>
    </row>
    <row r="3" spans="1:5">
      <c r="A3" s="5"/>
      <c r="B3" s="8"/>
      <c r="C3" s="6"/>
      <c r="D3" s="6"/>
      <c r="E3" s="6"/>
    </row>
    <row r="4" spans="1:5" s="1" customFormat="1">
      <c r="A4" s="2401" t="s">
        <v>864</v>
      </c>
      <c r="B4" s="1199"/>
      <c r="C4" s="1200"/>
      <c r="D4" s="1200"/>
      <c r="E4" s="1200"/>
    </row>
    <row r="5" spans="1:5" s="14" customFormat="1">
      <c r="A5" s="13" t="s">
        <v>865</v>
      </c>
      <c r="B5" s="15" t="s">
        <v>847</v>
      </c>
      <c r="C5" s="2031" t="s">
        <v>380</v>
      </c>
      <c r="D5" s="2031"/>
      <c r="E5" s="2031"/>
    </row>
    <row r="6" spans="1:5" s="1" customFormat="1">
      <c r="A6" s="1194"/>
      <c r="B6" s="1201"/>
      <c r="C6" s="1197" t="s">
        <v>86</v>
      </c>
      <c r="D6" s="1204" t="s">
        <v>11</v>
      </c>
      <c r="E6" s="1204" t="s">
        <v>12</v>
      </c>
    </row>
    <row r="7" spans="1:5">
      <c r="A7" s="16" t="s">
        <v>641</v>
      </c>
      <c r="B7" s="18">
        <v>0.32700000000000001</v>
      </c>
      <c r="C7" s="17">
        <v>9.4061426039999994</v>
      </c>
      <c r="D7" s="17">
        <v>1.4227271419999998</v>
      </c>
      <c r="E7" s="17">
        <v>10.828869745999999</v>
      </c>
    </row>
    <row r="8" spans="1:5">
      <c r="A8" s="16" t="s">
        <v>23</v>
      </c>
      <c r="B8" s="18">
        <v>0.45</v>
      </c>
      <c r="C8" s="17">
        <v>25.683894780999999</v>
      </c>
      <c r="D8" s="17">
        <v>2.0032530769999997</v>
      </c>
      <c r="E8" s="17">
        <v>27.687147857999999</v>
      </c>
    </row>
    <row r="9" spans="1:5">
      <c r="A9" s="16" t="s">
        <v>218</v>
      </c>
      <c r="B9" s="18">
        <v>0.65129999999999999</v>
      </c>
      <c r="C9" s="17">
        <v>7.0508770450000018</v>
      </c>
      <c r="D9" s="17">
        <v>0</v>
      </c>
      <c r="E9" s="17">
        <v>7.0508770450000018</v>
      </c>
    </row>
    <row r="10" spans="1:5">
      <c r="A10" s="16" t="s">
        <v>642</v>
      </c>
      <c r="B10" s="18">
        <v>0.58899999999999997</v>
      </c>
      <c r="C10" s="17">
        <v>5.661208813</v>
      </c>
      <c r="D10" s="17">
        <v>0</v>
      </c>
      <c r="E10" s="17">
        <v>5.661208813</v>
      </c>
    </row>
    <row r="11" spans="1:5">
      <c r="A11" s="16" t="s">
        <v>29</v>
      </c>
      <c r="B11" s="18">
        <v>0.38</v>
      </c>
      <c r="C11" s="17">
        <v>60.572921186999999</v>
      </c>
      <c r="D11" s="17">
        <v>7.5955551640000003</v>
      </c>
      <c r="E11" s="17">
        <v>68.168476350999995</v>
      </c>
    </row>
    <row r="12" spans="1:5">
      <c r="A12" s="16" t="s">
        <v>33</v>
      </c>
      <c r="B12" s="18">
        <v>0.7</v>
      </c>
      <c r="C12" s="17">
        <v>101.62059656999998</v>
      </c>
      <c r="D12" s="17">
        <v>43.250808901000021</v>
      </c>
      <c r="E12" s="17">
        <v>144.871405471</v>
      </c>
    </row>
    <row r="13" spans="1:5">
      <c r="A13" s="16" t="s">
        <v>37</v>
      </c>
      <c r="B13" s="18">
        <v>0.1241</v>
      </c>
      <c r="C13" s="17">
        <v>11.556415670000002</v>
      </c>
      <c r="D13" s="17">
        <v>1.7749978030000002</v>
      </c>
      <c r="E13" s="17">
        <v>13.331413473000001</v>
      </c>
    </row>
    <row r="14" spans="1:5">
      <c r="A14" s="16" t="s">
        <v>226</v>
      </c>
      <c r="B14" s="1081" t="s">
        <v>217</v>
      </c>
      <c r="C14" s="17">
        <v>0.16705941700000002</v>
      </c>
      <c r="D14" s="17">
        <v>0.98887087900000026</v>
      </c>
      <c r="E14" s="17">
        <v>1.1559302960000002</v>
      </c>
    </row>
    <row r="15" spans="1:5">
      <c r="A15" s="16" t="s">
        <v>467</v>
      </c>
      <c r="B15" s="18">
        <v>0.1988</v>
      </c>
      <c r="C15" s="17">
        <v>0.710101439</v>
      </c>
      <c r="D15" s="17">
        <v>4.1391657139999998</v>
      </c>
      <c r="E15" s="17">
        <v>4.8492671529999996</v>
      </c>
    </row>
    <row r="16" spans="1:5">
      <c r="A16" s="16" t="s">
        <v>46</v>
      </c>
      <c r="B16" s="18">
        <v>0.55300000000000005</v>
      </c>
      <c r="C16" s="17">
        <v>63.513687803999993</v>
      </c>
      <c r="D16" s="17">
        <v>40.957518461000006</v>
      </c>
      <c r="E16" s="17">
        <v>104.47120626500001</v>
      </c>
    </row>
    <row r="17" spans="1:5">
      <c r="A17" s="16" t="s">
        <v>47</v>
      </c>
      <c r="B17" s="18">
        <v>0.58550000000000002</v>
      </c>
      <c r="C17" s="17">
        <v>31.415076659000004</v>
      </c>
      <c r="D17" s="17">
        <v>66.333311097999996</v>
      </c>
      <c r="E17" s="17">
        <v>97.748387757000003</v>
      </c>
    </row>
    <row r="18" spans="1:5">
      <c r="A18" s="16" t="s">
        <v>49</v>
      </c>
      <c r="B18" s="18">
        <v>0.43969999999999998</v>
      </c>
      <c r="C18" s="17">
        <v>13.022169858</v>
      </c>
      <c r="D18" s="17">
        <v>14.770441538000002</v>
      </c>
      <c r="E18" s="17">
        <v>27.792611396000002</v>
      </c>
    </row>
    <row r="19" spans="1:5">
      <c r="A19" s="16" t="s">
        <v>51</v>
      </c>
      <c r="B19" s="18">
        <v>0.2</v>
      </c>
      <c r="C19" s="17">
        <v>10.980150032000003</v>
      </c>
      <c r="D19" s="17">
        <v>5.4840505490000018</v>
      </c>
      <c r="E19" s="17">
        <v>16.464200581000004</v>
      </c>
    </row>
    <row r="20" spans="1:5">
      <c r="A20" s="16" t="s">
        <v>52</v>
      </c>
      <c r="B20" s="1081" t="s">
        <v>219</v>
      </c>
      <c r="C20" s="17">
        <v>32.029813450999995</v>
      </c>
      <c r="D20" s="17">
        <v>2.0143513189999998</v>
      </c>
      <c r="E20" s="17">
        <v>34.044164769999995</v>
      </c>
    </row>
    <row r="21" spans="1:5">
      <c r="A21" s="16" t="s">
        <v>53</v>
      </c>
      <c r="B21" s="1081" t="s">
        <v>221</v>
      </c>
      <c r="C21" s="17">
        <v>77.215132946000011</v>
      </c>
      <c r="D21" s="17">
        <v>52.901595826000005</v>
      </c>
      <c r="E21" s="17">
        <v>130.11672877200002</v>
      </c>
    </row>
    <row r="22" spans="1:5">
      <c r="A22" s="16" t="s">
        <v>231</v>
      </c>
      <c r="B22" s="1081" t="s">
        <v>227</v>
      </c>
      <c r="C22" s="17">
        <v>34.634288219999995</v>
      </c>
      <c r="D22" s="17">
        <v>130.53863681199999</v>
      </c>
      <c r="E22" s="17">
        <v>165.17292503199999</v>
      </c>
    </row>
    <row r="23" spans="1:5">
      <c r="A23" s="16" t="s">
        <v>57</v>
      </c>
      <c r="B23" s="1081" t="s">
        <v>228</v>
      </c>
      <c r="C23" s="17">
        <v>51.046852561000009</v>
      </c>
      <c r="D23" s="17">
        <v>0.59084505600000004</v>
      </c>
      <c r="E23" s="17">
        <v>51.637697617000008</v>
      </c>
    </row>
    <row r="24" spans="1:5">
      <c r="A24" s="16" t="s">
        <v>58</v>
      </c>
      <c r="B24" s="18">
        <v>0.33529999999999999</v>
      </c>
      <c r="C24" s="17">
        <v>1.3067725270000001</v>
      </c>
      <c r="D24" s="17">
        <v>4.8759909889999991</v>
      </c>
      <c r="E24" s="17">
        <v>6.1827635159999996</v>
      </c>
    </row>
    <row r="25" spans="1:5">
      <c r="A25" s="16" t="s">
        <v>59</v>
      </c>
      <c r="B25" s="1081" t="s">
        <v>229</v>
      </c>
      <c r="C25" s="17">
        <v>55.557198350000014</v>
      </c>
      <c r="D25" s="17">
        <v>15.948511647000002</v>
      </c>
      <c r="E25" s="17">
        <v>71.505709997000011</v>
      </c>
    </row>
    <row r="26" spans="1:5">
      <c r="A26" s="16" t="s">
        <v>514</v>
      </c>
      <c r="B26" s="18">
        <v>0.41499999999999998</v>
      </c>
      <c r="C26" s="17">
        <v>13.035073352000001</v>
      </c>
      <c r="D26" s="17">
        <v>4.8344285000000001E-2</v>
      </c>
      <c r="E26" s="17">
        <v>13.083417637000002</v>
      </c>
    </row>
    <row r="27" spans="1:5">
      <c r="A27" s="16" t="s">
        <v>66</v>
      </c>
      <c r="B27" s="18">
        <v>0.30580000000000002</v>
      </c>
      <c r="C27" s="17">
        <v>6.2105505939999981</v>
      </c>
      <c r="D27" s="17">
        <v>79.276371207999972</v>
      </c>
      <c r="E27" s="17">
        <v>85.486921801999969</v>
      </c>
    </row>
    <row r="28" spans="1:5">
      <c r="A28" s="16" t="s">
        <v>67</v>
      </c>
      <c r="B28" s="18">
        <v>0.30580000000000002</v>
      </c>
      <c r="C28" s="17">
        <v>44.604406351000002</v>
      </c>
      <c r="D28" s="17">
        <v>0</v>
      </c>
      <c r="E28" s="17">
        <v>44.604406351000002</v>
      </c>
    </row>
    <row r="29" spans="1:5">
      <c r="A29" s="16" t="s">
        <v>684</v>
      </c>
      <c r="B29" s="18">
        <v>0.28849999999999998</v>
      </c>
      <c r="C29" s="17">
        <v>1.1757460230000001</v>
      </c>
      <c r="D29" s="17">
        <v>0.99637747199999993</v>
      </c>
      <c r="E29" s="17">
        <v>2.1721234950000001</v>
      </c>
    </row>
    <row r="30" spans="1:5">
      <c r="A30" s="16" t="s">
        <v>274</v>
      </c>
      <c r="B30" s="18">
        <v>0.18</v>
      </c>
      <c r="C30" s="17">
        <v>2.2216231220000004</v>
      </c>
      <c r="D30" s="17">
        <v>1.1294506000000003E-2</v>
      </c>
      <c r="E30" s="17">
        <v>2.2329176280000005</v>
      </c>
    </row>
    <row r="31" spans="1:5">
      <c r="A31" s="16" t="s">
        <v>74</v>
      </c>
      <c r="B31" s="1081">
        <v>0.41499999999999998</v>
      </c>
      <c r="C31" s="17">
        <v>20.297228989000001</v>
      </c>
      <c r="D31" s="17">
        <v>-0.12441604500000036</v>
      </c>
      <c r="E31" s="17">
        <v>20.172812944</v>
      </c>
    </row>
    <row r="32" spans="1:5">
      <c r="A32" s="16" t="s">
        <v>75</v>
      </c>
      <c r="B32" s="18">
        <v>0.53200000000000003</v>
      </c>
      <c r="C32" s="17">
        <v>17.039694054999998</v>
      </c>
      <c r="D32" s="17">
        <v>10.133871649</v>
      </c>
      <c r="E32" s="17">
        <v>27.173565703999998</v>
      </c>
    </row>
    <row r="33" spans="1:5">
      <c r="A33" s="16" t="s">
        <v>508</v>
      </c>
      <c r="B33" s="18">
        <v>0.59599999999999997</v>
      </c>
      <c r="C33" s="17">
        <v>14.935944714000001</v>
      </c>
      <c r="D33" s="17">
        <v>1.5198046160000001</v>
      </c>
      <c r="E33" s="17">
        <v>16.455749330000003</v>
      </c>
    </row>
    <row r="34" spans="1:5">
      <c r="A34" s="16" t="s">
        <v>76</v>
      </c>
      <c r="B34" s="18">
        <v>0.34570000000000001</v>
      </c>
      <c r="C34" s="17">
        <v>60.975771878999993</v>
      </c>
      <c r="D34" s="17">
        <v>71.410323956999989</v>
      </c>
      <c r="E34" s="17">
        <v>132.38609583599998</v>
      </c>
    </row>
    <row r="35" spans="1:5">
      <c r="A35" s="2390" t="s">
        <v>871</v>
      </c>
      <c r="B35" s="2390"/>
      <c r="C35" s="2402">
        <f>SUM(C7:C34)</f>
        <v>773.64639901300006</v>
      </c>
      <c r="D35" s="2402">
        <f>SUM(D7:D34)</f>
        <v>558.86260362299993</v>
      </c>
      <c r="E35" s="2402">
        <f>SUM(E7:E34)</f>
        <v>1332.5090026359999</v>
      </c>
    </row>
    <row r="36" spans="1:5">
      <c r="A36" s="4"/>
      <c r="B36" s="9"/>
    </row>
    <row r="37" spans="1:5" s="2" customFormat="1" ht="11.25">
      <c r="A37" s="125" t="s">
        <v>866</v>
      </c>
      <c r="B37" s="1202"/>
      <c r="C37" s="1203"/>
      <c r="D37" s="1203"/>
      <c r="E37" s="1203"/>
    </row>
    <row r="38" spans="1:5" s="2" customFormat="1" ht="11.25">
      <c r="A38" s="125" t="s">
        <v>804</v>
      </c>
      <c r="B38" s="1202"/>
      <c r="C38" s="1203"/>
      <c r="D38" s="1203"/>
      <c r="E38" s="1203"/>
    </row>
    <row r="39" spans="1:5" s="2" customFormat="1" ht="11.25">
      <c r="A39" s="125" t="s">
        <v>805</v>
      </c>
      <c r="B39" s="1202"/>
      <c r="C39" s="1203"/>
      <c r="D39" s="1203"/>
      <c r="E39" s="1203"/>
    </row>
    <row r="40" spans="1:5" s="2" customFormat="1" ht="11.25">
      <c r="A40" s="125" t="s">
        <v>806</v>
      </c>
      <c r="B40" s="1202"/>
      <c r="C40" s="1203"/>
      <c r="D40" s="1203"/>
      <c r="E40" s="1203"/>
    </row>
    <row r="41" spans="1:5" s="2" customFormat="1" ht="11.25">
      <c r="A41" s="125" t="s">
        <v>867</v>
      </c>
      <c r="B41" s="1202"/>
      <c r="C41" s="1203"/>
      <c r="D41" s="1203"/>
      <c r="E41" s="1203"/>
    </row>
    <row r="42" spans="1:5" s="2" customFormat="1" ht="11.25">
      <c r="A42" s="125" t="s">
        <v>673</v>
      </c>
      <c r="B42" s="1202"/>
      <c r="C42" s="1203"/>
      <c r="D42" s="1203"/>
      <c r="E42" s="1203"/>
    </row>
    <row r="43" spans="1:5">
      <c r="A43" s="4"/>
      <c r="B43" s="9"/>
    </row>
    <row r="44" spans="1:5">
      <c r="A44" s="11"/>
      <c r="B44" s="12"/>
      <c r="C44" s="6"/>
      <c r="D44" s="6"/>
      <c r="E44" s="6"/>
    </row>
    <row r="45" spans="1:5" s="14" customFormat="1">
      <c r="A45" s="13" t="s">
        <v>704</v>
      </c>
      <c r="B45" s="15" t="s">
        <v>859</v>
      </c>
      <c r="C45" s="2031" t="s">
        <v>737</v>
      </c>
      <c r="D45" s="2031"/>
      <c r="E45" s="2031"/>
    </row>
    <row r="46" spans="1:5" s="1" customFormat="1">
      <c r="A46" s="1194"/>
      <c r="B46" s="1201"/>
      <c r="C46" s="1197" t="s">
        <v>86</v>
      </c>
      <c r="D46" s="1198" t="s">
        <v>11</v>
      </c>
      <c r="E46" s="1198" t="s">
        <v>12</v>
      </c>
    </row>
    <row r="47" spans="1:5">
      <c r="A47" s="16" t="s">
        <v>272</v>
      </c>
      <c r="B47" s="18">
        <v>7.5999999999999998E-2</v>
      </c>
      <c r="C47" s="17">
        <v>21.365886933000009</v>
      </c>
      <c r="D47" s="17">
        <v>3.4863826379999998</v>
      </c>
      <c r="E47" s="17">
        <v>24.852269571000008</v>
      </c>
    </row>
    <row r="48" spans="1:5">
      <c r="A48" s="16" t="s">
        <v>14</v>
      </c>
      <c r="B48" s="18">
        <v>0.1178</v>
      </c>
      <c r="C48" s="17">
        <v>0.76849927399999995</v>
      </c>
      <c r="D48" s="17">
        <v>9.8038461999999979E-2</v>
      </c>
      <c r="E48" s="17">
        <v>0.86653773599999995</v>
      </c>
    </row>
    <row r="49" spans="1:5">
      <c r="A49" s="16" t="s">
        <v>858</v>
      </c>
      <c r="B49" s="18">
        <v>0.1152</v>
      </c>
      <c r="C49" s="17">
        <v>3.0759999999633022E-6</v>
      </c>
      <c r="D49" s="17">
        <v>0</v>
      </c>
      <c r="E49" s="17">
        <v>3.0759999999633022E-6</v>
      </c>
    </row>
    <row r="50" spans="1:5">
      <c r="A50" s="16" t="s">
        <v>24</v>
      </c>
      <c r="B50" s="18">
        <v>0.28910000000000002</v>
      </c>
      <c r="C50" s="17">
        <v>4.4540803300000009</v>
      </c>
      <c r="D50" s="17">
        <v>49.630851758000006</v>
      </c>
      <c r="E50" s="17">
        <v>54.084932088000009</v>
      </c>
    </row>
    <row r="51" spans="1:5">
      <c r="A51" s="16" t="s">
        <v>337</v>
      </c>
      <c r="B51" s="18">
        <v>0.1482</v>
      </c>
      <c r="C51" s="17">
        <v>4.7141821979999996</v>
      </c>
      <c r="D51" s="17">
        <v>5.2131648000000017E-2</v>
      </c>
      <c r="E51" s="17">
        <v>4.7663138459999992</v>
      </c>
    </row>
    <row r="52" spans="1:5">
      <c r="A52" s="16" t="s">
        <v>54</v>
      </c>
      <c r="B52" s="18">
        <v>0.6</v>
      </c>
      <c r="C52" s="17">
        <v>10.475663063999999</v>
      </c>
      <c r="D52" s="17">
        <v>7.7348112100000019</v>
      </c>
      <c r="E52" s="17">
        <v>18.210474273999999</v>
      </c>
    </row>
    <row r="53" spans="1:5">
      <c r="A53" s="16" t="s">
        <v>694</v>
      </c>
      <c r="B53" s="18">
        <v>0.1</v>
      </c>
      <c r="C53" s="17">
        <v>0.37072292299999993</v>
      </c>
      <c r="D53" s="17">
        <v>2.0537886819999991</v>
      </c>
      <c r="E53" s="17">
        <v>2.4245116049999988</v>
      </c>
    </row>
    <row r="54" spans="1:5">
      <c r="A54" s="2390" t="s">
        <v>872</v>
      </c>
      <c r="B54" s="2390"/>
      <c r="C54" s="2402">
        <f>SUM(C47:C53)</f>
        <v>42.149037798000009</v>
      </c>
      <c r="D54" s="2402">
        <f>SUM(D47:D53)</f>
        <v>63.056004398000006</v>
      </c>
      <c r="E54" s="2402">
        <f>SUM(E47:E53)</f>
        <v>105.20504219600002</v>
      </c>
    </row>
    <row r="55" spans="1:5" ht="13.5" thickBot="1">
      <c r="A55" s="1205" t="s">
        <v>869</v>
      </c>
      <c r="B55" s="1205"/>
      <c r="C55" s="1206">
        <v>816</v>
      </c>
      <c r="D55" s="1206">
        <v>622</v>
      </c>
      <c r="E55" s="1206">
        <v>1438</v>
      </c>
    </row>
    <row r="56" spans="1:5" ht="13.5" thickTop="1"/>
    <row r="58" spans="1:5" s="14" customFormat="1" ht="12.75" customHeight="1">
      <c r="A58" s="14" t="s">
        <v>873</v>
      </c>
    </row>
    <row r="59" spans="1:5" ht="12.75" customHeight="1">
      <c r="A59" s="27"/>
      <c r="B59" s="27"/>
      <c r="C59" s="27"/>
      <c r="D59" s="27"/>
      <c r="E59" s="27"/>
    </row>
    <row r="60" spans="1:5" s="14" customFormat="1" ht="12.75" customHeight="1">
      <c r="A60" s="13" t="s">
        <v>407</v>
      </c>
      <c r="B60" s="13"/>
      <c r="C60" s="2389" t="s">
        <v>852</v>
      </c>
      <c r="D60" s="2389"/>
      <c r="E60" s="2389"/>
    </row>
    <row r="61" spans="1:5" ht="12.75" customHeight="1">
      <c r="A61" s="1194"/>
      <c r="B61" s="1194" t="s">
        <v>859</v>
      </c>
      <c r="C61" s="1197" t="s">
        <v>86</v>
      </c>
      <c r="D61" s="1198" t="s">
        <v>11</v>
      </c>
      <c r="E61" s="1198" t="s">
        <v>12</v>
      </c>
    </row>
    <row r="62" spans="1:5" ht="12.75" customHeight="1">
      <c r="A62" s="1190" t="s">
        <v>400</v>
      </c>
      <c r="B62" s="18">
        <v>0.17</v>
      </c>
      <c r="C62" s="17">
        <v>6.2</v>
      </c>
      <c r="D62" s="17">
        <v>0</v>
      </c>
      <c r="E62" s="17">
        <v>6.2</v>
      </c>
    </row>
    <row r="63" spans="1:5" ht="12.75" customHeight="1">
      <c r="A63" s="1190" t="s">
        <v>843</v>
      </c>
      <c r="B63" s="18">
        <v>0.2132</v>
      </c>
      <c r="C63" s="17">
        <v>0.1</v>
      </c>
      <c r="D63" s="17">
        <v>0</v>
      </c>
      <c r="E63" s="17">
        <v>0.1</v>
      </c>
    </row>
    <row r="64" spans="1:5" ht="12.75" customHeight="1">
      <c r="A64" s="1190" t="s">
        <v>512</v>
      </c>
      <c r="B64" s="18">
        <v>0.3</v>
      </c>
      <c r="C64" s="17">
        <v>0</v>
      </c>
      <c r="D64" s="17">
        <v>0.6</v>
      </c>
      <c r="E64" s="17">
        <v>0.6</v>
      </c>
    </row>
    <row r="65" spans="1:5" ht="12.75" customHeight="1">
      <c r="A65" s="1190" t="s">
        <v>679</v>
      </c>
      <c r="B65" s="18">
        <v>5.8799999999999998E-2</v>
      </c>
      <c r="C65" s="17">
        <v>2.6</v>
      </c>
      <c r="D65" s="17">
        <v>0</v>
      </c>
      <c r="E65" s="17">
        <v>2.6</v>
      </c>
    </row>
    <row r="66" spans="1:5" ht="12.75" customHeight="1">
      <c r="A66" s="1190" t="s">
        <v>844</v>
      </c>
      <c r="B66" s="18">
        <v>0.75</v>
      </c>
      <c r="C66" s="17">
        <v>1.2</v>
      </c>
      <c r="D66" s="17">
        <v>0</v>
      </c>
      <c r="E66" s="17">
        <v>1.2</v>
      </c>
    </row>
    <row r="67" spans="1:5" ht="12.75" customHeight="1">
      <c r="A67" s="1190" t="s">
        <v>738</v>
      </c>
      <c r="B67" s="18">
        <v>8.5599999999999996E-2</v>
      </c>
      <c r="C67" s="17">
        <v>69.599999999999994</v>
      </c>
      <c r="D67" s="17">
        <v>0</v>
      </c>
      <c r="E67" s="17">
        <v>69.599999999999994</v>
      </c>
    </row>
    <row r="68" spans="1:5" ht="12.75" customHeight="1">
      <c r="A68" s="1190" t="s">
        <v>564</v>
      </c>
      <c r="B68" s="18">
        <v>0.255</v>
      </c>
      <c r="C68" s="17">
        <v>9</v>
      </c>
      <c r="D68" s="17">
        <v>28</v>
      </c>
      <c r="E68" s="17">
        <v>37</v>
      </c>
    </row>
    <row r="69" spans="1:5" ht="12.75" customHeight="1">
      <c r="A69" s="1190" t="s">
        <v>500</v>
      </c>
      <c r="B69" s="18">
        <v>9.6699999999999994E-2</v>
      </c>
      <c r="C69" s="17">
        <v>16.399999999999999</v>
      </c>
      <c r="D69" s="17">
        <v>0</v>
      </c>
      <c r="E69" s="17">
        <v>16.399999999999999</v>
      </c>
    </row>
    <row r="70" spans="1:5" ht="12.75" customHeight="1">
      <c r="A70" s="1190" t="s">
        <v>739</v>
      </c>
      <c r="B70" s="18">
        <v>0.23330000000000001</v>
      </c>
      <c r="C70" s="17">
        <v>38</v>
      </c>
      <c r="D70" s="17">
        <v>0</v>
      </c>
      <c r="E70" s="17">
        <v>38</v>
      </c>
    </row>
    <row r="71" spans="1:5" ht="12.75" customHeight="1">
      <c r="A71" s="1190" t="s">
        <v>492</v>
      </c>
      <c r="B71" s="18">
        <v>0.1333</v>
      </c>
      <c r="C71" s="17">
        <v>30.2</v>
      </c>
      <c r="D71" s="17">
        <v>0</v>
      </c>
      <c r="E71" s="17">
        <v>30.2</v>
      </c>
    </row>
    <row r="72" spans="1:5" ht="12.75" customHeight="1">
      <c r="A72" s="1190" t="s">
        <v>493</v>
      </c>
      <c r="B72" s="18">
        <v>0.1333</v>
      </c>
      <c r="C72" s="17">
        <v>33.6</v>
      </c>
      <c r="D72" s="17">
        <v>0</v>
      </c>
      <c r="E72" s="17">
        <v>33.6</v>
      </c>
    </row>
    <row r="73" spans="1:5" ht="12.75" customHeight="1">
      <c r="A73" s="1190" t="s">
        <v>740</v>
      </c>
      <c r="B73" s="18">
        <v>0.1333</v>
      </c>
      <c r="C73" s="17">
        <v>1.5</v>
      </c>
      <c r="D73" s="17">
        <v>0</v>
      </c>
      <c r="E73" s="17">
        <v>1.5</v>
      </c>
    </row>
    <row r="74" spans="1:5" ht="12.75" customHeight="1">
      <c r="A74" s="1190" t="s">
        <v>490</v>
      </c>
      <c r="B74" s="18">
        <v>0.23330000000000001</v>
      </c>
      <c r="C74" s="17">
        <v>57.6</v>
      </c>
      <c r="D74" s="17">
        <v>0</v>
      </c>
      <c r="E74" s="17">
        <v>57.6</v>
      </c>
    </row>
    <row r="75" spans="1:5" ht="12.75" customHeight="1">
      <c r="A75" s="1190" t="s">
        <v>502</v>
      </c>
      <c r="B75" s="18">
        <v>0.23330000000000001</v>
      </c>
      <c r="C75" s="17">
        <v>25.9</v>
      </c>
      <c r="D75" s="17">
        <v>0</v>
      </c>
      <c r="E75" s="17">
        <v>25.9</v>
      </c>
    </row>
    <row r="76" spans="1:5" ht="12.75" customHeight="1">
      <c r="A76" s="1190" t="s">
        <v>139</v>
      </c>
      <c r="B76" s="18">
        <v>0.31850000000000001</v>
      </c>
      <c r="C76" s="17">
        <v>0</v>
      </c>
      <c r="D76" s="17">
        <v>45.7</v>
      </c>
      <c r="E76" s="17">
        <v>45.7</v>
      </c>
    </row>
    <row r="77" spans="1:5" ht="12.75" customHeight="1">
      <c r="A77" s="1190" t="s">
        <v>138</v>
      </c>
      <c r="B77" s="18">
        <v>0.5</v>
      </c>
      <c r="C77" s="17">
        <v>25.7</v>
      </c>
      <c r="D77" s="17">
        <v>0</v>
      </c>
      <c r="E77" s="17">
        <v>25.7</v>
      </c>
    </row>
    <row r="78" spans="1:5" ht="12.75" customHeight="1">
      <c r="A78" s="1190" t="s">
        <v>497</v>
      </c>
      <c r="B78" s="18">
        <v>0.1333</v>
      </c>
      <c r="C78" s="17">
        <v>4.5999999999999996</v>
      </c>
      <c r="D78" s="17">
        <v>0</v>
      </c>
      <c r="E78" s="17">
        <v>4.5999999999999996</v>
      </c>
    </row>
    <row r="79" spans="1:5" ht="12.75" customHeight="1">
      <c r="A79" s="1190" t="s">
        <v>284</v>
      </c>
      <c r="B79" s="18">
        <v>0.4</v>
      </c>
      <c r="C79" s="17">
        <v>8</v>
      </c>
      <c r="D79" s="17">
        <v>0</v>
      </c>
      <c r="E79" s="17">
        <v>8</v>
      </c>
    </row>
    <row r="80" spans="1:5" ht="12.75" customHeight="1">
      <c r="A80" s="1190" t="s">
        <v>134</v>
      </c>
      <c r="B80" s="18">
        <v>0.05</v>
      </c>
      <c r="C80" s="17">
        <v>6.8</v>
      </c>
      <c r="D80" s="17">
        <v>0</v>
      </c>
      <c r="E80" s="17">
        <v>6.8</v>
      </c>
    </row>
    <row r="81" spans="1:5" ht="12.75" customHeight="1">
      <c r="A81" s="1190" t="s">
        <v>269</v>
      </c>
      <c r="B81" s="18">
        <v>0.15</v>
      </c>
      <c r="C81" s="17">
        <v>15.3</v>
      </c>
      <c r="D81" s="17">
        <v>0</v>
      </c>
      <c r="E81" s="17">
        <v>15.3</v>
      </c>
    </row>
    <row r="82" spans="1:5" ht="12.75" customHeight="1">
      <c r="A82" s="1190" t="s">
        <v>785</v>
      </c>
      <c r="B82" s="18">
        <v>0.08</v>
      </c>
      <c r="C82" s="17">
        <v>7.4</v>
      </c>
      <c r="D82" s="17">
        <v>0</v>
      </c>
      <c r="E82" s="17">
        <v>7.4</v>
      </c>
    </row>
    <row r="83" spans="1:5" ht="12.75" customHeight="1">
      <c r="A83" s="1190" t="s">
        <v>853</v>
      </c>
      <c r="B83" s="18">
        <v>0.25</v>
      </c>
      <c r="C83" s="17">
        <v>4.7</v>
      </c>
      <c r="D83" s="17">
        <v>0</v>
      </c>
      <c r="E83" s="17">
        <v>4.7</v>
      </c>
    </row>
    <row r="84" spans="1:5" ht="12.75" customHeight="1">
      <c r="A84" s="1190" t="s">
        <v>729</v>
      </c>
      <c r="B84" s="18">
        <v>0.3</v>
      </c>
      <c r="C84" s="17">
        <v>0.7</v>
      </c>
      <c r="D84" s="17">
        <v>0.2</v>
      </c>
      <c r="E84" s="17">
        <v>0.9</v>
      </c>
    </row>
    <row r="85" spans="1:5" ht="12.75" customHeight="1">
      <c r="A85" s="1190" t="s">
        <v>710</v>
      </c>
      <c r="B85" s="18">
        <v>0.25</v>
      </c>
      <c r="C85" s="17">
        <v>1.2</v>
      </c>
      <c r="D85" s="17">
        <v>0.2</v>
      </c>
      <c r="E85" s="17">
        <v>1.5</v>
      </c>
    </row>
    <row r="86" spans="1:5" ht="12.75" customHeight="1">
      <c r="A86" s="1190" t="s">
        <v>809</v>
      </c>
      <c r="B86" s="18">
        <v>0.18329999999999999</v>
      </c>
      <c r="C86" s="17">
        <v>0</v>
      </c>
      <c r="D86" s="17">
        <v>1.6</v>
      </c>
      <c r="E86" s="17">
        <v>1.6</v>
      </c>
    </row>
    <row r="87" spans="1:5" ht="12.75" customHeight="1">
      <c r="A87" s="1190" t="s">
        <v>811</v>
      </c>
      <c r="B87" s="18">
        <v>0.5</v>
      </c>
      <c r="C87" s="17">
        <v>0</v>
      </c>
      <c r="D87" s="17">
        <v>2.5</v>
      </c>
      <c r="E87" s="17">
        <v>2.5</v>
      </c>
    </row>
    <row r="88" spans="1:5" ht="12.75" customHeight="1">
      <c r="A88" s="1190" t="s">
        <v>812</v>
      </c>
      <c r="B88" s="18">
        <v>0.26669999999999999</v>
      </c>
      <c r="C88" s="17">
        <v>0</v>
      </c>
      <c r="D88" s="17">
        <v>1.4</v>
      </c>
      <c r="E88" s="17">
        <v>1.4</v>
      </c>
    </row>
    <row r="89" spans="1:5" ht="12.75" customHeight="1">
      <c r="A89" s="1190" t="s">
        <v>730</v>
      </c>
      <c r="B89" s="18">
        <v>0.35</v>
      </c>
      <c r="C89" s="17">
        <v>0.3</v>
      </c>
      <c r="D89" s="17">
        <v>0</v>
      </c>
      <c r="E89" s="17">
        <v>0.3</v>
      </c>
    </row>
    <row r="90" spans="1:5" ht="12.75" customHeight="1">
      <c r="A90" s="1190" t="s">
        <v>810</v>
      </c>
      <c r="B90" s="18">
        <v>0.25</v>
      </c>
      <c r="C90" s="17">
        <v>0</v>
      </c>
      <c r="D90" s="17">
        <v>0.8</v>
      </c>
      <c r="E90" s="17">
        <v>0.8</v>
      </c>
    </row>
    <row r="91" spans="1:5" ht="12.75" customHeight="1">
      <c r="A91" s="1190" t="s">
        <v>498</v>
      </c>
      <c r="B91" s="18">
        <v>0.1333</v>
      </c>
      <c r="C91" s="17">
        <v>12.3</v>
      </c>
      <c r="D91" s="17">
        <v>0</v>
      </c>
      <c r="E91" s="17">
        <v>12.3</v>
      </c>
    </row>
    <row r="92" spans="1:5" ht="12.75" customHeight="1">
      <c r="A92" s="2390" t="s">
        <v>814</v>
      </c>
      <c r="B92" s="2390"/>
      <c r="C92" s="2402">
        <f>SUM(C62:C91)</f>
        <v>378.9</v>
      </c>
      <c r="D92" s="2402">
        <f>SUM(D62:D91)</f>
        <v>81.000000000000014</v>
      </c>
      <c r="E92" s="2402">
        <f>SUM(E62:E91)</f>
        <v>459.99999999999994</v>
      </c>
    </row>
    <row r="93" spans="1:5" ht="12.75" customHeight="1"/>
    <row r="94" spans="1:5" ht="12.75" customHeight="1">
      <c r="A94" s="125" t="s">
        <v>708</v>
      </c>
    </row>
  </sheetData>
  <mergeCells count="3">
    <mergeCell ref="C5:E5"/>
    <mergeCell ref="C45:E45"/>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E94"/>
  <sheetViews>
    <sheetView workbookViewId="0">
      <selection activeCell="B35" sqref="B35"/>
    </sheetView>
  </sheetViews>
  <sheetFormatPr defaultRowHeight="12.75"/>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8">
      <c r="A2" s="19" t="s">
        <v>874</v>
      </c>
      <c r="B2" s="20"/>
      <c r="C2" s="21"/>
      <c r="D2" s="21"/>
      <c r="E2" s="21"/>
    </row>
    <row r="3" spans="1:5">
      <c r="A3" s="5"/>
      <c r="B3" s="8"/>
      <c r="C3" s="6"/>
      <c r="D3" s="6"/>
      <c r="E3" s="6"/>
    </row>
    <row r="4" spans="1:5" s="1" customFormat="1">
      <c r="A4" s="2401" t="s">
        <v>864</v>
      </c>
      <c r="B4" s="1199"/>
      <c r="C4" s="1200"/>
      <c r="D4" s="1200"/>
      <c r="E4" s="1200"/>
    </row>
    <row r="5" spans="1:5" s="14" customFormat="1">
      <c r="A5" s="13" t="s">
        <v>865</v>
      </c>
      <c r="B5" s="15" t="s">
        <v>847</v>
      </c>
      <c r="C5" s="2031" t="s">
        <v>380</v>
      </c>
      <c r="D5" s="2031"/>
      <c r="E5" s="2031"/>
    </row>
    <row r="6" spans="1:5" s="1" customFormat="1">
      <c r="A6" s="1194"/>
      <c r="B6" s="1201"/>
      <c r="C6" s="1197" t="s">
        <v>86</v>
      </c>
      <c r="D6" s="1198" t="s">
        <v>11</v>
      </c>
      <c r="E6" s="1198" t="s">
        <v>12</v>
      </c>
    </row>
    <row r="7" spans="1:5">
      <c r="A7" s="1190" t="s">
        <v>641</v>
      </c>
      <c r="B7" s="18">
        <v>0.32700000000000001</v>
      </c>
      <c r="C7" s="1190">
        <v>7.8037992740000002</v>
      </c>
      <c r="D7" s="1190">
        <v>1.2543843960000001</v>
      </c>
      <c r="E7" s="1190">
        <v>9.05818367</v>
      </c>
    </row>
    <row r="8" spans="1:5">
      <c r="A8" s="1190" t="s">
        <v>23</v>
      </c>
      <c r="B8" s="18">
        <v>0.45</v>
      </c>
      <c r="C8" s="1190">
        <v>23.986185812999999</v>
      </c>
      <c r="D8" s="1190">
        <v>2.1238414290000001</v>
      </c>
      <c r="E8" s="1190">
        <v>26.110027241999997</v>
      </c>
    </row>
    <row r="9" spans="1:5">
      <c r="A9" s="1190" t="s">
        <v>218</v>
      </c>
      <c r="B9" s="18">
        <v>0.65129999999999999</v>
      </c>
      <c r="C9" s="1190">
        <v>6.9991927250000003</v>
      </c>
      <c r="D9" s="1190"/>
      <c r="E9" s="1190">
        <v>6.9991927250000003</v>
      </c>
    </row>
    <row r="10" spans="1:5">
      <c r="A10" s="1190" t="s">
        <v>642</v>
      </c>
      <c r="B10" s="18">
        <v>0.58899999999999997</v>
      </c>
      <c r="C10" s="1190">
        <v>5.8686091869999997</v>
      </c>
      <c r="D10" s="1190"/>
      <c r="E10" s="1190">
        <v>5.8686091869999997</v>
      </c>
    </row>
    <row r="11" spans="1:5">
      <c r="A11" s="1190" t="s">
        <v>29</v>
      </c>
      <c r="B11" s="18">
        <v>0.38</v>
      </c>
      <c r="C11" s="1190">
        <v>66.015354055000003</v>
      </c>
      <c r="D11" s="1190">
        <v>1.887276484</v>
      </c>
      <c r="E11" s="1190">
        <v>67.902630539</v>
      </c>
    </row>
    <row r="12" spans="1:5">
      <c r="A12" s="1190" t="s">
        <v>33</v>
      </c>
      <c r="B12" s="18">
        <v>0.7</v>
      </c>
      <c r="C12" s="1190">
        <v>114.96594677000002</v>
      </c>
      <c r="D12" s="1190">
        <v>58.655772966999997</v>
      </c>
      <c r="E12" s="1190">
        <v>173.62171973700001</v>
      </c>
    </row>
    <row r="13" spans="1:5">
      <c r="A13" s="1190" t="s">
        <v>37</v>
      </c>
      <c r="B13" s="18">
        <v>0.1241</v>
      </c>
      <c r="C13" s="1190">
        <v>12.207563</v>
      </c>
      <c r="D13" s="1190">
        <v>2.6856091210000002</v>
      </c>
      <c r="E13" s="1190">
        <v>14.893172121000001</v>
      </c>
    </row>
    <row r="14" spans="1:5">
      <c r="A14" s="1190" t="s">
        <v>226</v>
      </c>
      <c r="B14" s="1081" t="s">
        <v>217</v>
      </c>
      <c r="C14" s="1190">
        <v>0.14973829699999999</v>
      </c>
      <c r="D14" s="1190">
        <v>0.82811890099999996</v>
      </c>
      <c r="E14" s="1190">
        <v>0.97785719799999993</v>
      </c>
    </row>
    <row r="15" spans="1:5">
      <c r="A15" s="1190" t="s">
        <v>467</v>
      </c>
      <c r="B15" s="18">
        <v>0.1988</v>
      </c>
      <c r="C15" s="1190">
        <v>0.75778409899999999</v>
      </c>
      <c r="D15" s="1190">
        <v>3.8999095600000002</v>
      </c>
      <c r="E15" s="1190">
        <v>4.6576936590000004</v>
      </c>
    </row>
    <row r="16" spans="1:5">
      <c r="A16" s="1190" t="s">
        <v>46</v>
      </c>
      <c r="B16" s="18">
        <v>0.55300000000000005</v>
      </c>
      <c r="C16" s="1190">
        <v>67.159874911999992</v>
      </c>
      <c r="D16" s="1190">
        <v>41.991514615</v>
      </c>
      <c r="E16" s="1190">
        <v>109.15138952699999</v>
      </c>
    </row>
    <row r="17" spans="1:5">
      <c r="A17" s="1190" t="s">
        <v>47</v>
      </c>
      <c r="B17" s="18">
        <v>0.58550000000000002</v>
      </c>
      <c r="C17" s="1190">
        <v>20.876861077000001</v>
      </c>
      <c r="D17" s="1190">
        <v>35.491878022000002</v>
      </c>
      <c r="E17" s="1190">
        <v>56.368739099000003</v>
      </c>
    </row>
    <row r="18" spans="1:5">
      <c r="A18" s="1190" t="s">
        <v>49</v>
      </c>
      <c r="B18" s="18">
        <v>0.43969999999999998</v>
      </c>
      <c r="C18" s="1190">
        <v>5.733771494</v>
      </c>
      <c r="D18" s="1190">
        <v>5.8839319779999997</v>
      </c>
      <c r="E18" s="1190">
        <v>11.617703471999999</v>
      </c>
    </row>
    <row r="19" spans="1:5">
      <c r="A19" s="1190" t="s">
        <v>51</v>
      </c>
      <c r="B19" s="18">
        <v>0.2</v>
      </c>
      <c r="C19" s="1190">
        <v>4.4057056699999997</v>
      </c>
      <c r="D19" s="1190">
        <v>7.8434226369999998</v>
      </c>
      <c r="E19" s="1190">
        <v>12.249128306999999</v>
      </c>
    </row>
    <row r="20" spans="1:5">
      <c r="A20" s="1190" t="s">
        <v>52</v>
      </c>
      <c r="B20" s="1081" t="s">
        <v>219</v>
      </c>
      <c r="C20" s="1190">
        <v>35.327056671000001</v>
      </c>
      <c r="D20" s="1190">
        <v>3.1066708790000002</v>
      </c>
      <c r="E20" s="1190">
        <v>38.43372755</v>
      </c>
    </row>
    <row r="21" spans="1:5">
      <c r="A21" s="1190" t="s">
        <v>53</v>
      </c>
      <c r="B21" s="1081" t="s">
        <v>221</v>
      </c>
      <c r="C21" s="1190">
        <v>80.822736988000003</v>
      </c>
      <c r="D21" s="1190">
        <v>45.690571538</v>
      </c>
      <c r="E21" s="1190">
        <v>126.513308526</v>
      </c>
    </row>
    <row r="22" spans="1:5">
      <c r="A22" s="1190" t="s">
        <v>231</v>
      </c>
      <c r="B22" s="1081" t="s">
        <v>227</v>
      </c>
      <c r="C22" s="1190">
        <v>36.419362187999994</v>
      </c>
      <c r="D22" s="1190">
        <v>135.22636077000001</v>
      </c>
      <c r="E22" s="1190">
        <v>171.64572295799999</v>
      </c>
    </row>
    <row r="23" spans="1:5">
      <c r="A23" s="1190" t="s">
        <v>57</v>
      </c>
      <c r="B23" s="1081" t="s">
        <v>228</v>
      </c>
      <c r="C23" s="1190">
        <v>53.714659230999999</v>
      </c>
      <c r="D23" s="1190">
        <v>1.87929956</v>
      </c>
      <c r="E23" s="1190">
        <v>55.593958790999999</v>
      </c>
    </row>
    <row r="24" spans="1:5">
      <c r="A24" s="1190" t="s">
        <v>58</v>
      </c>
      <c r="B24" s="18">
        <v>0.33529999999999999</v>
      </c>
      <c r="C24" s="1190">
        <v>2.4085052089999999</v>
      </c>
      <c r="D24" s="1190">
        <v>9.6685545049999995</v>
      </c>
      <c r="E24" s="1190">
        <v>12.077059713999999</v>
      </c>
    </row>
    <row r="25" spans="1:5">
      <c r="A25" s="1190" t="s">
        <v>59</v>
      </c>
      <c r="B25" s="1081" t="s">
        <v>229</v>
      </c>
      <c r="C25" s="1190">
        <v>70.596638792000007</v>
      </c>
      <c r="D25" s="1190">
        <v>28.282720001000001</v>
      </c>
      <c r="E25" s="1190">
        <v>98.879358792999994</v>
      </c>
    </row>
    <row r="26" spans="1:5">
      <c r="A26" s="1190" t="s">
        <v>514</v>
      </c>
      <c r="B26" s="18">
        <v>0.41499999999999998</v>
      </c>
      <c r="C26" s="1190">
        <v>15.277732670000001</v>
      </c>
      <c r="D26" s="1190">
        <v>5.0133076999999998E-2</v>
      </c>
      <c r="E26" s="1190">
        <v>15.327865747000001</v>
      </c>
    </row>
    <row r="27" spans="1:5">
      <c r="A27" s="1190" t="s">
        <v>66</v>
      </c>
      <c r="B27" s="18">
        <v>0.30580000000000002</v>
      </c>
      <c r="C27" s="1190">
        <v>8.0453323300000008</v>
      </c>
      <c r="D27" s="1190">
        <v>201.96896615399999</v>
      </c>
      <c r="E27" s="1190">
        <v>210.01429848399999</v>
      </c>
    </row>
    <row r="28" spans="1:5">
      <c r="A28" s="1190" t="s">
        <v>67</v>
      </c>
      <c r="B28" s="18">
        <v>0.30580000000000002</v>
      </c>
      <c r="C28" s="1190">
        <v>47.141049658999997</v>
      </c>
      <c r="D28" s="1190"/>
      <c r="E28" s="1190">
        <v>47.141049658999997</v>
      </c>
    </row>
    <row r="29" spans="1:5">
      <c r="A29" s="1190" t="s">
        <v>684</v>
      </c>
      <c r="B29" s="18">
        <v>0.28849999999999998</v>
      </c>
      <c r="C29" s="1190">
        <v>1.083447659</v>
      </c>
      <c r="D29" s="1190">
        <v>0.86504780199999998</v>
      </c>
      <c r="E29" s="1190">
        <v>1.9484954609999998</v>
      </c>
    </row>
    <row r="30" spans="1:5">
      <c r="A30" s="1190" t="s">
        <v>274</v>
      </c>
      <c r="B30" s="18">
        <v>0.18</v>
      </c>
      <c r="C30" s="1190">
        <v>2.6391937140000001</v>
      </c>
      <c r="D30" s="1190">
        <v>2.8422308E-2</v>
      </c>
      <c r="E30" s="1190">
        <v>2.6676160220000003</v>
      </c>
    </row>
    <row r="31" spans="1:5">
      <c r="A31" s="1190" t="s">
        <v>74</v>
      </c>
      <c r="B31" s="18">
        <v>0.41499999999999998</v>
      </c>
      <c r="C31" s="1190">
        <v>27.755334394999998</v>
      </c>
      <c r="D31" s="1190">
        <v>2.1436110990000001</v>
      </c>
      <c r="E31" s="1190">
        <v>29.898945493999999</v>
      </c>
    </row>
    <row r="32" spans="1:5">
      <c r="A32" s="1190" t="s">
        <v>75</v>
      </c>
      <c r="B32" s="18">
        <v>0.53200000000000003</v>
      </c>
      <c r="C32" s="1190">
        <v>19.621980209</v>
      </c>
      <c r="D32" s="1190">
        <v>12.143619341000001</v>
      </c>
      <c r="E32" s="1190">
        <v>31.765599550000001</v>
      </c>
    </row>
    <row r="33" spans="1:5">
      <c r="A33" s="1190" t="s">
        <v>508</v>
      </c>
      <c r="B33" s="18">
        <v>0.59599999999999997</v>
      </c>
      <c r="C33" s="1190">
        <v>5.5014231320000002</v>
      </c>
      <c r="D33" s="1190"/>
      <c r="E33" s="1190">
        <v>5.5014231320000002</v>
      </c>
    </row>
    <row r="34" spans="1:5">
      <c r="A34" s="1190" t="s">
        <v>76</v>
      </c>
      <c r="B34" s="18">
        <v>0.34570000000000001</v>
      </c>
      <c r="C34" s="1190">
        <v>58.283613341000006</v>
      </c>
      <c r="D34" s="1190">
        <v>62.980118681</v>
      </c>
      <c r="E34" s="1190">
        <v>121.263732022</v>
      </c>
    </row>
    <row r="35" spans="1:5">
      <c r="A35" s="2390" t="s">
        <v>871</v>
      </c>
      <c r="B35" s="2390"/>
      <c r="C35" s="2390">
        <v>801.56845256099996</v>
      </c>
      <c r="D35" s="2390">
        <v>666.57975582500001</v>
      </c>
      <c r="E35" s="2390">
        <v>1468.1482083859996</v>
      </c>
    </row>
    <row r="36" spans="1:5">
      <c r="A36" s="4"/>
      <c r="B36" s="9"/>
    </row>
    <row r="37" spans="1:5" s="2" customFormat="1" ht="11.25">
      <c r="A37" s="125" t="s">
        <v>866</v>
      </c>
      <c r="B37" s="1202"/>
      <c r="C37" s="1203"/>
      <c r="D37" s="1203"/>
      <c r="E37" s="1203"/>
    </row>
    <row r="38" spans="1:5" s="2" customFormat="1" ht="11.25">
      <c r="A38" s="125" t="s">
        <v>804</v>
      </c>
      <c r="B38" s="1202"/>
      <c r="C38" s="1203"/>
      <c r="D38" s="1203"/>
      <c r="E38" s="1203"/>
    </row>
    <row r="39" spans="1:5" s="2" customFormat="1" ht="11.25">
      <c r="A39" s="125" t="s">
        <v>805</v>
      </c>
      <c r="B39" s="1202"/>
      <c r="C39" s="1203"/>
      <c r="D39" s="1203"/>
      <c r="E39" s="1203"/>
    </row>
    <row r="40" spans="1:5" s="2" customFormat="1" ht="11.25">
      <c r="A40" s="125" t="s">
        <v>806</v>
      </c>
      <c r="B40" s="1202"/>
      <c r="C40" s="1203"/>
      <c r="D40" s="1203"/>
      <c r="E40" s="1203"/>
    </row>
    <row r="41" spans="1:5" s="2" customFormat="1" ht="11.25">
      <c r="A41" s="125" t="s">
        <v>867</v>
      </c>
      <c r="B41" s="1202"/>
      <c r="C41" s="1203"/>
      <c r="D41" s="1203"/>
      <c r="E41" s="1203"/>
    </row>
    <row r="42" spans="1:5" s="2" customFormat="1" ht="11.25">
      <c r="A42" s="125" t="s">
        <v>673</v>
      </c>
      <c r="B42" s="1202"/>
      <c r="C42" s="1203"/>
      <c r="D42" s="1203"/>
      <c r="E42" s="1203"/>
    </row>
    <row r="43" spans="1:5">
      <c r="A43" s="4"/>
      <c r="B43" s="9"/>
    </row>
    <row r="44" spans="1:5">
      <c r="A44" s="11"/>
      <c r="B44" s="12"/>
      <c r="C44" s="6"/>
      <c r="D44" s="6"/>
      <c r="E44" s="6"/>
    </row>
    <row r="45" spans="1:5" s="14" customFormat="1">
      <c r="A45" s="13" t="s">
        <v>704</v>
      </c>
      <c r="B45" s="15" t="s">
        <v>859</v>
      </c>
      <c r="C45" s="2031" t="s">
        <v>737</v>
      </c>
      <c r="D45" s="2031"/>
      <c r="E45" s="2031"/>
    </row>
    <row r="46" spans="1:5" s="1" customFormat="1">
      <c r="A46" s="1194"/>
      <c r="B46" s="1201"/>
      <c r="C46" s="1197" t="s">
        <v>86</v>
      </c>
      <c r="D46" s="1198" t="s">
        <v>11</v>
      </c>
      <c r="E46" s="1198" t="s">
        <v>12</v>
      </c>
    </row>
    <row r="47" spans="1:5">
      <c r="A47" s="1190" t="s">
        <v>272</v>
      </c>
      <c r="B47" s="18">
        <v>7.5999999999999998E-2</v>
      </c>
      <c r="C47" s="1190">
        <v>22.751506186999997</v>
      </c>
      <c r="D47" s="1190">
        <v>4.4258396700000002</v>
      </c>
      <c r="E47" s="1190">
        <v>27.177345856999999</v>
      </c>
    </row>
    <row r="48" spans="1:5">
      <c r="A48" s="1190" t="s">
        <v>14</v>
      </c>
      <c r="B48" s="18">
        <v>0.1178</v>
      </c>
      <c r="C48" s="1190">
        <v>0.92159767000000004</v>
      </c>
      <c r="D48" s="1190"/>
      <c r="E48" s="1190">
        <v>0.92100338400000004</v>
      </c>
    </row>
    <row r="49" spans="1:5">
      <c r="A49" s="1190" t="s">
        <v>858</v>
      </c>
      <c r="B49" s="18">
        <v>0.1152</v>
      </c>
      <c r="C49" s="1190">
        <v>0.38030000000000003</v>
      </c>
      <c r="D49" s="1190"/>
      <c r="E49" s="1190">
        <v>0.38030000000000003</v>
      </c>
    </row>
    <row r="50" spans="1:5">
      <c r="A50" s="1190" t="s">
        <v>24</v>
      </c>
      <c r="B50" s="18">
        <v>0.28910000000000002</v>
      </c>
      <c r="C50" s="1190">
        <v>4.0426037360000002</v>
      </c>
      <c r="D50" s="1190">
        <v>45.395389999999999</v>
      </c>
      <c r="E50" s="1190">
        <v>49.437993735999996</v>
      </c>
    </row>
    <row r="51" spans="1:5">
      <c r="A51" s="1190" t="s">
        <v>337</v>
      </c>
      <c r="B51" s="18">
        <v>0.1482</v>
      </c>
      <c r="C51" s="1190">
        <v>4.7796396699999999</v>
      </c>
      <c r="D51" s="1190">
        <v>8.9691978000000006E-2</v>
      </c>
      <c r="E51" s="1190">
        <v>4.8693316480000002</v>
      </c>
    </row>
    <row r="52" spans="1:5">
      <c r="A52" s="1190" t="s">
        <v>54</v>
      </c>
      <c r="B52" s="18">
        <v>0.6</v>
      </c>
      <c r="C52" s="1190">
        <v>10.02390022</v>
      </c>
      <c r="D52" s="1190">
        <v>5.6619535159999996</v>
      </c>
      <c r="E52" s="1190">
        <v>15.685853735999999</v>
      </c>
    </row>
    <row r="53" spans="1:5">
      <c r="A53" s="1190" t="s">
        <v>694</v>
      </c>
      <c r="B53" s="18">
        <v>0.1</v>
      </c>
      <c r="C53" s="1190">
        <v>0.44965896700000002</v>
      </c>
      <c r="D53" s="1190">
        <v>2.147101868</v>
      </c>
      <c r="E53" s="1190">
        <v>2.596760835</v>
      </c>
    </row>
    <row r="54" spans="1:5">
      <c r="A54" s="2390" t="s">
        <v>872</v>
      </c>
      <c r="B54" s="2390"/>
      <c r="C54" s="2390">
        <v>43.349206449999997</v>
      </c>
      <c r="D54" s="2390">
        <v>57.719382746000001</v>
      </c>
      <c r="E54" s="2390">
        <v>101.06858919599999</v>
      </c>
    </row>
    <row r="55" spans="1:5" ht="13.5" thickBot="1">
      <c r="A55" s="1205" t="s">
        <v>869</v>
      </c>
      <c r="B55" s="1205"/>
      <c r="C55" s="1205">
        <v>844.91765901099996</v>
      </c>
      <c r="D55" s="1205">
        <v>724.29913857099996</v>
      </c>
      <c r="E55" s="1205">
        <v>1569.2167975819996</v>
      </c>
    </row>
    <row r="56" spans="1:5" ht="13.5" thickTop="1"/>
    <row r="58" spans="1:5" s="14" customFormat="1">
      <c r="A58" s="14" t="s">
        <v>873</v>
      </c>
    </row>
    <row r="59" spans="1:5">
      <c r="A59" s="27"/>
      <c r="B59" s="27"/>
      <c r="C59" s="27"/>
      <c r="D59" s="27"/>
      <c r="E59" s="27"/>
    </row>
    <row r="60" spans="1:5" s="14" customFormat="1">
      <c r="A60" s="13" t="s">
        <v>407</v>
      </c>
      <c r="B60" s="13"/>
      <c r="C60" s="2389" t="s">
        <v>852</v>
      </c>
      <c r="D60" s="2389"/>
      <c r="E60" s="2389"/>
    </row>
    <row r="61" spans="1:5">
      <c r="A61" s="1194"/>
      <c r="B61" s="1194" t="s">
        <v>859</v>
      </c>
      <c r="C61" s="1197" t="s">
        <v>86</v>
      </c>
      <c r="D61" s="1198" t="s">
        <v>11</v>
      </c>
      <c r="E61" s="1198" t="s">
        <v>12</v>
      </c>
    </row>
    <row r="62" spans="1:5">
      <c r="A62" s="1190" t="s">
        <v>400</v>
      </c>
      <c r="B62" s="18">
        <v>0.17</v>
      </c>
      <c r="C62" s="1190">
        <v>6.8</v>
      </c>
      <c r="D62" s="1190">
        <v>0</v>
      </c>
      <c r="E62" s="1190">
        <v>6.8</v>
      </c>
    </row>
    <row r="63" spans="1:5">
      <c r="A63" s="1190" t="s">
        <v>843</v>
      </c>
      <c r="B63" s="18">
        <v>0.2132</v>
      </c>
      <c r="C63" s="1190">
        <v>0</v>
      </c>
      <c r="D63" s="1190">
        <v>0</v>
      </c>
      <c r="E63" s="1190">
        <v>0</v>
      </c>
    </row>
    <row r="64" spans="1:5">
      <c r="A64" s="1190" t="s">
        <v>512</v>
      </c>
      <c r="B64" s="18">
        <v>0.3</v>
      </c>
      <c r="C64" s="1190">
        <v>0</v>
      </c>
      <c r="D64" s="1190">
        <v>0.8</v>
      </c>
      <c r="E64" s="1190">
        <v>0.8</v>
      </c>
    </row>
    <row r="65" spans="1:5">
      <c r="A65" s="1190" t="s">
        <v>679</v>
      </c>
      <c r="B65" s="18">
        <v>5.8799999999999998E-2</v>
      </c>
      <c r="C65" s="1190">
        <v>4.0999999999999996</v>
      </c>
      <c r="D65" s="1190">
        <v>0.1</v>
      </c>
      <c r="E65" s="1190">
        <v>4.2</v>
      </c>
    </row>
    <row r="66" spans="1:5">
      <c r="A66" s="1190" t="s">
        <v>844</v>
      </c>
      <c r="B66" s="18">
        <v>0.75</v>
      </c>
      <c r="C66" s="1190">
        <v>1.4</v>
      </c>
      <c r="D66" s="1190">
        <v>0</v>
      </c>
      <c r="E66" s="1190">
        <v>1.4</v>
      </c>
    </row>
    <row r="67" spans="1:5">
      <c r="A67" s="1190" t="s">
        <v>738</v>
      </c>
      <c r="B67" s="18">
        <v>8.5599999999999996E-2</v>
      </c>
      <c r="C67" s="1190">
        <v>63</v>
      </c>
      <c r="D67" s="1190">
        <v>0</v>
      </c>
      <c r="E67" s="1190">
        <v>63</v>
      </c>
    </row>
    <row r="68" spans="1:5">
      <c r="A68" s="1190" t="s">
        <v>564</v>
      </c>
      <c r="B68" s="18">
        <v>0.255</v>
      </c>
      <c r="C68" s="1190">
        <v>10.4</v>
      </c>
      <c r="D68" s="1190">
        <v>30.8</v>
      </c>
      <c r="E68" s="1190">
        <v>41.2</v>
      </c>
    </row>
    <row r="69" spans="1:5">
      <c r="A69" s="1190" t="s">
        <v>500</v>
      </c>
      <c r="B69" s="18">
        <v>9.6699999999999994E-2</v>
      </c>
      <c r="C69" s="1190">
        <v>16.2</v>
      </c>
      <c r="D69" s="1190">
        <v>0</v>
      </c>
      <c r="E69" s="1190">
        <v>16.2</v>
      </c>
    </row>
    <row r="70" spans="1:5">
      <c r="A70" s="1190" t="s">
        <v>739</v>
      </c>
      <c r="B70" s="18">
        <v>0.23330000000000001</v>
      </c>
      <c r="C70" s="1190">
        <v>40.5</v>
      </c>
      <c r="D70" s="1190">
        <v>0</v>
      </c>
      <c r="E70" s="1190">
        <v>40.5</v>
      </c>
    </row>
    <row r="71" spans="1:5">
      <c r="A71" s="1190" t="s">
        <v>492</v>
      </c>
      <c r="B71" s="18">
        <v>0.1333</v>
      </c>
      <c r="C71" s="1190">
        <v>31.2</v>
      </c>
      <c r="D71" s="1190">
        <v>0</v>
      </c>
      <c r="E71" s="1190">
        <v>31.2</v>
      </c>
    </row>
    <row r="72" spans="1:5">
      <c r="A72" s="1190" t="s">
        <v>493</v>
      </c>
      <c r="B72" s="18">
        <v>0.1333</v>
      </c>
      <c r="C72" s="1190">
        <v>33.6</v>
      </c>
      <c r="D72" s="1190">
        <v>0</v>
      </c>
      <c r="E72" s="1190">
        <v>33.6</v>
      </c>
    </row>
    <row r="73" spans="1:5">
      <c r="A73" s="1190" t="s">
        <v>740</v>
      </c>
      <c r="B73" s="18">
        <v>0.1333</v>
      </c>
      <c r="C73" s="1190">
        <v>1.8</v>
      </c>
      <c r="D73" s="1190">
        <v>0</v>
      </c>
      <c r="E73" s="1190">
        <v>1.8</v>
      </c>
    </row>
    <row r="74" spans="1:5">
      <c r="A74" s="1190" t="s">
        <v>490</v>
      </c>
      <c r="B74" s="18">
        <v>0.23330000000000001</v>
      </c>
      <c r="C74" s="1190">
        <v>59</v>
      </c>
      <c r="D74" s="1190">
        <v>0</v>
      </c>
      <c r="E74" s="1190">
        <v>59</v>
      </c>
    </row>
    <row r="75" spans="1:5">
      <c r="A75" s="1190" t="s">
        <v>502</v>
      </c>
      <c r="B75" s="18">
        <v>0.23330000000000001</v>
      </c>
      <c r="C75" s="1190">
        <v>23.7</v>
      </c>
      <c r="D75" s="1190">
        <v>0</v>
      </c>
      <c r="E75" s="1190">
        <v>23.7</v>
      </c>
    </row>
    <row r="76" spans="1:5">
      <c r="A76" s="1190" t="s">
        <v>139</v>
      </c>
      <c r="B76" s="18">
        <v>0.31850000000000001</v>
      </c>
      <c r="C76" s="1190">
        <v>0</v>
      </c>
      <c r="D76" s="1190">
        <v>48.5</v>
      </c>
      <c r="E76" s="1190">
        <v>48.5</v>
      </c>
    </row>
    <row r="77" spans="1:5">
      <c r="A77" s="1190" t="s">
        <v>138</v>
      </c>
      <c r="B77" s="18">
        <v>0.5</v>
      </c>
      <c r="C77" s="1190">
        <v>26.5</v>
      </c>
      <c r="D77" s="1190">
        <v>0</v>
      </c>
      <c r="E77" s="1190">
        <v>26.5</v>
      </c>
    </row>
    <row r="78" spans="1:5">
      <c r="A78" s="1190" t="s">
        <v>497</v>
      </c>
      <c r="B78" s="18">
        <v>0.1333</v>
      </c>
      <c r="C78" s="1190">
        <v>4.7</v>
      </c>
      <c r="D78" s="1190">
        <v>0</v>
      </c>
      <c r="E78" s="1190">
        <v>4.7</v>
      </c>
    </row>
    <row r="79" spans="1:5">
      <c r="A79" s="1190" t="s">
        <v>284</v>
      </c>
      <c r="B79" s="18">
        <v>0.4</v>
      </c>
      <c r="C79" s="1190">
        <v>7.8</v>
      </c>
      <c r="D79" s="1190">
        <v>0</v>
      </c>
      <c r="E79" s="1190">
        <v>7.8</v>
      </c>
    </row>
    <row r="80" spans="1:5">
      <c r="A80" s="1190" t="s">
        <v>134</v>
      </c>
      <c r="B80" s="18">
        <v>0.05</v>
      </c>
      <c r="C80" s="1190">
        <v>6.6</v>
      </c>
      <c r="D80" s="1190">
        <v>0</v>
      </c>
      <c r="E80" s="1190">
        <v>6.6</v>
      </c>
    </row>
    <row r="81" spans="1:5">
      <c r="A81" s="1190" t="s">
        <v>269</v>
      </c>
      <c r="B81" s="18">
        <v>0.15</v>
      </c>
      <c r="C81" s="1190">
        <v>17</v>
      </c>
      <c r="D81" s="1190">
        <v>0</v>
      </c>
      <c r="E81" s="1190">
        <v>17</v>
      </c>
    </row>
    <row r="82" spans="1:5">
      <c r="A82" s="1190" t="s">
        <v>785</v>
      </c>
      <c r="B82" s="18">
        <v>0.08</v>
      </c>
      <c r="C82" s="1190">
        <v>7.3</v>
      </c>
      <c r="D82" s="1190">
        <v>0</v>
      </c>
      <c r="E82" s="1190">
        <v>7.3</v>
      </c>
    </row>
    <row r="83" spans="1:5">
      <c r="A83" s="1190" t="s">
        <v>853</v>
      </c>
      <c r="B83" s="18">
        <v>0.25</v>
      </c>
      <c r="C83" s="1190">
        <v>4.8</v>
      </c>
      <c r="D83" s="1190">
        <v>0</v>
      </c>
      <c r="E83" s="1190">
        <v>4.8</v>
      </c>
    </row>
    <row r="84" spans="1:5">
      <c r="A84" s="1190" t="s">
        <v>729</v>
      </c>
      <c r="B84" s="18">
        <v>0.3</v>
      </c>
      <c r="C84" s="1190">
        <v>1.3</v>
      </c>
      <c r="D84" s="1190">
        <v>0.2</v>
      </c>
      <c r="E84" s="1190">
        <v>1.6</v>
      </c>
    </row>
    <row r="85" spans="1:5">
      <c r="A85" s="1190" t="s">
        <v>710</v>
      </c>
      <c r="B85" s="18">
        <v>0.25</v>
      </c>
      <c r="C85" s="1190">
        <v>1</v>
      </c>
      <c r="D85" s="1190">
        <v>0</v>
      </c>
      <c r="E85" s="1190">
        <v>1</v>
      </c>
    </row>
    <row r="86" spans="1:5">
      <c r="A86" s="1190" t="s">
        <v>809</v>
      </c>
      <c r="B86" s="18">
        <v>0.18329999999999999</v>
      </c>
      <c r="C86" s="1190">
        <v>0</v>
      </c>
      <c r="D86" s="1190">
        <v>5.6</v>
      </c>
      <c r="E86" s="1190">
        <v>5.6</v>
      </c>
    </row>
    <row r="87" spans="1:5">
      <c r="A87" s="1190" t="s">
        <v>811</v>
      </c>
      <c r="B87" s="18">
        <v>0.5</v>
      </c>
      <c r="C87" s="1190">
        <v>0</v>
      </c>
      <c r="D87" s="1190">
        <v>7.9</v>
      </c>
      <c r="E87" s="1190">
        <v>7.9</v>
      </c>
    </row>
    <row r="88" spans="1:5">
      <c r="A88" s="1190" t="s">
        <v>812</v>
      </c>
      <c r="B88" s="18">
        <v>0.26669999999999999</v>
      </c>
      <c r="C88" s="1190">
        <v>0</v>
      </c>
      <c r="D88" s="1190">
        <v>5.2</v>
      </c>
      <c r="E88" s="1190">
        <v>5.2</v>
      </c>
    </row>
    <row r="89" spans="1:5">
      <c r="A89" s="1190" t="s">
        <v>730</v>
      </c>
      <c r="B89" s="18">
        <v>0.35</v>
      </c>
      <c r="C89" s="1190">
        <v>0.3</v>
      </c>
      <c r="D89" s="1190">
        <v>0</v>
      </c>
      <c r="E89" s="1190">
        <v>0.4</v>
      </c>
    </row>
    <row r="90" spans="1:5">
      <c r="A90" s="1190" t="s">
        <v>810</v>
      </c>
      <c r="B90" s="18">
        <v>0.25</v>
      </c>
      <c r="C90" s="1190">
        <v>0</v>
      </c>
      <c r="D90" s="1190">
        <v>0.6</v>
      </c>
      <c r="E90" s="1190">
        <v>0.6</v>
      </c>
    </row>
    <row r="91" spans="1:5">
      <c r="A91" s="1190" t="s">
        <v>498</v>
      </c>
      <c r="B91" s="18">
        <v>0.1333</v>
      </c>
      <c r="C91" s="1190">
        <v>10.1</v>
      </c>
      <c r="D91" s="1190">
        <v>0</v>
      </c>
      <c r="E91" s="1190">
        <v>10.1</v>
      </c>
    </row>
    <row r="92" spans="1:5">
      <c r="A92" s="2390" t="s">
        <v>814</v>
      </c>
      <c r="B92" s="2390"/>
      <c r="C92" s="2402">
        <f>SUM(C62:C91)</f>
        <v>379.10000000000008</v>
      </c>
      <c r="D92" s="2402">
        <f>SUM(D62:D91)</f>
        <v>99.7</v>
      </c>
      <c r="E92" s="2402">
        <f>SUM(E62:E91)</f>
        <v>479.00000000000006</v>
      </c>
    </row>
    <row r="94" spans="1:5">
      <c r="A94" s="125" t="s">
        <v>708</v>
      </c>
    </row>
  </sheetData>
  <mergeCells count="3">
    <mergeCell ref="C5:E5"/>
    <mergeCell ref="C60:E60"/>
    <mergeCell ref="C45:E45"/>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2:F47"/>
  <sheetViews>
    <sheetView workbookViewId="0">
      <selection activeCell="B35" sqref="B35"/>
    </sheetView>
  </sheetViews>
  <sheetFormatPr defaultColWidth="9.28515625" defaultRowHeight="12.75"/>
  <cols>
    <col min="1" max="1" width="24.28515625" style="22" bestFit="1" customWidth="1"/>
    <col min="2" max="2" width="9.7109375" style="22" bestFit="1" customWidth="1"/>
    <col min="3" max="3" width="9.7109375" style="23" hidden="1" customWidth="1"/>
    <col min="4" max="4" width="16.7109375" style="23" customWidth="1"/>
    <col min="5" max="5" width="11.28515625" style="28" bestFit="1" customWidth="1"/>
    <col min="6" max="6" width="9.28515625" style="14"/>
    <col min="7" max="16384" width="9.28515625" style="22"/>
  </cols>
  <sheetData>
    <row r="2" spans="1:5" s="19" customFormat="1" ht="18">
      <c r="A2" s="29" t="s">
        <v>875</v>
      </c>
      <c r="B2" s="21"/>
      <c r="C2" s="21"/>
      <c r="D2" s="21"/>
    </row>
    <row r="4" spans="1:5" s="14" customFormat="1">
      <c r="A4" s="1207" t="s">
        <v>876</v>
      </c>
      <c r="B4" s="2317" t="s">
        <v>87</v>
      </c>
      <c r="C4" s="2403" t="s">
        <v>877</v>
      </c>
      <c r="D4" s="2403" t="s">
        <v>878</v>
      </c>
      <c r="E4" s="2404">
        <v>2007</v>
      </c>
    </row>
    <row r="5" spans="1:5">
      <c r="A5" s="25"/>
      <c r="E5" s="31"/>
    </row>
    <row r="6" spans="1:5">
      <c r="A6" s="25" t="s">
        <v>879</v>
      </c>
      <c r="B6" s="22" t="s">
        <v>91</v>
      </c>
      <c r="C6" s="23" t="s">
        <v>880</v>
      </c>
      <c r="D6" s="23" t="s">
        <v>881</v>
      </c>
      <c r="E6" s="30">
        <v>57196</v>
      </c>
    </row>
    <row r="7" spans="1:5">
      <c r="A7" s="25" t="s">
        <v>882</v>
      </c>
      <c r="B7" s="22" t="s">
        <v>91</v>
      </c>
      <c r="C7" s="23" t="s">
        <v>880</v>
      </c>
      <c r="D7" s="23" t="s">
        <v>883</v>
      </c>
      <c r="E7" s="31">
        <v>18730</v>
      </c>
    </row>
    <row r="8" spans="1:5" s="14" customFormat="1">
      <c r="A8" s="1208" t="s">
        <v>884</v>
      </c>
      <c r="B8" s="2405"/>
      <c r="C8" s="2406"/>
      <c r="D8" s="2406"/>
      <c r="E8" s="2407">
        <v>75926</v>
      </c>
    </row>
    <row r="9" spans="1:5">
      <c r="A9" s="25"/>
      <c r="E9" s="31"/>
    </row>
    <row r="10" spans="1:5" s="14" customFormat="1">
      <c r="A10" s="1208" t="s">
        <v>885</v>
      </c>
      <c r="B10" s="2405"/>
      <c r="C10" s="2406"/>
      <c r="D10" s="2406"/>
      <c r="E10" s="2408">
        <v>180235</v>
      </c>
    </row>
    <row r="11" spans="1:5" s="14" customFormat="1">
      <c r="A11" s="26"/>
      <c r="C11" s="24"/>
      <c r="D11" s="24"/>
      <c r="E11" s="32"/>
    </row>
    <row r="12" spans="1:5">
      <c r="A12" s="25" t="s">
        <v>844</v>
      </c>
      <c r="B12" s="22" t="s">
        <v>886</v>
      </c>
      <c r="C12" s="23" t="s">
        <v>880</v>
      </c>
      <c r="D12" s="23" t="s">
        <v>881</v>
      </c>
      <c r="E12" s="31">
        <v>3017</v>
      </c>
    </row>
    <row r="13" spans="1:5" s="14" customFormat="1">
      <c r="A13" s="1208" t="s">
        <v>887</v>
      </c>
      <c r="B13" s="2405"/>
      <c r="C13" s="2406"/>
      <c r="D13" s="2406"/>
      <c r="E13" s="2408">
        <v>3017</v>
      </c>
    </row>
    <row r="14" spans="1:5">
      <c r="A14" s="25"/>
      <c r="E14" s="31"/>
    </row>
    <row r="15" spans="1:5">
      <c r="A15" s="25" t="s">
        <v>861</v>
      </c>
      <c r="B15" s="22" t="s">
        <v>475</v>
      </c>
      <c r="C15" s="23" t="s">
        <v>888</v>
      </c>
      <c r="D15" s="23" t="s">
        <v>881</v>
      </c>
      <c r="E15" s="31">
        <v>20895</v>
      </c>
    </row>
    <row r="16" spans="1:5" s="14" customFormat="1">
      <c r="A16" s="1208" t="s">
        <v>889</v>
      </c>
      <c r="B16" s="2405"/>
      <c r="C16" s="2406"/>
      <c r="D16" s="2406"/>
      <c r="E16" s="2408">
        <v>20895</v>
      </c>
    </row>
    <row r="18" spans="1:5" s="14" customFormat="1">
      <c r="A18" s="1208" t="s">
        <v>890</v>
      </c>
      <c r="B18" s="2405"/>
      <c r="C18" s="2406"/>
      <c r="D18" s="2406"/>
      <c r="E18" s="2407">
        <v>63195</v>
      </c>
    </row>
    <row r="19" spans="1:5">
      <c r="A19" s="25"/>
      <c r="E19" s="31"/>
    </row>
    <row r="20" spans="1:5">
      <c r="A20" s="25" t="s">
        <v>891</v>
      </c>
      <c r="B20" s="22" t="s">
        <v>892</v>
      </c>
      <c r="C20" s="23" t="s">
        <v>893</v>
      </c>
      <c r="D20" s="23" t="s">
        <v>894</v>
      </c>
      <c r="E20" s="31">
        <v>12796</v>
      </c>
    </row>
    <row r="21" spans="1:5">
      <c r="A21" s="25" t="s">
        <v>895</v>
      </c>
      <c r="B21" s="22" t="s">
        <v>892</v>
      </c>
      <c r="C21" s="23" t="s">
        <v>893</v>
      </c>
      <c r="D21" s="23" t="s">
        <v>881</v>
      </c>
      <c r="E21" s="31">
        <v>2976</v>
      </c>
    </row>
    <row r="22" spans="1:5">
      <c r="A22" s="25" t="s">
        <v>729</v>
      </c>
      <c r="B22" s="22" t="s">
        <v>892</v>
      </c>
      <c r="C22" s="23" t="s">
        <v>893</v>
      </c>
      <c r="D22" s="23" t="s">
        <v>894</v>
      </c>
      <c r="E22" s="31">
        <v>3463</v>
      </c>
    </row>
    <row r="23" spans="1:5">
      <c r="A23" s="25" t="s">
        <v>791</v>
      </c>
      <c r="B23" s="22" t="s">
        <v>892</v>
      </c>
      <c r="C23" s="23" t="s">
        <v>893</v>
      </c>
      <c r="D23" s="23" t="s">
        <v>894</v>
      </c>
      <c r="E23" s="31">
        <v>1518</v>
      </c>
    </row>
    <row r="24" spans="1:5">
      <c r="A24" s="25" t="s">
        <v>792</v>
      </c>
      <c r="B24" s="22" t="s">
        <v>892</v>
      </c>
      <c r="C24" s="23" t="s">
        <v>893</v>
      </c>
      <c r="D24" s="23" t="s">
        <v>894</v>
      </c>
      <c r="E24" s="31">
        <v>1200</v>
      </c>
    </row>
    <row r="25" spans="1:5">
      <c r="A25" s="25" t="s">
        <v>617</v>
      </c>
      <c r="B25" s="22" t="s">
        <v>892</v>
      </c>
      <c r="C25" s="23" t="s">
        <v>893</v>
      </c>
      <c r="D25" s="23" t="s">
        <v>894</v>
      </c>
      <c r="E25" s="31">
        <v>1024</v>
      </c>
    </row>
    <row r="26" spans="1:5">
      <c r="A26" s="25" t="s">
        <v>730</v>
      </c>
      <c r="B26" s="22" t="s">
        <v>892</v>
      </c>
      <c r="C26" s="23" t="s">
        <v>893</v>
      </c>
      <c r="D26" s="23" t="s">
        <v>881</v>
      </c>
      <c r="E26" s="31">
        <v>721</v>
      </c>
    </row>
    <row r="27" spans="1:5">
      <c r="A27" s="25" t="s">
        <v>896</v>
      </c>
      <c r="B27" s="22" t="s">
        <v>892</v>
      </c>
      <c r="C27" s="23" t="s">
        <v>893</v>
      </c>
      <c r="D27" s="23" t="s">
        <v>894</v>
      </c>
      <c r="E27" s="31">
        <v>1003</v>
      </c>
    </row>
    <row r="28" spans="1:5" s="14" customFormat="1">
      <c r="A28" s="1208" t="s">
        <v>897</v>
      </c>
      <c r="B28" s="2405"/>
      <c r="C28" s="2406"/>
      <c r="D28" s="2406"/>
      <c r="E28" s="2408">
        <v>24701</v>
      </c>
    </row>
    <row r="29" spans="1:5">
      <c r="A29" s="25"/>
      <c r="E29" s="31"/>
    </row>
    <row r="30" spans="1:5">
      <c r="A30" s="25" t="s">
        <v>898</v>
      </c>
      <c r="B30" s="22" t="s">
        <v>130</v>
      </c>
      <c r="C30" s="23" t="s">
        <v>899</v>
      </c>
      <c r="D30" s="23" t="s">
        <v>881</v>
      </c>
      <c r="E30" s="31">
        <v>7208</v>
      </c>
    </row>
    <row r="31" spans="1:5">
      <c r="A31" s="25" t="s">
        <v>843</v>
      </c>
      <c r="B31" s="22" t="s">
        <v>130</v>
      </c>
      <c r="C31" s="23" t="s">
        <v>899</v>
      </c>
      <c r="D31" s="23" t="s">
        <v>881</v>
      </c>
      <c r="E31" s="31">
        <v>119</v>
      </c>
    </row>
    <row r="32" spans="1:5">
      <c r="A32" s="25" t="s">
        <v>900</v>
      </c>
      <c r="B32" s="22" t="s">
        <v>130</v>
      </c>
      <c r="C32" s="23" t="s">
        <v>899</v>
      </c>
      <c r="D32" s="23" t="s">
        <v>881</v>
      </c>
      <c r="E32" s="31">
        <v>931</v>
      </c>
    </row>
    <row r="33" spans="1:5">
      <c r="A33" s="25" t="s">
        <v>512</v>
      </c>
      <c r="B33" s="22" t="s">
        <v>130</v>
      </c>
      <c r="C33" s="23" t="s">
        <v>899</v>
      </c>
      <c r="D33" s="23" t="s">
        <v>894</v>
      </c>
      <c r="E33" s="31">
        <v>1150</v>
      </c>
    </row>
    <row r="34" spans="1:5">
      <c r="A34" s="25" t="s">
        <v>901</v>
      </c>
      <c r="B34" s="22" t="s">
        <v>130</v>
      </c>
      <c r="C34" s="23" t="s">
        <v>899</v>
      </c>
      <c r="D34" s="23" t="s">
        <v>881</v>
      </c>
      <c r="E34" s="31">
        <v>38</v>
      </c>
    </row>
    <row r="35" spans="1:5">
      <c r="A35" s="25" t="s">
        <v>679</v>
      </c>
      <c r="B35" s="22" t="s">
        <v>130</v>
      </c>
      <c r="C35" s="23" t="s">
        <v>899</v>
      </c>
      <c r="D35" s="23" t="s">
        <v>881</v>
      </c>
      <c r="E35" s="31">
        <v>2874</v>
      </c>
    </row>
    <row r="36" spans="1:5" s="14" customFormat="1">
      <c r="A36" s="1208" t="s">
        <v>902</v>
      </c>
      <c r="B36" s="2405"/>
      <c r="C36" s="2406"/>
      <c r="D36" s="2406"/>
      <c r="E36" s="2408">
        <v>12320</v>
      </c>
    </row>
    <row r="37" spans="1:5">
      <c r="A37" s="25"/>
      <c r="E37" s="31"/>
    </row>
    <row r="38" spans="1:5">
      <c r="A38" s="25" t="s">
        <v>134</v>
      </c>
      <c r="B38" s="22" t="s">
        <v>135</v>
      </c>
      <c r="C38" s="23" t="s">
        <v>893</v>
      </c>
      <c r="D38" s="23" t="s">
        <v>881</v>
      </c>
      <c r="E38" s="31">
        <v>6745</v>
      </c>
    </row>
    <row r="39" spans="1:5">
      <c r="A39" s="25" t="s">
        <v>269</v>
      </c>
      <c r="B39" s="22" t="s">
        <v>135</v>
      </c>
      <c r="C39" s="23" t="s">
        <v>893</v>
      </c>
      <c r="D39" s="23" t="s">
        <v>881</v>
      </c>
      <c r="E39" s="31">
        <v>17441</v>
      </c>
    </row>
    <row r="40" spans="1:5" s="27" customFormat="1">
      <c r="A40" s="1208" t="s">
        <v>903</v>
      </c>
      <c r="B40" s="2409"/>
      <c r="C40" s="2410"/>
      <c r="D40" s="2410"/>
      <c r="E40" s="2407">
        <v>24186</v>
      </c>
    </row>
    <row r="41" spans="1:5">
      <c r="A41" s="1208"/>
      <c r="B41" s="2409"/>
      <c r="C41" s="2410"/>
      <c r="D41" s="2410"/>
      <c r="E41" s="2407"/>
    </row>
    <row r="42" spans="1:5">
      <c r="A42" s="1208" t="s">
        <v>904</v>
      </c>
      <c r="B42" s="2409"/>
      <c r="C42" s="2410"/>
      <c r="D42" s="2410"/>
      <c r="E42" s="2407">
        <v>9673</v>
      </c>
    </row>
    <row r="43" spans="1:5">
      <c r="A43" s="25"/>
      <c r="E43" s="31"/>
    </row>
    <row r="44" spans="1:5">
      <c r="A44" s="25" t="s">
        <v>284</v>
      </c>
      <c r="B44" s="22" t="s">
        <v>285</v>
      </c>
      <c r="C44" s="23" t="s">
        <v>880</v>
      </c>
      <c r="D44" s="23" t="s">
        <v>881</v>
      </c>
      <c r="E44" s="31">
        <v>7954</v>
      </c>
    </row>
    <row r="45" spans="1:5">
      <c r="A45" s="1208" t="s">
        <v>905</v>
      </c>
      <c r="B45" s="2409"/>
      <c r="C45" s="2410"/>
      <c r="D45" s="2410"/>
      <c r="E45" s="2407">
        <v>7954</v>
      </c>
    </row>
    <row r="46" spans="1:5">
      <c r="A46" s="25"/>
      <c r="E46" s="31"/>
    </row>
    <row r="47" spans="1:5" s="14" customFormat="1" ht="13.5" thickBot="1">
      <c r="A47" s="1209" t="s">
        <v>906</v>
      </c>
      <c r="B47" s="1210"/>
      <c r="C47" s="1211"/>
      <c r="D47" s="1211"/>
      <c r="E47" s="1212">
        <v>422102</v>
      </c>
    </row>
  </sheetData>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2:E91"/>
  <sheetViews>
    <sheetView workbookViewId="0">
      <selection activeCell="B35" sqref="B35"/>
    </sheetView>
  </sheetViews>
  <sheetFormatPr defaultColWidth="9.28515625" defaultRowHeight="12.75"/>
  <cols>
    <col min="1" max="1" width="21.7109375" style="1" bestFit="1" customWidth="1"/>
    <col min="2" max="2" width="23.42578125" style="1" bestFit="1" customWidth="1"/>
    <col min="3" max="3" width="18.28515625" style="1" customWidth="1"/>
    <col min="4" max="5" width="12.7109375" style="1" customWidth="1"/>
    <col min="6" max="16384" width="9.28515625" style="1"/>
  </cols>
  <sheetData>
    <row r="2" spans="1:5" s="19" customFormat="1" ht="18">
      <c r="A2" s="19" t="s">
        <v>907</v>
      </c>
      <c r="B2" s="20"/>
      <c r="C2" s="21"/>
      <c r="D2" s="21"/>
      <c r="E2" s="21"/>
    </row>
    <row r="3" spans="1:5">
      <c r="A3" s="27"/>
      <c r="B3" s="27"/>
      <c r="C3" s="27"/>
      <c r="D3" s="27"/>
      <c r="E3" s="27"/>
    </row>
    <row r="4" spans="1:5">
      <c r="A4" s="2401" t="s">
        <v>864</v>
      </c>
      <c r="B4" s="1199"/>
      <c r="C4" s="1200"/>
      <c r="D4" s="1200"/>
      <c r="E4" s="1200"/>
    </row>
    <row r="5" spans="1:5" s="14" customFormat="1">
      <c r="A5" s="13" t="s">
        <v>865</v>
      </c>
      <c r="B5" s="15" t="s">
        <v>847</v>
      </c>
      <c r="C5" s="2031" t="s">
        <v>380</v>
      </c>
      <c r="D5" s="2031"/>
      <c r="E5" s="2031"/>
    </row>
    <row r="6" spans="1:5">
      <c r="A6" s="1194"/>
      <c r="B6" s="1201"/>
      <c r="C6" s="1197" t="s">
        <v>86</v>
      </c>
      <c r="D6" s="1198" t="s">
        <v>11</v>
      </c>
      <c r="E6" s="1198" t="s">
        <v>12</v>
      </c>
    </row>
    <row r="7" spans="1:5">
      <c r="A7" s="22" t="s">
        <v>59</v>
      </c>
      <c r="B7" s="1213" t="s">
        <v>908</v>
      </c>
      <c r="C7" s="1214">
        <v>65.2</v>
      </c>
      <c r="D7" s="1214">
        <v>30.5</v>
      </c>
      <c r="E7" s="1214">
        <v>95.7</v>
      </c>
    </row>
    <row r="8" spans="1:5">
      <c r="A8" s="22" t="s">
        <v>33</v>
      </c>
      <c r="B8" s="18">
        <v>0.7</v>
      </c>
      <c r="C8" s="1214">
        <v>121.6</v>
      </c>
      <c r="D8" s="1214">
        <v>52.4</v>
      </c>
      <c r="E8" s="1214">
        <v>174.1</v>
      </c>
    </row>
    <row r="9" spans="1:5">
      <c r="A9" s="22" t="s">
        <v>218</v>
      </c>
      <c r="B9" s="18">
        <v>0.65129999999999999</v>
      </c>
      <c r="C9" s="1214">
        <v>5.6</v>
      </c>
      <c r="D9" s="1214">
        <v>-2.1</v>
      </c>
      <c r="E9" s="1214">
        <v>3.5</v>
      </c>
    </row>
    <row r="10" spans="1:5">
      <c r="A10" s="22" t="s">
        <v>53</v>
      </c>
      <c r="B10" s="18">
        <v>0.49299999999999999</v>
      </c>
      <c r="C10" s="1214">
        <v>80.900000000000006</v>
      </c>
      <c r="D10" s="1214">
        <v>4.0999999999999996</v>
      </c>
      <c r="E10" s="1214">
        <v>85</v>
      </c>
    </row>
    <row r="11" spans="1:5">
      <c r="A11" s="22" t="s">
        <v>68</v>
      </c>
      <c r="B11" s="18">
        <v>0.5</v>
      </c>
      <c r="C11" s="1214">
        <v>1.7</v>
      </c>
      <c r="D11" s="1214">
        <v>14.1</v>
      </c>
      <c r="E11" s="1214">
        <v>15.8</v>
      </c>
    </row>
    <row r="12" spans="1:5">
      <c r="A12" s="22" t="s">
        <v>64</v>
      </c>
      <c r="B12" s="18">
        <v>0.41499999999999998</v>
      </c>
      <c r="C12" s="1214">
        <v>15</v>
      </c>
      <c r="D12" s="1214">
        <v>-0.5</v>
      </c>
      <c r="E12" s="1214">
        <v>14.5</v>
      </c>
    </row>
    <row r="13" spans="1:5">
      <c r="A13" s="22" t="s">
        <v>57</v>
      </c>
      <c r="B13" s="18">
        <v>0.3332</v>
      </c>
      <c r="C13" s="1214">
        <v>55</v>
      </c>
      <c r="D13" s="1214">
        <v>1</v>
      </c>
      <c r="E13" s="1214">
        <v>56.1</v>
      </c>
    </row>
    <row r="14" spans="1:5">
      <c r="A14" s="22" t="s">
        <v>74</v>
      </c>
      <c r="B14" s="1081">
        <v>0.41499999999999998</v>
      </c>
      <c r="C14" s="1214">
        <v>24</v>
      </c>
      <c r="D14" s="1214">
        <v>2.8</v>
      </c>
      <c r="E14" s="1214">
        <v>26.8</v>
      </c>
    </row>
    <row r="15" spans="1:5">
      <c r="A15" s="22" t="s">
        <v>231</v>
      </c>
      <c r="B15" s="1213" t="s">
        <v>219</v>
      </c>
      <c r="C15" s="1214">
        <v>41.7</v>
      </c>
      <c r="D15" s="1214">
        <v>151.1</v>
      </c>
      <c r="E15" s="1214">
        <v>192.9</v>
      </c>
    </row>
    <row r="16" spans="1:5">
      <c r="A16" s="22" t="s">
        <v>75</v>
      </c>
      <c r="B16" s="18">
        <v>0.53200000000000003</v>
      </c>
      <c r="C16" s="1214">
        <v>20</v>
      </c>
      <c r="D16" s="1214">
        <v>8.5</v>
      </c>
      <c r="E16" s="1214">
        <v>28.5</v>
      </c>
    </row>
    <row r="17" spans="1:5">
      <c r="A17" s="22" t="s">
        <v>29</v>
      </c>
      <c r="B17" s="18">
        <v>0.38</v>
      </c>
      <c r="C17" s="1214">
        <v>69.900000000000006</v>
      </c>
      <c r="D17" s="1214">
        <v>4.4000000000000004</v>
      </c>
      <c r="E17" s="1214">
        <v>74.3</v>
      </c>
    </row>
    <row r="18" spans="1:5">
      <c r="A18" s="22" t="s">
        <v>47</v>
      </c>
      <c r="B18" s="18">
        <v>0.58550000000000002</v>
      </c>
      <c r="C18" s="1214">
        <v>0</v>
      </c>
      <c r="D18" s="1214">
        <v>0</v>
      </c>
      <c r="E18" s="1214">
        <v>0</v>
      </c>
    </row>
    <row r="19" spans="1:5">
      <c r="A19" s="22" t="s">
        <v>67</v>
      </c>
      <c r="B19" s="18">
        <v>0.30580000000000002</v>
      </c>
      <c r="C19" s="1214">
        <v>46.8</v>
      </c>
      <c r="D19" s="1214">
        <v>0</v>
      </c>
      <c r="E19" s="1214">
        <v>46.8</v>
      </c>
    </row>
    <row r="20" spans="1:5">
      <c r="A20" s="22" t="s">
        <v>66</v>
      </c>
      <c r="B20" s="18">
        <v>0.30580000000000002</v>
      </c>
      <c r="C20" s="1214">
        <v>6.5</v>
      </c>
      <c r="D20" s="1214">
        <v>199.1</v>
      </c>
      <c r="E20" s="1214">
        <v>205.6</v>
      </c>
    </row>
    <row r="21" spans="1:5">
      <c r="A21" s="22" t="s">
        <v>23</v>
      </c>
      <c r="B21" s="18">
        <v>0.45</v>
      </c>
      <c r="C21" s="1214">
        <v>22.8</v>
      </c>
      <c r="D21" s="1214">
        <v>2.1</v>
      </c>
      <c r="E21" s="1214">
        <v>24.9</v>
      </c>
    </row>
    <row r="22" spans="1:5">
      <c r="A22" s="22" t="s">
        <v>226</v>
      </c>
      <c r="B22" s="18">
        <v>0.39439999999999997</v>
      </c>
      <c r="C22" s="1214">
        <v>0.2</v>
      </c>
      <c r="D22" s="1214">
        <v>0.9</v>
      </c>
      <c r="E22" s="1214">
        <v>1.2</v>
      </c>
    </row>
    <row r="23" spans="1:5">
      <c r="A23" s="22" t="s">
        <v>684</v>
      </c>
      <c r="B23" s="18">
        <v>0.28849999999999998</v>
      </c>
      <c r="C23" s="1214">
        <v>1.3</v>
      </c>
      <c r="D23" s="1214">
        <v>1.1000000000000001</v>
      </c>
      <c r="E23" s="1214">
        <v>2.4</v>
      </c>
    </row>
    <row r="24" spans="1:5">
      <c r="A24" s="22" t="s">
        <v>641</v>
      </c>
      <c r="B24" s="18">
        <v>0.32700000000000001</v>
      </c>
      <c r="C24" s="1214">
        <v>7.2</v>
      </c>
      <c r="D24" s="1214">
        <v>1.4</v>
      </c>
      <c r="E24" s="1214">
        <v>8.6</v>
      </c>
    </row>
    <row r="25" spans="1:5">
      <c r="A25" s="22" t="s">
        <v>467</v>
      </c>
      <c r="B25" s="18">
        <v>0.1988</v>
      </c>
      <c r="C25" s="1214">
        <v>0.9</v>
      </c>
      <c r="D25" s="1214">
        <v>4.3</v>
      </c>
      <c r="E25" s="1214">
        <v>5.2</v>
      </c>
    </row>
    <row r="26" spans="1:5">
      <c r="A26" s="22" t="s">
        <v>274</v>
      </c>
      <c r="B26" s="18">
        <v>0.18</v>
      </c>
      <c r="C26" s="1214">
        <v>2.6</v>
      </c>
      <c r="D26" s="1214">
        <v>0.1</v>
      </c>
      <c r="E26" s="1214">
        <v>2.7</v>
      </c>
    </row>
    <row r="27" spans="1:5">
      <c r="A27" s="22" t="s">
        <v>508</v>
      </c>
      <c r="B27" s="18">
        <v>0.59599999999999997</v>
      </c>
      <c r="C27" s="1214">
        <v>0</v>
      </c>
      <c r="D27" s="1214">
        <v>0</v>
      </c>
      <c r="E27" s="1214">
        <v>0</v>
      </c>
    </row>
    <row r="28" spans="1:5" ht="13.5" customHeight="1">
      <c r="A28" s="22" t="s">
        <v>642</v>
      </c>
      <c r="B28" s="18">
        <v>0.58899999999999997</v>
      </c>
      <c r="C28" s="1214">
        <v>5.0999999999999996</v>
      </c>
      <c r="D28" s="1214">
        <v>0</v>
      </c>
      <c r="E28" s="1214">
        <v>5.0999999999999996</v>
      </c>
    </row>
    <row r="29" spans="1:5">
      <c r="A29" s="22" t="s">
        <v>37</v>
      </c>
      <c r="B29" s="18">
        <v>0.1241</v>
      </c>
      <c r="C29" s="1214">
        <v>13.3</v>
      </c>
      <c r="D29" s="1214">
        <v>2.7</v>
      </c>
      <c r="E29" s="1214">
        <v>16</v>
      </c>
    </row>
    <row r="30" spans="1:5">
      <c r="A30" s="22" t="s">
        <v>76</v>
      </c>
      <c r="B30" s="18">
        <v>0.34570000000000001</v>
      </c>
      <c r="C30" s="1214">
        <v>62.4</v>
      </c>
      <c r="D30" s="1214">
        <v>67.3</v>
      </c>
      <c r="E30" s="1214">
        <v>129.5</v>
      </c>
    </row>
    <row r="31" spans="1:5">
      <c r="A31" s="22" t="s">
        <v>46</v>
      </c>
      <c r="B31" s="18">
        <v>0.55300000000000005</v>
      </c>
      <c r="C31" s="1214">
        <v>70.7</v>
      </c>
      <c r="D31" s="1214">
        <v>42.7</v>
      </c>
      <c r="E31" s="1214">
        <v>113.4</v>
      </c>
    </row>
    <row r="32" spans="1:5">
      <c r="A32" s="22" t="s">
        <v>51</v>
      </c>
      <c r="B32" s="18">
        <v>0.2</v>
      </c>
      <c r="C32" s="1214">
        <v>3.6</v>
      </c>
      <c r="D32" s="1214">
        <v>1.2</v>
      </c>
      <c r="E32" s="1214">
        <v>4.8</v>
      </c>
    </row>
    <row r="33" spans="1:5">
      <c r="A33" s="22" t="s">
        <v>49</v>
      </c>
      <c r="B33" s="18">
        <v>0.43969999999999998</v>
      </c>
      <c r="C33" s="1214">
        <v>13.3</v>
      </c>
      <c r="D33" s="1214">
        <v>14.3</v>
      </c>
      <c r="E33" s="1214">
        <v>27.6</v>
      </c>
    </row>
    <row r="34" spans="1:5">
      <c r="A34" s="22" t="s">
        <v>909</v>
      </c>
      <c r="B34" s="1213" t="s">
        <v>221</v>
      </c>
      <c r="C34" s="1214">
        <v>40.299999999999997</v>
      </c>
      <c r="D34" s="1214">
        <v>3.9</v>
      </c>
      <c r="E34" s="1214">
        <v>44.2</v>
      </c>
    </row>
    <row r="35" spans="1:5">
      <c r="A35" s="22" t="s">
        <v>58</v>
      </c>
      <c r="B35" s="18">
        <v>0.33529999999999999</v>
      </c>
      <c r="C35" s="1214">
        <v>1.1000000000000001</v>
      </c>
      <c r="D35" s="1214">
        <v>2.9</v>
      </c>
      <c r="E35" s="1214">
        <v>4.0999999999999996</v>
      </c>
    </row>
    <row r="36" spans="1:5">
      <c r="A36" s="2402" t="s">
        <v>851</v>
      </c>
      <c r="B36" s="2402"/>
      <c r="C36" s="2402">
        <f>SUM(C7:C35)</f>
        <v>798.69999999999993</v>
      </c>
      <c r="D36" s="2402">
        <f>SUM(D7:D35)</f>
        <v>610.29999999999995</v>
      </c>
      <c r="E36" s="2402">
        <f>SUM(C36:D36)</f>
        <v>1409</v>
      </c>
    </row>
    <row r="37" spans="1:5">
      <c r="A37" s="1189"/>
      <c r="B37" s="1189"/>
      <c r="C37" s="1189"/>
      <c r="D37" s="1189"/>
      <c r="E37" s="1189"/>
    </row>
    <row r="38" spans="1:5" s="2" customFormat="1" ht="11.25">
      <c r="A38" s="125" t="s">
        <v>910</v>
      </c>
      <c r="B38" s="125"/>
      <c r="C38" s="125"/>
      <c r="D38" s="125"/>
      <c r="E38" s="125"/>
    </row>
    <row r="39" spans="1:5" s="2" customFormat="1" ht="11.25">
      <c r="A39" s="125" t="s">
        <v>911</v>
      </c>
      <c r="B39" s="125"/>
      <c r="C39" s="125"/>
      <c r="D39" s="125"/>
      <c r="E39" s="125"/>
    </row>
    <row r="40" spans="1:5" s="2" customFormat="1" ht="11.25">
      <c r="A40" s="1179" t="s">
        <v>734</v>
      </c>
      <c r="B40" s="50"/>
      <c r="C40" s="1179"/>
      <c r="D40" s="1179"/>
      <c r="E40" s="1179"/>
    </row>
    <row r="41" spans="1:5">
      <c r="A41" s="1215"/>
      <c r="B41" s="1216"/>
      <c r="C41" s="1215"/>
      <c r="D41" s="1215"/>
      <c r="E41" s="1215"/>
    </row>
    <row r="42" spans="1:5" s="14" customFormat="1">
      <c r="A42" s="13" t="s">
        <v>704</v>
      </c>
      <c r="B42" s="15" t="s">
        <v>859</v>
      </c>
      <c r="C42" s="2389" t="s">
        <v>737</v>
      </c>
      <c r="D42" s="2389"/>
      <c r="E42" s="2389"/>
    </row>
    <row r="43" spans="1:5">
      <c r="A43" s="1194"/>
      <c r="B43" s="1201"/>
      <c r="C43" s="1197" t="s">
        <v>86</v>
      </c>
      <c r="D43" s="1198" t="s">
        <v>11</v>
      </c>
      <c r="E43" s="1198" t="s">
        <v>12</v>
      </c>
    </row>
    <row r="44" spans="1:5">
      <c r="A44" s="22" t="s">
        <v>858</v>
      </c>
      <c r="B44" s="3">
        <v>0.1152</v>
      </c>
      <c r="C44" s="1214">
        <v>0.5</v>
      </c>
      <c r="D44" s="1214">
        <v>0</v>
      </c>
      <c r="E44" s="1214">
        <v>0.5</v>
      </c>
    </row>
    <row r="45" spans="1:5">
      <c r="A45" s="22" t="s">
        <v>272</v>
      </c>
      <c r="B45" s="3">
        <v>7.5999999999999998E-2</v>
      </c>
      <c r="C45" s="1214">
        <v>22.8</v>
      </c>
      <c r="D45" s="1214">
        <v>1.7</v>
      </c>
      <c r="E45" s="1214">
        <v>24.5</v>
      </c>
    </row>
    <row r="46" spans="1:5">
      <c r="A46" s="22" t="s">
        <v>337</v>
      </c>
      <c r="B46" s="3">
        <v>0.1482</v>
      </c>
      <c r="C46" s="1214">
        <v>4.4000000000000004</v>
      </c>
      <c r="D46" s="1214">
        <v>0.2</v>
      </c>
      <c r="E46" s="1214">
        <v>4.5999999999999996</v>
      </c>
    </row>
    <row r="47" spans="1:5">
      <c r="A47" s="22" t="s">
        <v>14</v>
      </c>
      <c r="B47" s="3">
        <v>0.1178</v>
      </c>
      <c r="C47" s="1214">
        <v>1</v>
      </c>
      <c r="D47" s="1214">
        <v>0.3</v>
      </c>
      <c r="E47" s="1214">
        <v>1.3</v>
      </c>
    </row>
    <row r="48" spans="1:5">
      <c r="A48" s="22" t="s">
        <v>54</v>
      </c>
      <c r="B48" s="3">
        <v>0.6</v>
      </c>
      <c r="C48" s="1214">
        <v>12.1</v>
      </c>
      <c r="D48" s="1214">
        <v>7.8</v>
      </c>
      <c r="E48" s="1214">
        <v>19.899999999999999</v>
      </c>
    </row>
    <row r="49" spans="1:5">
      <c r="A49" s="22" t="s">
        <v>694</v>
      </c>
      <c r="B49" s="3">
        <v>0.1</v>
      </c>
      <c r="C49" s="1214">
        <v>0.5</v>
      </c>
      <c r="D49" s="1214">
        <v>2.2000000000000002</v>
      </c>
      <c r="E49" s="1214">
        <v>2.7</v>
      </c>
    </row>
    <row r="50" spans="1:5">
      <c r="A50" s="22" t="s">
        <v>24</v>
      </c>
      <c r="B50" s="3">
        <v>0.28920000000000001</v>
      </c>
      <c r="C50" s="1214">
        <v>2.2999999999999998</v>
      </c>
      <c r="D50" s="1214">
        <v>29.7</v>
      </c>
      <c r="E50" s="1214">
        <v>32</v>
      </c>
    </row>
    <row r="51" spans="1:5">
      <c r="A51" s="2402" t="s">
        <v>387</v>
      </c>
      <c r="B51" s="2411"/>
      <c r="C51" s="2402">
        <f>SUM(C44:C50)</f>
        <v>43.6</v>
      </c>
      <c r="D51" s="2402">
        <f>SUM(D44:D50)</f>
        <v>41.9</v>
      </c>
      <c r="E51" s="2402">
        <f>SUM(E44:E50)</f>
        <v>85.5</v>
      </c>
    </row>
    <row r="52" spans="1:5">
      <c r="A52" s="1217" t="s">
        <v>912</v>
      </c>
      <c r="B52" s="1216"/>
      <c r="C52" s="1217">
        <f>C36+C51</f>
        <v>842.3</v>
      </c>
      <c r="D52" s="1217">
        <f>D36+D51</f>
        <v>652.19999999999993</v>
      </c>
      <c r="E52" s="1217">
        <f>E36+E51</f>
        <v>1494.5</v>
      </c>
    </row>
    <row r="53" spans="1:5">
      <c r="A53" s="22"/>
      <c r="B53" s="22"/>
      <c r="C53" s="22"/>
      <c r="D53" s="22"/>
      <c r="E53" s="22"/>
    </row>
    <row r="54" spans="1:5" s="14" customFormat="1">
      <c r="A54" s="14" t="s">
        <v>913</v>
      </c>
    </row>
    <row r="55" spans="1:5">
      <c r="A55" s="27"/>
      <c r="B55" s="27"/>
      <c r="C55" s="27"/>
      <c r="D55" s="27"/>
      <c r="E55" s="27"/>
    </row>
    <row r="56" spans="1:5" s="14" customFormat="1">
      <c r="A56" s="13" t="s">
        <v>407</v>
      </c>
      <c r="B56" s="13"/>
      <c r="C56" s="2389" t="s">
        <v>914</v>
      </c>
      <c r="D56" s="2389"/>
      <c r="E56" s="2389"/>
    </row>
    <row r="57" spans="1:5">
      <c r="A57" s="1194"/>
      <c r="B57" s="1194" t="s">
        <v>859</v>
      </c>
      <c r="C57" s="1197" t="s">
        <v>86</v>
      </c>
      <c r="D57" s="1198" t="s">
        <v>11</v>
      </c>
      <c r="E57" s="1198" t="s">
        <v>12</v>
      </c>
    </row>
    <row r="58" spans="1:5">
      <c r="A58" s="1190" t="s">
        <v>400</v>
      </c>
      <c r="B58" s="18">
        <v>0.17</v>
      </c>
      <c r="C58" s="1190">
        <v>6.5</v>
      </c>
      <c r="D58" s="1190">
        <v>0</v>
      </c>
      <c r="E58" s="1190">
        <v>6.5</v>
      </c>
    </row>
    <row r="59" spans="1:5">
      <c r="A59" s="1190" t="s">
        <v>843</v>
      </c>
      <c r="B59" s="18">
        <v>0.2132</v>
      </c>
      <c r="C59" s="1190">
        <v>0.2</v>
      </c>
      <c r="D59" s="1190">
        <v>0</v>
      </c>
      <c r="E59" s="1190">
        <v>0.2</v>
      </c>
    </row>
    <row r="60" spans="1:5">
      <c r="A60" s="1190" t="s">
        <v>900</v>
      </c>
      <c r="B60" s="18">
        <v>0.28760000000000002</v>
      </c>
      <c r="C60" s="1190">
        <v>0.1</v>
      </c>
      <c r="D60" s="1190">
        <v>0</v>
      </c>
      <c r="E60" s="1190">
        <v>0.1</v>
      </c>
    </row>
    <row r="61" spans="1:5">
      <c r="A61" s="1190" t="s">
        <v>512</v>
      </c>
      <c r="B61" s="18">
        <v>0.3</v>
      </c>
      <c r="C61" s="1190">
        <v>0</v>
      </c>
      <c r="D61" s="1190">
        <v>1</v>
      </c>
      <c r="E61" s="1190">
        <v>1</v>
      </c>
    </row>
    <row r="62" spans="1:5">
      <c r="A62" s="1190" t="s">
        <v>901</v>
      </c>
      <c r="B62" s="18">
        <v>2.35E-2</v>
      </c>
      <c r="C62" s="1190">
        <v>0</v>
      </c>
      <c r="D62" s="1190">
        <v>0</v>
      </c>
      <c r="E62" s="1190">
        <v>0</v>
      </c>
    </row>
    <row r="63" spans="1:5">
      <c r="A63" s="1190" t="s">
        <v>679</v>
      </c>
      <c r="B63" s="18">
        <v>5.8799999999999998E-2</v>
      </c>
      <c r="C63" s="1190">
        <v>3.3</v>
      </c>
      <c r="D63" s="1190">
        <v>0.4</v>
      </c>
      <c r="E63" s="1190">
        <v>3.7</v>
      </c>
    </row>
    <row r="64" spans="1:5">
      <c r="A64" s="1190" t="s">
        <v>844</v>
      </c>
      <c r="B64" s="18">
        <v>0.75</v>
      </c>
      <c r="C64" s="1190">
        <v>1.4</v>
      </c>
      <c r="D64" s="1190">
        <v>0</v>
      </c>
      <c r="E64" s="1190">
        <v>1.4</v>
      </c>
    </row>
    <row r="65" spans="1:5">
      <c r="A65" s="1190" t="s">
        <v>738</v>
      </c>
      <c r="B65" s="18">
        <v>8.5599999999999996E-2</v>
      </c>
      <c r="C65" s="1190">
        <v>52.6</v>
      </c>
      <c r="D65" s="1190">
        <v>0</v>
      </c>
      <c r="E65" s="1190">
        <v>52.6</v>
      </c>
    </row>
    <row r="66" spans="1:5">
      <c r="A66" s="1190" t="s">
        <v>564</v>
      </c>
      <c r="B66" s="18">
        <v>0.255</v>
      </c>
      <c r="C66" s="1190">
        <v>7.9</v>
      </c>
      <c r="D66" s="1190">
        <v>23</v>
      </c>
      <c r="E66" s="1190">
        <v>31</v>
      </c>
    </row>
    <row r="67" spans="1:5">
      <c r="A67" s="1190" t="s">
        <v>861</v>
      </c>
      <c r="B67" s="18">
        <v>0.15</v>
      </c>
      <c r="C67" s="1190">
        <v>23.4</v>
      </c>
      <c r="D67" s="1190">
        <v>0</v>
      </c>
      <c r="E67" s="1190">
        <v>23.4</v>
      </c>
    </row>
    <row r="68" spans="1:5">
      <c r="A68" s="1190" t="s">
        <v>739</v>
      </c>
      <c r="B68" s="18">
        <v>0.23330000000000001</v>
      </c>
      <c r="C68" s="1190">
        <v>8.8000000000000007</v>
      </c>
      <c r="D68" s="1190">
        <v>0</v>
      </c>
      <c r="E68" s="1190">
        <v>8.8000000000000007</v>
      </c>
    </row>
    <row r="69" spans="1:5">
      <c r="A69" s="1190" t="s">
        <v>492</v>
      </c>
      <c r="B69" s="18">
        <v>0.1333</v>
      </c>
      <c r="C69" s="1190">
        <v>16.399999999999999</v>
      </c>
      <c r="D69" s="1190">
        <v>0</v>
      </c>
      <c r="E69" s="1190">
        <v>16.399999999999999</v>
      </c>
    </row>
    <row r="70" spans="1:5">
      <c r="A70" s="1190" t="s">
        <v>493</v>
      </c>
      <c r="B70" s="18">
        <v>0.1333</v>
      </c>
      <c r="C70" s="1190">
        <v>16.399999999999999</v>
      </c>
      <c r="D70" s="1190">
        <v>0</v>
      </c>
      <c r="E70" s="1190">
        <v>16.399999999999999</v>
      </c>
    </row>
    <row r="71" spans="1:5">
      <c r="A71" s="1190" t="s">
        <v>740</v>
      </c>
      <c r="B71" s="18">
        <v>0.1333</v>
      </c>
      <c r="C71" s="1190">
        <v>1.4</v>
      </c>
      <c r="D71" s="1190">
        <v>0</v>
      </c>
      <c r="E71" s="1190">
        <v>1.4</v>
      </c>
    </row>
    <row r="72" spans="1:5">
      <c r="A72" s="1190" t="s">
        <v>490</v>
      </c>
      <c r="B72" s="18">
        <v>0.23330000000000001</v>
      </c>
      <c r="C72" s="1190">
        <v>50.8</v>
      </c>
      <c r="D72" s="1190">
        <v>0</v>
      </c>
      <c r="E72" s="1190">
        <v>50.8</v>
      </c>
    </row>
    <row r="73" spans="1:5">
      <c r="A73" s="1190" t="s">
        <v>502</v>
      </c>
      <c r="B73" s="18">
        <v>0.23330000000000001</v>
      </c>
      <c r="C73" s="1190">
        <v>20.399999999999999</v>
      </c>
      <c r="D73" s="1190">
        <v>0</v>
      </c>
      <c r="E73" s="1190">
        <v>20.399999999999999</v>
      </c>
    </row>
    <row r="74" spans="1:5">
      <c r="A74" s="1190" t="s">
        <v>139</v>
      </c>
      <c r="B74" s="18">
        <v>0.31850000000000001</v>
      </c>
      <c r="C74" s="1190">
        <v>0</v>
      </c>
      <c r="D74" s="1190">
        <v>16.399999999999999</v>
      </c>
      <c r="E74" s="1190">
        <v>16.399999999999999</v>
      </c>
    </row>
    <row r="75" spans="1:5">
      <c r="A75" s="1190" t="s">
        <v>138</v>
      </c>
      <c r="B75" s="18">
        <v>0.5</v>
      </c>
      <c r="C75" s="1190">
        <v>11.1</v>
      </c>
      <c r="D75" s="1190">
        <v>0</v>
      </c>
      <c r="E75" s="1190">
        <v>11.1</v>
      </c>
    </row>
    <row r="76" spans="1:5">
      <c r="A76" s="1190" t="s">
        <v>497</v>
      </c>
      <c r="B76" s="18">
        <v>0.1333</v>
      </c>
      <c r="C76" s="1190">
        <v>4.2</v>
      </c>
      <c r="D76" s="1190">
        <v>0</v>
      </c>
      <c r="E76" s="1190">
        <v>4.2</v>
      </c>
    </row>
    <row r="77" spans="1:5">
      <c r="A77" s="1190" t="s">
        <v>284</v>
      </c>
      <c r="B77" s="18">
        <v>0.4</v>
      </c>
      <c r="C77" s="1190">
        <v>6</v>
      </c>
      <c r="D77" s="1190">
        <v>0</v>
      </c>
      <c r="E77" s="1190">
        <v>6</v>
      </c>
    </row>
    <row r="78" spans="1:5">
      <c r="A78" s="1190" t="s">
        <v>134</v>
      </c>
      <c r="B78" s="18">
        <v>0.05</v>
      </c>
      <c r="C78" s="1190">
        <v>6.1</v>
      </c>
      <c r="D78" s="1190">
        <v>0</v>
      </c>
      <c r="E78" s="1190">
        <v>6.1</v>
      </c>
    </row>
    <row r="79" spans="1:5">
      <c r="A79" s="1190" t="s">
        <v>269</v>
      </c>
      <c r="B79" s="18">
        <v>0.15</v>
      </c>
      <c r="C79" s="1190">
        <v>13.7</v>
      </c>
      <c r="D79" s="1190">
        <v>0</v>
      </c>
      <c r="E79" s="1190">
        <v>13.7</v>
      </c>
    </row>
    <row r="80" spans="1:5">
      <c r="A80" s="1190" t="s">
        <v>785</v>
      </c>
      <c r="B80" s="18">
        <v>0.08</v>
      </c>
      <c r="C80" s="1190">
        <v>5.6</v>
      </c>
      <c r="D80" s="1190">
        <v>0</v>
      </c>
      <c r="E80" s="1190">
        <v>5.6</v>
      </c>
    </row>
    <row r="81" spans="1:5">
      <c r="A81" s="1190" t="s">
        <v>853</v>
      </c>
      <c r="B81" s="18">
        <v>0.25</v>
      </c>
      <c r="C81" s="1190">
        <v>2.1</v>
      </c>
      <c r="D81" s="1190">
        <v>0</v>
      </c>
      <c r="E81" s="1190">
        <v>2.1</v>
      </c>
    </row>
    <row r="82" spans="1:5">
      <c r="A82" s="1190" t="s">
        <v>729</v>
      </c>
      <c r="B82" s="18">
        <v>0.3</v>
      </c>
      <c r="C82" s="1190">
        <v>1.1000000000000001</v>
      </c>
      <c r="D82" s="1190">
        <v>0</v>
      </c>
      <c r="E82" s="1190">
        <v>1.1000000000000001</v>
      </c>
    </row>
    <row r="83" spans="1:5">
      <c r="A83" s="1190" t="s">
        <v>710</v>
      </c>
      <c r="B83" s="18">
        <v>0.25</v>
      </c>
      <c r="C83" s="1190">
        <v>1.6</v>
      </c>
      <c r="D83" s="1190">
        <v>0.1</v>
      </c>
      <c r="E83" s="1190">
        <v>1.7</v>
      </c>
    </row>
    <row r="84" spans="1:5">
      <c r="A84" s="1190" t="s">
        <v>809</v>
      </c>
      <c r="B84" s="18">
        <v>0.18329999999999999</v>
      </c>
      <c r="C84" s="1190">
        <v>0</v>
      </c>
      <c r="D84" s="1190">
        <v>3.3</v>
      </c>
      <c r="E84" s="1190">
        <v>3.3</v>
      </c>
    </row>
    <row r="85" spans="1:5">
      <c r="A85" s="1190" t="s">
        <v>811</v>
      </c>
      <c r="B85" s="18">
        <v>0.5</v>
      </c>
      <c r="C85" s="1190">
        <v>0</v>
      </c>
      <c r="D85" s="1190">
        <v>5.3</v>
      </c>
      <c r="E85" s="1190">
        <v>5.3</v>
      </c>
    </row>
    <row r="86" spans="1:5">
      <c r="A86" s="1190" t="s">
        <v>812</v>
      </c>
      <c r="B86" s="18">
        <v>0.26669999999999999</v>
      </c>
      <c r="C86" s="1190">
        <v>0</v>
      </c>
      <c r="D86" s="1190">
        <v>4.0999999999999996</v>
      </c>
      <c r="E86" s="1190">
        <v>4.0999999999999996</v>
      </c>
    </row>
    <row r="87" spans="1:5">
      <c r="A87" s="1190" t="s">
        <v>730</v>
      </c>
      <c r="B87" s="18">
        <v>0.35</v>
      </c>
      <c r="C87" s="1190">
        <v>0.4</v>
      </c>
      <c r="D87" s="1190">
        <v>0.1</v>
      </c>
      <c r="E87" s="1190">
        <v>0.4</v>
      </c>
    </row>
    <row r="88" spans="1:5">
      <c r="A88" s="1190" t="s">
        <v>810</v>
      </c>
      <c r="B88" s="18">
        <v>0.25</v>
      </c>
      <c r="C88" s="1190">
        <v>0</v>
      </c>
      <c r="D88" s="1190">
        <v>0.4</v>
      </c>
      <c r="E88" s="1190">
        <v>0.4</v>
      </c>
    </row>
    <row r="89" spans="1:5">
      <c r="A89" s="1190" t="s">
        <v>915</v>
      </c>
      <c r="B89" s="18">
        <v>1</v>
      </c>
      <c r="C89" s="1190">
        <v>1.7</v>
      </c>
      <c r="D89" s="1190">
        <v>5.9</v>
      </c>
      <c r="E89" s="1190">
        <v>7.6</v>
      </c>
    </row>
    <row r="90" spans="1:5">
      <c r="A90" s="1190" t="s">
        <v>916</v>
      </c>
      <c r="B90" s="18"/>
      <c r="C90" s="1190"/>
      <c r="D90" s="1190"/>
      <c r="E90" s="1190"/>
    </row>
    <row r="91" spans="1:5">
      <c r="A91" s="2390" t="s">
        <v>917</v>
      </c>
      <c r="B91" s="2390"/>
      <c r="C91" s="2402">
        <f>SUM(C58:C89)</f>
        <v>263.2</v>
      </c>
      <c r="D91" s="2402">
        <f>SUM(D58:D89)</f>
        <v>59.999999999999993</v>
      </c>
      <c r="E91" s="2402">
        <f>SUM(E58:E89)</f>
        <v>323.20000000000016</v>
      </c>
    </row>
  </sheetData>
  <mergeCells count="3">
    <mergeCell ref="C5:E5"/>
    <mergeCell ref="C42:E42"/>
    <mergeCell ref="C56:E56"/>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5820C-176D-46C2-A2CC-72D994D8FE16}">
  <dimension ref="A1:O83"/>
  <sheetViews>
    <sheetView workbookViewId="0"/>
  </sheetViews>
  <sheetFormatPr defaultRowHeight="12.7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31.28515625" customWidth="1"/>
    <col min="14" max="14" width="17.5703125" customWidth="1"/>
    <col min="15" max="15" width="27.28515625" customWidth="1"/>
  </cols>
  <sheetData>
    <row r="1" spans="1:15">
      <c r="A1" s="1950" t="s">
        <v>1</v>
      </c>
      <c r="B1" s="1950"/>
      <c r="C1" s="1950"/>
      <c r="D1" s="1950"/>
      <c r="E1" s="1950"/>
      <c r="F1" s="1950"/>
      <c r="G1" s="1950"/>
      <c r="H1" s="1950"/>
      <c r="I1" s="1950"/>
      <c r="J1" s="1950"/>
      <c r="K1" s="316"/>
      <c r="L1" s="316"/>
      <c r="M1" s="1950" t="s">
        <v>40</v>
      </c>
      <c r="N1" s="1950"/>
      <c r="O1" s="1950"/>
    </row>
    <row r="2" spans="1:15" ht="22.5">
      <c r="A2" s="2079" t="s">
        <v>2</v>
      </c>
      <c r="B2" s="2053" t="s">
        <v>3</v>
      </c>
      <c r="C2" s="2080" t="s">
        <v>191</v>
      </c>
      <c r="D2" s="2080"/>
      <c r="E2" s="2081"/>
      <c r="F2" s="1312"/>
      <c r="G2" s="2079" t="s">
        <v>5</v>
      </c>
      <c r="H2" s="2053" t="s">
        <v>3</v>
      </c>
      <c r="I2" s="2094" t="s">
        <v>6</v>
      </c>
      <c r="J2" s="2094"/>
      <c r="K2" s="2062"/>
      <c r="L2" s="316"/>
      <c r="M2" s="2082" t="s">
        <v>192</v>
      </c>
      <c r="N2" s="2082" t="s">
        <v>193</v>
      </c>
      <c r="O2" s="2083" t="s">
        <v>194</v>
      </c>
    </row>
    <row r="3" spans="1:15">
      <c r="A3" s="1332" t="s">
        <v>7</v>
      </c>
      <c r="B3" s="1388"/>
      <c r="C3" s="1271" t="s">
        <v>8</v>
      </c>
      <c r="D3" s="1271" t="s">
        <v>9</v>
      </c>
      <c r="E3" s="1333" t="s">
        <v>10</v>
      </c>
      <c r="F3" s="1312"/>
      <c r="G3" s="1332" t="s">
        <v>7</v>
      </c>
      <c r="H3" s="1388"/>
      <c r="I3" s="1271" t="s">
        <v>8</v>
      </c>
      <c r="J3" s="1314" t="s">
        <v>11</v>
      </c>
      <c r="K3" s="1450" t="s">
        <v>12</v>
      </c>
      <c r="L3" s="316"/>
      <c r="M3" s="1118" t="s">
        <v>195</v>
      </c>
      <c r="N3" s="1411">
        <v>0.4</v>
      </c>
      <c r="O3" s="1415">
        <v>70</v>
      </c>
    </row>
    <row r="4" spans="1:15" ht="12.75" customHeight="1">
      <c r="A4" s="1471" t="s">
        <v>13</v>
      </c>
      <c r="B4" s="1472">
        <v>0.51</v>
      </c>
      <c r="C4" s="1473">
        <v>0.69039586956521737</v>
      </c>
      <c r="D4" s="1473">
        <v>49.175269163043481</v>
      </c>
      <c r="E4" s="1474">
        <v>49.865665032608696</v>
      </c>
      <c r="F4" s="1312"/>
      <c r="G4" s="773" t="s">
        <v>14</v>
      </c>
      <c r="H4" s="1476">
        <v>0.1178</v>
      </c>
      <c r="I4" s="775">
        <v>0</v>
      </c>
      <c r="J4" s="776">
        <v>0</v>
      </c>
      <c r="K4" s="775">
        <v>0</v>
      </c>
      <c r="L4" s="1316"/>
      <c r="M4" s="1118" t="s">
        <v>196</v>
      </c>
      <c r="N4" s="1411">
        <v>0.35</v>
      </c>
      <c r="O4" s="1415">
        <v>99</v>
      </c>
    </row>
    <row r="5" spans="1:15">
      <c r="A5" s="1475" t="s">
        <v>15</v>
      </c>
      <c r="B5" s="1476">
        <v>0.53</v>
      </c>
      <c r="C5" s="1473">
        <v>2.107115644437739</v>
      </c>
      <c r="D5" s="1473">
        <v>5.4789834673913047</v>
      </c>
      <c r="E5" s="1474">
        <v>7.5860991118290437</v>
      </c>
      <c r="F5" s="1312"/>
      <c r="G5" s="773" t="s">
        <v>24</v>
      </c>
      <c r="H5" s="1476">
        <v>0.2535</v>
      </c>
      <c r="I5" s="775">
        <v>1.0836576086956522</v>
      </c>
      <c r="J5" s="776">
        <v>25.903564347826087</v>
      </c>
      <c r="K5" s="775">
        <v>26.98722195652174</v>
      </c>
      <c r="L5" s="1316"/>
      <c r="M5" s="1118" t="s">
        <v>197</v>
      </c>
      <c r="N5" s="1411">
        <v>0.75</v>
      </c>
      <c r="O5" s="1415">
        <v>20</v>
      </c>
    </row>
    <row r="6" spans="1:15">
      <c r="A6" s="1471" t="s">
        <v>23</v>
      </c>
      <c r="B6" s="1476" t="s">
        <v>217</v>
      </c>
      <c r="C6" s="1473">
        <v>6.2146755161478264</v>
      </c>
      <c r="D6" s="1473">
        <v>6.1905348695652176</v>
      </c>
      <c r="E6" s="1474">
        <v>12.405210385713044</v>
      </c>
      <c r="F6" s="1312"/>
      <c r="G6" s="773" t="s">
        <v>26</v>
      </c>
      <c r="H6" s="1476">
        <v>0.36170000000000002</v>
      </c>
      <c r="I6" s="775">
        <v>13.158400874413044</v>
      </c>
      <c r="J6" s="776">
        <v>39.261972010869563</v>
      </c>
      <c r="K6" s="775">
        <v>52.420372885282603</v>
      </c>
      <c r="L6" s="1316"/>
      <c r="M6" s="1118" t="s">
        <v>198</v>
      </c>
      <c r="N6" s="1413">
        <v>0.25</v>
      </c>
      <c r="O6" s="1415">
        <v>55</v>
      </c>
    </row>
    <row r="7" spans="1:15">
      <c r="A7" s="1471" t="s">
        <v>218</v>
      </c>
      <c r="B7" s="1476" t="s">
        <v>219</v>
      </c>
      <c r="C7" s="1473">
        <v>7.5298717842945645E-2</v>
      </c>
      <c r="D7" s="1473">
        <v>0.38302353260869565</v>
      </c>
      <c r="E7" s="1474">
        <v>0.45832225045164132</v>
      </c>
      <c r="F7" s="1312"/>
      <c r="G7" s="1489" t="s">
        <v>22</v>
      </c>
      <c r="H7" s="1476">
        <v>0.33</v>
      </c>
      <c r="I7" s="775">
        <v>0.29925445999963046</v>
      </c>
      <c r="J7" s="776">
        <v>1.6630383369565218</v>
      </c>
      <c r="K7" s="775">
        <v>1.9622927969561523</v>
      </c>
      <c r="L7" s="1316"/>
      <c r="M7" s="1118" t="s">
        <v>199</v>
      </c>
      <c r="N7" s="1411">
        <v>0.44</v>
      </c>
      <c r="O7" s="1415">
        <v>29</v>
      </c>
    </row>
    <row r="8" spans="1:15">
      <c r="A8" s="1471" t="s">
        <v>27</v>
      </c>
      <c r="B8" s="1472">
        <v>0.58699999999999997</v>
      </c>
      <c r="C8" s="1473">
        <v>3.6029133550211845</v>
      </c>
      <c r="D8" s="1473">
        <v>20.047677717391302</v>
      </c>
      <c r="E8" s="1474">
        <v>23.650591072412485</v>
      </c>
      <c r="F8" s="1312"/>
      <c r="G8" s="773" t="s">
        <v>16</v>
      </c>
      <c r="H8" s="1476">
        <v>0.35</v>
      </c>
      <c r="I8" s="775">
        <v>9.4161983695652172</v>
      </c>
      <c r="J8" s="776">
        <v>0</v>
      </c>
      <c r="K8" s="775">
        <v>9.4161983695652172</v>
      </c>
      <c r="L8" s="1316"/>
      <c r="M8" s="1415" t="s">
        <v>220</v>
      </c>
      <c r="N8" s="1414">
        <v>0.5</v>
      </c>
      <c r="O8" s="1415">
        <v>30</v>
      </c>
    </row>
    <row r="9" spans="1:15">
      <c r="A9" s="1477" t="s">
        <v>29</v>
      </c>
      <c r="B9" s="1476" t="s">
        <v>221</v>
      </c>
      <c r="C9" s="1473">
        <v>16.189592265080599</v>
      </c>
      <c r="D9" s="1473">
        <v>0</v>
      </c>
      <c r="E9" s="1474">
        <v>16.189592265080599</v>
      </c>
      <c r="F9" s="1312"/>
      <c r="G9" s="773" t="s">
        <v>20</v>
      </c>
      <c r="H9" s="1476">
        <v>0.41470000000000001</v>
      </c>
      <c r="I9" s="775">
        <v>10.444769163293477</v>
      </c>
      <c r="J9" s="776">
        <v>2.2341654782608695</v>
      </c>
      <c r="K9" s="775">
        <v>12.678934641554347</v>
      </c>
      <c r="L9" s="1316"/>
      <c r="M9" s="1118" t="s">
        <v>200</v>
      </c>
      <c r="N9" s="1411">
        <v>0.41</v>
      </c>
      <c r="O9" s="1415">
        <v>21</v>
      </c>
    </row>
    <row r="10" spans="1:15">
      <c r="A10" s="1471" t="s">
        <v>31</v>
      </c>
      <c r="B10" s="1476">
        <v>0.36</v>
      </c>
      <c r="C10" s="1473">
        <v>7.102954359086957</v>
      </c>
      <c r="D10" s="1473">
        <v>5.3753588586956518</v>
      </c>
      <c r="E10" s="1474">
        <v>12.47831321778261</v>
      </c>
      <c r="F10" s="1312"/>
      <c r="G10" s="753" t="s">
        <v>222</v>
      </c>
      <c r="H10" s="1476">
        <v>0.3</v>
      </c>
      <c r="I10" s="775">
        <v>0.61514738258695645</v>
      </c>
      <c r="J10" s="775">
        <v>2.780546054347826</v>
      </c>
      <c r="K10" s="775">
        <v>3.3956934369347822</v>
      </c>
      <c r="L10" s="1316"/>
      <c r="M10" s="1118" t="s">
        <v>223</v>
      </c>
      <c r="N10" s="1411">
        <v>1</v>
      </c>
      <c r="O10" s="1415">
        <v>23</v>
      </c>
    </row>
    <row r="11" spans="1:15">
      <c r="A11" s="1471" t="s">
        <v>33</v>
      </c>
      <c r="B11" s="1476">
        <v>0.51</v>
      </c>
      <c r="C11" s="1478">
        <v>33.718516972338314</v>
      </c>
      <c r="D11" s="1479">
        <v>45.734207815217395</v>
      </c>
      <c r="E11" s="1474">
        <v>79.452724787555709</v>
      </c>
      <c r="F11" s="1312"/>
      <c r="G11" s="2095" t="s">
        <v>162</v>
      </c>
      <c r="H11" s="2084"/>
      <c r="I11" s="2085">
        <f>SUM(I4:I10)</f>
        <v>35.01742785855398</v>
      </c>
      <c r="J11" s="2085">
        <f>SUM(J4:J10)</f>
        <v>71.843286228260851</v>
      </c>
      <c r="K11" s="2085">
        <f>SUM(I11:J11)</f>
        <v>106.86071408681482</v>
      </c>
      <c r="L11" s="1316"/>
      <c r="M11" s="1118" t="s">
        <v>225</v>
      </c>
      <c r="N11" s="1411">
        <v>1</v>
      </c>
      <c r="O11" s="1415">
        <v>21</v>
      </c>
    </row>
    <row r="12" spans="1:15">
      <c r="A12" s="1477" t="s">
        <v>37</v>
      </c>
      <c r="B12" s="1476">
        <v>0.13039999999999999</v>
      </c>
      <c r="C12" s="1473">
        <v>5.3329936187572065</v>
      </c>
      <c r="D12" s="1473">
        <v>3.3326614673913046</v>
      </c>
      <c r="E12" s="1474">
        <v>8.6656550861485115</v>
      </c>
      <c r="F12" s="1312"/>
      <c r="G12" s="1463" t="s">
        <v>224</v>
      </c>
      <c r="H12" s="1504"/>
      <c r="I12" s="1505">
        <v>636</v>
      </c>
      <c r="J12" s="1505">
        <v>647</v>
      </c>
      <c r="K12" s="1506">
        <v>1283</v>
      </c>
      <c r="L12" s="1316"/>
      <c r="M12" s="1118" t="s">
        <v>248</v>
      </c>
      <c r="N12" s="1411">
        <v>1</v>
      </c>
      <c r="O12" s="1415">
        <v>5</v>
      </c>
    </row>
    <row r="13" spans="1:15">
      <c r="A13" s="1471" t="s">
        <v>226</v>
      </c>
      <c r="B13" s="1476" t="s">
        <v>227</v>
      </c>
      <c r="C13" s="1473">
        <v>0</v>
      </c>
      <c r="D13" s="1473">
        <v>0</v>
      </c>
      <c r="E13" s="1474">
        <v>0</v>
      </c>
      <c r="F13" s="1312"/>
      <c r="G13" s="316"/>
      <c r="H13" s="316"/>
      <c r="I13" s="316"/>
      <c r="J13" s="316"/>
      <c r="K13" s="316"/>
      <c r="L13" s="1408"/>
      <c r="M13" s="1718" t="s">
        <v>208</v>
      </c>
      <c r="N13" s="1718"/>
      <c r="O13" s="1496">
        <v>352</v>
      </c>
    </row>
    <row r="14" spans="1:15">
      <c r="A14" s="1471" t="s">
        <v>39</v>
      </c>
      <c r="B14" s="1476" t="s">
        <v>228</v>
      </c>
      <c r="C14" s="1473">
        <v>6.7915479364883256</v>
      </c>
      <c r="D14" s="1473">
        <v>1.7141284999999999</v>
      </c>
      <c r="E14" s="1474">
        <v>8.5056764364883257</v>
      </c>
      <c r="F14" s="1312"/>
      <c r="G14" s="316"/>
      <c r="H14" s="316"/>
      <c r="I14" s="316"/>
      <c r="J14" s="316"/>
      <c r="K14" s="316"/>
      <c r="L14" s="1409"/>
      <c r="M14" s="1718" t="s">
        <v>209</v>
      </c>
      <c r="N14" s="1718"/>
      <c r="O14" s="1496">
        <v>373</v>
      </c>
    </row>
    <row r="15" spans="1:15" ht="11.25" customHeight="1">
      <c r="A15" s="1471" t="s">
        <v>44</v>
      </c>
      <c r="B15" s="1476">
        <v>0.42630000000000001</v>
      </c>
      <c r="C15" s="1473">
        <v>317.55033423982263</v>
      </c>
      <c r="D15" s="1473">
        <v>12.374554652173913</v>
      </c>
      <c r="E15" s="1474">
        <v>329.92488889199655</v>
      </c>
      <c r="F15" s="1312"/>
      <c r="G15" s="1433"/>
      <c r="H15" s="316"/>
      <c r="I15" s="1433"/>
      <c r="J15" s="316"/>
      <c r="K15" s="1433"/>
      <c r="L15" s="316"/>
      <c r="M15" s="1416" t="s">
        <v>210</v>
      </c>
      <c r="N15" s="1416"/>
      <c r="O15" s="1416"/>
    </row>
    <row r="16" spans="1:15">
      <c r="A16" s="1471" t="s">
        <v>46</v>
      </c>
      <c r="B16" s="1476">
        <v>0.54820000000000002</v>
      </c>
      <c r="C16" s="1473">
        <v>3.0689758536445759</v>
      </c>
      <c r="D16" s="1473">
        <v>3.5944803260869564</v>
      </c>
      <c r="E16" s="1474">
        <v>6.6634561797315328</v>
      </c>
      <c r="F16" s="1312"/>
      <c r="G16" s="316"/>
      <c r="H16" s="316"/>
      <c r="I16" s="316"/>
      <c r="J16" s="316"/>
      <c r="K16" s="316"/>
      <c r="L16" s="316"/>
      <c r="M16" s="290" t="s">
        <v>211</v>
      </c>
      <c r="N16" s="290"/>
      <c r="O16" s="290"/>
    </row>
    <row r="17" spans="1:15">
      <c r="A17" s="1471" t="s">
        <v>47</v>
      </c>
      <c r="B17" s="1476">
        <v>0.39550000000000002</v>
      </c>
      <c r="C17" s="1478">
        <v>2.6789669723382064</v>
      </c>
      <c r="D17" s="1479">
        <v>12.793619467391306</v>
      </c>
      <c r="E17" s="1480">
        <v>15.472586439729511</v>
      </c>
      <c r="F17" s="1312"/>
      <c r="H17" s="316"/>
      <c r="I17" s="316"/>
      <c r="J17" s="316"/>
      <c r="K17" s="316"/>
      <c r="L17" s="316"/>
      <c r="M17" s="290" t="s">
        <v>249</v>
      </c>
      <c r="N17" s="290"/>
      <c r="O17" s="290"/>
    </row>
    <row r="18" spans="1:15">
      <c r="A18" s="1471" t="s">
        <v>48</v>
      </c>
      <c r="B18" s="1476">
        <v>0.51</v>
      </c>
      <c r="C18" s="1478">
        <v>12.51684876200998</v>
      </c>
      <c r="D18" s="1479">
        <v>16.07697056521739</v>
      </c>
      <c r="E18" s="1474">
        <v>28.593819327227372</v>
      </c>
      <c r="F18" s="1312"/>
      <c r="G18" s="316"/>
      <c r="H18" s="316"/>
      <c r="I18" s="316"/>
      <c r="J18" s="316"/>
      <c r="K18" s="316"/>
      <c r="L18" s="316"/>
      <c r="M18" s="290" t="s">
        <v>250</v>
      </c>
      <c r="N18" s="290"/>
      <c r="O18" s="290"/>
    </row>
    <row r="19" spans="1:15">
      <c r="A19" s="1471" t="s">
        <v>49</v>
      </c>
      <c r="B19" s="1472">
        <v>0.43969999999999998</v>
      </c>
      <c r="C19" s="1473">
        <v>3.4787828835753043</v>
      </c>
      <c r="D19" s="1473">
        <v>6.7165957391304349</v>
      </c>
      <c r="E19" s="1474">
        <v>10.195378622705739</v>
      </c>
      <c r="F19" s="1312"/>
      <c r="G19" s="1950" t="s">
        <v>212</v>
      </c>
      <c r="H19" s="1950"/>
      <c r="I19" s="1950"/>
      <c r="J19" s="1950"/>
      <c r="K19" s="1950"/>
      <c r="L19" s="1950"/>
      <c r="M19" s="316"/>
      <c r="N19" s="316"/>
      <c r="O19" s="316"/>
    </row>
    <row r="20" spans="1:15">
      <c r="A20" s="1471" t="s">
        <v>50</v>
      </c>
      <c r="B20" s="1472">
        <v>0.64</v>
      </c>
      <c r="C20" s="1473">
        <v>2.0068356291978264</v>
      </c>
      <c r="D20" s="1473">
        <v>0.72444007608695649</v>
      </c>
      <c r="E20" s="1474">
        <v>2.7312757052847827</v>
      </c>
      <c r="F20" s="1312"/>
      <c r="G20" s="316"/>
      <c r="H20" s="316"/>
      <c r="I20" s="316"/>
      <c r="J20" s="316"/>
      <c r="K20" s="316"/>
      <c r="L20" s="316"/>
      <c r="M20" s="316"/>
      <c r="N20" s="316"/>
      <c r="O20" s="316"/>
    </row>
    <row r="21" spans="1:15" ht="19.5" customHeight="1">
      <c r="A21" s="1471" t="s">
        <v>51</v>
      </c>
      <c r="B21" s="1472">
        <v>0.27500000000000002</v>
      </c>
      <c r="C21" s="1473">
        <v>2.5695908454247389</v>
      </c>
      <c r="D21" s="1473">
        <v>1.8899895217391305</v>
      </c>
      <c r="E21" s="1474">
        <v>4.4595803671638699</v>
      </c>
      <c r="F21" s="1312"/>
      <c r="G21" s="2061" t="s">
        <v>83</v>
      </c>
      <c r="H21" s="2053" t="s">
        <v>84</v>
      </c>
      <c r="I21" s="2053" t="s">
        <v>85</v>
      </c>
      <c r="J21" s="2053" t="s">
        <v>86</v>
      </c>
      <c r="K21" s="2053" t="s">
        <v>11</v>
      </c>
      <c r="L21" s="2062" t="s">
        <v>12</v>
      </c>
      <c r="M21" s="316"/>
      <c r="N21" s="316"/>
      <c r="O21" s="1416"/>
    </row>
    <row r="22" spans="1:15">
      <c r="A22" s="1471" t="s">
        <v>52</v>
      </c>
      <c r="B22" s="1476" t="s">
        <v>229</v>
      </c>
      <c r="C22" s="1473">
        <v>3.2572103862636412</v>
      </c>
      <c r="D22" s="1473">
        <v>6.0930954456521738</v>
      </c>
      <c r="E22" s="1474">
        <v>9.350305831915815</v>
      </c>
      <c r="F22" s="1312"/>
      <c r="G22" s="1440" t="s">
        <v>88</v>
      </c>
      <c r="H22" s="147" t="s">
        <v>89</v>
      </c>
      <c r="I22" s="1382" t="s">
        <v>89</v>
      </c>
      <c r="J22" s="1490">
        <v>0.12024425185124953</v>
      </c>
      <c r="K22" s="1490">
        <v>4.8964594153739098E-2</v>
      </c>
      <c r="L22" s="1491">
        <v>0.16920884600498862</v>
      </c>
      <c r="M22" s="1433"/>
      <c r="N22" s="316"/>
      <c r="O22" s="1416"/>
    </row>
    <row r="23" spans="1:15">
      <c r="A23" s="1471" t="s">
        <v>53</v>
      </c>
      <c r="B23" s="1476" t="s">
        <v>230</v>
      </c>
      <c r="C23" s="1478">
        <v>38.025319526551662</v>
      </c>
      <c r="D23" s="1478">
        <v>59.954127184782607</v>
      </c>
      <c r="E23" s="1474">
        <v>97.979446711334276</v>
      </c>
      <c r="F23" s="1312"/>
      <c r="G23" s="1440" t="s">
        <v>98</v>
      </c>
      <c r="H23" s="147" t="s">
        <v>178</v>
      </c>
      <c r="I23" s="1382">
        <v>0.27500000000000002</v>
      </c>
      <c r="J23" s="1490">
        <v>8.6617291438485235</v>
      </c>
      <c r="K23" s="1490">
        <v>9.5853177593619596E-2</v>
      </c>
      <c r="L23" s="1491">
        <v>8.7575823214421433</v>
      </c>
      <c r="M23" s="316"/>
      <c r="N23" s="1341"/>
      <c r="O23" s="1416"/>
    </row>
    <row r="24" spans="1:15">
      <c r="A24" s="1471" t="s">
        <v>231</v>
      </c>
      <c r="B24" s="1476" t="s">
        <v>232</v>
      </c>
      <c r="C24" s="1478">
        <v>4.6725839143323915</v>
      </c>
      <c r="D24" s="1478">
        <v>19.218944597826091</v>
      </c>
      <c r="E24" s="1474">
        <v>23.891528512158484</v>
      </c>
      <c r="F24" s="1312"/>
      <c r="G24" s="1440" t="s">
        <v>100</v>
      </c>
      <c r="H24" s="147" t="s">
        <v>179</v>
      </c>
      <c r="I24" s="1351">
        <v>0.46</v>
      </c>
      <c r="J24" s="1490">
        <v>30.851505642658623</v>
      </c>
      <c r="K24" s="1490">
        <v>3.6349544882479701</v>
      </c>
      <c r="L24" s="1491">
        <v>34.486460130906593</v>
      </c>
      <c r="M24" s="1341"/>
      <c r="N24" s="1341"/>
      <c r="O24" s="1416"/>
    </row>
    <row r="25" spans="1:15">
      <c r="A25" s="1471" t="s">
        <v>57</v>
      </c>
      <c r="B25" s="1476">
        <v>0.33279999999999998</v>
      </c>
      <c r="C25" s="1473">
        <v>32.006607246945649</v>
      </c>
      <c r="D25" s="1473">
        <v>0</v>
      </c>
      <c r="E25" s="1474">
        <v>32.006607246945649</v>
      </c>
      <c r="F25" s="1312"/>
      <c r="G25" s="1440" t="s">
        <v>102</v>
      </c>
      <c r="H25" s="147" t="s">
        <v>179</v>
      </c>
      <c r="I25" s="1383">
        <v>0.12</v>
      </c>
      <c r="J25" s="1490">
        <v>0.362068777192674</v>
      </c>
      <c r="K25" s="1490">
        <v>0</v>
      </c>
      <c r="L25" s="1491">
        <v>0.362068777192674</v>
      </c>
      <c r="M25" s="1492"/>
      <c r="N25" s="1457"/>
      <c r="O25" s="1416"/>
    </row>
    <row r="26" spans="1:15">
      <c r="A26" s="1471" t="s">
        <v>58</v>
      </c>
      <c r="B26" s="1476">
        <v>0.3679</v>
      </c>
      <c r="C26" s="1478">
        <v>6.9559818425660112</v>
      </c>
      <c r="D26" s="1479">
        <v>41.282579889105023</v>
      </c>
      <c r="E26" s="1480">
        <v>48.238561731671034</v>
      </c>
      <c r="F26" s="1312"/>
      <c r="G26" s="1440" t="s">
        <v>104</v>
      </c>
      <c r="H26" s="147" t="s">
        <v>178</v>
      </c>
      <c r="I26" s="1351">
        <v>0.25</v>
      </c>
      <c r="J26" s="1490">
        <v>11.512162810500808</v>
      </c>
      <c r="K26" s="1490">
        <v>0.21110823416687999</v>
      </c>
      <c r="L26" s="1491">
        <v>11.723271044667689</v>
      </c>
      <c r="M26" s="1492"/>
      <c r="N26" s="316"/>
      <c r="O26" s="1490"/>
    </row>
    <row r="27" spans="1:15">
      <c r="A27" s="1471" t="s">
        <v>59</v>
      </c>
      <c r="B27" s="1476" t="s">
        <v>233</v>
      </c>
      <c r="C27" s="1478">
        <v>17.312348022660771</v>
      </c>
      <c r="D27" s="1478">
        <v>9.5782246739130432</v>
      </c>
      <c r="E27" s="1474">
        <v>26.890572696573813</v>
      </c>
      <c r="F27" s="1312"/>
      <c r="G27" s="1440" t="s">
        <v>106</v>
      </c>
      <c r="H27" s="147" t="s">
        <v>180</v>
      </c>
      <c r="I27" s="1383">
        <v>0.5</v>
      </c>
      <c r="J27" s="1490">
        <v>14.512335074618267</v>
      </c>
      <c r="K27" s="1490">
        <v>0.10415715523168501</v>
      </c>
      <c r="L27" s="1491">
        <v>14.616492229849952</v>
      </c>
      <c r="M27" s="1492"/>
      <c r="N27" s="316"/>
      <c r="O27" s="1490"/>
    </row>
    <row r="28" spans="1:15">
      <c r="A28" s="1471" t="s">
        <v>64</v>
      </c>
      <c r="B28" s="1476">
        <v>0.41499999999999998</v>
      </c>
      <c r="C28" s="1473">
        <v>8.2297092968606194</v>
      </c>
      <c r="D28" s="1473">
        <v>0.68778784782608693</v>
      </c>
      <c r="E28" s="1474">
        <v>8.9174971446867062</v>
      </c>
      <c r="F28" s="1312"/>
      <c r="G28" s="1440" t="s">
        <v>156</v>
      </c>
      <c r="H28" s="147" t="s">
        <v>89</v>
      </c>
      <c r="I28" s="1383" t="s">
        <v>89</v>
      </c>
      <c r="J28" s="1490">
        <v>34.01686699221306</v>
      </c>
      <c r="K28" s="1490">
        <v>186.15012101700091</v>
      </c>
      <c r="L28" s="1491">
        <v>220.16698800921395</v>
      </c>
      <c r="M28" s="1492"/>
      <c r="N28" s="316"/>
      <c r="O28" s="1490"/>
    </row>
    <row r="29" spans="1:15">
      <c r="A29" s="1471" t="s">
        <v>65</v>
      </c>
      <c r="B29" s="1476">
        <v>0.59099999999999997</v>
      </c>
      <c r="C29" s="1473">
        <v>6.8904656697162832</v>
      </c>
      <c r="D29" s="1473">
        <v>0.7165284239130435</v>
      </c>
      <c r="E29" s="1474">
        <v>7.6069940936293268</v>
      </c>
      <c r="F29" s="1312"/>
      <c r="G29" s="1440" t="s">
        <v>117</v>
      </c>
      <c r="H29" s="147" t="s">
        <v>178</v>
      </c>
      <c r="I29" s="1383">
        <v>0.215</v>
      </c>
      <c r="J29" s="1490">
        <v>13.495794487815298</v>
      </c>
      <c r="K29" s="1490">
        <v>0.279513642079946</v>
      </c>
      <c r="L29" s="1491">
        <v>13.775308129895244</v>
      </c>
      <c r="M29" s="1492"/>
      <c r="N29" s="316"/>
      <c r="O29" s="1490"/>
    </row>
    <row r="30" spans="1:15">
      <c r="A30" s="1471" t="s">
        <v>66</v>
      </c>
      <c r="B30" s="1472">
        <v>0.30580000000000002</v>
      </c>
      <c r="C30" s="1478">
        <v>4.5031734400585766</v>
      </c>
      <c r="D30" s="1479">
        <v>137.69679867391307</v>
      </c>
      <c r="E30" s="1474">
        <v>142.19997211397165</v>
      </c>
      <c r="F30" s="1312"/>
      <c r="G30" s="1440" t="s">
        <v>119</v>
      </c>
      <c r="H30" s="147" t="s">
        <v>181</v>
      </c>
      <c r="I30" s="1383">
        <v>0.25</v>
      </c>
      <c r="J30" s="1490">
        <v>7.4840560582609763</v>
      </c>
      <c r="K30" s="1490">
        <v>0.25686457856123901</v>
      </c>
      <c r="L30" s="1491">
        <v>7.7409206368222154</v>
      </c>
      <c r="M30" s="1492"/>
      <c r="O30" s="1490"/>
    </row>
    <row r="31" spans="1:15">
      <c r="A31" s="1471" t="s">
        <v>67</v>
      </c>
      <c r="B31" s="1472">
        <v>0.30580000000000002</v>
      </c>
      <c r="C31" s="1473">
        <v>8.471234173830533</v>
      </c>
      <c r="D31" s="1473">
        <v>0</v>
      </c>
      <c r="E31" s="1474">
        <v>8.471234173830533</v>
      </c>
      <c r="F31" s="1312"/>
      <c r="G31" s="1440" t="s">
        <v>121</v>
      </c>
      <c r="H31" s="147" t="s">
        <v>178</v>
      </c>
      <c r="I31" s="1383">
        <v>0.25</v>
      </c>
      <c r="J31" s="1490">
        <v>21.070120169740878</v>
      </c>
      <c r="K31" s="1490">
        <v>2.49281174782171</v>
      </c>
      <c r="L31" s="1491">
        <v>23.562931917562587</v>
      </c>
      <c r="M31" s="1492"/>
      <c r="N31" s="316"/>
      <c r="O31" s="1490"/>
    </row>
    <row r="32" spans="1:15">
      <c r="A32" s="1471" t="s">
        <v>69</v>
      </c>
      <c r="B32" s="1472">
        <v>0.58840000000000003</v>
      </c>
      <c r="C32" s="1473">
        <v>11.556088007021195</v>
      </c>
      <c r="D32" s="1473">
        <v>33.163110967391304</v>
      </c>
      <c r="E32" s="1474">
        <v>44.7191989744125</v>
      </c>
      <c r="F32" s="1312"/>
      <c r="G32" s="1440" t="s">
        <v>123</v>
      </c>
      <c r="H32" s="147" t="s">
        <v>115</v>
      </c>
      <c r="I32" s="1351">
        <v>1</v>
      </c>
      <c r="J32" s="1490">
        <v>1.6698192986765852</v>
      </c>
      <c r="K32" s="1490">
        <v>0.16253371607084799</v>
      </c>
      <c r="L32" s="1491">
        <v>1.8323530147474332</v>
      </c>
      <c r="M32" s="1492"/>
      <c r="N32" s="316"/>
      <c r="O32" s="1490"/>
    </row>
    <row r="33" spans="1:15">
      <c r="A33" s="1471" t="s">
        <v>73</v>
      </c>
      <c r="B33" s="1476">
        <v>0.66774999999999995</v>
      </c>
      <c r="C33" s="1478">
        <v>0.71658049069481511</v>
      </c>
      <c r="D33" s="1479">
        <v>3.3392033369565217</v>
      </c>
      <c r="E33" s="1480">
        <v>4.0557838276513367</v>
      </c>
      <c r="F33" s="1312"/>
      <c r="G33" s="1509" t="s">
        <v>126</v>
      </c>
      <c r="H33" s="1510" t="s">
        <v>182</v>
      </c>
      <c r="I33" s="1511">
        <v>0.36890000000000001</v>
      </c>
      <c r="J33" s="1490">
        <v>30.439150162715748</v>
      </c>
      <c r="K33" s="1490">
        <v>1.2381446027913401</v>
      </c>
      <c r="L33" s="1491">
        <v>31.677294765507089</v>
      </c>
      <c r="M33" s="1492"/>
      <c r="N33" s="316"/>
      <c r="O33" s="1490"/>
    </row>
    <row r="34" spans="1:15">
      <c r="A34" s="1471" t="s">
        <v>74</v>
      </c>
      <c r="B34" s="1476">
        <v>0.41499999999999998</v>
      </c>
      <c r="C34" s="1473">
        <v>7.404199609592391</v>
      </c>
      <c r="D34" s="1473">
        <v>0</v>
      </c>
      <c r="E34" s="1474">
        <v>7.404199609592391</v>
      </c>
      <c r="F34" s="1312"/>
      <c r="G34" s="1719" t="s">
        <v>158</v>
      </c>
      <c r="H34" s="2086"/>
      <c r="I34" s="2087"/>
      <c r="J34" s="2096">
        <f>SUM(J22:J33)</f>
        <v>174.19585287009266</v>
      </c>
      <c r="K34" s="2096">
        <f t="shared" ref="K34:L34" si="0">SUM(K22:K33)</f>
        <v>194.67502695371991</v>
      </c>
      <c r="L34" s="2097">
        <f t="shared" si="0"/>
        <v>368.87087982381257</v>
      </c>
      <c r="M34" s="1492"/>
      <c r="N34" s="316"/>
      <c r="O34" s="1490"/>
    </row>
    <row r="35" spans="1:15">
      <c r="A35" s="1471" t="s">
        <v>75</v>
      </c>
      <c r="B35" s="1472">
        <v>0.53200000000000003</v>
      </c>
      <c r="C35" s="1473">
        <v>12.869847873537719</v>
      </c>
      <c r="D35" s="1473">
        <v>43.770052217391303</v>
      </c>
      <c r="E35" s="1474">
        <v>56.639900090929018</v>
      </c>
      <c r="F35" s="1312"/>
      <c r="G35" s="1341"/>
      <c r="H35" s="316"/>
      <c r="I35" s="1341"/>
      <c r="J35" s="1341"/>
      <c r="K35" s="316"/>
      <c r="L35" s="1341"/>
      <c r="M35" s="1492"/>
      <c r="N35" s="316"/>
      <c r="O35" s="1490"/>
    </row>
    <row r="36" spans="1:15">
      <c r="A36" s="1471" t="s">
        <v>76</v>
      </c>
      <c r="B36" s="1476" t="s">
        <v>234</v>
      </c>
      <c r="C36" s="1478">
        <v>12.384635636867479</v>
      </c>
      <c r="D36" s="1479">
        <v>28.377168108695653</v>
      </c>
      <c r="E36" s="1474">
        <v>40.761803745563128</v>
      </c>
      <c r="F36" s="1312"/>
      <c r="G36" s="1341"/>
      <c r="H36" s="316"/>
      <c r="I36" s="1341"/>
      <c r="J36" s="1341"/>
      <c r="K36" s="316"/>
      <c r="L36" s="1341"/>
      <c r="M36" s="1492"/>
      <c r="N36" s="316"/>
      <c r="O36" s="1490"/>
    </row>
    <row r="37" spans="1:15">
      <c r="A37" s="2088" t="s">
        <v>77</v>
      </c>
      <c r="B37" s="2089"/>
      <c r="C37" s="2090">
        <f>SUM(C4:C36)</f>
        <v>600.95232457827956</v>
      </c>
      <c r="D37" s="2090">
        <f>SUM(D4:D36)</f>
        <v>575.48011710649621</v>
      </c>
      <c r="E37" s="2090">
        <f>SUM(E4:E36)</f>
        <v>1176.4324416847758</v>
      </c>
      <c r="F37" s="1482"/>
      <c r="G37" s="1341"/>
      <c r="H37" s="316"/>
      <c r="I37" s="1341"/>
      <c r="J37" s="316"/>
      <c r="K37" s="1341"/>
      <c r="L37" s="316"/>
      <c r="M37" s="1341"/>
      <c r="N37" s="316"/>
      <c r="O37" s="1490"/>
    </row>
    <row r="38" spans="1:15">
      <c r="A38" s="1514"/>
      <c r="B38" s="889"/>
      <c r="C38" s="1515"/>
      <c r="D38" s="1515"/>
      <c r="E38" s="1515"/>
      <c r="F38" s="1482"/>
      <c r="G38" s="1341"/>
      <c r="H38" s="316"/>
      <c r="I38" s="1341"/>
      <c r="J38" s="316"/>
      <c r="K38" s="1341"/>
      <c r="L38" s="316"/>
      <c r="M38" s="316"/>
      <c r="N38" s="316"/>
      <c r="O38" s="1341"/>
    </row>
    <row r="39" spans="1:15">
      <c r="A39" s="1481" t="s">
        <v>235</v>
      </c>
      <c r="B39" s="1482"/>
      <c r="C39" s="1482"/>
      <c r="D39" s="1482"/>
      <c r="E39" s="1482"/>
      <c r="F39" s="1482"/>
      <c r="G39" s="1482"/>
      <c r="H39" s="1488"/>
      <c r="I39" s="316"/>
      <c r="J39" s="316"/>
      <c r="K39" s="316"/>
      <c r="L39" s="316"/>
      <c r="M39" s="316"/>
      <c r="N39" s="316"/>
      <c r="O39" s="1341"/>
    </row>
    <row r="40" spans="1:15">
      <c r="A40" s="1481" t="s">
        <v>236</v>
      </c>
      <c r="B40" s="1483"/>
      <c r="C40" s="1484"/>
      <c r="D40" s="1484"/>
      <c r="E40" s="1484"/>
      <c r="F40" s="1484"/>
      <c r="G40" s="1485"/>
      <c r="H40" s="1488"/>
      <c r="I40" s="316"/>
      <c r="J40" s="316"/>
      <c r="K40" s="316"/>
      <c r="L40" s="316"/>
      <c r="M40" s="316"/>
      <c r="N40" s="316"/>
      <c r="O40" s="1341"/>
    </row>
    <row r="41" spans="1:15">
      <c r="A41" s="1481" t="s">
        <v>237</v>
      </c>
      <c r="B41" s="1483"/>
      <c r="C41" s="1484"/>
      <c r="D41" s="1484"/>
      <c r="E41" s="1484"/>
      <c r="F41" s="1484"/>
      <c r="G41" s="1485"/>
      <c r="H41" s="1486"/>
      <c r="I41" s="316"/>
      <c r="J41" s="316"/>
      <c r="K41" s="316"/>
      <c r="L41" s="316"/>
      <c r="M41" s="316"/>
      <c r="N41" s="316"/>
      <c r="O41" s="1341"/>
    </row>
    <row r="42" spans="1:15" ht="29.25" customHeight="1">
      <c r="A42" s="1947" t="s">
        <v>238</v>
      </c>
      <c r="B42" s="1947"/>
      <c r="C42" s="1947"/>
      <c r="D42" s="1947"/>
      <c r="E42" s="1947"/>
      <c r="F42" s="1947"/>
      <c r="G42" s="1486"/>
      <c r="H42" s="1485"/>
      <c r="I42" s="316"/>
      <c r="J42" s="316"/>
      <c r="K42" s="316"/>
      <c r="L42" s="316"/>
      <c r="M42" s="316"/>
      <c r="N42" s="316"/>
      <c r="O42" s="1341"/>
    </row>
    <row r="43" spans="1:15" ht="12.75" customHeight="1">
      <c r="A43" s="1481" t="s">
        <v>239</v>
      </c>
      <c r="B43" s="1483"/>
      <c r="C43" s="1484"/>
      <c r="D43" s="1484"/>
      <c r="E43" s="1484"/>
      <c r="F43" s="1484"/>
      <c r="G43" s="1485"/>
      <c r="H43" s="1485"/>
      <c r="I43" s="316"/>
      <c r="J43" s="316"/>
      <c r="K43" s="316"/>
      <c r="L43" s="316"/>
      <c r="M43" s="316"/>
      <c r="N43" s="316"/>
      <c r="O43" s="1341"/>
    </row>
    <row r="44" spans="1:15">
      <c r="A44" s="1947" t="s">
        <v>240</v>
      </c>
      <c r="B44" s="1947"/>
      <c r="C44" s="1947"/>
      <c r="D44" s="1947"/>
      <c r="E44" s="1947"/>
      <c r="F44" s="1947"/>
      <c r="G44" s="1488"/>
      <c r="H44" s="1485"/>
      <c r="I44" s="316"/>
      <c r="J44" s="316"/>
      <c r="K44" s="316"/>
      <c r="L44" s="316"/>
      <c r="M44" s="316"/>
      <c r="N44" s="316"/>
      <c r="O44" s="1341"/>
    </row>
    <row r="45" spans="1:15">
      <c r="A45" s="1481" t="s">
        <v>241</v>
      </c>
      <c r="B45" s="1481"/>
      <c r="C45" s="1481"/>
      <c r="D45" s="1481"/>
      <c r="E45" s="1481"/>
      <c r="F45" s="1486"/>
      <c r="G45" s="1486"/>
      <c r="H45" s="316"/>
      <c r="I45" s="316"/>
      <c r="J45" s="316"/>
      <c r="K45" s="316"/>
      <c r="L45" s="316"/>
      <c r="M45" s="316"/>
      <c r="N45" s="316"/>
      <c r="O45" s="1341"/>
    </row>
    <row r="46" spans="1:15">
      <c r="A46" s="1481" t="s">
        <v>242</v>
      </c>
      <c r="B46" s="1481"/>
      <c r="C46" s="1481"/>
      <c r="D46" s="1487"/>
      <c r="E46" s="1484"/>
      <c r="F46" s="1484"/>
      <c r="G46" s="1485"/>
      <c r="H46" s="316"/>
      <c r="I46" s="316"/>
      <c r="J46" s="316"/>
      <c r="K46" s="316"/>
      <c r="L46" s="316"/>
      <c r="M46" s="316"/>
      <c r="N46" s="316"/>
      <c r="O46" s="1341"/>
    </row>
    <row r="47" spans="1:15">
      <c r="A47" s="1955" t="s">
        <v>251</v>
      </c>
      <c r="B47" s="1955"/>
      <c r="C47" s="1955"/>
      <c r="D47" s="1955"/>
      <c r="E47" s="1955"/>
      <c r="F47" s="1484"/>
      <c r="G47" s="1485"/>
      <c r="H47" s="316"/>
      <c r="I47" s="316"/>
      <c r="J47" s="316"/>
      <c r="K47" s="316"/>
      <c r="L47" s="316"/>
      <c r="M47" s="316"/>
      <c r="N47" s="1341"/>
      <c r="O47" s="1341"/>
    </row>
    <row r="48" spans="1:15">
      <c r="A48" s="1947" t="s">
        <v>244</v>
      </c>
      <c r="B48" s="1947"/>
      <c r="C48" s="1947"/>
      <c r="D48" s="1947"/>
      <c r="E48" s="1947"/>
      <c r="F48" s="1312"/>
      <c r="G48" s="1312"/>
      <c r="H48" s="316"/>
      <c r="I48" s="316"/>
      <c r="J48" s="316"/>
      <c r="K48" s="316"/>
      <c r="L48" s="316"/>
      <c r="M48" s="316"/>
      <c r="N48" s="1341"/>
      <c r="O48" s="1341"/>
    </row>
    <row r="49" spans="1:15">
      <c r="A49" s="1947"/>
      <c r="B49" s="1947"/>
      <c r="C49" s="1947"/>
      <c r="D49" s="1947"/>
      <c r="E49" s="1947"/>
      <c r="F49" s="316"/>
      <c r="G49" s="316"/>
      <c r="H49" s="316"/>
      <c r="I49" s="316"/>
      <c r="J49" s="316"/>
      <c r="K49" s="316"/>
      <c r="L49" s="316"/>
      <c r="M49" s="316"/>
      <c r="N49" s="1341"/>
      <c r="O49" s="1341"/>
    </row>
    <row r="50" spans="1:15">
      <c r="A50" s="1950" t="s">
        <v>165</v>
      </c>
      <c r="B50" s="1950"/>
      <c r="C50" s="1950"/>
      <c r="D50" s="1950"/>
      <c r="E50" s="1950"/>
      <c r="F50" s="1950"/>
      <c r="G50" s="316"/>
      <c r="H50" s="316"/>
      <c r="I50" s="316"/>
      <c r="J50" s="316"/>
      <c r="K50" s="316"/>
      <c r="L50" s="316"/>
      <c r="M50" s="316"/>
      <c r="N50" s="1341"/>
      <c r="O50" s="1341"/>
    </row>
    <row r="51" spans="1:15" ht="30" customHeight="1">
      <c r="A51" s="2061" t="s">
        <v>81</v>
      </c>
      <c r="B51" s="2053"/>
      <c r="C51" s="2053"/>
      <c r="D51" s="2053" t="s">
        <v>82</v>
      </c>
      <c r="E51" s="2053"/>
      <c r="F51" s="2062"/>
      <c r="G51" s="316"/>
      <c r="H51" s="316"/>
      <c r="I51" s="316"/>
      <c r="J51" s="1335"/>
      <c r="K51" s="1335"/>
      <c r="L51" s="1335"/>
      <c r="M51" s="316"/>
      <c r="N51" s="1341"/>
      <c r="O51" s="1341"/>
    </row>
    <row r="52" spans="1:15" ht="22.5" customHeight="1">
      <c r="A52" s="1461" t="s">
        <v>83</v>
      </c>
      <c r="B52" s="1388" t="s">
        <v>87</v>
      </c>
      <c r="C52" s="1388" t="s">
        <v>85</v>
      </c>
      <c r="D52" s="1388" t="s">
        <v>86</v>
      </c>
      <c r="E52" s="1388" t="s">
        <v>11</v>
      </c>
      <c r="F52" s="1450" t="s">
        <v>12</v>
      </c>
      <c r="G52" s="316"/>
      <c r="H52" s="316"/>
      <c r="I52" s="316"/>
      <c r="J52" s="532"/>
      <c r="K52" s="532"/>
      <c r="L52" s="1336"/>
      <c r="M52" s="316"/>
      <c r="N52" s="1341"/>
      <c r="O52" s="1341"/>
    </row>
    <row r="53" spans="1:15">
      <c r="A53" s="1507" t="s">
        <v>166</v>
      </c>
      <c r="B53" s="316" t="s">
        <v>91</v>
      </c>
      <c r="C53" s="623">
        <v>7.2700000000000001E-2</v>
      </c>
      <c r="D53" s="1293">
        <v>25.7</v>
      </c>
      <c r="E53" s="1303">
        <v>0</v>
      </c>
      <c r="F53" s="1295">
        <v>25.7</v>
      </c>
      <c r="G53" s="316"/>
      <c r="H53" s="316"/>
      <c r="I53" s="316"/>
      <c r="J53" s="1300"/>
      <c r="K53" s="316"/>
      <c r="L53" s="316"/>
      <c r="M53" s="1380"/>
      <c r="N53" s="1341"/>
      <c r="O53" s="1341"/>
    </row>
    <row r="54" spans="1:15" ht="15">
      <c r="A54" s="1507" t="s">
        <v>167</v>
      </c>
      <c r="B54" s="316" t="s">
        <v>94</v>
      </c>
      <c r="C54" s="623">
        <v>0.2021</v>
      </c>
      <c r="D54" s="1293">
        <v>19.600000000000001</v>
      </c>
      <c r="E54" s="1303">
        <v>0</v>
      </c>
      <c r="F54" s="1295">
        <v>19.600000000000001</v>
      </c>
      <c r="G54" s="316"/>
      <c r="H54" s="316"/>
      <c r="I54" s="316"/>
      <c r="J54" s="1300"/>
      <c r="K54" s="316"/>
      <c r="L54" s="316"/>
      <c r="M54" s="1952"/>
      <c r="N54" s="1952"/>
      <c r="O54" s="1952"/>
    </row>
    <row r="55" spans="1:15">
      <c r="A55" s="1529" t="s">
        <v>96</v>
      </c>
      <c r="B55" s="1526" t="s">
        <v>97</v>
      </c>
      <c r="C55" s="752">
        <v>0.12</v>
      </c>
      <c r="D55" s="1297">
        <v>18.899999999999999</v>
      </c>
      <c r="E55" s="1297">
        <v>0</v>
      </c>
      <c r="F55" s="1298">
        <v>18.899999999999999</v>
      </c>
      <c r="G55" s="316"/>
      <c r="H55" s="316"/>
      <c r="I55" s="316"/>
      <c r="J55" s="1300"/>
      <c r="K55" s="316"/>
      <c r="L55" s="316"/>
      <c r="M55" s="1341"/>
      <c r="N55" s="1341"/>
      <c r="O55" s="1341"/>
    </row>
    <row r="56" spans="1:15">
      <c r="A56" s="827" t="s">
        <v>99</v>
      </c>
      <c r="B56" s="753" t="s">
        <v>97</v>
      </c>
      <c r="C56" s="704">
        <v>0.12</v>
      </c>
      <c r="D56" s="1300">
        <v>6.9</v>
      </c>
      <c r="E56" s="1300">
        <v>0</v>
      </c>
      <c r="F56" s="1301">
        <v>6.9</v>
      </c>
      <c r="G56" s="316"/>
      <c r="H56" s="315"/>
      <c r="I56" s="1301"/>
      <c r="J56" s="1521"/>
      <c r="K56" s="316"/>
      <c r="L56" s="316"/>
      <c r="M56" s="1341"/>
      <c r="N56" s="1341"/>
      <c r="O56" s="1341"/>
    </row>
    <row r="57" spans="1:15">
      <c r="A57" s="827" t="s">
        <v>101</v>
      </c>
      <c r="B57" s="753" t="s">
        <v>97</v>
      </c>
      <c r="C57" s="704">
        <v>0.12</v>
      </c>
      <c r="D57" s="1300">
        <v>5.5</v>
      </c>
      <c r="E57" s="1300">
        <v>0</v>
      </c>
      <c r="F57" s="1301">
        <v>5.5</v>
      </c>
      <c r="G57" s="316"/>
      <c r="H57" s="705"/>
      <c r="I57" s="1301"/>
      <c r="J57" s="1300"/>
      <c r="K57" s="316"/>
      <c r="L57" s="316"/>
      <c r="M57" s="1341"/>
      <c r="N57" s="1341"/>
      <c r="O57" s="1341"/>
    </row>
    <row r="58" spans="1:15">
      <c r="A58" s="827" t="s">
        <v>103</v>
      </c>
      <c r="B58" s="753" t="s">
        <v>97</v>
      </c>
      <c r="C58" s="704">
        <v>0.12</v>
      </c>
      <c r="D58" s="1300">
        <v>3.9</v>
      </c>
      <c r="E58" s="1300">
        <v>0</v>
      </c>
      <c r="F58" s="1301">
        <v>3.9</v>
      </c>
      <c r="G58" s="316"/>
      <c r="H58" s="705"/>
      <c r="I58" s="1301"/>
      <c r="J58" s="705"/>
      <c r="K58" s="316"/>
      <c r="L58" s="316"/>
      <c r="M58" s="1341"/>
      <c r="N58" s="1341"/>
      <c r="O58" s="1341"/>
    </row>
    <row r="59" spans="1:15">
      <c r="A59" s="827" t="s">
        <v>105</v>
      </c>
      <c r="B59" s="753" t="s">
        <v>97</v>
      </c>
      <c r="C59" s="704">
        <v>0.12</v>
      </c>
      <c r="D59" s="1300">
        <v>2.6</v>
      </c>
      <c r="E59" s="1300">
        <v>0</v>
      </c>
      <c r="F59" s="1301">
        <v>2.6</v>
      </c>
      <c r="G59" s="316"/>
      <c r="H59" s="705"/>
      <c r="I59" s="1301"/>
      <c r="J59" s="1300"/>
      <c r="K59" s="316"/>
      <c r="L59" s="316"/>
      <c r="M59" s="1341"/>
      <c r="N59" s="1341"/>
      <c r="O59" s="1341"/>
    </row>
    <row r="60" spans="1:15">
      <c r="A60" s="1714" t="s">
        <v>107</v>
      </c>
      <c r="B60" s="2068" t="s">
        <v>97</v>
      </c>
      <c r="C60" s="2091">
        <v>0.22159999999999999</v>
      </c>
      <c r="D60" s="2036">
        <v>78.5</v>
      </c>
      <c r="E60" s="2036">
        <v>0</v>
      </c>
      <c r="F60" s="2037">
        <v>78.5</v>
      </c>
      <c r="G60" s="316"/>
      <c r="H60" s="705"/>
      <c r="I60" s="1301"/>
      <c r="J60" s="1300"/>
      <c r="K60" s="316"/>
      <c r="L60" s="316"/>
      <c r="M60" s="1341"/>
      <c r="N60" s="1341"/>
      <c r="O60" s="1341"/>
    </row>
    <row r="61" spans="1:15">
      <c r="A61" s="827" t="s">
        <v>109</v>
      </c>
      <c r="B61" s="753" t="s">
        <v>97</v>
      </c>
      <c r="C61" s="704">
        <v>0.22159999999999999</v>
      </c>
      <c r="D61" s="1300">
        <v>21.1</v>
      </c>
      <c r="E61" s="1300">
        <v>0</v>
      </c>
      <c r="F61" s="1301">
        <v>21.1</v>
      </c>
      <c r="G61" s="316"/>
      <c r="H61" s="705"/>
      <c r="I61" s="316"/>
      <c r="J61" s="1300"/>
      <c r="K61" s="316"/>
      <c r="L61" s="316"/>
      <c r="M61" s="316"/>
      <c r="N61" s="316"/>
      <c r="O61" s="316"/>
    </row>
    <row r="62" spans="1:15">
      <c r="A62" s="827" t="s">
        <v>111</v>
      </c>
      <c r="B62" s="753" t="s">
        <v>97</v>
      </c>
      <c r="C62" s="704">
        <v>0.22159999999999999</v>
      </c>
      <c r="D62" s="1300">
        <v>25.3</v>
      </c>
      <c r="E62" s="1300">
        <v>0</v>
      </c>
      <c r="F62" s="1301">
        <v>25.3</v>
      </c>
      <c r="G62" s="316"/>
      <c r="H62" s="707"/>
      <c r="I62" s="316"/>
      <c r="J62" s="1521"/>
      <c r="K62" s="316"/>
      <c r="L62" s="316"/>
      <c r="M62" s="316"/>
      <c r="N62" s="316"/>
      <c r="O62" s="316"/>
    </row>
    <row r="63" spans="1:15">
      <c r="A63" s="1507" t="s">
        <v>113</v>
      </c>
      <c r="B63" s="316" t="s">
        <v>97</v>
      </c>
      <c r="C63" s="623">
        <v>0.22159999999999999</v>
      </c>
      <c r="D63" s="1300">
        <v>9</v>
      </c>
      <c r="E63" s="1300">
        <v>0</v>
      </c>
      <c r="F63" s="1301">
        <v>9</v>
      </c>
      <c r="G63" s="316"/>
      <c r="H63" s="705"/>
      <c r="I63" s="316"/>
      <c r="J63" s="1300"/>
      <c r="K63" s="316"/>
      <c r="L63" s="316"/>
      <c r="M63" s="316"/>
      <c r="N63" s="316"/>
      <c r="O63" s="316"/>
    </row>
    <row r="64" spans="1:15">
      <c r="A64" s="1507" t="s">
        <v>116</v>
      </c>
      <c r="B64" s="316" t="s">
        <v>97</v>
      </c>
      <c r="C64" s="623">
        <v>0.22159999999999999</v>
      </c>
      <c r="D64" s="1300">
        <v>16.2</v>
      </c>
      <c r="E64" s="1300">
        <v>0</v>
      </c>
      <c r="F64" s="1301">
        <v>16.2</v>
      </c>
      <c r="G64" s="316"/>
      <c r="H64" s="705"/>
      <c r="I64" s="316"/>
      <c r="J64" s="806"/>
      <c r="K64" s="316"/>
      <c r="L64" s="316"/>
      <c r="M64" s="316"/>
      <c r="N64" s="316"/>
      <c r="O64" s="316"/>
    </row>
    <row r="65" spans="1:6">
      <c r="A65" s="1508" t="s">
        <v>118</v>
      </c>
      <c r="B65" s="316" t="s">
        <v>97</v>
      </c>
      <c r="C65" s="624">
        <v>0.22159999999999999</v>
      </c>
      <c r="D65" s="1300">
        <v>6.8</v>
      </c>
      <c r="E65" s="1300">
        <v>0</v>
      </c>
      <c r="F65" s="1301">
        <v>6.8</v>
      </c>
    </row>
    <row r="66" spans="1:6">
      <c r="A66" s="824" t="s">
        <v>120</v>
      </c>
      <c r="B66" s="316" t="s">
        <v>97</v>
      </c>
      <c r="C66" s="828">
        <v>0.1333</v>
      </c>
      <c r="D66" s="1303">
        <v>9.4</v>
      </c>
      <c r="E66" s="1303">
        <v>0</v>
      </c>
      <c r="F66" s="1295">
        <v>9.4</v>
      </c>
    </row>
    <row r="67" spans="1:6" ht="13.5" customHeight="1">
      <c r="A67" s="827" t="s">
        <v>213</v>
      </c>
      <c r="B67" s="316" t="s">
        <v>125</v>
      </c>
      <c r="C67" s="755">
        <v>0.5</v>
      </c>
      <c r="D67" s="1303">
        <v>0.6</v>
      </c>
      <c r="E67" s="1303">
        <v>0.1</v>
      </c>
      <c r="F67" s="1295">
        <v>0.8</v>
      </c>
    </row>
    <row r="68" spans="1:6">
      <c r="A68" s="827" t="s">
        <v>124</v>
      </c>
      <c r="B68" s="316" t="s">
        <v>125</v>
      </c>
      <c r="C68" s="755">
        <v>0.3</v>
      </c>
      <c r="D68" s="1303">
        <v>10.199999999999999</v>
      </c>
      <c r="E68" s="1303">
        <v>2</v>
      </c>
      <c r="F68" s="1295">
        <v>12.1</v>
      </c>
    </row>
    <row r="69" spans="1:6" ht="13.5" customHeight="1">
      <c r="A69" s="827" t="s">
        <v>214</v>
      </c>
      <c r="B69" s="316" t="s">
        <v>130</v>
      </c>
      <c r="C69" s="749">
        <v>1</v>
      </c>
      <c r="D69" s="1303">
        <v>0.4</v>
      </c>
      <c r="E69" s="1303">
        <v>0</v>
      </c>
      <c r="F69" s="1295">
        <v>0.4</v>
      </c>
    </row>
    <row r="70" spans="1:6" ht="13.5" customHeight="1">
      <c r="A70" s="827" t="s">
        <v>215</v>
      </c>
      <c r="B70" s="316" t="s">
        <v>130</v>
      </c>
      <c r="C70" s="749">
        <v>0.2989</v>
      </c>
      <c r="D70" s="1303">
        <v>14.7</v>
      </c>
      <c r="E70" s="1303">
        <v>0.1</v>
      </c>
      <c r="F70" s="1295">
        <v>14.8</v>
      </c>
    </row>
    <row r="71" spans="1:6" ht="13.5">
      <c r="A71" s="827" t="s">
        <v>246</v>
      </c>
      <c r="B71" s="316" t="s">
        <v>247</v>
      </c>
      <c r="C71" s="755">
        <v>0.36499999999999999</v>
      </c>
      <c r="D71" s="1303">
        <v>0</v>
      </c>
      <c r="E71" s="1303">
        <v>0</v>
      </c>
      <c r="F71" s="1295">
        <v>0</v>
      </c>
    </row>
    <row r="72" spans="1:6">
      <c r="A72" s="827" t="s">
        <v>132</v>
      </c>
      <c r="B72" s="316" t="s">
        <v>135</v>
      </c>
      <c r="C72" s="749">
        <v>0.09</v>
      </c>
      <c r="D72" s="1303">
        <v>8.4</v>
      </c>
      <c r="E72" s="1303">
        <v>0</v>
      </c>
      <c r="F72" s="1295">
        <v>8.4</v>
      </c>
    </row>
    <row r="73" spans="1:6">
      <c r="A73" s="827" t="s">
        <v>134</v>
      </c>
      <c r="B73" s="316" t="s">
        <v>135</v>
      </c>
      <c r="C73" s="749">
        <v>0.05</v>
      </c>
      <c r="D73" s="1303">
        <v>2.6</v>
      </c>
      <c r="E73" s="1303">
        <v>0</v>
      </c>
      <c r="F73" s="1295">
        <v>2.6</v>
      </c>
    </row>
    <row r="74" spans="1:6">
      <c r="A74" s="827" t="s">
        <v>137</v>
      </c>
      <c r="B74" s="316" t="s">
        <v>135</v>
      </c>
      <c r="C74" s="749">
        <v>9.2600000000000002E-2</v>
      </c>
      <c r="D74" s="1303">
        <v>1.8</v>
      </c>
      <c r="E74" s="1303">
        <v>0</v>
      </c>
      <c r="F74" s="1295">
        <v>1.8</v>
      </c>
    </row>
    <row r="75" spans="1:6">
      <c r="A75" s="827" t="s">
        <v>138</v>
      </c>
      <c r="B75" s="316" t="s">
        <v>140</v>
      </c>
      <c r="C75" s="749">
        <v>0.45900000000000002</v>
      </c>
      <c r="D75" s="1303">
        <v>13.3</v>
      </c>
      <c r="E75" s="1303">
        <v>0</v>
      </c>
      <c r="F75" s="1295">
        <v>13.3</v>
      </c>
    </row>
    <row r="76" spans="1:6">
      <c r="A76" s="827" t="s">
        <v>139</v>
      </c>
      <c r="B76" s="316" t="s">
        <v>140</v>
      </c>
      <c r="C76" s="755">
        <v>0.31850000000000001</v>
      </c>
      <c r="D76" s="1303">
        <v>0</v>
      </c>
      <c r="E76" s="1303">
        <v>28.1</v>
      </c>
      <c r="F76" s="1295">
        <v>28.1</v>
      </c>
    </row>
    <row r="77" spans="1:6">
      <c r="A77" s="827" t="s">
        <v>141</v>
      </c>
      <c r="B77" s="316" t="s">
        <v>130</v>
      </c>
      <c r="C77" s="755">
        <v>0.65110000000000001</v>
      </c>
      <c r="D77" s="1303">
        <v>13</v>
      </c>
      <c r="E77" s="1303">
        <v>0</v>
      </c>
      <c r="F77" s="1295">
        <v>13</v>
      </c>
    </row>
    <row r="78" spans="1:6">
      <c r="A78" s="827" t="s">
        <v>142</v>
      </c>
      <c r="B78" s="316" t="s">
        <v>144</v>
      </c>
      <c r="C78" s="755">
        <v>0.1</v>
      </c>
      <c r="D78" s="1303">
        <v>7.7</v>
      </c>
      <c r="E78" s="1303">
        <v>0</v>
      </c>
      <c r="F78" s="1295">
        <v>7.7</v>
      </c>
    </row>
    <row r="79" spans="1:6" ht="13.5" customHeight="1">
      <c r="A79" s="827" t="s">
        <v>216</v>
      </c>
      <c r="B79" s="316" t="s">
        <v>147</v>
      </c>
      <c r="C79" s="755">
        <v>0.6</v>
      </c>
      <c r="D79" s="1303">
        <v>56.9</v>
      </c>
      <c r="E79" s="1303">
        <v>0</v>
      </c>
      <c r="F79" s="1295">
        <v>56.9</v>
      </c>
    </row>
    <row r="80" spans="1:6">
      <c r="A80" s="827" t="s">
        <v>146</v>
      </c>
      <c r="B80" s="316" t="s">
        <v>147</v>
      </c>
      <c r="C80" s="755">
        <v>0.25</v>
      </c>
      <c r="D80" s="1303">
        <v>33.700000000000003</v>
      </c>
      <c r="E80" s="1303">
        <v>3.8</v>
      </c>
      <c r="F80" s="1295">
        <v>37.5</v>
      </c>
    </row>
    <row r="81" spans="1:6">
      <c r="A81" s="827" t="s">
        <v>190</v>
      </c>
      <c r="B81" s="316" t="s">
        <v>130</v>
      </c>
      <c r="C81" s="755">
        <v>0.1453131</v>
      </c>
      <c r="D81" s="1303">
        <v>2</v>
      </c>
      <c r="E81" s="1303">
        <v>2.1</v>
      </c>
      <c r="F81" s="1295">
        <v>4.0999999999999996</v>
      </c>
    </row>
    <row r="82" spans="1:6">
      <c r="A82" s="827" t="s">
        <v>149</v>
      </c>
      <c r="B82" s="316" t="s">
        <v>130</v>
      </c>
      <c r="C82" s="755">
        <v>0.38</v>
      </c>
      <c r="D82" s="1303">
        <v>0.5</v>
      </c>
      <c r="E82" s="1303">
        <v>0.8</v>
      </c>
      <c r="F82" s="1295">
        <v>1.3</v>
      </c>
    </row>
    <row r="83" spans="1:6">
      <c r="A83" s="1720" t="s">
        <v>150</v>
      </c>
      <c r="B83" s="2092"/>
      <c r="C83" s="2092"/>
      <c r="D83" s="2092">
        <v>318</v>
      </c>
      <c r="E83" s="2092">
        <v>37</v>
      </c>
      <c r="F83" s="2093">
        <v>355</v>
      </c>
    </row>
  </sheetData>
  <mergeCells count="11">
    <mergeCell ref="M54:O54"/>
    <mergeCell ref="A1:J1"/>
    <mergeCell ref="M1:O1"/>
    <mergeCell ref="C2:E2"/>
    <mergeCell ref="I2:J2"/>
    <mergeCell ref="G19:L19"/>
    <mergeCell ref="A44:F44"/>
    <mergeCell ref="A47:E47"/>
    <mergeCell ref="A48:E49"/>
    <mergeCell ref="A50:F50"/>
    <mergeCell ref="A42:F4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8BC4E-45DB-4248-B34F-8EB3D9BAD6CC}">
  <dimension ref="A1:O82"/>
  <sheetViews>
    <sheetView workbookViewId="0">
      <selection activeCell="J69" sqref="J69"/>
    </sheetView>
  </sheetViews>
  <sheetFormatPr defaultRowHeight="12.7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1950" t="s">
        <v>252</v>
      </c>
      <c r="B1" s="1950"/>
      <c r="C1" s="1950"/>
      <c r="D1" s="1950"/>
      <c r="E1" s="1950"/>
      <c r="F1" s="1950"/>
      <c r="G1" s="1950"/>
      <c r="H1" s="1950"/>
      <c r="I1" s="1950"/>
      <c r="J1" s="1950"/>
      <c r="K1" s="316"/>
      <c r="L1" s="316"/>
      <c r="M1" s="1950" t="s">
        <v>40</v>
      </c>
      <c r="N1" s="1950"/>
      <c r="O1" s="1950"/>
    </row>
    <row r="2" spans="1:15" ht="22.5">
      <c r="A2" s="2079" t="s">
        <v>2</v>
      </c>
      <c r="B2" s="2053" t="s">
        <v>3</v>
      </c>
      <c r="C2" s="2080" t="s">
        <v>191</v>
      </c>
      <c r="D2" s="2080"/>
      <c r="E2" s="2081"/>
      <c r="F2" s="1312"/>
      <c r="G2" s="2079" t="s">
        <v>5</v>
      </c>
      <c r="H2" s="2053" t="s">
        <v>3</v>
      </c>
      <c r="I2" s="2094" t="s">
        <v>6</v>
      </c>
      <c r="J2" s="2094"/>
      <c r="K2" s="2062"/>
      <c r="L2" s="316"/>
      <c r="M2" s="2082" t="s">
        <v>192</v>
      </c>
      <c r="N2" s="2082" t="s">
        <v>193</v>
      </c>
      <c r="O2" s="2083" t="s">
        <v>194</v>
      </c>
    </row>
    <row r="3" spans="1:15">
      <c r="A3" s="1332" t="s">
        <v>7</v>
      </c>
      <c r="B3" s="1388"/>
      <c r="C3" s="1271" t="s">
        <v>8</v>
      </c>
      <c r="D3" s="1271" t="s">
        <v>9</v>
      </c>
      <c r="E3" s="1333" t="s">
        <v>10</v>
      </c>
      <c r="F3" s="1312"/>
      <c r="G3" s="1332" t="s">
        <v>7</v>
      </c>
      <c r="H3" s="1388"/>
      <c r="I3" s="1271" t="s">
        <v>8</v>
      </c>
      <c r="J3" s="1314" t="s">
        <v>11</v>
      </c>
      <c r="K3" s="1450" t="s">
        <v>12</v>
      </c>
      <c r="L3" s="316"/>
      <c r="M3" s="1118" t="s">
        <v>195</v>
      </c>
      <c r="N3" s="1411">
        <v>0.4</v>
      </c>
      <c r="O3" s="1415">
        <v>66</v>
      </c>
    </row>
    <row r="4" spans="1:15" ht="12.75" customHeight="1">
      <c r="A4" s="1471" t="s">
        <v>13</v>
      </c>
      <c r="B4" s="1472">
        <v>0.51</v>
      </c>
      <c r="C4" s="1473">
        <v>0.50170146373626368</v>
      </c>
      <c r="D4" s="1473">
        <v>38.947779538461539</v>
      </c>
      <c r="E4" s="1474">
        <v>39.4494810021978</v>
      </c>
      <c r="F4" s="1312"/>
      <c r="G4" s="773" t="s">
        <v>14</v>
      </c>
      <c r="H4" s="1476">
        <v>0.1178</v>
      </c>
      <c r="I4" s="775">
        <v>5.8545384615384617E-2</v>
      </c>
      <c r="J4" s="776">
        <v>0</v>
      </c>
      <c r="K4" s="775">
        <v>5.8545384615384617E-2</v>
      </c>
      <c r="L4" s="1316"/>
      <c r="M4" s="1118" t="s">
        <v>196</v>
      </c>
      <c r="N4" s="1411">
        <v>0.35</v>
      </c>
      <c r="O4" s="1415">
        <v>99</v>
      </c>
    </row>
    <row r="5" spans="1:15">
      <c r="A5" s="1475" t="s">
        <v>15</v>
      </c>
      <c r="B5" s="1476">
        <v>0.53</v>
      </c>
      <c r="C5" s="1473">
        <v>1.2455868868262638</v>
      </c>
      <c r="D5" s="1473">
        <v>3.083481164835165</v>
      </c>
      <c r="E5" s="1474">
        <v>4.3290680516614284</v>
      </c>
      <c r="F5" s="1312"/>
      <c r="G5" s="773" t="s">
        <v>24</v>
      </c>
      <c r="H5" s="1476">
        <v>0.2535</v>
      </c>
      <c r="I5" s="775">
        <v>0.65153340659340664</v>
      </c>
      <c r="J5" s="776">
        <v>16.605323659340659</v>
      </c>
      <c r="K5" s="775">
        <v>17.256857065934064</v>
      </c>
      <c r="L5" s="1316"/>
      <c r="M5" s="1118" t="s">
        <v>197</v>
      </c>
      <c r="N5" s="1411">
        <v>0.75</v>
      </c>
      <c r="O5" s="1415">
        <v>17</v>
      </c>
    </row>
    <row r="6" spans="1:15">
      <c r="A6" s="1471" t="s">
        <v>23</v>
      </c>
      <c r="B6" s="1476" t="s">
        <v>217</v>
      </c>
      <c r="C6" s="1473">
        <v>10.286092420197802</v>
      </c>
      <c r="D6" s="1473">
        <v>10.194708</v>
      </c>
      <c r="E6" s="1474">
        <v>20.480800420197802</v>
      </c>
      <c r="F6" s="1312"/>
      <c r="G6" s="773" t="s">
        <v>26</v>
      </c>
      <c r="H6" s="1476">
        <v>0.36170000000000002</v>
      </c>
      <c r="I6" s="775">
        <v>14.964498771648353</v>
      </c>
      <c r="J6" s="776">
        <v>41.347694274725278</v>
      </c>
      <c r="K6" s="775">
        <v>56.312193046373629</v>
      </c>
      <c r="L6" s="1316"/>
      <c r="M6" s="1118" t="s">
        <v>198</v>
      </c>
      <c r="N6" s="1413">
        <v>0.25</v>
      </c>
      <c r="O6" s="1415">
        <v>68</v>
      </c>
    </row>
    <row r="7" spans="1:15">
      <c r="A7" s="1471" t="s">
        <v>218</v>
      </c>
      <c r="B7" s="1476" t="s">
        <v>219</v>
      </c>
      <c r="C7" s="1473">
        <v>0.10213187059143955</v>
      </c>
      <c r="D7" s="1473">
        <v>0.39441003296703292</v>
      </c>
      <c r="E7" s="1474">
        <v>0.4965419035584725</v>
      </c>
      <c r="F7" s="1312"/>
      <c r="G7" s="1489" t="s">
        <v>22</v>
      </c>
      <c r="H7" s="1476">
        <v>0.33</v>
      </c>
      <c r="I7" s="775">
        <v>0.202523714577</v>
      </c>
      <c r="J7" s="776">
        <v>1.2680099450549449</v>
      </c>
      <c r="K7" s="775">
        <v>1.4705336596319449</v>
      </c>
      <c r="L7" s="1316"/>
      <c r="M7" s="1118" t="s">
        <v>199</v>
      </c>
      <c r="N7" s="1411">
        <v>0.44</v>
      </c>
      <c r="O7" s="1415">
        <v>31</v>
      </c>
    </row>
    <row r="8" spans="1:15">
      <c r="A8" s="1471" t="s">
        <v>27</v>
      </c>
      <c r="B8" s="1472">
        <v>0.58699999999999997</v>
      </c>
      <c r="C8" s="1473">
        <v>5.3432469973134618</v>
      </c>
      <c r="D8" s="1473">
        <v>26.251451714285714</v>
      </c>
      <c r="E8" s="1474">
        <v>31.594698711599175</v>
      </c>
      <c r="F8" s="1312"/>
      <c r="G8" s="773" t="s">
        <v>16</v>
      </c>
      <c r="H8" s="1476">
        <v>0.35</v>
      </c>
      <c r="I8" s="775">
        <v>9.5704769230769227</v>
      </c>
      <c r="J8" s="776">
        <v>0</v>
      </c>
      <c r="K8" s="775">
        <v>9.5704769230769227</v>
      </c>
      <c r="L8" s="1316"/>
      <c r="M8" s="1415" t="s">
        <v>220</v>
      </c>
      <c r="N8" s="1414">
        <v>0.5</v>
      </c>
      <c r="O8" s="1415">
        <v>27</v>
      </c>
    </row>
    <row r="9" spans="1:15">
      <c r="A9" s="1477" t="s">
        <v>29</v>
      </c>
      <c r="B9" s="1476" t="s">
        <v>221</v>
      </c>
      <c r="C9" s="1473">
        <v>16.678923127076704</v>
      </c>
      <c r="D9" s="1473">
        <v>0</v>
      </c>
      <c r="E9" s="1474">
        <v>16.678923127076704</v>
      </c>
      <c r="F9" s="1312"/>
      <c r="G9" s="773" t="s">
        <v>20</v>
      </c>
      <c r="H9" s="1476">
        <v>0.41470000000000001</v>
      </c>
      <c r="I9" s="775">
        <v>11.866688784703296</v>
      </c>
      <c r="J9" s="776">
        <v>2.9277661318681316</v>
      </c>
      <c r="K9" s="775">
        <v>14.794454916571429</v>
      </c>
      <c r="L9" s="1316"/>
      <c r="M9" s="1118" t="s">
        <v>253</v>
      </c>
      <c r="N9" s="1411">
        <v>0.41</v>
      </c>
      <c r="O9" s="1415">
        <v>11</v>
      </c>
    </row>
    <row r="10" spans="1:15">
      <c r="A10" s="1471" t="s">
        <v>31</v>
      </c>
      <c r="B10" s="1476">
        <v>0.36</v>
      </c>
      <c r="C10" s="1473">
        <v>8.1948988309120878</v>
      </c>
      <c r="D10" s="1473">
        <v>6.4679673296703291</v>
      </c>
      <c r="E10" s="1474">
        <v>14.662866160582418</v>
      </c>
      <c r="F10" s="1312"/>
      <c r="G10" s="753" t="s">
        <v>222</v>
      </c>
      <c r="H10" s="1476">
        <v>0.3</v>
      </c>
      <c r="I10" s="775">
        <v>0.8254900544065934</v>
      </c>
      <c r="J10" s="775">
        <v>4.0033062307692306</v>
      </c>
      <c r="K10" s="775">
        <v>4.8287962851758239</v>
      </c>
      <c r="L10" s="1316"/>
      <c r="M10" s="1118" t="s">
        <v>201</v>
      </c>
      <c r="N10" s="1411">
        <v>1</v>
      </c>
      <c r="O10" s="1415">
        <v>12</v>
      </c>
    </row>
    <row r="11" spans="1:15">
      <c r="A11" s="1471" t="s">
        <v>33</v>
      </c>
      <c r="B11" s="1476">
        <v>0.51</v>
      </c>
      <c r="C11" s="1478">
        <v>30.045337246404909</v>
      </c>
      <c r="D11" s="1479">
        <v>41.010678769230765</v>
      </c>
      <c r="E11" s="1474">
        <v>71.056016015635677</v>
      </c>
      <c r="F11" s="1312"/>
      <c r="G11" s="2095" t="s">
        <v>162</v>
      </c>
      <c r="H11" s="2084"/>
      <c r="I11" s="2085">
        <f>SUM(I4:I10)</f>
        <v>38.139757039620953</v>
      </c>
      <c r="J11" s="2085">
        <f>SUM(J4:J10)</f>
        <v>66.152100241758248</v>
      </c>
      <c r="K11" s="2085">
        <f>SUM(I11:J11)</f>
        <v>104.29185728137921</v>
      </c>
      <c r="L11" s="1316"/>
      <c r="M11" s="1118" t="s">
        <v>203</v>
      </c>
      <c r="N11" s="1411">
        <v>1</v>
      </c>
      <c r="O11" s="1415">
        <v>12</v>
      </c>
    </row>
    <row r="12" spans="1:15">
      <c r="A12" s="1477" t="s">
        <v>37</v>
      </c>
      <c r="B12" s="1476">
        <v>0.13039999999999999</v>
      </c>
      <c r="C12" s="1473">
        <v>6.2738674307191102</v>
      </c>
      <c r="D12" s="1473">
        <v>4.7009944175824172</v>
      </c>
      <c r="E12" s="1474">
        <v>10.974861848301527</v>
      </c>
      <c r="F12" s="1312"/>
      <c r="G12" s="1463" t="s">
        <v>224</v>
      </c>
      <c r="H12" s="1504"/>
      <c r="I12" s="1505">
        <v>645</v>
      </c>
      <c r="J12" s="1505">
        <v>658</v>
      </c>
      <c r="K12" s="1506">
        <v>1304</v>
      </c>
      <c r="L12" s="1316"/>
      <c r="M12" s="1718" t="s">
        <v>12</v>
      </c>
      <c r="N12" s="1718"/>
      <c r="O12" s="1496">
        <v>345</v>
      </c>
    </row>
    <row r="13" spans="1:15">
      <c r="A13" s="1471" t="s">
        <v>226</v>
      </c>
      <c r="B13" s="1476" t="s">
        <v>227</v>
      </c>
      <c r="C13" s="1473">
        <v>0</v>
      </c>
      <c r="D13" s="1473">
        <v>0</v>
      </c>
      <c r="E13" s="1474">
        <v>0</v>
      </c>
      <c r="F13" s="1312"/>
      <c r="G13" s="316"/>
      <c r="H13" s="316"/>
      <c r="I13" s="316"/>
      <c r="J13" s="316"/>
      <c r="K13" s="316"/>
      <c r="L13" s="1408"/>
      <c r="M13" s="1416" t="s">
        <v>210</v>
      </c>
      <c r="N13" s="1416"/>
      <c r="O13" s="1416"/>
    </row>
    <row r="14" spans="1:15">
      <c r="A14" s="1471" t="s">
        <v>39</v>
      </c>
      <c r="B14" s="1476" t="s">
        <v>228</v>
      </c>
      <c r="C14" s="1473">
        <v>5.9090648261103302</v>
      </c>
      <c r="D14" s="1473">
        <v>1.4417703626373626</v>
      </c>
      <c r="E14" s="1474">
        <v>7.350835188747693</v>
      </c>
      <c r="F14" s="1312"/>
      <c r="G14" s="316"/>
      <c r="H14" s="316"/>
      <c r="I14" s="316"/>
      <c r="J14" s="316"/>
      <c r="K14" s="316"/>
      <c r="L14" s="1409"/>
      <c r="M14" s="1618"/>
      <c r="N14" s="1416"/>
      <c r="O14" s="1416"/>
    </row>
    <row r="15" spans="1:15">
      <c r="A15" s="1471" t="s">
        <v>44</v>
      </c>
      <c r="B15" s="1476">
        <v>0.42630000000000001</v>
      </c>
      <c r="C15" s="1473">
        <v>314.77049200739515</v>
      </c>
      <c r="D15" s="1473">
        <v>13.031769923076924</v>
      </c>
      <c r="E15" s="1474">
        <v>327.80226193047207</v>
      </c>
      <c r="F15" s="1312"/>
      <c r="G15" s="1433"/>
      <c r="H15" s="316"/>
      <c r="I15" s="1433"/>
      <c r="J15" s="316"/>
      <c r="K15" s="1433"/>
      <c r="L15" s="316"/>
      <c r="M15" s="316"/>
      <c r="N15" s="316"/>
      <c r="O15" s="316"/>
    </row>
    <row r="16" spans="1:15" ht="18.75">
      <c r="A16" s="1471" t="s">
        <v>46</v>
      </c>
      <c r="B16" s="1476">
        <v>0.54820000000000002</v>
      </c>
      <c r="C16" s="1473">
        <v>3.0096127415417468</v>
      </c>
      <c r="D16" s="1473">
        <v>3.4378201648351649</v>
      </c>
      <c r="E16" s="1474">
        <v>6.4474329063769122</v>
      </c>
      <c r="F16" s="1312"/>
      <c r="G16" s="316"/>
      <c r="H16" s="316"/>
      <c r="I16" s="316"/>
      <c r="J16" s="316"/>
      <c r="K16" s="316"/>
      <c r="L16" s="316"/>
      <c r="M16" s="1495"/>
      <c r="N16" s="316"/>
      <c r="O16" s="316"/>
    </row>
    <row r="17" spans="1:15">
      <c r="A17" s="1471" t="s">
        <v>47</v>
      </c>
      <c r="B17" s="1476">
        <v>0.39550000000000002</v>
      </c>
      <c r="C17" s="1478">
        <v>4.1522395282812532</v>
      </c>
      <c r="D17" s="1479">
        <v>20.087281791208792</v>
      </c>
      <c r="E17" s="1480">
        <v>24.239521319490045</v>
      </c>
      <c r="F17" s="1312"/>
      <c r="H17" s="316"/>
      <c r="I17" s="316"/>
      <c r="J17" s="316"/>
      <c r="K17" s="316"/>
      <c r="L17" s="316"/>
      <c r="M17" s="316"/>
      <c r="N17" s="316"/>
      <c r="O17" s="316"/>
    </row>
    <row r="18" spans="1:15">
      <c r="A18" s="1471" t="s">
        <v>48</v>
      </c>
      <c r="B18" s="1476">
        <v>0.51</v>
      </c>
      <c r="C18" s="1478">
        <v>12.671959532945056</v>
      </c>
      <c r="D18" s="1479">
        <v>15.690338714285714</v>
      </c>
      <c r="E18" s="1474">
        <v>28.362298247230768</v>
      </c>
      <c r="F18" s="1312"/>
      <c r="G18" s="316"/>
      <c r="H18" s="316"/>
      <c r="I18" s="316"/>
      <c r="J18" s="316"/>
      <c r="K18" s="316"/>
      <c r="L18" s="316"/>
      <c r="M18" s="316"/>
      <c r="N18" s="316"/>
      <c r="O18" s="316"/>
    </row>
    <row r="19" spans="1:15">
      <c r="A19" s="1471" t="s">
        <v>49</v>
      </c>
      <c r="B19" s="1472">
        <v>0.43969999999999998</v>
      </c>
      <c r="C19" s="1473">
        <v>3.4468216165329784</v>
      </c>
      <c r="D19" s="1473">
        <v>8.4934876373626373</v>
      </c>
      <c r="E19" s="1474">
        <v>11.940309253895617</v>
      </c>
      <c r="F19" s="1312"/>
      <c r="G19" s="1950" t="s">
        <v>212</v>
      </c>
      <c r="H19" s="1950"/>
      <c r="I19" s="1950"/>
      <c r="J19" s="1950"/>
      <c r="K19" s="1950"/>
      <c r="L19" s="1950"/>
      <c r="M19" s="316"/>
      <c r="N19" s="316"/>
      <c r="O19" s="316"/>
    </row>
    <row r="20" spans="1:15">
      <c r="A20" s="1471" t="s">
        <v>50</v>
      </c>
      <c r="B20" s="1472">
        <v>0.64</v>
      </c>
      <c r="C20" s="1473">
        <v>2.1741968162851868</v>
      </c>
      <c r="D20" s="1473">
        <v>0.36356552747252746</v>
      </c>
      <c r="E20" s="1474">
        <v>2.5377623437577141</v>
      </c>
      <c r="F20" s="1312"/>
      <c r="G20" s="316"/>
      <c r="H20" s="316"/>
      <c r="I20" s="316"/>
      <c r="J20" s="316"/>
      <c r="K20" s="316"/>
      <c r="L20" s="316"/>
      <c r="M20" s="316"/>
      <c r="N20" s="316"/>
      <c r="O20" s="316"/>
    </row>
    <row r="21" spans="1:15" ht="19.5" customHeight="1">
      <c r="A21" s="1471" t="s">
        <v>51</v>
      </c>
      <c r="B21" s="1472">
        <v>0.27500000000000002</v>
      </c>
      <c r="C21" s="1473">
        <v>3.9163324614936701</v>
      </c>
      <c r="D21" s="1473">
        <v>3.9509945824175823</v>
      </c>
      <c r="E21" s="1474">
        <v>7.8673270439112528</v>
      </c>
      <c r="F21" s="1312"/>
      <c r="G21" s="2061" t="s">
        <v>83</v>
      </c>
      <c r="H21" s="2053" t="s">
        <v>84</v>
      </c>
      <c r="I21" s="2053" t="s">
        <v>85</v>
      </c>
      <c r="J21" s="2053" t="s">
        <v>86</v>
      </c>
      <c r="K21" s="2053" t="s">
        <v>11</v>
      </c>
      <c r="L21" s="2062" t="s">
        <v>12</v>
      </c>
      <c r="M21" s="316"/>
      <c r="N21" s="316"/>
      <c r="O21" s="1416"/>
    </row>
    <row r="22" spans="1:15">
      <c r="A22" s="1471" t="s">
        <v>52</v>
      </c>
      <c r="B22" s="1476" t="s">
        <v>229</v>
      </c>
      <c r="C22" s="1473">
        <v>2.4876924778249232</v>
      </c>
      <c r="D22" s="1473">
        <v>2.8273406923076925</v>
      </c>
      <c r="E22" s="1474">
        <v>5.3150331701326152</v>
      </c>
      <c r="F22" s="1312"/>
      <c r="G22" s="1440" t="s">
        <v>88</v>
      </c>
      <c r="H22" s="147" t="s">
        <v>89</v>
      </c>
      <c r="I22" s="1382" t="s">
        <v>89</v>
      </c>
      <c r="J22" s="1490">
        <v>0</v>
      </c>
      <c r="K22" s="1490">
        <v>0.2</v>
      </c>
      <c r="L22" s="1491">
        <v>0.2</v>
      </c>
      <c r="M22" s="1433"/>
      <c r="N22" s="316"/>
      <c r="O22" s="1416"/>
    </row>
    <row r="23" spans="1:15">
      <c r="A23" s="1471" t="s">
        <v>53</v>
      </c>
      <c r="B23" s="1476" t="s">
        <v>230</v>
      </c>
      <c r="C23" s="1478">
        <v>40.386846187072678</v>
      </c>
      <c r="D23" s="1478">
        <v>39.450377978021976</v>
      </c>
      <c r="E23" s="1474">
        <v>79.837224165094653</v>
      </c>
      <c r="F23" s="1312"/>
      <c r="G23" s="1440" t="s">
        <v>98</v>
      </c>
      <c r="H23" s="147" t="s">
        <v>178</v>
      </c>
      <c r="I23" s="1382">
        <v>0.27500000000000002</v>
      </c>
      <c r="J23" s="1490">
        <v>8.6999999999999993</v>
      </c>
      <c r="K23" s="1490">
        <v>0.1</v>
      </c>
      <c r="L23" s="1491">
        <v>8.8000000000000007</v>
      </c>
      <c r="M23" s="316"/>
      <c r="N23" s="1341"/>
      <c r="O23" s="1416"/>
    </row>
    <row r="24" spans="1:15">
      <c r="A24" s="1471" t="s">
        <v>231</v>
      </c>
      <c r="B24" s="1476" t="s">
        <v>232</v>
      </c>
      <c r="C24" s="1478">
        <v>6.9480477866819665</v>
      </c>
      <c r="D24" s="1478">
        <v>24.104198428571429</v>
      </c>
      <c r="E24" s="1474">
        <v>31.052246215253398</v>
      </c>
      <c r="F24" s="1312"/>
      <c r="G24" s="1440" t="s">
        <v>100</v>
      </c>
      <c r="H24" s="147" t="s">
        <v>179</v>
      </c>
      <c r="I24" s="1351">
        <v>0.46</v>
      </c>
      <c r="J24" s="1490">
        <v>33</v>
      </c>
      <c r="K24" s="1490">
        <v>4.9000000000000004</v>
      </c>
      <c r="L24" s="1491">
        <v>37.9</v>
      </c>
      <c r="M24" s="1341"/>
      <c r="N24" s="1341"/>
      <c r="O24" s="1416"/>
    </row>
    <row r="25" spans="1:15">
      <c r="A25" s="1471" t="s">
        <v>57</v>
      </c>
      <c r="B25" s="1476">
        <v>0.33279999999999998</v>
      </c>
      <c r="C25" s="1473">
        <v>29.1079672352767</v>
      </c>
      <c r="D25" s="1473">
        <v>0</v>
      </c>
      <c r="E25" s="1474">
        <v>29.1079672352767</v>
      </c>
      <c r="F25" s="1312"/>
      <c r="G25" s="1440" t="s">
        <v>102</v>
      </c>
      <c r="H25" s="147" t="s">
        <v>179</v>
      </c>
      <c r="I25" s="1383">
        <v>0.12</v>
      </c>
      <c r="J25" s="1490">
        <v>0.2</v>
      </c>
      <c r="K25" s="1490">
        <v>0</v>
      </c>
      <c r="L25" s="1491">
        <v>0.2</v>
      </c>
      <c r="M25" s="1492"/>
      <c r="N25" s="1457"/>
      <c r="O25" s="1416"/>
    </row>
    <row r="26" spans="1:15">
      <c r="A26" s="1471" t="s">
        <v>58</v>
      </c>
      <c r="B26" s="1476">
        <v>0.3679</v>
      </c>
      <c r="C26" s="1478">
        <v>4.0220377948459785</v>
      </c>
      <c r="D26" s="1479">
        <v>24.991683232202856</v>
      </c>
      <c r="E26" s="1480">
        <v>29.013721027048835</v>
      </c>
      <c r="F26" s="1312"/>
      <c r="G26" s="1440" t="s">
        <v>104</v>
      </c>
      <c r="H26" s="147" t="s">
        <v>178</v>
      </c>
      <c r="I26" s="1351">
        <v>0.25</v>
      </c>
      <c r="J26" s="1490">
        <v>11.4</v>
      </c>
      <c r="K26" s="1490">
        <v>0.2</v>
      </c>
      <c r="L26" s="1491">
        <v>11.6</v>
      </c>
      <c r="M26" s="1492"/>
      <c r="N26" s="316"/>
      <c r="O26" s="1416"/>
    </row>
    <row r="27" spans="1:15">
      <c r="A27" s="1471" t="s">
        <v>59</v>
      </c>
      <c r="B27" s="1476" t="s">
        <v>233</v>
      </c>
      <c r="C27" s="1478">
        <v>12.779370162235251</v>
      </c>
      <c r="D27" s="1478">
        <v>7.8561651428571428</v>
      </c>
      <c r="E27" s="1474">
        <v>20.635535305092393</v>
      </c>
      <c r="F27" s="1312"/>
      <c r="G27" s="1440" t="s">
        <v>106</v>
      </c>
      <c r="H27" s="147" t="s">
        <v>180</v>
      </c>
      <c r="I27" s="1383">
        <v>0.5</v>
      </c>
      <c r="J27" s="1490">
        <v>14.4</v>
      </c>
      <c r="K27" s="1490">
        <v>0.1</v>
      </c>
      <c r="L27" s="1491">
        <v>14.5</v>
      </c>
      <c r="M27" s="1492"/>
      <c r="N27" s="316"/>
      <c r="O27" s="1341"/>
    </row>
    <row r="28" spans="1:15">
      <c r="A28" s="1471" t="s">
        <v>64</v>
      </c>
      <c r="B28" s="1476">
        <v>0.41499999999999998</v>
      </c>
      <c r="C28" s="1473">
        <v>6.359415905552857</v>
      </c>
      <c r="D28" s="1473">
        <v>0.43706362637362639</v>
      </c>
      <c r="E28" s="1474">
        <v>6.796479531926483</v>
      </c>
      <c r="F28" s="1312"/>
      <c r="G28" s="1440" t="s">
        <v>156</v>
      </c>
      <c r="H28" s="147" t="s">
        <v>89</v>
      </c>
      <c r="I28" s="1383" t="s">
        <v>89</v>
      </c>
      <c r="J28" s="1490">
        <v>30.2</v>
      </c>
      <c r="K28" s="1490">
        <v>195.4</v>
      </c>
      <c r="L28" s="1491">
        <v>225.7</v>
      </c>
      <c r="M28" s="1492"/>
      <c r="N28" s="316"/>
      <c r="O28" s="1341"/>
    </row>
    <row r="29" spans="1:15">
      <c r="A29" s="1471" t="s">
        <v>65</v>
      </c>
      <c r="B29" s="1476">
        <v>0.59099999999999997</v>
      </c>
      <c r="C29" s="1473">
        <v>6.6614357764814072</v>
      </c>
      <c r="D29" s="1473">
        <v>-0.72440237362637361</v>
      </c>
      <c r="E29" s="1474">
        <v>5.9370334028550333</v>
      </c>
      <c r="F29" s="1312"/>
      <c r="G29" s="1440" t="s">
        <v>117</v>
      </c>
      <c r="H29" s="147" t="s">
        <v>178</v>
      </c>
      <c r="I29" s="1383">
        <v>0.215</v>
      </c>
      <c r="J29" s="1490">
        <v>13.7</v>
      </c>
      <c r="K29" s="1490">
        <v>0.2</v>
      </c>
      <c r="L29" s="1491">
        <v>14</v>
      </c>
      <c r="M29" s="1492"/>
      <c r="N29" s="316"/>
      <c r="O29" s="1341"/>
    </row>
    <row r="30" spans="1:15">
      <c r="A30" s="1471" t="s">
        <v>66</v>
      </c>
      <c r="B30" s="1472">
        <v>0.30580000000000002</v>
      </c>
      <c r="C30" s="1478">
        <v>6.0395258567508128</v>
      </c>
      <c r="D30" s="1479">
        <v>176.54513212087912</v>
      </c>
      <c r="E30" s="1474">
        <v>182.58465797762992</v>
      </c>
      <c r="F30" s="1312"/>
      <c r="G30" s="1440" t="s">
        <v>119</v>
      </c>
      <c r="H30" s="147" t="s">
        <v>181</v>
      </c>
      <c r="I30" s="1383">
        <v>0.25</v>
      </c>
      <c r="J30" s="1490">
        <v>7.3</v>
      </c>
      <c r="K30" s="1490">
        <v>0.26658388888888901</v>
      </c>
      <c r="L30" s="1491">
        <v>7.6</v>
      </c>
      <c r="M30" s="1492"/>
      <c r="O30" s="316"/>
    </row>
    <row r="31" spans="1:15">
      <c r="A31" s="1471" t="s">
        <v>67</v>
      </c>
      <c r="B31" s="1472">
        <v>0.30580000000000002</v>
      </c>
      <c r="C31" s="1473">
        <v>14.169273609228462</v>
      </c>
      <c r="D31" s="1473">
        <v>0</v>
      </c>
      <c r="E31" s="1474">
        <v>14.169273609228462</v>
      </c>
      <c r="F31" s="1312"/>
      <c r="G31" s="1440" t="s">
        <v>121</v>
      </c>
      <c r="H31" s="147" t="s">
        <v>178</v>
      </c>
      <c r="I31" s="1383">
        <v>0.25</v>
      </c>
      <c r="J31" s="1490">
        <v>18.100000000000001</v>
      </c>
      <c r="K31" s="1490">
        <v>3.3</v>
      </c>
      <c r="L31" s="1491">
        <v>21.4</v>
      </c>
      <c r="M31" s="1492"/>
      <c r="N31" s="316"/>
      <c r="O31" s="1341"/>
    </row>
    <row r="32" spans="1:15">
      <c r="A32" s="1471" t="s">
        <v>69</v>
      </c>
      <c r="B32" s="1472">
        <v>0.58840000000000003</v>
      </c>
      <c r="C32" s="1473">
        <v>12.590334524901099</v>
      </c>
      <c r="D32" s="1473">
        <v>31.172657934065931</v>
      </c>
      <c r="E32" s="1474">
        <v>43.762992458967034</v>
      </c>
      <c r="F32" s="1312"/>
      <c r="G32" s="1440" t="s">
        <v>123</v>
      </c>
      <c r="H32" s="147" t="s">
        <v>115</v>
      </c>
      <c r="I32" s="1351">
        <v>1</v>
      </c>
      <c r="J32" s="1490">
        <v>1</v>
      </c>
      <c r="K32" s="1490">
        <v>0.1</v>
      </c>
      <c r="L32" s="1491">
        <v>1.1000000000000001</v>
      </c>
      <c r="M32" s="1492"/>
      <c r="N32" s="316"/>
      <c r="O32" s="1341"/>
    </row>
    <row r="33" spans="1:15">
      <c r="A33" s="1471" t="s">
        <v>73</v>
      </c>
      <c r="B33" s="1476">
        <v>0.66774999999999995</v>
      </c>
      <c r="C33" s="1478">
        <v>0.69300046496383516</v>
      </c>
      <c r="D33" s="1479">
        <v>5.0788481208791207</v>
      </c>
      <c r="E33" s="1480">
        <v>5.7718485858429558</v>
      </c>
      <c r="F33" s="1312"/>
      <c r="G33" s="1509" t="s">
        <v>126</v>
      </c>
      <c r="H33" s="1510" t="s">
        <v>182</v>
      </c>
      <c r="I33" s="1511">
        <v>0.36890000000000001</v>
      </c>
      <c r="J33" s="1512">
        <v>18.899999999999999</v>
      </c>
      <c r="K33" s="1512">
        <v>0.8</v>
      </c>
      <c r="L33" s="1513">
        <v>19.7</v>
      </c>
      <c r="M33" s="1492"/>
      <c r="N33" s="316"/>
      <c r="O33" s="1341"/>
    </row>
    <row r="34" spans="1:15">
      <c r="A34" s="1471" t="s">
        <v>74</v>
      </c>
      <c r="B34" s="1476">
        <v>0.41499999999999998</v>
      </c>
      <c r="C34" s="1473">
        <v>6.4656091858461533</v>
      </c>
      <c r="D34" s="1473">
        <v>0</v>
      </c>
      <c r="E34" s="1474">
        <v>6.4656091858461533</v>
      </c>
      <c r="F34" s="1312"/>
      <c r="G34" s="1719" t="s">
        <v>158</v>
      </c>
      <c r="H34" s="2086"/>
      <c r="I34" s="2087"/>
      <c r="J34" s="2096">
        <f>SUM(J22:J33)</f>
        <v>156.9</v>
      </c>
      <c r="K34" s="2096">
        <f t="shared" ref="K34:L34" si="0">SUM(K22:K33)</f>
        <v>205.56658388888891</v>
      </c>
      <c r="L34" s="2097">
        <f t="shared" si="0"/>
        <v>362.7</v>
      </c>
      <c r="M34" s="1492"/>
      <c r="N34" s="316"/>
      <c r="O34" s="1341"/>
    </row>
    <row r="35" spans="1:15">
      <c r="A35" s="1471" t="s">
        <v>75</v>
      </c>
      <c r="B35" s="1472">
        <v>0.53200000000000003</v>
      </c>
      <c r="C35" s="1473">
        <v>16.477373276182373</v>
      </c>
      <c r="D35" s="1473">
        <v>50.610359956043958</v>
      </c>
      <c r="E35" s="1474">
        <v>67.087733232226327</v>
      </c>
      <c r="F35" s="1312"/>
      <c r="G35" s="1341"/>
      <c r="H35" s="316"/>
      <c r="I35" s="1341"/>
      <c r="J35" s="1341"/>
      <c r="K35" s="316"/>
      <c r="L35" s="1341"/>
      <c r="M35" s="1492"/>
      <c r="N35" s="316"/>
      <c r="O35" s="1341"/>
    </row>
    <row r="36" spans="1:15">
      <c r="A36" s="1471" t="s">
        <v>76</v>
      </c>
      <c r="B36" s="1476" t="s">
        <v>234</v>
      </c>
      <c r="C36" s="1478">
        <v>13.267675321568186</v>
      </c>
      <c r="D36" s="1479">
        <v>32.301465197802194</v>
      </c>
      <c r="E36" s="1474">
        <v>45.569140519370379</v>
      </c>
      <c r="F36" s="1312"/>
      <c r="G36" s="1341"/>
      <c r="H36" s="316"/>
      <c r="I36" s="1341"/>
      <c r="J36" s="1341"/>
      <c r="K36" s="316"/>
      <c r="L36" s="1341"/>
      <c r="M36" s="1492"/>
      <c r="N36" s="316"/>
      <c r="O36" s="1341"/>
    </row>
    <row r="37" spans="1:15">
      <c r="A37" s="2088" t="s">
        <v>77</v>
      </c>
      <c r="B37" s="2089"/>
      <c r="C37" s="2090">
        <f>SUM(C4:C36)</f>
        <v>607.17811136977593</v>
      </c>
      <c r="D37" s="2090">
        <f>SUM(D4:D36)</f>
        <v>592.1993897267082</v>
      </c>
      <c r="E37" s="2090">
        <f>SUM(E4:E36)</f>
        <v>1199.3775010964846</v>
      </c>
      <c r="F37" s="1482"/>
      <c r="G37" s="1341"/>
      <c r="H37" s="316"/>
      <c r="I37" s="1341"/>
      <c r="J37" s="316"/>
      <c r="K37" s="1341"/>
      <c r="L37" s="316"/>
      <c r="M37" s="1341"/>
      <c r="N37" s="316"/>
      <c r="O37" s="1341"/>
    </row>
    <row r="38" spans="1:15">
      <c r="A38" s="1514"/>
      <c r="B38" s="889"/>
      <c r="C38" s="1515"/>
      <c r="D38" s="1515"/>
      <c r="E38" s="1515"/>
      <c r="F38" s="1482"/>
      <c r="G38" s="1341"/>
      <c r="H38" s="316"/>
      <c r="I38" s="1341"/>
      <c r="J38" s="316"/>
      <c r="K38" s="1341"/>
      <c r="L38" s="316"/>
      <c r="M38" s="316"/>
      <c r="N38" s="316"/>
      <c r="O38" s="1341"/>
    </row>
    <row r="39" spans="1:15">
      <c r="A39" s="1481" t="s">
        <v>235</v>
      </c>
      <c r="B39" s="1482"/>
      <c r="C39" s="1482"/>
      <c r="D39" s="1482"/>
      <c r="E39" s="1482"/>
      <c r="F39" s="1482"/>
      <c r="G39" s="1482"/>
      <c r="H39" s="1488"/>
      <c r="I39" s="316"/>
      <c r="J39" s="316"/>
      <c r="K39" s="316"/>
      <c r="L39" s="316"/>
      <c r="M39" s="316"/>
      <c r="N39" s="316"/>
      <c r="O39" s="1341"/>
    </row>
    <row r="40" spans="1:15">
      <c r="A40" s="1481" t="s">
        <v>236</v>
      </c>
      <c r="B40" s="1483"/>
      <c r="C40" s="1484"/>
      <c r="D40" s="1484"/>
      <c r="E40" s="1484"/>
      <c r="F40" s="1484"/>
      <c r="G40" s="1485"/>
      <c r="H40" s="1488"/>
      <c r="I40" s="316"/>
      <c r="J40" s="316"/>
      <c r="K40" s="316"/>
      <c r="L40" s="316"/>
      <c r="M40" s="316"/>
      <c r="N40" s="316"/>
      <c r="O40" s="1341"/>
    </row>
    <row r="41" spans="1:15">
      <c r="A41" s="1481" t="s">
        <v>237</v>
      </c>
      <c r="B41" s="1483"/>
      <c r="C41" s="1484"/>
      <c r="D41" s="1484"/>
      <c r="E41" s="1484"/>
      <c r="F41" s="1484"/>
      <c r="G41" s="1485"/>
      <c r="H41" s="1486"/>
      <c r="I41" s="316"/>
      <c r="J41" s="316"/>
      <c r="K41" s="316"/>
      <c r="L41" s="316"/>
      <c r="M41" s="316"/>
      <c r="N41" s="316"/>
      <c r="O41" s="1341"/>
    </row>
    <row r="42" spans="1:15" ht="20.25" customHeight="1">
      <c r="A42" s="1481" t="s">
        <v>254</v>
      </c>
      <c r="B42" s="1483"/>
      <c r="C42" s="1484"/>
      <c r="D42" s="1484"/>
      <c r="E42" s="1484"/>
      <c r="F42" s="1484"/>
      <c r="G42" s="1485"/>
      <c r="H42" s="1485"/>
      <c r="I42" s="316"/>
      <c r="J42" s="316"/>
      <c r="K42" s="316"/>
      <c r="L42" s="316"/>
      <c r="M42" s="316"/>
      <c r="N42" s="316"/>
      <c r="O42" s="1341"/>
    </row>
    <row r="43" spans="1:15" ht="29.25" customHeight="1">
      <c r="A43" s="1947" t="s">
        <v>255</v>
      </c>
      <c r="B43" s="1947"/>
      <c r="C43" s="1947"/>
      <c r="D43" s="1947"/>
      <c r="E43" s="1947"/>
      <c r="F43" s="1947"/>
      <c r="G43" s="1486"/>
      <c r="H43" s="1485"/>
      <c r="I43" s="316"/>
      <c r="J43" s="316"/>
      <c r="K43" s="316"/>
      <c r="L43" s="316"/>
      <c r="M43" s="316"/>
      <c r="N43" s="316"/>
      <c r="O43" s="1341"/>
    </row>
    <row r="44" spans="1:15">
      <c r="A44" s="1947" t="s">
        <v>240</v>
      </c>
      <c r="B44" s="1947"/>
      <c r="C44" s="1947"/>
      <c r="D44" s="1947"/>
      <c r="E44" s="1947"/>
      <c r="F44" s="1947"/>
      <c r="G44" s="1488"/>
      <c r="H44" s="1485"/>
      <c r="I44" s="316"/>
      <c r="J44" s="316"/>
      <c r="K44" s="316"/>
      <c r="L44" s="316"/>
      <c r="M44" s="316"/>
      <c r="N44" s="316"/>
      <c r="O44" s="1341"/>
    </row>
    <row r="45" spans="1:15">
      <c r="A45" s="1481" t="s">
        <v>241</v>
      </c>
      <c r="B45" s="1481"/>
      <c r="C45" s="1481"/>
      <c r="D45" s="1481"/>
      <c r="E45" s="1481"/>
      <c r="F45" s="1486"/>
      <c r="G45" s="1486"/>
      <c r="H45" s="316"/>
      <c r="I45" s="316"/>
      <c r="J45" s="316"/>
      <c r="K45" s="316"/>
      <c r="L45" s="316"/>
      <c r="M45" s="316"/>
      <c r="N45" s="316"/>
      <c r="O45" s="1341"/>
    </row>
    <row r="46" spans="1:15">
      <c r="A46" s="1481" t="s">
        <v>242</v>
      </c>
      <c r="B46" s="1481"/>
      <c r="C46" s="1481"/>
      <c r="D46" s="1487"/>
      <c r="E46" s="1484"/>
      <c r="F46" s="1484"/>
      <c r="G46" s="1485"/>
      <c r="H46" s="316"/>
      <c r="I46" s="316"/>
      <c r="J46" s="316"/>
      <c r="K46" s="316"/>
      <c r="L46" s="316"/>
      <c r="M46" s="316"/>
      <c r="N46" s="316"/>
      <c r="O46" s="1341"/>
    </row>
    <row r="47" spans="1:15">
      <c r="A47" s="1955" t="s">
        <v>251</v>
      </c>
      <c r="B47" s="1955"/>
      <c r="C47" s="1955"/>
      <c r="D47" s="1955"/>
      <c r="E47" s="1955"/>
      <c r="F47" s="1484"/>
      <c r="G47" s="1485"/>
      <c r="H47" s="316"/>
      <c r="I47" s="316"/>
      <c r="J47" s="316"/>
      <c r="K47" s="316"/>
      <c r="L47" s="316"/>
      <c r="M47" s="316"/>
      <c r="N47" s="1341"/>
      <c r="O47" s="1341"/>
    </row>
    <row r="48" spans="1:15">
      <c r="A48" s="1947" t="s">
        <v>244</v>
      </c>
      <c r="B48" s="1947"/>
      <c r="C48" s="1947"/>
      <c r="D48" s="1947"/>
      <c r="E48" s="1947"/>
      <c r="F48" s="1312"/>
      <c r="G48" s="1312"/>
      <c r="H48" s="316"/>
      <c r="I48" s="316"/>
      <c r="J48" s="316"/>
      <c r="K48" s="316"/>
      <c r="L48" s="316"/>
      <c r="M48" s="316"/>
      <c r="N48" s="1341"/>
      <c r="O48" s="1341"/>
    </row>
    <row r="49" spans="1:15">
      <c r="A49" s="1947"/>
      <c r="B49" s="1947"/>
      <c r="C49" s="1947"/>
      <c r="D49" s="1947"/>
      <c r="E49" s="1947"/>
      <c r="F49" s="316"/>
      <c r="G49" s="316"/>
      <c r="H49" s="316"/>
      <c r="I49" s="316"/>
      <c r="J49" s="316"/>
      <c r="K49" s="316"/>
      <c r="L49" s="316"/>
      <c r="M49" s="316"/>
      <c r="N49" s="1341"/>
      <c r="O49" s="1341"/>
    </row>
    <row r="50" spans="1:15">
      <c r="A50" s="1950" t="s">
        <v>165</v>
      </c>
      <c r="B50" s="1950"/>
      <c r="C50" s="1950"/>
      <c r="D50" s="1950"/>
      <c r="E50" s="1950"/>
      <c r="F50" s="1950"/>
      <c r="G50" s="316"/>
      <c r="H50" s="316"/>
      <c r="I50" s="316"/>
      <c r="J50" s="316"/>
      <c r="K50" s="316"/>
      <c r="L50" s="316"/>
      <c r="M50" s="316"/>
      <c r="N50" s="1341"/>
      <c r="O50" s="1341"/>
    </row>
    <row r="51" spans="1:15" ht="30" customHeight="1">
      <c r="A51" s="1460" t="s">
        <v>81</v>
      </c>
      <c r="B51" s="1347"/>
      <c r="C51" s="1347"/>
      <c r="D51" s="1347" t="s">
        <v>82</v>
      </c>
      <c r="E51" s="1347"/>
      <c r="F51" s="1435"/>
      <c r="G51" s="316"/>
      <c r="H51" s="316"/>
      <c r="I51" s="316"/>
      <c r="J51" s="1335"/>
      <c r="K51" s="1335"/>
      <c r="L51" s="1335"/>
      <c r="M51" s="316"/>
      <c r="N51" s="1341"/>
      <c r="O51" s="1341"/>
    </row>
    <row r="52" spans="1:15" ht="22.5" customHeight="1">
      <c r="A52" s="1461" t="s">
        <v>83</v>
      </c>
      <c r="B52" s="1388" t="s">
        <v>87</v>
      </c>
      <c r="C52" s="1388" t="s">
        <v>85</v>
      </c>
      <c r="D52" s="1388" t="s">
        <v>86</v>
      </c>
      <c r="E52" s="1388" t="s">
        <v>11</v>
      </c>
      <c r="F52" s="1450" t="s">
        <v>12</v>
      </c>
      <c r="G52" s="316"/>
      <c r="H52" s="316"/>
      <c r="I52" s="316"/>
      <c r="J52" s="532"/>
      <c r="K52" s="532"/>
      <c r="L52" s="1336"/>
      <c r="M52" s="316"/>
      <c r="N52" s="1341"/>
      <c r="O52" s="1341"/>
    </row>
    <row r="53" spans="1:15">
      <c r="A53" s="1507" t="s">
        <v>166</v>
      </c>
      <c r="B53" s="316" t="s">
        <v>91</v>
      </c>
      <c r="C53" s="623">
        <v>7.2700000000000001E-2</v>
      </c>
      <c r="D53" s="1300">
        <v>26.5</v>
      </c>
      <c r="E53" s="1516">
        <v>0</v>
      </c>
      <c r="F53" s="1517">
        <v>26.5</v>
      </c>
      <c r="G53" s="316"/>
      <c r="H53" s="316"/>
      <c r="I53" s="316"/>
      <c r="J53" s="1300"/>
      <c r="K53" s="316"/>
      <c r="L53" s="316"/>
      <c r="M53" s="1380"/>
      <c r="N53" s="1341"/>
      <c r="O53" s="1341"/>
    </row>
    <row r="54" spans="1:15" ht="15">
      <c r="A54" s="1507" t="s">
        <v>167</v>
      </c>
      <c r="B54" s="316" t="s">
        <v>94</v>
      </c>
      <c r="C54" s="623">
        <v>0.2021</v>
      </c>
      <c r="D54" s="1300">
        <v>19.600000000000001</v>
      </c>
      <c r="E54" s="1516">
        <v>0</v>
      </c>
      <c r="F54" s="1517">
        <v>19.600000000000001</v>
      </c>
      <c r="G54" s="316"/>
      <c r="H54" s="316"/>
      <c r="I54" s="316"/>
      <c r="J54" s="1300"/>
      <c r="K54" s="316"/>
      <c r="L54" s="316"/>
      <c r="M54" s="1952"/>
      <c r="N54" s="1952"/>
      <c r="O54" s="1952"/>
    </row>
    <row r="55" spans="1:15">
      <c r="A55" s="1306" t="s">
        <v>96</v>
      </c>
      <c r="B55" s="1526" t="s">
        <v>97</v>
      </c>
      <c r="C55" s="752">
        <v>0.12</v>
      </c>
      <c r="D55" s="1297">
        <v>16.7</v>
      </c>
      <c r="E55" s="1527">
        <v>0</v>
      </c>
      <c r="F55" s="1518">
        <v>16.7</v>
      </c>
      <c r="G55" s="316"/>
      <c r="H55" s="316"/>
      <c r="I55" s="316"/>
      <c r="J55" s="1300"/>
      <c r="K55" s="316"/>
      <c r="L55" s="316"/>
      <c r="M55" s="1341"/>
      <c r="N55" s="1341"/>
      <c r="O55" s="1341"/>
    </row>
    <row r="56" spans="1:15">
      <c r="A56" s="827" t="s">
        <v>99</v>
      </c>
      <c r="B56" s="753" t="s">
        <v>97</v>
      </c>
      <c r="C56" s="704">
        <v>0.12</v>
      </c>
      <c r="D56" s="1300">
        <v>6.8</v>
      </c>
      <c r="E56" s="2098">
        <v>0</v>
      </c>
      <c r="F56" s="1301">
        <v>6.8</v>
      </c>
      <c r="G56" s="316"/>
      <c r="H56" s="315"/>
      <c r="I56" s="1301"/>
      <c r="J56" s="1521"/>
      <c r="K56" s="316"/>
      <c r="L56" s="316"/>
      <c r="M56" s="1341"/>
      <c r="N56" s="1341"/>
      <c r="O56" s="1341"/>
    </row>
    <row r="57" spans="1:15">
      <c r="A57" s="827" t="s">
        <v>101</v>
      </c>
      <c r="B57" s="753" t="s">
        <v>97</v>
      </c>
      <c r="C57" s="704">
        <v>0.12</v>
      </c>
      <c r="D57" s="1521">
        <v>6</v>
      </c>
      <c r="E57" s="1519">
        <v>0</v>
      </c>
      <c r="F57" s="1522">
        <v>6</v>
      </c>
      <c r="G57" s="316"/>
      <c r="H57" s="705"/>
      <c r="I57" s="1301"/>
      <c r="J57" s="1300"/>
      <c r="K57" s="316"/>
      <c r="L57" s="316"/>
      <c r="M57" s="1341"/>
      <c r="N57" s="1341"/>
      <c r="O57" s="1341"/>
    </row>
    <row r="58" spans="1:15">
      <c r="A58" s="827" t="s">
        <v>103</v>
      </c>
      <c r="B58" s="753" t="s">
        <v>97</v>
      </c>
      <c r="C58" s="704">
        <v>0.12</v>
      </c>
      <c r="D58" s="1300">
        <v>1.2</v>
      </c>
      <c r="E58" s="1519">
        <v>0</v>
      </c>
      <c r="F58" s="1301">
        <v>1.2</v>
      </c>
      <c r="G58" s="316"/>
      <c r="H58" s="705"/>
      <c r="I58" s="1301"/>
      <c r="J58" s="705"/>
      <c r="K58" s="316"/>
      <c r="L58" s="316"/>
      <c r="M58" s="1341"/>
      <c r="N58" s="1341"/>
      <c r="O58" s="1341"/>
    </row>
    <row r="59" spans="1:15">
      <c r="A59" s="827" t="s">
        <v>105</v>
      </c>
      <c r="B59" s="753" t="s">
        <v>97</v>
      </c>
      <c r="C59" s="704">
        <v>0.12</v>
      </c>
      <c r="D59" s="705">
        <v>2.7</v>
      </c>
      <c r="E59" s="705">
        <v>0</v>
      </c>
      <c r="F59" s="754">
        <v>2.7</v>
      </c>
      <c r="G59" s="316"/>
      <c r="H59" s="705"/>
      <c r="I59" s="1301"/>
      <c r="J59" s="1300"/>
      <c r="K59" s="316"/>
      <c r="L59" s="316"/>
      <c r="M59" s="1341"/>
      <c r="N59" s="1341"/>
      <c r="O59" s="1341"/>
    </row>
    <row r="60" spans="1:15">
      <c r="A60" s="1523" t="s">
        <v>107</v>
      </c>
      <c r="B60" s="1524" t="s">
        <v>97</v>
      </c>
      <c r="C60" s="855">
        <v>0.22159999999999999</v>
      </c>
      <c r="D60" s="825">
        <v>78</v>
      </c>
      <c r="E60" s="825">
        <v>0</v>
      </c>
      <c r="F60" s="1525">
        <v>78</v>
      </c>
      <c r="G60" s="316"/>
      <c r="H60" s="705"/>
      <c r="I60" s="1301"/>
      <c r="J60" s="1300"/>
      <c r="K60" s="316"/>
      <c r="L60" s="316"/>
      <c r="M60" s="1341"/>
      <c r="N60" s="1341"/>
      <c r="O60" s="1341"/>
    </row>
    <row r="61" spans="1:15">
      <c r="A61" s="827" t="s">
        <v>109</v>
      </c>
      <c r="B61" s="753" t="s">
        <v>97</v>
      </c>
      <c r="C61" s="704">
        <v>0.22159999999999999</v>
      </c>
      <c r="D61" s="1300">
        <v>21.5</v>
      </c>
      <c r="E61" s="1520">
        <v>0</v>
      </c>
      <c r="F61" s="1301">
        <v>21.5</v>
      </c>
      <c r="G61" s="316"/>
      <c r="H61" s="705"/>
      <c r="I61" s="316"/>
      <c r="J61" s="1300"/>
      <c r="K61" s="316"/>
      <c r="L61" s="316"/>
      <c r="M61" s="316"/>
      <c r="N61" s="316"/>
      <c r="O61" s="316"/>
    </row>
    <row r="62" spans="1:15">
      <c r="A62" s="827" t="s">
        <v>111</v>
      </c>
      <c r="B62" s="753" t="s">
        <v>97</v>
      </c>
      <c r="C62" s="704">
        <v>0.22159999999999999</v>
      </c>
      <c r="D62" s="1300">
        <v>24.7</v>
      </c>
      <c r="E62" s="1520">
        <v>0</v>
      </c>
      <c r="F62" s="1301">
        <v>24.7</v>
      </c>
      <c r="G62" s="316"/>
      <c r="H62" s="707"/>
      <c r="I62" s="316"/>
      <c r="J62" s="1521"/>
      <c r="K62" s="316"/>
      <c r="L62" s="316"/>
      <c r="M62" s="316"/>
      <c r="N62" s="316"/>
      <c r="O62" s="316"/>
    </row>
    <row r="63" spans="1:15">
      <c r="A63" s="1507" t="s">
        <v>113</v>
      </c>
      <c r="B63" s="316" t="s">
        <v>97</v>
      </c>
      <c r="C63" s="623">
        <v>0.22159999999999999</v>
      </c>
      <c r="D63" s="1300">
        <v>8.9</v>
      </c>
      <c r="E63" s="1520">
        <v>0</v>
      </c>
      <c r="F63" s="1301">
        <v>8.9</v>
      </c>
      <c r="G63" s="316"/>
      <c r="H63" s="705"/>
      <c r="I63" s="316"/>
      <c r="J63" s="1300"/>
      <c r="K63" s="316"/>
      <c r="L63" s="316"/>
      <c r="M63" s="316"/>
      <c r="N63" s="316"/>
      <c r="O63" s="316"/>
    </row>
    <row r="64" spans="1:15">
      <c r="A64" s="1507" t="s">
        <v>116</v>
      </c>
      <c r="B64" s="316" t="s">
        <v>97</v>
      </c>
      <c r="C64" s="623">
        <v>0.22159999999999999</v>
      </c>
      <c r="D64" s="1521">
        <v>16</v>
      </c>
      <c r="E64" s="1520">
        <v>0</v>
      </c>
      <c r="F64" s="1301">
        <v>16</v>
      </c>
      <c r="G64" s="316"/>
      <c r="H64" s="705"/>
      <c r="I64" s="316"/>
      <c r="J64" s="806"/>
      <c r="K64" s="316"/>
      <c r="L64" s="316"/>
      <c r="M64" s="316"/>
      <c r="N64" s="316"/>
      <c r="O64" s="316"/>
    </row>
    <row r="65" spans="1:6">
      <c r="A65" s="1508" t="s">
        <v>118</v>
      </c>
      <c r="B65" s="316" t="s">
        <v>97</v>
      </c>
      <c r="C65" s="624">
        <v>0.22159999999999999</v>
      </c>
      <c r="D65" s="1300">
        <v>6.8</v>
      </c>
      <c r="E65" s="1520">
        <v>0</v>
      </c>
      <c r="F65" s="1301">
        <v>6.8</v>
      </c>
    </row>
    <row r="66" spans="1:6">
      <c r="A66" s="824" t="s">
        <v>120</v>
      </c>
      <c r="B66" s="316" t="s">
        <v>97</v>
      </c>
      <c r="C66" s="828">
        <v>0.1333</v>
      </c>
      <c r="D66" s="806">
        <v>8.6999999999999993</v>
      </c>
      <c r="E66" s="806">
        <v>0</v>
      </c>
      <c r="F66" s="826">
        <v>8.6999999999999993</v>
      </c>
    </row>
    <row r="67" spans="1:6" ht="13.5" customHeight="1">
      <c r="A67" s="827" t="s">
        <v>122</v>
      </c>
      <c r="B67" s="316" t="s">
        <v>125</v>
      </c>
      <c r="C67" s="755">
        <v>0.5</v>
      </c>
      <c r="D67" s="1303">
        <v>0.8</v>
      </c>
      <c r="E67" s="1303">
        <v>0.1</v>
      </c>
      <c r="F67" s="1295">
        <v>0.9</v>
      </c>
    </row>
    <row r="68" spans="1:6">
      <c r="A68" s="827" t="s">
        <v>124</v>
      </c>
      <c r="B68" s="316" t="s">
        <v>125</v>
      </c>
      <c r="C68" s="755">
        <v>0.3</v>
      </c>
      <c r="D68" s="1303">
        <v>9.6999999999999993</v>
      </c>
      <c r="E68" s="1303">
        <v>1.9</v>
      </c>
      <c r="F68" s="1295">
        <v>11.7</v>
      </c>
    </row>
    <row r="69" spans="1:6" ht="13.5" customHeight="1">
      <c r="A69" s="827" t="s">
        <v>127</v>
      </c>
      <c r="B69" s="316" t="s">
        <v>130</v>
      </c>
      <c r="C69" s="749">
        <v>1</v>
      </c>
      <c r="D69" s="1303">
        <v>0.4</v>
      </c>
      <c r="E69" s="1527">
        <v>0</v>
      </c>
      <c r="F69" s="1295">
        <v>0.4</v>
      </c>
    </row>
    <row r="70" spans="1:6" ht="13.5">
      <c r="A70" s="827" t="s">
        <v>256</v>
      </c>
      <c r="B70" s="316" t="s">
        <v>247</v>
      </c>
      <c r="C70" s="755">
        <v>0.36499999999999999</v>
      </c>
      <c r="D70" s="1527">
        <v>0</v>
      </c>
      <c r="E70" s="1527">
        <v>0</v>
      </c>
      <c r="F70" s="1295">
        <v>0</v>
      </c>
    </row>
    <row r="71" spans="1:6">
      <c r="A71" s="827" t="s">
        <v>132</v>
      </c>
      <c r="B71" s="316" t="s">
        <v>135</v>
      </c>
      <c r="C71" s="749">
        <v>0.09</v>
      </c>
      <c r="D71" s="1303">
        <v>11.9</v>
      </c>
      <c r="E71" s="1527">
        <v>0</v>
      </c>
      <c r="F71" s="1295">
        <v>11.9</v>
      </c>
    </row>
    <row r="72" spans="1:6">
      <c r="A72" s="827" t="s">
        <v>134</v>
      </c>
      <c r="B72" s="316" t="s">
        <v>135</v>
      </c>
      <c r="C72" s="749">
        <v>0.05</v>
      </c>
      <c r="D72" s="1303">
        <v>2.8</v>
      </c>
      <c r="E72" s="1527">
        <v>0</v>
      </c>
      <c r="F72" s="1295">
        <v>2.8</v>
      </c>
    </row>
    <row r="73" spans="1:6">
      <c r="A73" s="827" t="s">
        <v>137</v>
      </c>
      <c r="B73" s="316" t="s">
        <v>135</v>
      </c>
      <c r="C73" s="749">
        <v>9.2600000000000002E-2</v>
      </c>
      <c r="D73" s="1303">
        <v>1.7</v>
      </c>
      <c r="E73" s="1527">
        <v>0</v>
      </c>
      <c r="F73" s="1295">
        <v>1.7</v>
      </c>
    </row>
    <row r="74" spans="1:6">
      <c r="A74" s="827" t="s">
        <v>138</v>
      </c>
      <c r="B74" s="316" t="s">
        <v>140</v>
      </c>
      <c r="C74" s="749">
        <v>0.45900000000000002</v>
      </c>
      <c r="D74" s="1303">
        <v>14.4</v>
      </c>
      <c r="E74" s="1527">
        <v>0</v>
      </c>
      <c r="F74" s="1295">
        <v>14.4</v>
      </c>
    </row>
    <row r="75" spans="1:6">
      <c r="A75" s="827" t="s">
        <v>139</v>
      </c>
      <c r="B75" s="316" t="s">
        <v>140</v>
      </c>
      <c r="C75" s="755">
        <v>0.31850000000000001</v>
      </c>
      <c r="D75" s="1527">
        <v>0</v>
      </c>
      <c r="E75" s="1303">
        <v>29.4</v>
      </c>
      <c r="F75" s="1295">
        <v>29.4</v>
      </c>
    </row>
    <row r="76" spans="1:6">
      <c r="A76" s="827" t="s">
        <v>141</v>
      </c>
      <c r="B76" s="316" t="s">
        <v>130</v>
      </c>
      <c r="C76" s="755">
        <v>0.65110000000000001</v>
      </c>
      <c r="D76" s="1527">
        <v>7.9</v>
      </c>
      <c r="E76" s="1528">
        <v>0</v>
      </c>
      <c r="F76" s="1295">
        <v>7.9</v>
      </c>
    </row>
    <row r="77" spans="1:6">
      <c r="A77" s="827" t="s">
        <v>142</v>
      </c>
      <c r="B77" s="316" t="s">
        <v>144</v>
      </c>
      <c r="C77" s="755">
        <v>0.1</v>
      </c>
      <c r="D77" s="1527">
        <v>7.5</v>
      </c>
      <c r="E77" s="1528">
        <v>0</v>
      </c>
      <c r="F77" s="1295">
        <v>7.5</v>
      </c>
    </row>
    <row r="78" spans="1:6" ht="13.5" customHeight="1">
      <c r="A78" s="827" t="s">
        <v>145</v>
      </c>
      <c r="B78" s="316" t="s">
        <v>147</v>
      </c>
      <c r="C78" s="755">
        <v>0.6</v>
      </c>
      <c r="D78" s="1527">
        <v>54.3</v>
      </c>
      <c r="E78" s="1528">
        <v>0</v>
      </c>
      <c r="F78" s="1295">
        <v>54.3</v>
      </c>
    </row>
    <row r="79" spans="1:6">
      <c r="A79" s="827" t="s">
        <v>146</v>
      </c>
      <c r="B79" s="316" t="s">
        <v>147</v>
      </c>
      <c r="C79" s="755">
        <v>0.25</v>
      </c>
      <c r="D79" s="1527">
        <v>26.3</v>
      </c>
      <c r="E79" s="1303">
        <v>2.9</v>
      </c>
      <c r="F79" s="1295">
        <v>29.2</v>
      </c>
    </row>
    <row r="80" spans="1:6">
      <c r="A80" s="827" t="s">
        <v>160</v>
      </c>
      <c r="B80" s="316" t="s">
        <v>130</v>
      </c>
      <c r="C80" s="755">
        <v>0.1453131</v>
      </c>
      <c r="D80" s="1527">
        <v>1.8</v>
      </c>
      <c r="E80" s="1303">
        <v>1.9</v>
      </c>
      <c r="F80" s="1295">
        <v>3.6</v>
      </c>
    </row>
    <row r="81" spans="1:6">
      <c r="A81" s="827" t="s">
        <v>149</v>
      </c>
      <c r="B81" s="316" t="s">
        <v>130</v>
      </c>
      <c r="C81" s="755">
        <v>0.38</v>
      </c>
      <c r="D81" s="1527">
        <v>1</v>
      </c>
      <c r="E81" s="1303">
        <v>1.4</v>
      </c>
      <c r="F81" s="1295">
        <v>2.2999999999999998</v>
      </c>
    </row>
    <row r="82" spans="1:6">
      <c r="A82" s="1719" t="s">
        <v>150</v>
      </c>
      <c r="B82" s="2099"/>
      <c r="C82" s="2099"/>
      <c r="D82" s="2099">
        <v>290</v>
      </c>
      <c r="E82" s="2099">
        <v>38</v>
      </c>
      <c r="F82" s="2099">
        <v>328</v>
      </c>
    </row>
  </sheetData>
  <mergeCells count="11">
    <mergeCell ref="A43:F43"/>
    <mergeCell ref="A1:J1"/>
    <mergeCell ref="M1:O1"/>
    <mergeCell ref="C2:E2"/>
    <mergeCell ref="I2:J2"/>
    <mergeCell ref="G19:L19"/>
    <mergeCell ref="A44:F44"/>
    <mergeCell ref="A47:E47"/>
    <mergeCell ref="A48:E49"/>
    <mergeCell ref="A50:F50"/>
    <mergeCell ref="M54:O5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02f74cf1-ae9f-400d-bc52-3bcd3a9e177f" ContentTypeId="0x0101" PreviousValue="false"/>
</file>

<file path=customXml/item2.xml><?xml version="1.0" encoding="utf-8"?>
<LongProperties xmlns="http://schemas.microsoft.com/office/2006/metadata/longProperties">
  <LongProp xmlns="" name="TaxCatchAll"><![CDATA[14;#Norway|cd21f0fc-a0f3-48c6-8f36-ae1c60534e37;#13;#CHIEF FINANCIAL OFFICER (CFO)|b0c920c2-8528-461f-80ed-6abeb5807870;#12;#Not Applicable|b6a69bb1-4da6-4b3a-bc7f-2752c0395156;#42;#Quarterly reporting|99a222f7-e5fa-4c56-bc2c-3819abba10a1;#7;#Finance and control (F＆C)|66224380-bb60-4120-86eb-a290e1eccb25;#4;#Confidential|ea5c4c07-1021-4ed5-8387-57b122f482d2;#3;#Office 365|23cc2eaf-b88f-49bf-9aee-2309aadb8846;#2;#Draft|af4d3abd-d88d-48b7-8fea-db9baac9496f;#1;#Equinor ASA|98c35a5d-62b8-4578-be3d-53b9f4deec1f]]></LongProp>
</LongProperties>
</file>

<file path=customXml/item3.xml><?xml version="1.0" encoding="utf-8"?>
<ct:contentTypeSchema xmlns:ct="http://schemas.microsoft.com/office/2006/metadata/contentType" xmlns:ma="http://schemas.microsoft.com/office/2006/metadata/properties/metaAttributes" ct:_="" ma:_="" ma:contentTypeName="Equinor Document" ma:contentTypeID="0x01010021A623C39873404E8BA89587BD4428B40100E69C4D60DC886940A7B44890FE4325B2" ma:contentTypeVersion="13" ma:contentTypeDescription="Create a new document." ma:contentTypeScope="" ma:versionID="22729fa5a1eb436a7a109a89345ac541">
  <xsd:schema xmlns:xsd="http://www.w3.org/2001/XMLSchema" xmlns:xs="http://www.w3.org/2001/XMLSchema" xmlns:p="http://schemas.microsoft.com/office/2006/metadata/properties" xmlns:ns2="5dc4d459-3633-49d7-aaa8-f9bd34e794cb" xmlns:ns3="5b4e24bb-367d-45dc-b637-097f3fb44482" xmlns:ns4="b202ea74-1f71-40d5-9bef-de0b4fcc0dba" targetNamespace="http://schemas.microsoft.com/office/2006/metadata/properties" ma:root="true" ma:fieldsID="43e60ea1e35f755a6ee41a9a3ca7ef39" ns2:_="" ns3:_="" ns4:_="">
    <xsd:import namespace="5dc4d459-3633-49d7-aaa8-f9bd34e794cb"/>
    <xsd:import namespace="5b4e24bb-367d-45dc-b637-097f3fb44482"/>
    <xsd:import namespace="b202ea74-1f71-40d5-9bef-de0b4fcc0dba"/>
    <xsd:element name="properties">
      <xsd:complexType>
        <xsd:sequence>
          <xsd:element name="documentManagement">
            <xsd:complexType>
              <xsd:all>
                <xsd:element ref="ns2:hfb23c77fa4f4618a5f446ac03ac12ab" minOccurs="0"/>
                <xsd:element ref="ns3:TaxCatchAll" minOccurs="0"/>
                <xsd:element ref="ns3:TaxCatchAllLabel" minOccurs="0"/>
                <xsd:element ref="ns2:g971e9ce8060489b80a056801d36d93d" minOccurs="0"/>
                <xsd:element ref="ns2:c71f94430ee24530b6af52dc58e8598c" minOccurs="0"/>
                <xsd:element ref="ns2:d632f762b19c46329b06e4a329cb5038" minOccurs="0"/>
                <xsd:element ref="ns2:b519d5ff8fc64ffea9cb9a4c0b377271" minOccurs="0"/>
                <xsd:element ref="ns2:gd56e2644879487f8da67586944cf0f5" minOccurs="0"/>
                <xsd:element ref="ns2:mbf6ec96a4d94feeaf76fee4d5d0c80e" minOccurs="0"/>
                <xsd:element ref="ns2:m9e92212f5fa42fa9b52bc2f3224e0af" minOccurs="0"/>
                <xsd:element ref="ns2:o6fe11a35735487dac377a215490fa4b" minOccurs="0"/>
                <xsd:element ref="ns4:MediaServiceMetadata" minOccurs="0"/>
                <xsd:element ref="ns4:MediaServiceFastMetadata" minOccurs="0"/>
                <xsd:element ref="ns2:SharedWithUsers" minOccurs="0"/>
                <xsd:element ref="ns2:SharedWithDetails" minOccurs="0"/>
                <xsd:element ref="ns4:MediaServiceAutoKeyPoints" minOccurs="0"/>
                <xsd:element ref="ns4:MediaServiceKeyPoint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c4d459-3633-49d7-aaa8-f9bd34e794cb" elementFormDefault="qualified">
    <xsd:import namespace="http://schemas.microsoft.com/office/2006/documentManagement/types"/>
    <xsd:import namespace="http://schemas.microsoft.com/office/infopath/2007/PartnerControls"/>
    <xsd:element name="hfb23c77fa4f4618a5f446ac03ac12ab" ma:index="8" ma:taxonomy="true" ma:internalName="hfb23c77fa4f4618a5f446ac03ac12ab" ma:taxonomyFieldName="EIMProcessArea" ma:displayName="Business capability level 1" ma:default="7;#Finance and control (F＆C)|66224380-bb60-4120-86eb-a290e1eccb25" ma:fieldId="{1fb23c77-fa4f-4618-a5f4-46ac03ac12ab}" ma:sspId="02f74cf1-ae9f-400d-bc52-3bcd3a9e177f" ma:termSetId="041c847a-4248-484c-8e89-6aba1a2f3a53" ma:anchorId="00000000-0000-0000-0000-000000000000" ma:open="false" ma:isKeyword="false">
      <xsd:complexType>
        <xsd:sequence>
          <xsd:element ref="pc:Terms" minOccurs="0" maxOccurs="1"/>
        </xsd:sequence>
      </xsd:complexType>
    </xsd:element>
    <xsd:element name="g971e9ce8060489b80a056801d36d93d" ma:index="12" ma:taxonomy="true" ma:internalName="g971e9ce8060489b80a056801d36d93d" ma:taxonomyFieldName="EIMProcess" ma:displayName="Business capability level 2" ma:default="40;#Investor Relation|90cbd02f-7d63-42dc-bb02-e4b1f73c21bd" ma:fieldId="{0971e9ce-8060-489b-80a0-56801d36d93d}" ma:sspId="02f74cf1-ae9f-400d-bc52-3bcd3a9e177f" ma:termSetId="3b80e1d2-5900-412d-b185-fa8652847d19" ma:anchorId="00000000-0000-0000-0000-000000000000" ma:open="false" ma:isKeyword="false">
      <xsd:complexType>
        <xsd:sequence>
          <xsd:element ref="pc:Terms" minOccurs="0" maxOccurs="1"/>
        </xsd:sequence>
      </xsd:complexType>
    </xsd:element>
    <xsd:element name="c71f94430ee24530b6af52dc58e8598c" ma:index="14" ma:taxonomy="true" ma:internalName="c71f94430ee24530b6af52dc58e8598c" ma:taxonomyFieldName="EIMInformationAsset" ma:displayName="Information type" ma:default="42;#Quarterly reporting|99a222f7-e5fa-4c56-bc2c-3819abba10a1" ma:fieldId="{c71f9443-0ee2-4530-b6af-52dc58e8598c}" ma:sspId="02f74cf1-ae9f-400d-bc52-3bcd3a9e177f" ma:termSetId="b76f03a6-1db7-44cf-ab25-1870b16029af" ma:anchorId="00000000-0000-0000-0000-000000000000" ma:open="false" ma:isKeyword="false">
      <xsd:complexType>
        <xsd:sequence>
          <xsd:element ref="pc:Terms" minOccurs="0" maxOccurs="1"/>
        </xsd:sequence>
      </xsd:complexType>
    </xsd:element>
    <xsd:element name="d632f762b19c46329b06e4a329cb5038" ma:index="16" ma:taxonomy="true" ma:internalName="d632f762b19c46329b06e4a329cb5038" ma:taxonomyFieldName="EIMBusinessArea" ma:displayName="Business Area" ma:default="13;#CHIEF FINANCIAL OFFICER (CFO)|b0c920c2-8528-461f-80ed-6abeb5807870" ma:fieldId="{d632f762-b19c-4632-9b06-e4a329cb5038}" ma:sspId="02f74cf1-ae9f-400d-bc52-3bcd3a9e177f" ma:termSetId="a8ca9a86-9113-48ea-8063-579000373f6c" ma:anchorId="00000000-0000-0000-0000-000000000000" ma:open="false" ma:isKeyword="false">
      <xsd:complexType>
        <xsd:sequence>
          <xsd:element ref="pc:Terms" minOccurs="0" maxOccurs="1"/>
        </xsd:sequence>
      </xsd:complexType>
    </xsd:element>
    <xsd:element name="b519d5ff8fc64ffea9cb9a4c0b377271" ma:index="18" ma:taxonomy="true" ma:internalName="b519d5ff8fc64ffea9cb9a4c0b377271" ma:taxonomyFieldName="EIMSecurityClassification" ma:displayName="Security Classification" ma:default="4;#Confidential|ea5c4c07-1021-4ed5-8387-57b122f482d2" ma:fieldId="{b519d5ff-8fc6-4ffe-a9cb-9a4c0b377271}" ma:sspId="02f74cf1-ae9f-400d-bc52-3bcd3a9e177f" ma:termSetId="6586e8a5-4521-47b6-a267-a502c9a77ea2" ma:anchorId="00000000-0000-0000-0000-000000000000" ma:open="false" ma:isKeyword="false">
      <xsd:complexType>
        <xsd:sequence>
          <xsd:element ref="pc:Terms" minOccurs="0" maxOccurs="1"/>
        </xsd:sequence>
      </xsd:complexType>
    </xsd:element>
    <xsd:element name="gd56e2644879487f8da67586944cf0f5" ma:index="20" ma:taxonomy="true" ma:internalName="gd56e2644879487f8da67586944cf0f5" ma:taxonomyFieldName="EIMStatus" ma:displayName="Status" ma:default="2;#Draft|af4d3abd-d88d-48b7-8fea-db9baac9496f" ma:fieldId="{0d56e264-4879-487f-8da6-7586944cf0f5}" ma:sspId="02f74cf1-ae9f-400d-bc52-3bcd3a9e177f" ma:termSetId="ee819452-dde8-4ad2-a8b9-030bdfafa61b" ma:anchorId="00000000-0000-0000-0000-000000000000" ma:open="false" ma:isKeyword="false">
      <xsd:complexType>
        <xsd:sequence>
          <xsd:element ref="pc:Terms" minOccurs="0" maxOccurs="1"/>
        </xsd:sequence>
      </xsd:complexType>
    </xsd:element>
    <xsd:element name="mbf6ec96a4d94feeaf76fee4d5d0c80e" ma:index="22" ma:taxonomy="true" ma:internalName="mbf6ec96a4d94feeaf76fee4d5d0c80e" ma:taxonomyFieldName="EIMCountry" ma:displayName="Country" ma:default="14;#Norway|cd21f0fc-a0f3-48c6-8f36-ae1c60534e37" ma:fieldId="{6bf6ec96-a4d9-4fee-af76-fee4d5d0c80e}" ma:taxonomyMulti="true" ma:sspId="02f74cf1-ae9f-400d-bc52-3bcd3a9e177f" ma:termSetId="0250f7c1-058f-435e-97fc-c7f58584592f" ma:anchorId="00000000-0000-0000-0000-000000000000" ma:open="false" ma:isKeyword="false">
      <xsd:complexType>
        <xsd:sequence>
          <xsd:element ref="pc:Terms" minOccurs="0" maxOccurs="1"/>
        </xsd:sequence>
      </xsd:complexType>
    </xsd:element>
    <xsd:element name="m9e92212f5fa42fa9b52bc2f3224e0af" ma:index="24" ma:taxonomy="true" ma:internalName="m9e92212f5fa42fa9b52bc2f3224e0af" ma:taxonomyFieldName="EIMLegalEntity" ma:displayName="Legal Entity" ma:default="1;#Equinor ASA|98c35a5d-62b8-4578-be3d-53b9f4deec1f" ma:fieldId="{69e92212-f5fa-42fa-9b52-bc2f3224e0af}" ma:sspId="02f74cf1-ae9f-400d-bc52-3bcd3a9e177f" ma:termSetId="547ebc0c-73a3-4a88-b498-ea2a950fe21d" ma:anchorId="00000000-0000-0000-0000-000000000000" ma:open="false" ma:isKeyword="false">
      <xsd:complexType>
        <xsd:sequence>
          <xsd:element ref="pc:Terms" minOccurs="0" maxOccurs="1"/>
        </xsd:sequence>
      </xsd:complexType>
    </xsd:element>
    <xsd:element name="o6fe11a35735487dac377a215490fa4b" ma:index="26" nillable="true" ma:taxonomy="true" ma:internalName="o6fe11a35735487dac377a215490fa4b" ma:taxonomyFieldName="EIMSource" ma:displayName="Source" ma:default="3;#Office 365|23cc2eaf-b88f-49bf-9aee-2309aadb8846" ma:fieldId="{86fe11a3-5735-487d-ac37-7a215490fa4b}" ma:sspId="02f74cf1-ae9f-400d-bc52-3bcd3a9e177f" ma:termSetId="68f706c4-2129-47d0-b770-1bab961b61be" ma:anchorId="00000000-0000-0000-0000-000000000000" ma:open="false" ma:isKeyword="false">
      <xsd:complexType>
        <xsd:sequence>
          <xsd:element ref="pc:Terms" minOccurs="0" maxOccurs="1"/>
        </xsd:sequence>
      </xsd:complex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4e24bb-367d-45dc-b637-097f3fb44482"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66aada1a-6a0a-498d-854a-f4fef8fe5c58}" ma:internalName="TaxCatchAll" ma:showField="CatchAllData" ma:web="5dc4d459-3633-49d7-aaa8-f9bd34e794c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6aada1a-6a0a-498d-854a-f4fef8fe5c58}" ma:internalName="TaxCatchAllLabel" ma:readOnly="true" ma:showField="CatchAllDataLabel" ma:web="5dc4d459-3633-49d7-aaa8-f9bd34e794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02ea74-1f71-40d5-9bef-de0b4fcc0db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hfb23c77fa4f4618a5f446ac03ac12ab xmlns="5dc4d459-3633-49d7-aaa8-f9bd34e794cb">
      <Terms xmlns="http://schemas.microsoft.com/office/infopath/2007/PartnerControls">
        <TermInfo xmlns="http://schemas.microsoft.com/office/infopath/2007/PartnerControls">
          <TermName xmlns="http://schemas.microsoft.com/office/infopath/2007/PartnerControls">Finance and control (F＆C)</TermName>
          <TermId xmlns="http://schemas.microsoft.com/office/infopath/2007/PartnerControls">66224380-bb60-4120-86eb-a290e1eccb25</TermId>
        </TermInfo>
      </Terms>
    </hfb23c77fa4f4618a5f446ac03ac12ab>
    <c71f94430ee24530b6af52dc58e8598c xmlns="5dc4d459-3633-49d7-aaa8-f9bd34e794cb">
      <Terms xmlns="http://schemas.microsoft.com/office/infopath/2007/PartnerControls">
        <TermInfo xmlns="http://schemas.microsoft.com/office/infopath/2007/PartnerControls">
          <TermName xmlns="http://schemas.microsoft.com/office/infopath/2007/PartnerControls">Quarterly reporting</TermName>
          <TermId xmlns="http://schemas.microsoft.com/office/infopath/2007/PartnerControls">99a222f7-e5fa-4c56-bc2c-3819abba10a1</TermId>
        </TermInfo>
      </Terms>
    </c71f94430ee24530b6af52dc58e8598c>
    <o6fe11a35735487dac377a215490fa4b xmlns="5dc4d459-3633-49d7-aaa8-f9bd34e794cb">
      <Terms xmlns="http://schemas.microsoft.com/office/infopath/2007/PartnerControls">
        <TermInfo xmlns="http://schemas.microsoft.com/office/infopath/2007/PartnerControls">
          <TermName xmlns="http://schemas.microsoft.com/office/infopath/2007/PartnerControls">Office 365</TermName>
          <TermId xmlns="http://schemas.microsoft.com/office/infopath/2007/PartnerControls">23cc2eaf-b88f-49bf-9aee-2309aadb8846</TermId>
        </TermInfo>
      </Terms>
    </o6fe11a35735487dac377a215490fa4b>
    <b519d5ff8fc64ffea9cb9a4c0b377271 xmlns="5dc4d459-3633-49d7-aaa8-f9bd34e794cb">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ea5c4c07-1021-4ed5-8387-57b122f482d2</TermId>
        </TermInfo>
      </Terms>
    </b519d5ff8fc64ffea9cb9a4c0b377271>
    <gd56e2644879487f8da67586944cf0f5 xmlns="5dc4d459-3633-49d7-aaa8-f9bd34e794cb">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af4d3abd-d88d-48b7-8fea-db9baac9496f</TermId>
        </TermInfo>
      </Terms>
    </gd56e2644879487f8da67586944cf0f5>
    <TaxCatchAll xmlns="5b4e24bb-367d-45dc-b637-097f3fb44482">
      <Value>14</Value>
      <Value>13</Value>
      <Value>12</Value>
      <Value>42</Value>
      <Value>7</Value>
      <Value>4</Value>
      <Value>3</Value>
      <Value>2</Value>
      <Value>1</Value>
    </TaxCatchAll>
    <g971e9ce8060489b80a056801d36d93d xmlns="5dc4d459-3633-49d7-aaa8-f9bd34e794cb">
      <Terms xmlns="http://schemas.microsoft.com/office/infopath/2007/PartnerControls">
        <TermInfo xmlns="http://schemas.microsoft.com/office/infopath/2007/PartnerControls">
          <TermName xmlns="http://schemas.microsoft.com/office/infopath/2007/PartnerControls">Not Applicable</TermName>
          <TermId xmlns="http://schemas.microsoft.com/office/infopath/2007/PartnerControls">b6a69bb1-4da6-4b3a-bc7f-2752c0395156</TermId>
        </TermInfo>
      </Terms>
    </g971e9ce8060489b80a056801d36d93d>
    <d632f762b19c46329b06e4a329cb5038 xmlns="5dc4d459-3633-49d7-aaa8-f9bd34e794cb">
      <Terms xmlns="http://schemas.microsoft.com/office/infopath/2007/PartnerControls">
        <TermInfo xmlns="http://schemas.microsoft.com/office/infopath/2007/PartnerControls">
          <TermName xmlns="http://schemas.microsoft.com/office/infopath/2007/PartnerControls">CHIEF FINANCIAL OFFICER (CFO)</TermName>
          <TermId xmlns="http://schemas.microsoft.com/office/infopath/2007/PartnerControls">b0c920c2-8528-461f-80ed-6abeb5807870</TermId>
        </TermInfo>
      </Terms>
    </d632f762b19c46329b06e4a329cb5038>
    <mbf6ec96a4d94feeaf76fee4d5d0c80e xmlns="5dc4d459-3633-49d7-aaa8-f9bd34e794cb">
      <Terms xmlns="http://schemas.microsoft.com/office/infopath/2007/PartnerControls">
        <TermInfo xmlns="http://schemas.microsoft.com/office/infopath/2007/PartnerControls">
          <TermName xmlns="http://schemas.microsoft.com/office/infopath/2007/PartnerControls">Norway</TermName>
          <TermId xmlns="http://schemas.microsoft.com/office/infopath/2007/PartnerControls">cd21f0fc-a0f3-48c6-8f36-ae1c60534e37</TermId>
        </TermInfo>
      </Terms>
    </mbf6ec96a4d94feeaf76fee4d5d0c80e>
    <m9e92212f5fa42fa9b52bc2f3224e0af xmlns="5dc4d459-3633-49d7-aaa8-f9bd34e794cb">
      <Terms xmlns="http://schemas.microsoft.com/office/infopath/2007/PartnerControls">
        <TermInfo xmlns="http://schemas.microsoft.com/office/infopath/2007/PartnerControls">
          <TermName xmlns="http://schemas.microsoft.com/office/infopath/2007/PartnerControls">Equinor ASA</TermName>
          <TermId xmlns="http://schemas.microsoft.com/office/infopath/2007/PartnerControls">98c35a5d-62b8-4578-be3d-53b9f4deec1f</TermId>
        </TermInfo>
      </Terms>
    </m9e92212f5fa42fa9b52bc2f3224e0af>
    <SharedWithUsers xmlns="5dc4d459-3633-49d7-aaa8-f9bd34e794cb">
      <UserInfo>
        <DisplayName>Ulrica Fearn</DisplayName>
        <AccountId>290</AccountId>
        <AccountType/>
      </UserInfo>
      <UserInfo>
        <DisplayName>Nina Kristin Sund</DisplayName>
        <AccountId>313</AccountId>
        <AccountType/>
      </UserInfo>
      <UserInfo>
        <DisplayName>Mads Holm</DisplayName>
        <AccountId>195</AccountId>
        <AccountType/>
      </UserInfo>
    </SharedWithUser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260B23-89B5-4809-B88D-F31F5216BAE6}"/>
</file>

<file path=customXml/itemProps2.xml><?xml version="1.0" encoding="utf-8"?>
<ds:datastoreItem xmlns:ds="http://schemas.openxmlformats.org/officeDocument/2006/customXml" ds:itemID="{AB399647-0726-4B2D-A2DF-BB40F83A27B4}"/>
</file>

<file path=customXml/itemProps3.xml><?xml version="1.0" encoding="utf-8"?>
<ds:datastoreItem xmlns:ds="http://schemas.openxmlformats.org/officeDocument/2006/customXml" ds:itemID="{41051766-BDE0-42AC-AA32-DAF9388C85F3}"/>
</file>

<file path=customXml/itemProps4.xml><?xml version="1.0" encoding="utf-8"?>
<ds:datastoreItem xmlns:ds="http://schemas.openxmlformats.org/officeDocument/2006/customXml" ds:itemID="{56F4368A-8DDC-4D0B-A3D7-309740435551}"/>
</file>

<file path=customXml/itemProps5.xml><?xml version="1.0" encoding="utf-8"?>
<ds:datastoreItem xmlns:ds="http://schemas.openxmlformats.org/officeDocument/2006/customXml" ds:itemID="{4637E37C-4E10-4EBD-9343-67D0F2665D66}"/>
</file>

<file path=docMetadata/LabelInfo.xml><?xml version="1.0" encoding="utf-8"?>
<clbl:labelList xmlns:clbl="http://schemas.microsoft.com/office/2020/mipLabelMetadata">
  <clbl:label id="{21aee50d-c707-4bd0-845f-f7ec48af72cc}" enabled="1" method="Standard" siteId="{3aa4a235-b6e2-48d5-9195-7fcf05b459b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Marius Javier Sandnes</dc:creator>
  <cp:keywords/>
  <dc:description/>
  <cp:lastModifiedBy/>
  <cp:revision/>
  <dcterms:created xsi:type="dcterms:W3CDTF">1900-12-31T22:00:00Z</dcterms:created>
  <dcterms:modified xsi:type="dcterms:W3CDTF">2025-07-22T18:02:36Z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piry Date">
    <vt:lpwstr>2008-09-26T00:00:00Z</vt:lpwstr>
  </property>
  <property fmtid="{D5CDD505-2E9C-101B-9397-08002B2CF9AE}" pid="3" name="Status">
    <vt:lpwstr>Final</vt:lpwstr>
  </property>
  <property fmtid="{D5CDD505-2E9C-101B-9397-08002B2CF9AE}" pid="4" name="Security Classification">
    <vt:lpwstr>Confidential</vt:lpwstr>
  </property>
  <property fmtid="{D5CDD505-2E9C-101B-9397-08002B2CF9AE}" pid="5" name="Author">
    <vt:lpwstr>Barkli, Herlaug Louise</vt:lpwstr>
  </property>
  <property fmtid="{D5CDD505-2E9C-101B-9397-08002B2CF9AE}" pid="6" name="Document type">
    <vt:lpwstr>Spreadsheet</vt:lpwstr>
  </property>
  <property fmtid="{D5CDD505-2E9C-101B-9397-08002B2CF9AE}" pid="7" name="Created date">
    <vt:lpwstr/>
  </property>
  <property fmtid="{D5CDD505-2E9C-101B-9397-08002B2CF9AE}" pid="8" name="_AdHocReviewCycleID">
    <vt:i4>-1569336572</vt:i4>
  </property>
  <property fmtid="{D5CDD505-2E9C-101B-9397-08002B2CF9AE}" pid="9" name="_NewReviewCycle">
    <vt:lpwstr/>
  </property>
  <property fmtid="{D5CDD505-2E9C-101B-9397-08002B2CF9AE}" pid="10" name="_PreviousAdHocReviewCycleID">
    <vt:i4>-877088449</vt:i4>
  </property>
  <property fmtid="{D5CDD505-2E9C-101B-9397-08002B2CF9AE}" pid="11" name="_ReviewingToolsShownOnce">
    <vt:lpwstr/>
  </property>
  <property fmtid="{D5CDD505-2E9C-101B-9397-08002B2CF9AE}" pid="12" name="CS_KEYWORD">
    <vt:lpwstr/>
  </property>
  <property fmtid="{D5CDD505-2E9C-101B-9397-08002B2CF9AE}" pid="13" name="CS_CATEGORY">
    <vt:lpwstr>1</vt:lpwstr>
  </property>
  <property fmtid="{D5CDD505-2E9C-101B-9397-08002B2CF9AE}" pid="14" name="CS_JOURNALNUMBER">
    <vt:lpwstr/>
  </property>
  <property fmtid="{D5CDD505-2E9C-101B-9397-08002B2CF9AE}" pid="15" name="CS_ARCHIVEID">
    <vt:lpwstr/>
  </property>
  <property fmtid="{D5CDD505-2E9C-101B-9397-08002B2CF9AE}" pid="16" name="CS_ACTIVITY">
    <vt:lpwstr>3</vt:lpwstr>
  </property>
  <property fmtid="{D5CDD505-2E9C-101B-9397-08002B2CF9AE}" pid="17" name="ContentTypeId">
    <vt:lpwstr>0x01010021A623C39873404E8BA89587BD4428B40100E69C4D60DC886940A7B44890FE4325B2</vt:lpwstr>
  </property>
  <property fmtid="{D5CDD505-2E9C-101B-9397-08002B2CF9AE}" pid="18" name="_dlc_policyId">
    <vt:lpwstr>0x010100F7AC974578254811A4E2A32DB0F95ACD0B|-1289614699</vt:lpwstr>
  </property>
  <property fmtid="{D5CDD505-2E9C-101B-9397-08002B2CF9AE}" pid="19" name="ItemRetentionFormula">
    <vt:lpwstr>&lt;formula id="Status Sent to archive" /&gt;</vt:lpwstr>
  </property>
  <property fmtid="{D5CDD505-2E9C-101B-9397-08002B2CF9AE}" pid="20" name="Organisation">
    <vt:lpwstr>2</vt:lpwstr>
  </property>
  <property fmtid="{D5CDD505-2E9C-101B-9397-08002B2CF9AE}" pid="21" name="Process">
    <vt:lpwstr>3</vt:lpwstr>
  </property>
  <property fmtid="{D5CDD505-2E9C-101B-9397-08002B2CF9AE}" pid="22" name="SecurityClassification">
    <vt:lpwstr>10</vt:lpwstr>
  </property>
  <property fmtid="{D5CDD505-2E9C-101B-9397-08002B2CF9AE}" pid="23" name="_dlc_DocIdItemGuid">
    <vt:lpwstr>ca7b7d22-6686-44b7-bc63-7238629a7095</vt:lpwstr>
  </property>
  <property fmtid="{D5CDD505-2E9C-101B-9397-08002B2CF9AE}" pid="24" name="OrganisationTaxHTField0">
    <vt:lpwstr>CFO INVESTOR RELATIONS (CFO IR)04f93327-f297-4fbf-8647-b10829f3ef73</vt:lpwstr>
  </property>
  <property fmtid="{D5CDD505-2E9C-101B-9397-08002B2CF9AE}" pid="25" name="ProcessTaxHTField0">
    <vt:lpwstr>Finance and control - Financial compliance (F＆C FC)1f627ef7-7429-40bc-a27a-cdcdc75c738f</vt:lpwstr>
  </property>
  <property fmtid="{D5CDD505-2E9C-101B-9397-08002B2CF9AE}" pid="26" name="SecurityClassificationTaxHTField0">
    <vt:lpwstr>Confidentialf92e2a64-1788-4720-9fdc-7ff713a647cd</vt:lpwstr>
  </property>
  <property fmtid="{D5CDD505-2E9C-101B-9397-08002B2CF9AE}" pid="27" name="Document status">
    <vt:lpwstr>Draft</vt:lpwstr>
  </property>
  <property fmtid="{D5CDD505-2E9C-101B-9397-08002B2CF9AE}" pid="28" name="_dlc_DocId">
    <vt:lpwstr>95e3d013-98b7-4977-bef2-e0dc0d410932</vt:lpwstr>
  </property>
  <property fmtid="{D5CDD505-2E9C-101B-9397-08002B2CF9AE}" pid="29" name="_dlc_DocIdUrl">
    <vt:lpwstr>http://team.statoil.com/sites/ts-17482/Publication/_layouts/DocIdRedir.aspx?ID=95e3d013-98b7-4977-bef2-e0dc0d41093295e3d013-98b7-4977-bef2-e0dc0d410932</vt:lpwstr>
  </property>
  <property fmtid="{D5CDD505-2E9C-101B-9397-08002B2CF9AE}" pid="30" name="RMS Encrypted">
    <vt:lpwstr>false</vt:lpwstr>
  </property>
  <property fmtid="{D5CDD505-2E9C-101B-9397-08002B2CF9AE}" pid="31" name="EIMLegalEntity">
    <vt:lpwstr>1;#Equinor ASA|98c35a5d-62b8-4578-be3d-53b9f4deec1f</vt:lpwstr>
  </property>
  <property fmtid="{D5CDD505-2E9C-101B-9397-08002B2CF9AE}" pid="32" name="EIMSource">
    <vt:lpwstr>3;#Office 365|23cc2eaf-b88f-49bf-9aee-2309aadb8846</vt:lpwstr>
  </property>
  <property fmtid="{D5CDD505-2E9C-101B-9397-08002B2CF9AE}" pid="33" name="EIMSecurityClassification">
    <vt:lpwstr>4;#Confidential|ea5c4c07-1021-4ed5-8387-57b122f482d2</vt:lpwstr>
  </property>
  <property fmtid="{D5CDD505-2E9C-101B-9397-08002B2CF9AE}" pid="34" name="EIMStatus">
    <vt:lpwstr>2;#Draft|af4d3abd-d88d-48b7-8fea-db9baac9496f</vt:lpwstr>
  </property>
  <property fmtid="{D5CDD505-2E9C-101B-9397-08002B2CF9AE}" pid="35" name="EIMBusinessArea">
    <vt:lpwstr>13;#CHIEF FINANCIAL OFFICER (CFO)|b0c920c2-8528-461f-80ed-6abeb5807870</vt:lpwstr>
  </property>
  <property fmtid="{D5CDD505-2E9C-101B-9397-08002B2CF9AE}" pid="36" name="EIMCountry">
    <vt:lpwstr>14;#Norway|cd21f0fc-a0f3-48c6-8f36-ae1c60534e37</vt:lpwstr>
  </property>
  <property fmtid="{D5CDD505-2E9C-101B-9397-08002B2CF9AE}" pid="37" name="EIMProcess">
    <vt:lpwstr>12;#Not Applicable|b6a69bb1-4da6-4b3a-bc7f-2752c0395156</vt:lpwstr>
  </property>
  <property fmtid="{D5CDD505-2E9C-101B-9397-08002B2CF9AE}" pid="38" name="EIMProcessArea">
    <vt:lpwstr>7;#Finance and control (F＆C)|66224380-bb60-4120-86eb-a290e1eccb25</vt:lpwstr>
  </property>
  <property fmtid="{D5CDD505-2E9C-101B-9397-08002B2CF9AE}" pid="39" name="EIMInformationAsset">
    <vt:lpwstr>42;#Quarterly reporting|99a222f7-e5fa-4c56-bc2c-3819abba10a1</vt:lpwstr>
  </property>
  <property fmtid="{D5CDD505-2E9C-101B-9397-08002B2CF9AE}" pid="40" name="SharedWithUsers">
    <vt:lpwstr/>
  </property>
</Properties>
</file>